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drawings/drawing6.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7.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2.xml" ContentType="application/vnd.openxmlformats-officedocument.drawingml.chart+xml"/>
  <Override PartName="/xl/theme/themeOverride11.xml" ContentType="application/vnd.openxmlformats-officedocument.themeOverride+xml"/>
  <Override PartName="/xl/drawings/drawing12.xml" ContentType="application/vnd.openxmlformats-officedocument.drawing+xml"/>
  <Override PartName="/xl/charts/chart13.xml" ContentType="application/vnd.openxmlformats-officedocument.drawingml.chart+xml"/>
  <Override PartName="/xl/theme/themeOverride12.xml" ContentType="application/vnd.openxmlformats-officedocument.themeOverride+xml"/>
  <Override PartName="/xl/drawings/drawing13.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3.xml" ContentType="application/vnd.openxmlformats-officedocument.themeOverride+xml"/>
  <Override PartName="/xl/drawings/drawing14.xml" ContentType="application/vnd.openxmlformats-officedocument.drawingml.chartshapes+xml"/>
  <Override PartName="/xl/charts/chart15.xml" ContentType="application/vnd.openxmlformats-officedocument.drawingml.chart+xml"/>
  <Override PartName="/xl/theme/themeOverride14.xml" ContentType="application/vnd.openxmlformats-officedocument.themeOverride+xml"/>
  <Override PartName="/xl/drawings/drawing15.xml" ContentType="application/vnd.openxmlformats-officedocument.drawing+xml"/>
  <Override PartName="/xl/charts/chart16.xml" ContentType="application/vnd.openxmlformats-officedocument.drawingml.chart+xml"/>
  <Override PartName="/xl/theme/themeOverride15.xml" ContentType="application/vnd.openxmlformats-officedocument.themeOverride+xml"/>
  <Override PartName="/xl/drawings/drawing16.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theme/themeOverride16.xml" ContentType="application/vnd.openxmlformats-officedocument.themeOverride+xml"/>
  <Override PartName="/xl/drawings/drawing20.xml" ContentType="application/vnd.openxmlformats-officedocument.drawing+xml"/>
  <Override PartName="/xl/charts/chart21.xml" ContentType="application/vnd.openxmlformats-officedocument.drawingml.chart+xml"/>
  <Override PartName="/xl/theme/themeOverride17.xml" ContentType="application/vnd.openxmlformats-officedocument.themeOverrid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8.xml" ContentType="application/vnd.openxmlformats-officedocument.themeOverride+xml"/>
  <Override PartName="/xl/drawings/drawing25.xml" ContentType="application/vnd.openxmlformats-officedocument.drawing+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9.xml" ContentType="application/vnd.openxmlformats-officedocument.themeOverride+xml"/>
  <Override PartName="/xl/drawings/drawing27.xml" ContentType="application/vnd.openxmlformats-officedocument.drawing+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0.xml" ContentType="application/vnd.openxmlformats-officedocument.themeOverride+xml"/>
  <Override PartName="/xl/drawings/drawing29.xml" ContentType="application/vnd.openxmlformats-officedocument.drawing+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1.xml" ContentType="application/vnd.openxmlformats-officedocument.themeOverride+xml"/>
  <Override PartName="/xl/drawings/drawing30.xml" ContentType="application/vnd.openxmlformats-officedocument.drawing+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theme/themeOverride22.xml" ContentType="application/vnd.openxmlformats-officedocument.themeOverride+xml"/>
  <Override PartName="/xl/drawings/drawing33.xml" ContentType="application/vnd.openxmlformats-officedocument.drawing+xml"/>
  <Override PartName="/xl/charts/chart32.xml" ContentType="application/vnd.openxmlformats-officedocument.drawingml.chart+xml"/>
  <Override PartName="/xl/theme/themeOverride23.xml" ContentType="application/vnd.openxmlformats-officedocument.themeOverride+xml"/>
  <Override PartName="/xl/drawings/drawing34.xml" ContentType="application/vnd.openxmlformats-officedocument.drawing+xml"/>
  <Override PartName="/xl/charts/chart33.xml" ContentType="application/vnd.openxmlformats-officedocument.drawingml.chart+xml"/>
  <Override PartName="/xl/theme/themeOverride24.xml" ContentType="application/vnd.openxmlformats-officedocument.themeOverride+xml"/>
  <Override PartName="/xl/drawings/drawing35.xml" ContentType="application/vnd.openxmlformats-officedocument.drawing+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theme/themeOverride25.xml" ContentType="application/vnd.openxmlformats-officedocument.themeOverride+xml"/>
  <Override PartName="/xl/drawings/drawing37.xml" ContentType="application/vnd.openxmlformats-officedocument.drawing+xml"/>
  <Override PartName="/xl/charts/chart36.xml" ContentType="application/vnd.openxmlformats-officedocument.drawingml.chart+xml"/>
  <Override PartName="/xl/theme/themeOverride26.xml" ContentType="application/vnd.openxmlformats-officedocument.themeOverride+xml"/>
  <Override PartName="/xl/drawings/drawing38.xml" ContentType="application/vnd.openxmlformats-officedocument.drawing+xml"/>
  <Override PartName="/xl/charts/chart37.xml" ContentType="application/vnd.openxmlformats-officedocument.drawingml.chart+xml"/>
  <Override PartName="/xl/theme/themeOverride27.xml" ContentType="application/vnd.openxmlformats-officedocument.themeOverride+xml"/>
  <Override PartName="/xl/drawings/drawing39.xml" ContentType="application/vnd.openxmlformats-officedocument.drawing+xml"/>
  <Override PartName="/xl/charts/chart38.xml" ContentType="application/vnd.openxmlformats-officedocument.drawingml.chart+xml"/>
  <Override PartName="/xl/theme/themeOverride28.xml" ContentType="application/vnd.openxmlformats-officedocument.themeOverride+xml"/>
  <Override PartName="/xl/drawings/drawing40.xml" ContentType="application/vnd.openxmlformats-officedocument.drawing+xml"/>
  <Override PartName="/xl/charts/chart39.xml" ContentType="application/vnd.openxmlformats-officedocument.drawingml.chart+xml"/>
  <Override PartName="/xl/theme/themeOverride29.xml" ContentType="application/vnd.openxmlformats-officedocument.themeOverride+xml"/>
  <Override PartName="/xl/drawings/drawing41.xml" ContentType="application/vnd.openxmlformats-officedocument.drawing+xml"/>
  <Override PartName="/xl/charts/chart40.xml" ContentType="application/vnd.openxmlformats-officedocument.drawingml.chart+xml"/>
  <Override PartName="/xl/theme/themeOverride30.xml" ContentType="application/vnd.openxmlformats-officedocument.themeOverride+xml"/>
  <Override PartName="/xl/drawings/drawing42.xml" ContentType="application/vnd.openxmlformats-officedocument.drawing+xml"/>
  <Override PartName="/xl/charts/chart41.xml" ContentType="application/vnd.openxmlformats-officedocument.drawingml.chart+xml"/>
  <Override PartName="/xl/theme/themeOverride31.xml" ContentType="application/vnd.openxmlformats-officedocument.themeOverride+xml"/>
  <Override PartName="/xl/drawings/drawing43.xml" ContentType="application/vnd.openxmlformats-officedocument.drawing+xml"/>
  <Override PartName="/xl/charts/chart42.xml" ContentType="application/vnd.openxmlformats-officedocument.drawingml.chart+xml"/>
  <Override PartName="/xl/theme/themeOverride32.xml" ContentType="application/vnd.openxmlformats-officedocument.themeOverride+xml"/>
  <Override PartName="/xl/drawings/drawing44.xml" ContentType="application/vnd.openxmlformats-officedocument.drawing+xml"/>
  <Override PartName="/xl/charts/chart43.xml" ContentType="application/vnd.openxmlformats-officedocument.drawingml.chart+xml"/>
  <Override PartName="/xl/theme/themeOverride33.xml" ContentType="application/vnd.openxmlformats-officedocument.themeOverride+xml"/>
  <Override PartName="/xl/drawings/drawing45.xml" ContentType="application/vnd.openxmlformats-officedocument.drawing+xml"/>
  <Override PartName="/xl/charts/chart44.xml" ContentType="application/vnd.openxmlformats-officedocument.drawingml.chart+xml"/>
  <Override PartName="/xl/theme/themeOverride34.xml" ContentType="application/vnd.openxmlformats-officedocument.themeOverride+xml"/>
  <Override PartName="/xl/charts/chart45.xml" ContentType="application/vnd.openxmlformats-officedocument.drawingml.chart+xml"/>
  <Override PartName="/xl/theme/themeOverride35.xml" ContentType="application/vnd.openxmlformats-officedocument.themeOverride+xml"/>
  <Override PartName="/xl/drawings/drawing46.xml" ContentType="application/vnd.openxmlformats-officedocument.drawing+xml"/>
  <Override PartName="/xl/charts/chart46.xml" ContentType="application/vnd.openxmlformats-officedocument.drawingml.chart+xml"/>
  <Override PartName="/xl/theme/themeOverride36.xml" ContentType="application/vnd.openxmlformats-officedocument.themeOverride+xml"/>
  <Override PartName="/xl/charts/chart47.xml" ContentType="application/vnd.openxmlformats-officedocument.drawingml.chart+xml"/>
  <Override PartName="/xl/theme/themeOverride37.xml" ContentType="application/vnd.openxmlformats-officedocument.themeOverride+xml"/>
  <Override PartName="/xl/drawings/drawing47.xml" ContentType="application/vnd.openxmlformats-officedocument.drawing+xml"/>
  <Override PartName="/xl/charts/chart48.xml" ContentType="application/vnd.openxmlformats-officedocument.drawingml.chart+xml"/>
  <Override PartName="/xl/theme/themeOverride38.xml" ContentType="application/vnd.openxmlformats-officedocument.themeOverride+xml"/>
  <Override PartName="/xl/charts/chart49.xml" ContentType="application/vnd.openxmlformats-officedocument.drawingml.chart+xml"/>
  <Override PartName="/xl/theme/themeOverride39.xml" ContentType="application/vnd.openxmlformats-officedocument.themeOverride+xml"/>
  <Override PartName="/xl/drawings/drawing48.xml" ContentType="application/vnd.openxmlformats-officedocument.drawing+xml"/>
  <Override PartName="/xl/charts/chart50.xml" ContentType="application/vnd.openxmlformats-officedocument.drawingml.chart+xml"/>
  <Override PartName="/xl/theme/themeOverride40.xml" ContentType="application/vnd.openxmlformats-officedocument.themeOverride+xml"/>
  <Override PartName="/xl/drawings/drawing49.xml" ContentType="application/vnd.openxmlformats-officedocument.drawing+xml"/>
  <Override PartName="/xl/charts/chart5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0.xml" ContentType="application/vnd.openxmlformats-officedocument.drawing+xml"/>
  <Override PartName="/xl/charts/chart5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1.xml" ContentType="application/vnd.openxmlformats-officedocument.drawing+xml"/>
  <Override PartName="/xl/charts/chart5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2.xml" ContentType="application/vnd.openxmlformats-officedocument.drawing+xml"/>
  <Override PartName="/xl/charts/chart5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3.xml" ContentType="application/vnd.openxmlformats-officedocument.drawing+xml"/>
  <Override PartName="/xl/charts/chart5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4.xml" ContentType="application/vnd.openxmlformats-officedocument.drawing+xml"/>
  <Override PartName="/xl/charts/chart5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5.xml" ContentType="application/vnd.openxmlformats-officedocument.drawing+xml"/>
  <Override PartName="/xl/charts/chart5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6.xml" ContentType="application/vnd.openxmlformats-officedocument.drawing+xml"/>
  <Override PartName="/xl/charts/chart58.xml" ContentType="application/vnd.openxmlformats-officedocument.drawingml.chart+xml"/>
  <Override PartName="/xl/drawings/drawing57.xml" ContentType="application/vnd.openxmlformats-officedocument.drawing+xml"/>
  <Override PartName="/xl/charts/chart59.xml" ContentType="application/vnd.openxmlformats-officedocument.drawingml.chart+xml"/>
  <Override PartName="/xl/drawings/drawing58.xml" ContentType="application/vnd.openxmlformats-officedocument.drawing+xml"/>
  <Override PartName="/xl/charts/chart60.xml" ContentType="application/vnd.openxmlformats-officedocument.drawingml.chart+xml"/>
  <Override PartName="/xl/drawings/drawing59.xml" ContentType="application/vnd.openxmlformats-officedocument.drawing+xml"/>
  <Override PartName="/xl/charts/chart61.xml" ContentType="application/vnd.openxmlformats-officedocument.drawingml.chart+xml"/>
  <Override PartName="/xl/drawings/drawing60.xml" ContentType="application/vnd.openxmlformats-officedocument.drawing+xml"/>
  <Override PartName="/xl/charts/chart6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1.xml" ContentType="application/vnd.openxmlformats-officedocument.drawing+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2.xml" ContentType="application/vnd.openxmlformats-officedocument.drawing+xml"/>
  <Override PartName="/xl/charts/chart64.xml" ContentType="application/vnd.openxmlformats-officedocument.drawingml.chart+xml"/>
  <Override PartName="/xl/drawings/drawing63.xml" ContentType="application/vnd.openxmlformats-officedocument.drawing+xml"/>
  <Override PartName="/xl/charts/chart6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4.xml" ContentType="application/vnd.openxmlformats-officedocument.drawing+xml"/>
  <Override PartName="/xl/charts/chart66.xml" ContentType="application/vnd.openxmlformats-officedocument.drawingml.chart+xml"/>
  <Override PartName="/xl/theme/themeOverride41.xml" ContentType="application/vnd.openxmlformats-officedocument.themeOverride+xml"/>
  <Override PartName="/xl/charts/chart67.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42.xml" ContentType="application/vnd.openxmlformats-officedocument.themeOverride+xml"/>
  <Override PartName="/xl/charts/chart68.xml" ContentType="application/vnd.openxmlformats-officedocument.drawingml.chart+xml"/>
  <Override PartName="/xl/theme/themeOverride43.xml" ContentType="application/vnd.openxmlformats-officedocument.themeOverride+xml"/>
  <Override PartName="/xl/charts/chart69.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44.xml" ContentType="application/vnd.openxmlformats-officedocument.themeOverride+xml"/>
  <Override PartName="/xl/drawings/drawing65.xml" ContentType="application/vnd.openxmlformats-officedocument.drawing+xml"/>
  <Override PartName="/xl/charts/chart70.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45.xml" ContentType="application/vnd.openxmlformats-officedocument.themeOverride+xml"/>
  <Override PartName="/xl/drawings/drawing66.xml" ContentType="application/vnd.openxmlformats-officedocument.drawing+xml"/>
  <Override PartName="/xl/charts/chart7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7.xml" ContentType="application/vnd.openxmlformats-officedocument.drawing+xml"/>
  <Override PartName="/xl/charts/chart72.xml" ContentType="application/vnd.openxmlformats-officedocument.drawingml.chart+xml"/>
  <Override PartName="/xl/theme/themeOverride46.xml" ContentType="application/vnd.openxmlformats-officedocument.themeOverride+xml"/>
  <Override PartName="/xl/charts/chart73.xml" ContentType="application/vnd.openxmlformats-officedocument.drawingml.chart+xml"/>
  <Override PartName="/xl/theme/themeOverride47.xml" ContentType="application/vnd.openxmlformats-officedocument.themeOverride+xml"/>
  <Override PartName="/xl/drawings/drawing68.xml" ContentType="application/vnd.openxmlformats-officedocument.drawing+xml"/>
  <Override PartName="/xl/charts/chart74.xml" ContentType="application/vnd.openxmlformats-officedocument.drawingml.chart+xml"/>
  <Override PartName="/xl/theme/themeOverride48.xml" ContentType="application/vnd.openxmlformats-officedocument.themeOverride+xml"/>
  <Override PartName="/xl/drawings/drawing69.xml" ContentType="application/vnd.openxmlformats-officedocument.drawing+xml"/>
  <Override PartName="/xl/charts/chart7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0.xml" ContentType="application/vnd.openxmlformats-officedocument.drawing+xml"/>
  <Override PartName="/xl/charts/chart76.xml" ContentType="application/vnd.openxmlformats-officedocument.drawingml.chart+xml"/>
  <Override PartName="/xl/theme/themeOverride49.xml" ContentType="application/vnd.openxmlformats-officedocument.themeOverride+xml"/>
  <Override PartName="/xl/drawings/drawing71.xml" ContentType="application/vnd.openxmlformats-officedocument.drawing+xml"/>
  <Override PartName="/xl/charts/chart7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2.xml" ContentType="application/vnd.openxmlformats-officedocument.drawing+xml"/>
  <Override PartName="/xl/charts/chart78.xml" ContentType="application/vnd.openxmlformats-officedocument.drawingml.chart+xml"/>
  <Override PartName="/xl/theme/themeOverride50.xml" ContentType="application/vnd.openxmlformats-officedocument.themeOverride+xml"/>
  <Override PartName="/xl/drawings/drawing73.xml" ContentType="application/vnd.openxmlformats-officedocument.drawing+xml"/>
  <Override PartName="/xl/charts/chart79.xml" ContentType="application/vnd.openxmlformats-officedocument.drawingml.chart+xml"/>
  <Override PartName="/xl/theme/themeOverride51.xml" ContentType="application/vnd.openxmlformats-officedocument.themeOverride+xml"/>
  <Override PartName="/xl/drawings/drawing74.xml" ContentType="application/vnd.openxmlformats-officedocument.drawing+xml"/>
  <Override PartName="/xl/charts/chart80.xml" ContentType="application/vnd.openxmlformats-officedocument.drawingml.chart+xml"/>
  <Override PartName="/xl/theme/themeOverride52.xml" ContentType="application/vnd.openxmlformats-officedocument.themeOverride+xml"/>
  <Override PartName="/xl/drawings/drawing75.xml" ContentType="application/vnd.openxmlformats-officedocument.drawing+xml"/>
  <Override PartName="/xl/charts/chart81.xml" ContentType="application/vnd.openxmlformats-officedocument.drawingml.chart+xml"/>
  <Override PartName="/xl/theme/themeOverride53.xml" ContentType="application/vnd.openxmlformats-officedocument.themeOverride+xml"/>
  <Override PartName="/xl/drawings/drawing76.xml" ContentType="application/vnd.openxmlformats-officedocument.drawing+xml"/>
  <Override PartName="/xl/charts/chart82.xml" ContentType="application/vnd.openxmlformats-officedocument.drawingml.chart+xml"/>
  <Override PartName="/xl/theme/themeOverride54.xml" ContentType="application/vnd.openxmlformats-officedocument.themeOverride+xml"/>
  <Override PartName="/xl/drawings/drawing77.xml" ContentType="application/vnd.openxmlformats-officedocument.drawing+xml"/>
  <Override PartName="/xl/charts/chart83.xml" ContentType="application/vnd.openxmlformats-officedocument.drawingml.chart+xml"/>
  <Override PartName="/xl/theme/themeOverride55.xml" ContentType="application/vnd.openxmlformats-officedocument.themeOverride+xml"/>
  <Override PartName="/xl/drawings/drawing78.xml" ContentType="application/vnd.openxmlformats-officedocument.drawing+xml"/>
  <Override PartName="/xl/charts/chart8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9.xml" ContentType="application/vnd.openxmlformats-officedocument.drawing+xml"/>
  <Override PartName="/xl/charts/chart8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0.xml" ContentType="application/vnd.openxmlformats-officedocument.drawing+xml"/>
  <Override PartName="/xl/charts/chart8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1.xml" ContentType="application/vnd.openxmlformats-officedocument.drawing+xml"/>
  <Override PartName="/xl/charts/chart87.xml" ContentType="application/vnd.openxmlformats-officedocument.drawingml.chart+xml"/>
  <Override PartName="/xl/theme/themeOverride56.xml" ContentType="application/vnd.openxmlformats-officedocument.themeOverride+xml"/>
  <Override PartName="/xl/charts/chart88.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57.xml" ContentType="application/vnd.openxmlformats-officedocument.themeOverride+xml"/>
  <Override PartName="/xl/drawings/drawing82.xml" ContentType="application/vnd.openxmlformats-officedocument.drawing+xml"/>
  <Override PartName="/xl/charts/chart89.xml" ContentType="application/vnd.openxmlformats-officedocument.drawingml.chart+xml"/>
  <Override PartName="/xl/theme/themeOverride58.xml" ContentType="application/vnd.openxmlformats-officedocument.themeOverride+xml"/>
  <Override PartName="/xl/charts/chart90.xml" ContentType="application/vnd.openxmlformats-officedocument.drawingml.chart+xml"/>
  <Override PartName="/xl/theme/themeOverride59.xml" ContentType="application/vnd.openxmlformats-officedocument.themeOverride+xml"/>
  <Override PartName="/xl/charts/chart91.xml" ContentType="application/vnd.openxmlformats-officedocument.drawingml.chart+xml"/>
  <Override PartName="/xl/theme/themeOverride60.xml" ContentType="application/vnd.openxmlformats-officedocument.themeOverride+xml"/>
  <Override PartName="/xl/drawings/drawing83.xml" ContentType="application/vnd.openxmlformats-officedocument.drawing+xml"/>
  <Override PartName="/xl/charts/chart92.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61.xml" ContentType="application/vnd.openxmlformats-officedocument.themeOverride+xml"/>
  <Override PartName="/xl/charts/chart93.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62.xml" ContentType="application/vnd.openxmlformats-officedocument.themeOverride+xml"/>
  <Override PartName="/xl/drawings/drawing84.xml" ContentType="application/vnd.openxmlformats-officedocument.drawing+xml"/>
  <Override PartName="/xl/charts/chart9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5.xml" ContentType="application/vnd.openxmlformats-officedocument.drawing+xml"/>
  <Override PartName="/xl/charts/chart95.xml" ContentType="application/vnd.openxmlformats-officedocument.drawingml.chart+xml"/>
  <Override PartName="/xl/theme/themeOverride63.xml" ContentType="application/vnd.openxmlformats-officedocument.themeOverride+xml"/>
  <Override PartName="/xl/drawings/drawing86.xml" ContentType="application/vnd.openxmlformats-officedocument.drawing+xml"/>
  <Override PartName="/xl/charts/chart96.xml" ContentType="application/vnd.openxmlformats-officedocument.drawingml.chart+xml"/>
  <Override PartName="/xl/theme/themeOverride64.xml" ContentType="application/vnd.openxmlformats-officedocument.themeOverride+xml"/>
  <Override PartName="/xl/drawings/drawing87.xml" ContentType="application/vnd.openxmlformats-officedocument.drawing+xml"/>
  <Override PartName="/xl/charts/chart97.xml" ContentType="application/vnd.openxmlformats-officedocument.drawingml.chart+xml"/>
  <Override PartName="/xl/drawings/drawing88.xml" ContentType="application/vnd.openxmlformats-officedocument.drawing+xml"/>
  <Override PartName="/xl/charts/chart98.xml" ContentType="application/vnd.openxmlformats-officedocument.drawingml.chart+xml"/>
  <Override PartName="/xl/drawings/drawing89.xml" ContentType="application/vnd.openxmlformats-officedocument.drawing+xml"/>
  <Override PartName="/xl/charts/chart99.xml" ContentType="application/vnd.openxmlformats-officedocument.drawingml.chart+xml"/>
  <Override PartName="/xl/drawings/drawing90.xml" ContentType="application/vnd.openxmlformats-officedocument.drawing+xml"/>
  <Override PartName="/xl/charts/chart100.xml" ContentType="application/vnd.openxmlformats-officedocument.drawingml.chart+xml"/>
  <Override PartName="/xl/drawings/drawing91.xml" ContentType="application/vnd.openxmlformats-officedocument.drawing+xml"/>
  <Override PartName="/xl/charts/chart101.xml" ContentType="application/vnd.openxmlformats-officedocument.drawingml.chart+xml"/>
  <Override PartName="/xl/drawings/drawing92.xml" ContentType="application/vnd.openxmlformats-officedocument.drawing+xml"/>
  <Override PartName="/xl/charts/chart102.xml" ContentType="application/vnd.openxmlformats-officedocument.drawingml.chart+xml"/>
  <Override PartName="/xl/drawings/drawing93.xml" ContentType="application/vnd.openxmlformats-officedocument.drawing+xml"/>
  <Override PartName="/xl/charts/chart103.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5.xml" ContentType="application/vnd.openxmlformats-officedocument.themeOverride+xml"/>
  <Override PartName="/xl/drawings/drawing94.xml" ContentType="application/vnd.openxmlformats-officedocument.drawing+xml"/>
  <Override PartName="/xl/charts/chart104.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6.xml" ContentType="application/vnd.openxmlformats-officedocument.themeOverride+xml"/>
  <Override PartName="/xl/drawings/drawing95.xml" ContentType="application/vnd.openxmlformats-officedocument.drawing+xml"/>
  <Override PartName="/xl/charts/chart105.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7.xml" ContentType="application/vnd.openxmlformats-officedocument.themeOverride+xml"/>
  <Override PartName="/xl/drawings/drawing96.xml" ContentType="application/vnd.openxmlformats-officedocument.drawing+xml"/>
  <Override PartName="/xl/charts/chart106.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8.xml" ContentType="application/vnd.openxmlformats-officedocument.themeOverride+xml"/>
  <Override PartName="/xl/drawings/drawing97.xml" ContentType="application/vnd.openxmlformats-officedocument.drawing+xml"/>
  <Override PartName="/xl/charts/chart107.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9.xml" ContentType="application/vnd.openxmlformats-officedocument.themeOverride+xml"/>
  <Override PartName="/xl/drawings/drawing98.xml" ContentType="application/vnd.openxmlformats-officedocument.drawing+xml"/>
  <Override PartName="/xl/charts/chart108.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70.xml" ContentType="application/vnd.openxmlformats-officedocument.themeOverride+xml"/>
  <Override PartName="/xl/drawings/drawing99.xml" ContentType="application/vnd.openxmlformats-officedocument.drawing+xml"/>
  <Override PartName="/xl/charts/chart109.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71.xml" ContentType="application/vnd.openxmlformats-officedocument.themeOverride+xml"/>
  <Override PartName="/xl/drawings/drawing100.xml" ContentType="application/vnd.openxmlformats-officedocument.drawing+xml"/>
  <Override PartName="/xl/charts/chart110.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72.xml" ContentType="application/vnd.openxmlformats-officedocument.themeOverride+xml"/>
  <Override PartName="/xl/drawings/drawing101.xml" ContentType="application/vnd.openxmlformats-officedocument.drawing+xml"/>
  <Override PartName="/xl/charts/chart111.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3.xml" ContentType="application/vnd.openxmlformats-officedocument.themeOverride+xml"/>
  <Override PartName="/xl/drawings/drawing102.xml" ContentType="application/vnd.openxmlformats-officedocument.drawing+xml"/>
  <Override PartName="/xl/charts/chart112.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4.xml" ContentType="application/vnd.openxmlformats-officedocument.themeOverride+xml"/>
  <Override PartName="/xl/drawings/drawing103.xml" ContentType="application/vnd.openxmlformats-officedocument.drawing+xml"/>
  <Override PartName="/xl/charts/chart113.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5.xml" ContentType="application/vnd.openxmlformats-officedocument.themeOverride+xml"/>
  <Override PartName="/xl/drawings/drawing104.xml" ContentType="application/vnd.openxmlformats-officedocument.drawing+xml"/>
  <Override PartName="/xl/charts/chart114.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6.xml" ContentType="application/vnd.openxmlformats-officedocument.themeOverride+xml"/>
  <Override PartName="/xl/drawings/drawing105.xml" ContentType="application/vnd.openxmlformats-officedocument.drawing+xml"/>
  <Override PartName="/xl/charts/chart115.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7.xml" ContentType="application/vnd.openxmlformats-officedocument.themeOverride+xml"/>
  <Override PartName="/xl/drawings/drawing106.xml" ContentType="application/vnd.openxmlformats-officedocument.drawing+xml"/>
  <Override PartName="/xl/charts/chart116.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8.xml" ContentType="application/vnd.openxmlformats-officedocument.themeOverride+xml"/>
  <Override PartName="/xl/drawings/drawing107.xml" ContentType="application/vnd.openxmlformats-officedocument.drawing+xml"/>
  <Override PartName="/xl/charts/chart117.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9.xml" ContentType="application/vnd.openxmlformats-officedocument.themeOverride+xml"/>
  <Override PartName="/xl/drawings/drawing108.xml" ContentType="application/vnd.openxmlformats-officedocument.drawing+xml"/>
  <Override PartName="/xl/charts/chart118.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80.xml" ContentType="application/vnd.openxmlformats-officedocument.themeOverride+xml"/>
  <Override PartName="/xl/drawings/drawing109.xml" ContentType="application/vnd.openxmlformats-officedocument.drawing+xml"/>
  <Override PartName="/xl/charts/chart119.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81.xml" ContentType="application/vnd.openxmlformats-officedocument.themeOverride+xml"/>
  <Override PartName="/xl/drawings/drawing110.xml" ContentType="application/vnd.openxmlformats-officedocument.drawing+xml"/>
  <Override PartName="/xl/charts/chart120.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82.xml" ContentType="application/vnd.openxmlformats-officedocument.themeOverride+xml"/>
  <Override PartName="/xl/drawings/drawing111.xml" ContentType="application/vnd.openxmlformats-officedocument.drawing+xml"/>
  <Override PartName="/xl/charts/chart121.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83.xml" ContentType="application/vnd.openxmlformats-officedocument.themeOverride+xml"/>
  <Override PartName="/xl/drawings/drawing112.xml" ContentType="application/vnd.openxmlformats-officedocument.drawing+xml"/>
  <Override PartName="/xl/charts/chart122.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84.xml" ContentType="application/vnd.openxmlformats-officedocument.themeOverride+xml"/>
  <Override PartName="/xl/drawings/drawing113.xml" ContentType="application/vnd.openxmlformats-officedocument.drawing+xml"/>
  <Override PartName="/xl/charts/chart123.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85.xml" ContentType="application/vnd.openxmlformats-officedocument.themeOverride+xml"/>
  <Override PartName="/xl/drawings/drawing114.xml" ContentType="application/vnd.openxmlformats-officedocument.drawing+xml"/>
  <Override PartName="/xl/charts/chart124.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86.xml" ContentType="application/vnd.openxmlformats-officedocument.themeOverride+xml"/>
  <Override PartName="/xl/drawings/drawing115.xml" ContentType="application/vnd.openxmlformats-officedocument.drawing+xml"/>
  <Override PartName="/xl/charts/chart125.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87.xml" ContentType="application/vnd.openxmlformats-officedocument.themeOverride+xml"/>
  <Override PartName="/xl/drawings/drawing116.xml" ContentType="application/vnd.openxmlformats-officedocument.drawing+xml"/>
  <Override PartName="/xl/charts/chart126.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88.xml" ContentType="application/vnd.openxmlformats-officedocument.themeOverride+xml"/>
  <Override PartName="/xl/drawings/drawing117.xml" ContentType="application/vnd.openxmlformats-officedocument.drawing+xml"/>
  <Override PartName="/xl/charts/chart127.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89.xml" ContentType="application/vnd.openxmlformats-officedocument.themeOverride+xml"/>
  <Override PartName="/xl/drawings/drawing118.xml" ContentType="application/vnd.openxmlformats-officedocument.drawing+xml"/>
  <Override PartName="/xl/charts/chart128.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90.xml" ContentType="application/vnd.openxmlformats-officedocument.themeOverride+xml"/>
  <Override PartName="/xl/drawings/drawing119.xml" ContentType="application/vnd.openxmlformats-officedocument.drawing+xml"/>
  <Override PartName="/xl/charts/chart129.xml" ContentType="application/vnd.openxmlformats-officedocument.drawingml.chart+xml"/>
  <Override PartName="/xl/theme/themeOverride91.xml" ContentType="application/vnd.openxmlformats-officedocument.themeOverride+xml"/>
  <Override PartName="/xl/drawings/drawing120.xml" ContentType="application/vnd.openxmlformats-officedocument.drawing+xml"/>
  <Override PartName="/xl/charts/chart130.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92.xml" ContentType="application/vnd.openxmlformats-officedocument.themeOverride+xml"/>
  <Override PartName="/xl/drawings/drawing121.xml" ContentType="application/vnd.openxmlformats-officedocument.drawing+xml"/>
  <Override PartName="/xl/charts/chart131.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93.xml" ContentType="application/vnd.openxmlformats-officedocument.themeOverride+xml"/>
  <Override PartName="/xl/drawings/drawing122.xml" ContentType="application/vnd.openxmlformats-officedocument.drawing+xml"/>
  <Override PartName="/xl/charts/chart132.xml" ContentType="application/vnd.openxmlformats-officedocument.drawingml.chart+xml"/>
  <Override PartName="/xl/theme/themeOverride94.xml" ContentType="application/vnd.openxmlformats-officedocument.themeOverride+xml"/>
  <Override PartName="/xl/drawings/drawing123.xml" ContentType="application/vnd.openxmlformats-officedocument.drawing+xml"/>
  <Override PartName="/xl/charts/chart133.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95.xml" ContentType="application/vnd.openxmlformats-officedocument.themeOverride+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134.xml" ContentType="application/vnd.openxmlformats-officedocument.drawingml.chart+xml"/>
  <Override PartName="/xl/theme/themeOverride96.xml" ContentType="application/vnd.openxmlformats-officedocument.themeOverride+xml"/>
  <Override PartName="/xl/drawings/drawing137.xml" ContentType="application/vnd.openxmlformats-officedocument.drawing+xml"/>
  <Override PartName="/xl/charts/chart135.xml" ContentType="application/vnd.openxmlformats-officedocument.drawingml.chart+xml"/>
  <Override PartName="/xl/theme/themeOverride97.xml" ContentType="application/vnd.openxmlformats-officedocument.themeOverride+xml"/>
  <Override PartName="/xl/drawings/drawing138.xml" ContentType="application/vnd.openxmlformats-officedocument.drawing+xml"/>
  <Override PartName="/xl/charts/chart136.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98.xml" ContentType="application/vnd.openxmlformats-officedocument.themeOverride+xml"/>
  <Override PartName="/xl/drawings/drawing139.xml" ContentType="application/vnd.openxmlformats-officedocument.drawing+xml"/>
  <Override PartName="/xl/charts/chart137.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99.xml" ContentType="application/vnd.openxmlformats-officedocument.themeOverride+xml"/>
  <Override PartName="/xl/drawings/drawing140.xml" ContentType="application/vnd.openxmlformats-officedocument.drawing+xml"/>
  <Override PartName="/xl/charts/chart138.xml" ContentType="application/vnd.openxmlformats-officedocument.drawingml.chart+xml"/>
  <Override PartName="/xl/drawings/drawing141.xml" ContentType="application/vnd.openxmlformats-officedocument.drawing+xml"/>
  <Override PartName="/xl/charts/chart139.xml" ContentType="application/vnd.openxmlformats-officedocument.drawingml.chart+xml"/>
  <Override PartName="/xl/drawings/drawing142.xml" ContentType="application/vnd.openxmlformats-officedocument.drawing+xml"/>
  <Override PartName="/xl/charts/chart140.xml" ContentType="application/vnd.openxmlformats-officedocument.drawingml.chart+xml"/>
  <Override PartName="/xl/drawings/drawing143.xml" ContentType="application/vnd.openxmlformats-officedocument.drawing+xml"/>
  <Override PartName="/xl/charts/chart141.xml" ContentType="application/vnd.openxmlformats-officedocument.drawingml.chart+xml"/>
  <Override PartName="/xl/drawings/drawing144.xml" ContentType="application/vnd.openxmlformats-officedocument.drawing+xml"/>
  <Override PartName="/xl/charts/chart142.xml" ContentType="application/vnd.openxmlformats-officedocument.drawingml.chart+xml"/>
  <Override PartName="/xl/drawings/drawing145.xml" ContentType="application/vnd.openxmlformats-officedocument.drawing+xml"/>
  <Override PartName="/xl/charts/chart143.xml" ContentType="application/vnd.openxmlformats-officedocument.drawingml.chart+xml"/>
  <Override PartName="/xl/drawings/drawing146.xml" ContentType="application/vnd.openxmlformats-officedocument.drawing+xml"/>
  <Override PartName="/xl/charts/chart144.xml" ContentType="application/vnd.openxmlformats-officedocument.drawingml.chart+xml"/>
  <Override PartName="/xl/drawings/drawing147.xml" ContentType="application/vnd.openxmlformats-officedocument.drawing+xml"/>
  <Override PartName="/xl/charts/chart145.xml" ContentType="application/vnd.openxmlformats-officedocument.drawingml.chart+xml"/>
  <Override PartName="/xl/drawings/drawing148.xml" ContentType="application/vnd.openxmlformats-officedocument.drawing+xml"/>
  <Override PartName="/xl/charts/chart146.xml" ContentType="application/vnd.openxmlformats-officedocument.drawingml.chart+xml"/>
  <Override PartName="/xl/drawings/drawing149.xml" ContentType="application/vnd.openxmlformats-officedocument.drawing+xml"/>
  <Override PartName="/xl/charts/chart147.xml" ContentType="application/vnd.openxmlformats-officedocument.drawingml.chart+xml"/>
  <Override PartName="/xl/drawings/drawing150.xml" ContentType="application/vnd.openxmlformats-officedocument.drawing+xml"/>
  <Override PartName="/xl/charts/chart148.xml" ContentType="application/vnd.openxmlformats-officedocument.drawingml.chart+xml"/>
  <Override PartName="/xl/drawings/drawing151.xml" ContentType="application/vnd.openxmlformats-officedocument.drawing+xml"/>
  <Override PartName="/xl/charts/chart14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updateLinks="never" codeName="ThisWorkbook"/>
  <mc:AlternateContent xmlns:mc="http://schemas.openxmlformats.org/markup-compatibility/2006">
    <mc:Choice Requires="x15">
      <x15ac:absPath xmlns:x15ac="http://schemas.microsoft.com/office/spreadsheetml/2010/11/ac" url="L:\UEF\Boletín_Económico\2022\5_mayo\"/>
    </mc:Choice>
  </mc:AlternateContent>
  <xr:revisionPtr revIDLastSave="0" documentId="13_ncr:1_{0FB18873-FF85-4AB2-B321-1375E553B267}" xr6:coauthVersionLast="36" xr6:coauthVersionMax="36" xr10:uidLastSave="{00000000-0000-0000-0000-000000000000}"/>
  <bookViews>
    <workbookView xWindow="0" yWindow="0" windowWidth="21570" windowHeight="7515" tabRatio="907" xr2:uid="{00000000-000D-0000-FFFF-FFFF00000000}"/>
  </bookViews>
  <sheets>
    <sheet name="Index" sheetId="125" r:id="rId1"/>
    <sheet name="T1" sheetId="2646" r:id="rId2"/>
    <sheet name="T2" sheetId="2647" r:id="rId3"/>
    <sheet name="T3" sheetId="2648" r:id="rId4"/>
    <sheet name="T4" sheetId="2649" r:id="rId5"/>
    <sheet name="T5" sheetId="2755" r:id="rId6"/>
    <sheet name="T6" sheetId="2756" r:id="rId7"/>
    <sheet name="T7" sheetId="2650" r:id="rId8"/>
    <sheet name="T8" sheetId="2651" r:id="rId9"/>
    <sheet name="T9" sheetId="2652" r:id="rId10"/>
    <sheet name="T10" sheetId="2653" r:id="rId11"/>
    <sheet name="T11" sheetId="2757" r:id="rId12"/>
    <sheet name="T12" sheetId="2758" r:id="rId13"/>
    <sheet name="T13" sheetId="2759" r:id="rId14"/>
    <sheet name="T14" sheetId="2773" r:id="rId15"/>
    <sheet name="T15" sheetId="2774" r:id="rId16"/>
    <sheet name="T16" sheetId="2775" r:id="rId17"/>
    <sheet name="T17" sheetId="2776" r:id="rId18"/>
    <sheet name="T18" sheetId="2781" r:id="rId19"/>
    <sheet name="T19" sheetId="2787" r:id="rId20"/>
    <sheet name="T20" sheetId="2788" r:id="rId21"/>
    <sheet name="T21" sheetId="2789" r:id="rId22"/>
    <sheet name="T22" sheetId="2790" r:id="rId23"/>
    <sheet name="T23" sheetId="2791" r:id="rId24"/>
    <sheet name="T24" sheetId="2792" r:id="rId25"/>
    <sheet name="T25" sheetId="2793" r:id="rId26"/>
    <sheet name="T26" sheetId="2794" r:id="rId27"/>
    <sheet name="T27" sheetId="2795" r:id="rId28"/>
    <sheet name="T28" sheetId="2796" r:id="rId29"/>
    <sheet name="T29" sheetId="255" r:id="rId30"/>
    <sheet name="T30" sheetId="2842" r:id="rId31"/>
    <sheet name="T31" sheetId="2843" r:id="rId32"/>
    <sheet name="T32" sheetId="2858" r:id="rId33"/>
    <sheet name="T33" sheetId="2859" r:id="rId34"/>
    <sheet name="T34" sheetId="2860" r:id="rId35"/>
    <sheet name="T35" sheetId="2861" r:id="rId36"/>
    <sheet name="T36" sheetId="2862" r:id="rId37"/>
    <sheet name="T37" sheetId="2863" r:id="rId38"/>
    <sheet name="T38" sheetId="2864" r:id="rId39"/>
    <sheet name="T39" sheetId="2865" r:id="rId40"/>
    <sheet name="T40" sheetId="2866" r:id="rId41"/>
    <sheet name="T41" sheetId="2867" r:id="rId42"/>
    <sheet name="T42" sheetId="1799" r:id="rId43"/>
    <sheet name="T43" sheetId="1800" r:id="rId44"/>
    <sheet name="T44" sheetId="1571" r:id="rId45"/>
    <sheet name="T45" sheetId="2289" r:id="rId46"/>
    <sheet name="T46" sheetId="2290" r:id="rId47"/>
    <sheet name="T47" sheetId="2291" r:id="rId48"/>
    <sheet name="T48" sheetId="1258" r:id="rId49"/>
    <sheet name="F1" sheetId="2763" r:id="rId50"/>
    <sheet name="F2" sheetId="2764" r:id="rId51"/>
    <sheet name="F3" sheetId="2914" r:id="rId52"/>
    <sheet name="F4-5" sheetId="2765" r:id="rId53"/>
    <sheet name="F6" sheetId="2766" r:id="rId54"/>
    <sheet name="F7" sheetId="2767" r:id="rId55"/>
    <sheet name="F8-9" sheetId="2768" r:id="rId56"/>
    <sheet name="F10" sheetId="2769" r:id="rId57"/>
    <sheet name="F11" sheetId="2770" r:id="rId58"/>
    <sheet name="F12" sheetId="2771" r:id="rId59"/>
    <sheet name="F13" sheetId="2772" r:id="rId60"/>
    <sheet name="F14" sheetId="2777" r:id="rId61"/>
    <sheet name="F15" sheetId="2778" r:id="rId62"/>
    <sheet name="F16-17" sheetId="2779" r:id="rId63"/>
    <sheet name="F18" sheetId="2780" r:id="rId64"/>
    <sheet name="F19" sheetId="2782" r:id="rId65"/>
    <sheet name="F20" sheetId="2783" r:id="rId66"/>
    <sheet name="F21" sheetId="2784" r:id="rId67"/>
    <sheet name="F22" sheetId="2785" r:id="rId68"/>
    <sheet name="F23" sheetId="2786" r:id="rId69"/>
    <sheet name="F24" sheetId="2797" r:id="rId70"/>
    <sheet name="F25" sheetId="2798" r:id="rId71"/>
    <sheet name="F26" sheetId="1320" r:id="rId72"/>
    <sheet name="F27" sheetId="903" r:id="rId73"/>
    <sheet name="F28" sheetId="905" r:id="rId74"/>
    <sheet name="F29" sheetId="904" r:id="rId75"/>
    <sheet name="F30" sheetId="906" r:id="rId76"/>
    <sheet name="F31" sheetId="2811" r:id="rId77"/>
    <sheet name="F32" sheetId="2812" r:id="rId78"/>
    <sheet name="F33" sheetId="2813" r:id="rId79"/>
    <sheet name="F34" sheetId="2814" r:id="rId80"/>
    <sheet name="F35" sheetId="2799" r:id="rId81"/>
    <sheet name="F36" sheetId="2800" r:id="rId82"/>
    <sheet name="F37" sheetId="2801" r:id="rId83"/>
    <sheet name="F38" sheetId="2802" r:id="rId84"/>
    <sheet name="F39" sheetId="2803" r:id="rId85"/>
    <sheet name="F40" sheetId="2804" r:id="rId86"/>
    <sheet name="F41" sheetId="2805" r:id="rId87"/>
    <sheet name="F42" sheetId="2806" r:id="rId88"/>
    <sheet name="F43" sheetId="2807" r:id="rId89"/>
    <sheet name="F44" sheetId="2808" r:id="rId90"/>
    <sheet name="F45" sheetId="2809" r:id="rId91"/>
    <sheet name="F46" sheetId="2810" r:id="rId92"/>
    <sheet name="F47" sheetId="2815" r:id="rId93"/>
    <sheet name="F48-49" sheetId="2816" r:id="rId94"/>
    <sheet name="F50-51" sheetId="2817" r:id="rId95"/>
    <sheet name="F52-53" sheetId="2818" r:id="rId96"/>
    <sheet name="F54" sheetId="2819" r:id="rId97"/>
    <sheet name="F55" sheetId="2726" r:id="rId98"/>
    <sheet name="F56" sheetId="2727" r:id="rId99"/>
    <sheet name="F57" sheetId="2728" r:id="rId100"/>
    <sheet name="F58" sheetId="2821" r:id="rId101"/>
    <sheet name="F59" sheetId="2820" r:id="rId102"/>
    <sheet name="F60" sheetId="2831" r:id="rId103"/>
    <sheet name="F61" sheetId="2822" r:id="rId104"/>
    <sheet name="F62" sheetId="2823" r:id="rId105"/>
    <sheet name="F63" sheetId="2830" r:id="rId106"/>
    <sheet name="F64" sheetId="2824" r:id="rId107"/>
    <sheet name="F65" sheetId="2825" r:id="rId108"/>
    <sheet name="F66" sheetId="2826" r:id="rId109"/>
    <sheet name="F67" sheetId="2827" r:id="rId110"/>
    <sheet name="F68" sheetId="2828" r:id="rId111"/>
    <sheet name="F69" sheetId="2829" r:id="rId112"/>
    <sheet name="F70-73" sheetId="2832" r:id="rId113"/>
    <sheet name="F74" sheetId="2839" r:id="rId114"/>
    <sheet name="F75" sheetId="2840" r:id="rId115"/>
    <sheet name="F76-77" sheetId="2841" r:id="rId116"/>
    <sheet name="F78" sheetId="2845" r:id="rId117"/>
    <sheet name="F79" sheetId="2846" r:id="rId118"/>
    <sheet name="F80" sheetId="2847" r:id="rId119"/>
    <sheet name="F81" sheetId="2848" r:id="rId120"/>
    <sheet name="F82" sheetId="2849" r:id="rId121"/>
    <sheet name="F83" sheetId="2850" r:id="rId122"/>
    <sheet name="F84" sheetId="2851" r:id="rId123"/>
    <sheet name="F85" sheetId="2852" r:id="rId124"/>
    <sheet name="F86" sheetId="2853" r:id="rId125"/>
    <sheet name="F87" sheetId="2854" r:id="rId126"/>
    <sheet name="F88" sheetId="2855" r:id="rId127"/>
    <sheet name="F89" sheetId="2856" r:id="rId128"/>
    <sheet name="F90" sheetId="2857" r:id="rId129"/>
    <sheet name="F91-92" sheetId="2868" r:id="rId130"/>
    <sheet name="F93-94" sheetId="2869" r:id="rId131"/>
    <sheet name="F95-96" sheetId="2870" r:id="rId132"/>
    <sheet name="F97" sheetId="2874" r:id="rId133"/>
    <sheet name="F98" sheetId="884" r:id="rId134"/>
    <sheet name="F99" sheetId="885" r:id="rId135"/>
    <sheet name="F100" sheetId="2875" r:id="rId136"/>
    <sheet name="F101" sheetId="2876" r:id="rId137"/>
    <sheet name="F102" sheetId="2877" r:id="rId138"/>
    <sheet name="F103" sheetId="2878" r:id="rId139"/>
    <sheet name="F104" sheetId="2879" r:id="rId140"/>
    <sheet name="F105" sheetId="2880" r:id="rId141"/>
    <sheet name="F106" sheetId="2881" r:id="rId142"/>
    <sheet name="F107" sheetId="2882" r:id="rId143"/>
    <sheet name="F108" sheetId="2883" r:id="rId144"/>
    <sheet name="F109" sheetId="2884" r:id="rId145"/>
    <sheet name="F110" sheetId="2885" r:id="rId146"/>
    <sheet name="F111" sheetId="2886" r:id="rId147"/>
    <sheet name="F112" sheetId="2887" r:id="rId148"/>
    <sheet name="F113" sheetId="2888" r:id="rId149"/>
    <sheet name="F114" sheetId="2889" r:id="rId150"/>
    <sheet name="F115" sheetId="2890" r:id="rId151"/>
    <sheet name="F116" sheetId="2891" r:id="rId152"/>
    <sheet name="F117" sheetId="2892" r:id="rId153"/>
    <sheet name="F118" sheetId="2893" r:id="rId154"/>
    <sheet name="F119" sheetId="2894" r:id="rId155"/>
    <sheet name="F120" sheetId="2895" r:id="rId156"/>
    <sheet name="F121" sheetId="2896" r:id="rId157"/>
    <sheet name="F122" sheetId="2897" r:id="rId158"/>
    <sheet name="F123" sheetId="2898" r:id="rId159"/>
    <sheet name="F124" sheetId="2901" r:id="rId160"/>
    <sheet name="F125" sheetId="2902" r:id="rId161"/>
    <sheet name="F126" sheetId="2903" r:id="rId162"/>
    <sheet name="F127" sheetId="2904" r:id="rId163"/>
    <sheet name="F128" sheetId="2905" r:id="rId164"/>
    <sheet name="F129" sheetId="2906" r:id="rId165"/>
    <sheet name="F130" sheetId="2907" r:id="rId166"/>
    <sheet name="F131" sheetId="2908" r:id="rId167"/>
    <sheet name="F132" sheetId="2191" r:id="rId168"/>
    <sheet name="F133" sheetId="2192" r:id="rId169"/>
    <sheet name="F134" sheetId="2193" r:id="rId170"/>
    <sheet name="F135" sheetId="2194" r:id="rId171"/>
    <sheet name="F136" sheetId="2195" r:id="rId172"/>
    <sheet name="F137" sheetId="2197" r:id="rId173"/>
    <sheet name="F138" sheetId="2198" r:id="rId174"/>
    <sheet name="F139" sheetId="2199" r:id="rId175"/>
    <sheet name="F140" sheetId="2200" r:id="rId176"/>
    <sheet name="F141" sheetId="2201" r:id="rId177"/>
    <sheet name="F142" sheetId="2202" r:id="rId178"/>
    <sheet name="F143" sheetId="2203" r:id="rId179"/>
    <sheet name="F144" sheetId="2204" r:id="rId180"/>
    <sheet name="F145" sheetId="2205" r:id="rId181"/>
    <sheet name="F146" sheetId="2206" r:id="rId182"/>
    <sheet name="F147" sheetId="2207" r:id="rId183"/>
    <sheet name="F148" sheetId="2208" r:id="rId184"/>
    <sheet name="F149" sheetId="2909" r:id="rId185"/>
    <sheet name="F150" sheetId="2910" r:id="rId186"/>
    <sheet name="F151" sheetId="2911" r:id="rId187"/>
    <sheet name="F152" sheetId="2912" r:id="rId188"/>
    <sheet name="F153" sheetId="2277" r:id="rId189"/>
    <sheet name="F154" sheetId="2278" r:id="rId190"/>
    <sheet name="F155" sheetId="2279" r:id="rId191"/>
    <sheet name="F156" sheetId="2280" r:id="rId192"/>
    <sheet name="F157" sheetId="2281" r:id="rId193"/>
    <sheet name="F158" sheetId="2282" r:id="rId194"/>
    <sheet name="F159" sheetId="2283" r:id="rId195"/>
    <sheet name="F160" sheetId="2284" r:id="rId196"/>
    <sheet name="F161 Bovino" sheetId="2285" r:id="rId197"/>
    <sheet name="F161 Caprino" sheetId="2286" r:id="rId198"/>
    <sheet name="F161 Ovino" sheetId="2287" r:id="rId199"/>
    <sheet name="F161 Porcino" sheetId="2288" r:id="rId200"/>
    <sheet name="F162-173 Empleo Municipal" sheetId="2061" r:id="rId201"/>
  </sheets>
  <externalReferences>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s>
  <definedNames>
    <definedName name="_xlnm._FilterDatabase" localSheetId="142" hidden="1">'F107'!$A$5:$B$38</definedName>
    <definedName name="_xlnm._FilterDatabase" localSheetId="144" hidden="1">'F109'!$A$5:$B$38</definedName>
    <definedName name="_xlnm._FilterDatabase" localSheetId="145" hidden="1">'F110'!$A$5:$B$38</definedName>
    <definedName name="_xlnm._FilterDatabase" localSheetId="148" hidden="1">'F113'!$A$5:$B$38</definedName>
    <definedName name="_xlnm._FilterDatabase" localSheetId="150" hidden="1">'F115'!$A$5:$B$38</definedName>
    <definedName name="_xlnm._FilterDatabase" localSheetId="154" hidden="1">'F119'!$A$5:$B$37</definedName>
    <definedName name="_xlnm._FilterDatabase" localSheetId="155" hidden="1">'F120'!$A$5:$B$38</definedName>
    <definedName name="_xlnm._FilterDatabase" localSheetId="156" hidden="1">'F121'!$A$5:$B$38</definedName>
    <definedName name="_xlnm._FilterDatabase" localSheetId="157" hidden="1">'F122'!$A$5:$B$38</definedName>
    <definedName name="_xlnm._FilterDatabase" localSheetId="158" hidden="1">'F123'!$A$5:$B$38</definedName>
    <definedName name="_xlnm._FilterDatabase" localSheetId="163" hidden="1">'F128'!$A$5:$B$24</definedName>
    <definedName name="_xlnm._FilterDatabase" localSheetId="166" hidden="1">'F131'!$A$5:$B$24</definedName>
    <definedName name="_xlnm._FilterDatabase" localSheetId="62" hidden="1">'F16-17'!$A$6:$G$6</definedName>
    <definedName name="_xlnm._FilterDatabase" localSheetId="63" hidden="1">'F18'!$A$5:$B$56</definedName>
    <definedName name="_xlnm._FilterDatabase" localSheetId="67" hidden="1">'F22'!$A$5:$B$5</definedName>
    <definedName name="_xlnm._FilterDatabase" localSheetId="68" hidden="1">'F23'!$A$6:$D$6</definedName>
    <definedName name="_xlnm._FilterDatabase" localSheetId="77" hidden="1">'F32'!$F$4:$H$37</definedName>
    <definedName name="_xlnm._FilterDatabase" localSheetId="84" hidden="1">'F39'!$A$6:$D$6</definedName>
    <definedName name="_xlnm._FilterDatabase" localSheetId="85" hidden="1">'F40'!$A$6:$D$37</definedName>
    <definedName name="_xlnm._FilterDatabase" localSheetId="86" hidden="1">'F41'!$A$6:$D$37</definedName>
    <definedName name="_xlnm._FilterDatabase" localSheetId="87" hidden="1">'F42'!$A$6:$D$37</definedName>
    <definedName name="_xlnm._FilterDatabase" localSheetId="88" hidden="1">'F43'!$A$6:$D$37</definedName>
    <definedName name="_xlnm._FilterDatabase" localSheetId="89" hidden="1">'F44'!$A$6:$D$37</definedName>
    <definedName name="_xlnm._FilterDatabase" localSheetId="90" hidden="1">'F45'!$A$6:$D$38</definedName>
    <definedName name="_xlnm._FilterDatabase" localSheetId="91" hidden="1">'F46'!$A$6:$D$38</definedName>
    <definedName name="_xlnm._FilterDatabase" localSheetId="96" hidden="1">'F54'!$A$6:$D$39</definedName>
    <definedName name="_xlnm._FilterDatabase" localSheetId="98" hidden="1">'F56'!$A$6:$B$6</definedName>
    <definedName name="_xlnm._FilterDatabase" localSheetId="99" hidden="1">'F57'!$A$6:$B$6</definedName>
    <definedName name="_xlnm._FilterDatabase" localSheetId="103" hidden="1">'F61'!$A$6:$D$6</definedName>
    <definedName name="_xlnm._FilterDatabase" localSheetId="105" hidden="1">'F63'!$A$6:$S$39</definedName>
    <definedName name="_xlnm._FilterDatabase" localSheetId="106" hidden="1">'F64'!$A$6:$F$6</definedName>
    <definedName name="_xlnm._FilterDatabase" localSheetId="107" hidden="1">'F65'!$A$6:$F$6</definedName>
    <definedName name="_xlnm._FilterDatabase" localSheetId="54" hidden="1">'F7'!$A$6:$G$38</definedName>
    <definedName name="_xlnm._FilterDatabase" localSheetId="112" hidden="1">'F70-73'!$A$6:$I$6</definedName>
    <definedName name="_xlnm._FilterDatabase" localSheetId="113" hidden="1">'F74'!$A$5:$C$92</definedName>
    <definedName name="_xlnm._FilterDatabase" localSheetId="114" hidden="1">'F75'!$A$5:$C$5</definedName>
    <definedName name="_xlnm._FilterDatabase" localSheetId="116" hidden="1">'F78'!#REF!</definedName>
    <definedName name="_xlnm._FilterDatabase" localSheetId="55" hidden="1">'F8-9'!$A$6:$I$75</definedName>
    <definedName name="_xlnm._FilterDatabase" localSheetId="130" hidden="1">'F93-94'!$A$6:$D$6</definedName>
    <definedName name="_xlnm._FilterDatabase" localSheetId="18" hidden="1">'T18'!$A$10:$E$11</definedName>
    <definedName name="_xlnm._FilterDatabase" localSheetId="22" hidden="1">'T22'!$A$6:$D$26</definedName>
    <definedName name="_xlnm._FilterDatabase" localSheetId="23" hidden="1">'T23'!$A$6:$D$26</definedName>
    <definedName name="_xlnm._FilterDatabase" localSheetId="27" hidden="1">'T27'!$A$6:$D$26</definedName>
    <definedName name="_xlnm._FilterDatabase" localSheetId="28" hidden="1">'T28'!$A$6:$D$26</definedName>
    <definedName name="_xlnm._FilterDatabase" localSheetId="30" hidden="1">'T30'!$B$5:$C$129</definedName>
    <definedName name="_xlnm._FilterDatabase" localSheetId="42" hidden="1">'T42'!$A$5:$D$5</definedName>
    <definedName name="A_impresión_IM" localSheetId="102">#REF!</definedName>
    <definedName name="A_impresión_IM">#REF!</definedName>
    <definedName name="A_impresión_IM2" localSheetId="102">#REF!</definedName>
    <definedName name="A_impresión_IM2">#REF!</definedName>
    <definedName name="AA" localSheetId="102">#REF!</definedName>
    <definedName name="AA">#REF!</definedName>
    <definedName name="actividad" localSheetId="18" hidden="1">{"'III15-0095'!$A$1:$N$151"}</definedName>
    <definedName name="actividad" localSheetId="48" hidden="1">{"'III15-0095'!$A$1:$N$151"}</definedName>
    <definedName name="actividad" hidden="1">{"'III15-0095'!$A$1:$N$151"}</definedName>
    <definedName name="clase" localSheetId="102">#REF!</definedName>
    <definedName name="clase">#REF!</definedName>
    <definedName name="clases" localSheetId="102">#REF!</definedName>
    <definedName name="clases">#REF!</definedName>
    <definedName name="Clasificación" localSheetId="102">#REF!</definedName>
    <definedName name="Clasificación">#REF!</definedName>
    <definedName name="d" localSheetId="102">#REF!</definedName>
    <definedName name="d">#REF!</definedName>
    <definedName name="dos" hidden="1">{"'III15-0095'!$A$1:$N$151"}</definedName>
    <definedName name="dos_1" hidden="1">{"'III15-0095'!$A$1:$N$151"}</definedName>
    <definedName name="dos_Dos" hidden="1">{"'III15-0095'!$A$1:$N$151"}</definedName>
    <definedName name="entidades_1">'[1]Cuadro 9'!$C$7:$C$38</definedName>
    <definedName name="flujos" localSheetId="102">#REF!</definedName>
    <definedName name="flujos">#REF!</definedName>
    <definedName name="HTLML" hidden="1">{"'III15-0095'!$A$1:$N$151"}</definedName>
    <definedName name="HTML_CodePage" hidden="1">1252</definedName>
    <definedName name="HTML_Control" localSheetId="61" hidden="1">{"'III15-0095'!$A$1:$N$151"}</definedName>
    <definedName name="HTML_Control" localSheetId="62" hidden="1">{"'III15-0095'!$A$1:$N$151"}</definedName>
    <definedName name="HTML_Control" localSheetId="128" hidden="1">{"'III15-0095'!$A$1:$N$151"}</definedName>
    <definedName name="HTML_Control" localSheetId="18" hidden="1">{"'III15-0095'!$A$1:$N$151"}</definedName>
    <definedName name="HTML_Control" localSheetId="36" hidden="1">{"'III15-0095'!$A$1:$N$151"}</definedName>
    <definedName name="HTML_Control" localSheetId="48"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Index" localSheetId="102">#REF!</definedName>
    <definedName name="Index">#REF!</definedName>
    <definedName name="ing_ent" localSheetId="102">#REF!</definedName>
    <definedName name="ing_ent">#REF!</definedName>
    <definedName name="itlp_entidades">'[1]Cuadro 9'!$C$7:$BT$38</definedName>
    <definedName name="ju203d" localSheetId="102">#REF!</definedName>
    <definedName name="ju203d">#REF!</definedName>
    <definedName name="loniojo" localSheetId="102">#REF!</definedName>
    <definedName name="loniojo">#REF!</definedName>
    <definedName name="masa_ent">'[1]Cuadro 12'!$C$7:$BT$38</definedName>
    <definedName name="MAT" localSheetId="102">#REF!</definedName>
    <definedName name="MAT">#REF!</definedName>
    <definedName name="matriz" localSheetId="102">#REF!</definedName>
    <definedName name="matriz">#REF!</definedName>
    <definedName name="matrizs" localSheetId="102">#REF!</definedName>
    <definedName name="matrizs">#REF!</definedName>
    <definedName name="pob_lab_ent">'[1]Cuadro 10'!$C$7:$BT$38</definedName>
    <definedName name="rama" localSheetId="102">#REF!</definedName>
    <definedName name="rama">#REF!</definedName>
    <definedName name="ramas" localSheetId="102">#REF!</definedName>
    <definedName name="ramas">#REF!</definedName>
    <definedName name="rrr" localSheetId="102">#REF!</definedName>
    <definedName name="rrr">#REF!</definedName>
    <definedName name="sec" localSheetId="102">#REF!</definedName>
    <definedName name="sec">#REF!</definedName>
    <definedName name="sector" localSheetId="102">#REF!</definedName>
    <definedName name="sector">#REF!</definedName>
    <definedName name="sectorr" localSheetId="102">#REF!</definedName>
    <definedName name="sectorr">#REF!</definedName>
    <definedName name="sectors" localSheetId="102">#REF!</definedName>
    <definedName name="sectors">#REF!</definedName>
    <definedName name="SectorTrimAnual" localSheetId="102">#REF!</definedName>
    <definedName name="SectorTrimAnual">#REF!</definedName>
    <definedName name="Start1" localSheetId="102">#REF!</definedName>
    <definedName name="Start1">#REF!</definedName>
    <definedName name="Start10">'T9'!$H$1:$I$1</definedName>
    <definedName name="Start100">'F57'!$H$1:$I$1</definedName>
    <definedName name="Start101">'F58'!$H$1:$I$1</definedName>
    <definedName name="Start102">'F59'!$H$1:$I$1</definedName>
    <definedName name="Start103">'F60'!$H$1:$I$1</definedName>
    <definedName name="Start104">'F61'!$H$1:$I$1</definedName>
    <definedName name="Start105">'F62'!$H$1:$I$1</definedName>
    <definedName name="Start106">'F63'!$H$1:$I$1</definedName>
    <definedName name="Start107">'F64'!$H$1:$I$1</definedName>
    <definedName name="Start108">'F65'!$H$1:$I$1</definedName>
    <definedName name="Start109">'F66'!$H$1:$I$1</definedName>
    <definedName name="Start11">'T10'!$H$1:$I$1</definedName>
    <definedName name="Start110">'F67'!$H$1:$I$1</definedName>
    <definedName name="Start111">'F68'!$H$1:$I$1</definedName>
    <definedName name="Start112">'F69'!$H$1:$I$1</definedName>
    <definedName name="Start113">'F70-73'!$H$1:$I$1</definedName>
    <definedName name="Start114">'F74'!$H$1:$I$1</definedName>
    <definedName name="Start115">'F75'!$H$1:$I$1</definedName>
    <definedName name="Start116">'F76-77'!$H$1:$I$1</definedName>
    <definedName name="Start117">'F78'!$H$1:$I$1</definedName>
    <definedName name="Start118">'F79'!$H$1:$I$1</definedName>
    <definedName name="Start119">'F80'!$H$1:$I$1</definedName>
    <definedName name="Start12">'T11'!$H$1:$I$1</definedName>
    <definedName name="Start120">'F81'!$H$1:$I$1</definedName>
    <definedName name="Start121">'F82'!$H$1:$I$1</definedName>
    <definedName name="Start122">'F83'!$H$1:$I$1</definedName>
    <definedName name="Start123">'F84'!$H$1:$I$1</definedName>
    <definedName name="Start124">'F85'!$H$1:$I$1</definedName>
    <definedName name="Start125">'F86'!$H$1:$I$1</definedName>
    <definedName name="Start126">'F87'!$H$1:$I$1</definedName>
    <definedName name="Start127">'F88'!$H$1:$I$1</definedName>
    <definedName name="Start128">'F89'!$H$1:$I$1</definedName>
    <definedName name="Start129">'F90'!$H$1:$I$1</definedName>
    <definedName name="Start13">'T12'!$H$1:$I$1</definedName>
    <definedName name="Start130">'F91-92'!$H$1:$I$1</definedName>
    <definedName name="Start131">'F93-94'!$H$1:$I$1</definedName>
    <definedName name="Start132">'F95-96'!$H$1:$I$1</definedName>
    <definedName name="Start133">'F97'!$H$1:$I$1</definedName>
    <definedName name="Start134">'F98'!$H$1:$I$1</definedName>
    <definedName name="Start135">'F99'!$H$1:$I$1</definedName>
    <definedName name="Start136">'F100'!$H$1:$I$1</definedName>
    <definedName name="Start137">'F101'!$H$1:$I$1</definedName>
    <definedName name="Start138">'F102'!$H$1:$I$1</definedName>
    <definedName name="Start139">'F103'!$H$1:$I$1</definedName>
    <definedName name="Start14">'T13'!$H$1:$I$1</definedName>
    <definedName name="Start140">'F104'!$H$1:$I$1</definedName>
    <definedName name="Start141">'F105'!$H$1:$I$1</definedName>
    <definedName name="Start142">'F106'!$H$1:$I$1</definedName>
    <definedName name="Start143">'F107'!$H$1:$I$1</definedName>
    <definedName name="Start144">'F108'!$H$1:$I$1</definedName>
    <definedName name="Start145">'F109'!$H$1:$I$1</definedName>
    <definedName name="Start146">'F110'!$H$1:$I$1</definedName>
    <definedName name="Start147">'F111'!$H$1:$I$1</definedName>
    <definedName name="Start148">'F112'!$H$1:$I$1</definedName>
    <definedName name="Start149">'F113'!$H$1:$I$1</definedName>
    <definedName name="Start15">'T14'!$H$1:$I$1</definedName>
    <definedName name="Start150">'F114'!$H$1:$I$1</definedName>
    <definedName name="Start151">'F115'!$H$1:$I$1</definedName>
    <definedName name="Start152">'F116'!$H$1:$I$1</definedName>
    <definedName name="Start153">'F117'!$H$1:$I$1</definedName>
    <definedName name="Start154">'F118'!$H$1:$I$1</definedName>
    <definedName name="Start155">'F119'!$H$1:$I$1</definedName>
    <definedName name="Start156">'F120'!$H$1:$I$1</definedName>
    <definedName name="Start157">'F121'!$H$1:$I$1</definedName>
    <definedName name="Start158">'F122'!$H$1:$I$1</definedName>
    <definedName name="Start159">'F123'!$H$1:$I$1</definedName>
    <definedName name="Start16">'T15'!$H$1:$I$1</definedName>
    <definedName name="Start160">'F124'!$H$1:$I$1</definedName>
    <definedName name="Start161">'F125'!$H$1:$I$1</definedName>
    <definedName name="Start162">'F126'!$H$1:$I$1</definedName>
    <definedName name="Start163">'F127'!$H$1:$I$1</definedName>
    <definedName name="Start164">'F128'!$H$1:$I$1</definedName>
    <definedName name="Start165">'F129'!$H$1:$I$1</definedName>
    <definedName name="Start166">'F130'!$H$1:$I$1</definedName>
    <definedName name="Start167">'F131'!$H$1:$I$1</definedName>
    <definedName name="Start168">'F132'!$H$1:$I$1</definedName>
    <definedName name="Start169">'F133'!$H$1:$I$1</definedName>
    <definedName name="Start17">'T16'!$H$1:$I$1</definedName>
    <definedName name="Start170">'F134'!$H$1:$I$1</definedName>
    <definedName name="Start171">'F135'!$H$1:$I$1</definedName>
    <definedName name="Start172">'F136'!$H$1:$I$1</definedName>
    <definedName name="Start173">'F137'!$H$1:$I$1</definedName>
    <definedName name="Start174">'F138'!$H$1:$I$1</definedName>
    <definedName name="Start175">'F139'!$H$1:$I$1</definedName>
    <definedName name="Start176">'F140'!$H$1:$I$1</definedName>
    <definedName name="Start177">'F141'!$H$1:$I$1</definedName>
    <definedName name="Start178">'F142'!$H$1:$I$1</definedName>
    <definedName name="Start179">'F143'!$H$1:$I$1</definedName>
    <definedName name="Start18">'T17'!$H$1:$I$1</definedName>
    <definedName name="Start180">'F144'!$H$1:$I$1</definedName>
    <definedName name="Start181">'F145'!$H$1:$I$1</definedName>
    <definedName name="Start182">'F146'!$H$1:$I$1</definedName>
    <definedName name="Start183">'F147'!$H$1:$I$1</definedName>
    <definedName name="Start184">'F148'!$H$1:$I$1</definedName>
    <definedName name="Start185">'F149'!$H$1:$I$1</definedName>
    <definedName name="Start186">'F150'!$H$1:$I$1</definedName>
    <definedName name="Start187">'F151'!$H$1:$I$1</definedName>
    <definedName name="Start188">'F152'!$H$1:$I$1</definedName>
    <definedName name="Start189">'F153'!$H$1:$I$1</definedName>
    <definedName name="Start19">'T18'!$H$1:$I$1</definedName>
    <definedName name="Start190">'F154'!$H$1:$I$1</definedName>
    <definedName name="Start191">'F155'!$H$1:$I$1</definedName>
    <definedName name="Start192">'F156'!$H$1:$I$1</definedName>
    <definedName name="Start193">'F157'!$H$1:$I$1</definedName>
    <definedName name="Start194">'F158'!$H$1:$I$1</definedName>
    <definedName name="Start195">'F159'!$H$1:$I$1</definedName>
    <definedName name="Start196">'F160'!$H$1:$I$1</definedName>
    <definedName name="Start197">'F161 Bovino'!$H$1:$I$1</definedName>
    <definedName name="Start198">'F161 Caprino'!$H$1:$I$1</definedName>
    <definedName name="Start199">'F161 Ovino'!$H$1:$I$1</definedName>
    <definedName name="Start2">'T1'!$H$1:$I$1</definedName>
    <definedName name="Start20">'T19'!$H$1:$I$1</definedName>
    <definedName name="Start200">'F161 Porcino'!$H$1:$I$1</definedName>
    <definedName name="Start201">'F162-173 Empleo Municipal'!$H$1:$I$1</definedName>
    <definedName name="Start21">'T20'!$H$1:$I$1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'T27'!$H$1:$I$1</definedName>
    <definedName name="Start29">'T28'!$H$1:$I$1</definedName>
    <definedName name="Start3">'T2'!$H$1:$I$1</definedName>
    <definedName name="Start30">'T29'!$H$1:$I$1</definedName>
    <definedName name="Start31">'T30'!$H$1:$I$1</definedName>
    <definedName name="Start32">'T31'!$H$1:$I$1</definedName>
    <definedName name="Start33">'T32'!$H$1:$I$1</definedName>
    <definedName name="Start34">'T33'!$H$1:$I$1</definedName>
    <definedName name="Start35">'T34'!$H$1:$I$1</definedName>
    <definedName name="Start36">'T35'!$H$1:$I$1</definedName>
    <definedName name="Start37">'T36'!$H$1:$I$1</definedName>
    <definedName name="Start38">'T37'!$H$1:$I$1</definedName>
    <definedName name="Start39">'T38'!$H$1:$I$1</definedName>
    <definedName name="Start4" localSheetId="33">'T33'!$H$1:$I$1</definedName>
    <definedName name="Start4">'T3'!$H$1:$I$1</definedName>
    <definedName name="Start40">'T39'!$H$1:$I$1</definedName>
    <definedName name="Start41">'T40'!$H$1:$I$1</definedName>
    <definedName name="Start42">'T41'!$H$1:$I$1</definedName>
    <definedName name="start422" localSheetId="102">#REF!</definedName>
    <definedName name="start422">#REF!</definedName>
    <definedName name="Start43">'T42'!$H$1:$I$1</definedName>
    <definedName name="Start44">'T43'!$H$1:$I$1</definedName>
    <definedName name="Start45">'T44'!$H$1:$I$1</definedName>
    <definedName name="Start46">'T45'!$H$1:$I$1</definedName>
    <definedName name="Start47">'T46'!$H$1:$I$1</definedName>
    <definedName name="Start48">'T47'!$H$1:$I$1</definedName>
    <definedName name="Start49">'T48'!$H$1:$I$1</definedName>
    <definedName name="Start5">'T4'!$H$1:$I$1</definedName>
    <definedName name="Start50">'F1'!$H$1:$I$1</definedName>
    <definedName name="Start51">'F2'!$H$1:$I$1</definedName>
    <definedName name="Start52">'F3'!$H$1:$I$1</definedName>
    <definedName name="Start53">'F4-5'!$H$1:$I$1</definedName>
    <definedName name="Start54">'F6'!$H$1:$I$1</definedName>
    <definedName name="Start55">'F7'!$H$1:$I$1</definedName>
    <definedName name="Start56">'F8-9'!$H$1:$I$1</definedName>
    <definedName name="Start57">'F10'!$H$1:$I$1</definedName>
    <definedName name="Start58">'F11'!$H$1:$I$1</definedName>
    <definedName name="Start59">'F12'!$H$1:$I$1</definedName>
    <definedName name="Start6">'T5'!$H$1:$I$1</definedName>
    <definedName name="Start60">'F13'!$H$1:$I$1</definedName>
    <definedName name="Start61">'F14'!$H$1:$I$1</definedName>
    <definedName name="Start62">'F15'!$H$1:$I$1</definedName>
    <definedName name="Start63">'F16-17'!$H$1:$I$1</definedName>
    <definedName name="Start64">'F18'!$H$1:$I$1</definedName>
    <definedName name="Start65">'F19'!$H$1:$I$1</definedName>
    <definedName name="Start66">'F20'!$H$1:$I$1</definedName>
    <definedName name="Start67">'F21'!$H$1:$I$1</definedName>
    <definedName name="Start68">'F22'!$H$1:$I$1</definedName>
    <definedName name="Start69">'F23'!$H$1:$I$1</definedName>
    <definedName name="Start7">'T6'!$H$1:$I$1</definedName>
    <definedName name="Start70">'F24'!$H$1:$I$1</definedName>
    <definedName name="Start71">'F25'!$H$1:$I$1</definedName>
    <definedName name="Start72">'F26'!$H$1:$I$1</definedName>
    <definedName name="Start73">'F27'!$H$1:$I$1</definedName>
    <definedName name="Start74">'F28'!$H$1:$I$1</definedName>
    <definedName name="Start75">'F29'!$H$1:$I$1</definedName>
    <definedName name="Start76">'F30'!$H$1:$I$1</definedName>
    <definedName name="Start77">'F31'!$H$1:$I$1</definedName>
    <definedName name="Start78">'F32'!$H$1:$I$1</definedName>
    <definedName name="Start79">'F33'!$H$1:$I$1</definedName>
    <definedName name="Start8" localSheetId="38">'T38'!$H$1:$I$1</definedName>
    <definedName name="Start8">'T7'!$H$1:$I$1</definedName>
    <definedName name="Start80">'F34'!$H$1:$I$1</definedName>
    <definedName name="Start81">'F35'!$H$1:$I$1</definedName>
    <definedName name="Start82">'F36'!$H$1:$I$1</definedName>
    <definedName name="Start83">'F37'!$H$1:$I$1</definedName>
    <definedName name="Start84">'F38'!$H$1:$I$1</definedName>
    <definedName name="Start85">'F39'!$H$1:$I$1</definedName>
    <definedName name="Start86">'F40'!$H$1:$I$1</definedName>
    <definedName name="Start87">'F41'!$H$1:$I$1</definedName>
    <definedName name="Start88">'F42'!$H$1:$I$1</definedName>
    <definedName name="Start89">'F43'!$H$1:$I$1</definedName>
    <definedName name="Start9">'T8'!$H$1:$I$1</definedName>
    <definedName name="Start90">'F44'!$H$1:$I$1</definedName>
    <definedName name="Start91">'F45'!$H$1:$I$1</definedName>
    <definedName name="Start92">'F46'!$H$1:$I$1</definedName>
    <definedName name="Start93">'F47'!$H$1:$I$1</definedName>
    <definedName name="Start94">'F48-49'!$H$1:$I$1</definedName>
    <definedName name="Start95">'F50-51'!$H$1:$I$1</definedName>
    <definedName name="Start96">'F52-53'!$H$1:$I$1</definedName>
    <definedName name="Start97">'F54'!$H$1:$I$1</definedName>
    <definedName name="Start98">'F55'!$H$1:$I$1</definedName>
    <definedName name="Start99">'F56'!$H$1:$I$1</definedName>
    <definedName name="subrama" localSheetId="102">#REF!</definedName>
    <definedName name="subrama">#REF!</definedName>
    <definedName name="subramas" localSheetId="102">#REF!</definedName>
    <definedName name="subramas">#REF!</definedName>
    <definedName name="subsector" localSheetId="102">#REF!</definedName>
    <definedName name="subsector">#REF!</definedName>
    <definedName name="subsectors" localSheetId="102">#REF!</definedName>
    <definedName name="subsectors">#REF!</definedName>
    <definedName name="todo" localSheetId="102">#REF!</definedName>
    <definedName name="todo">#REF!</definedName>
    <definedName name="todos" localSheetId="102">#REF!</definedName>
    <definedName name="todos">#REF!</definedName>
    <definedName name="todoss" localSheetId="102">#REF!</definedName>
    <definedName name="todoss">#REF!</definedName>
  </definedNames>
  <calcPr calcId="191029"/>
</workbook>
</file>

<file path=xl/calcChain.xml><?xml version="1.0" encoding="utf-8"?>
<calcChain xmlns="http://schemas.openxmlformats.org/spreadsheetml/2006/main">
  <c r="G11" i="2291" l="1"/>
  <c r="H11" i="2291" s="1"/>
  <c r="F11" i="2291"/>
  <c r="E11" i="2291"/>
  <c r="J11" i="2291" s="1"/>
  <c r="D11" i="2291"/>
  <c r="C11" i="2291"/>
  <c r="B11" i="2291"/>
  <c r="J10" i="2291"/>
  <c r="I10" i="2291"/>
  <c r="H10" i="2291"/>
  <c r="J9" i="2291"/>
  <c r="I9" i="2291"/>
  <c r="H9" i="2291"/>
  <c r="J8" i="2291"/>
  <c r="I8" i="2291"/>
  <c r="H8" i="2291"/>
  <c r="J7" i="2291"/>
  <c r="I7" i="2291"/>
  <c r="H7" i="2291"/>
  <c r="G10" i="2290"/>
  <c r="F10" i="2290"/>
  <c r="E10" i="2290"/>
  <c r="D10" i="2290"/>
  <c r="C10" i="2290"/>
  <c r="B10" i="2290"/>
  <c r="I10" i="2290" s="1"/>
  <c r="J9" i="2290"/>
  <c r="I9" i="2290"/>
  <c r="H9" i="2290"/>
  <c r="J8" i="2290"/>
  <c r="I8" i="2290"/>
  <c r="H8" i="2290"/>
  <c r="J7" i="2290"/>
  <c r="I7" i="2290"/>
  <c r="H7" i="2290"/>
  <c r="J6" i="2290"/>
  <c r="I6" i="2290"/>
  <c r="H6" i="2290"/>
  <c r="G10" i="2289"/>
  <c r="F10" i="2289"/>
  <c r="E10" i="2289"/>
  <c r="J10" i="2289" s="1"/>
  <c r="D10" i="2289"/>
  <c r="C10" i="2289"/>
  <c r="B10" i="2289"/>
  <c r="J9" i="2289"/>
  <c r="I9" i="2289"/>
  <c r="H9" i="2289"/>
  <c r="J8" i="2289"/>
  <c r="I8" i="2289"/>
  <c r="H8" i="2289"/>
  <c r="J7" i="2289"/>
  <c r="I7" i="2289"/>
  <c r="H7" i="2289"/>
  <c r="J6" i="2289"/>
  <c r="I6" i="2289"/>
  <c r="H6" i="2289"/>
  <c r="J70" i="2288"/>
  <c r="I70" i="2288"/>
  <c r="J70" i="2287"/>
  <c r="I70" i="2287"/>
  <c r="J74" i="2286"/>
  <c r="I74" i="2286"/>
  <c r="J73" i="2285"/>
  <c r="I73" i="2285"/>
  <c r="C23" i="2278"/>
  <c r="C22" i="2277"/>
  <c r="C21" i="2277"/>
  <c r="H10" i="2289" l="1"/>
  <c r="H10" i="2290"/>
  <c r="I11" i="2291"/>
  <c r="J10" i="2290"/>
  <c r="I10" i="2289"/>
  <c r="E7" i="2912" l="1"/>
  <c r="B23" i="884" l="1"/>
  <c r="B22" i="884"/>
  <c r="G39" i="2880" l="1"/>
  <c r="G38" i="2880"/>
  <c r="G37" i="2880"/>
  <c r="G36" i="2880"/>
  <c r="G35" i="2880"/>
  <c r="G34" i="2880"/>
  <c r="G33" i="2880"/>
  <c r="G32" i="2880"/>
  <c r="G31" i="2880"/>
  <c r="G30" i="2880"/>
  <c r="G29" i="2880"/>
  <c r="G28" i="2880"/>
  <c r="G27" i="2880"/>
  <c r="G26" i="2880"/>
  <c r="G25" i="2880"/>
  <c r="G24" i="2880"/>
  <c r="G23" i="2880"/>
  <c r="G22" i="2880"/>
  <c r="G21" i="2880"/>
  <c r="G20" i="2880"/>
  <c r="G19" i="2880"/>
  <c r="G18" i="2880"/>
  <c r="G17" i="2880"/>
  <c r="G16" i="2880"/>
  <c r="G15" i="2880"/>
  <c r="G14" i="2880"/>
  <c r="G13" i="2880"/>
  <c r="G12" i="2880"/>
  <c r="G11" i="2880"/>
  <c r="G10" i="2880"/>
  <c r="G9" i="2880"/>
  <c r="G8" i="2880"/>
  <c r="G7" i="2880"/>
  <c r="G39" i="2879"/>
  <c r="G38" i="2879"/>
  <c r="G37" i="2879"/>
  <c r="G36" i="2879"/>
  <c r="G35" i="2879"/>
  <c r="G34" i="2879"/>
  <c r="G33" i="2879"/>
  <c r="G32" i="2879"/>
  <c r="G31" i="2879"/>
  <c r="G30" i="2879"/>
  <c r="G29" i="2879"/>
  <c r="G28" i="2879"/>
  <c r="G27" i="2879"/>
  <c r="G26" i="2879"/>
  <c r="G25" i="2879"/>
  <c r="G24" i="2879"/>
  <c r="G23" i="2879"/>
  <c r="G22" i="2879"/>
  <c r="G21" i="2879"/>
  <c r="G20" i="2879"/>
  <c r="G19" i="2879"/>
  <c r="G18" i="2879"/>
  <c r="G17" i="2879"/>
  <c r="G16" i="2879"/>
  <c r="G15" i="2879"/>
  <c r="G14" i="2879"/>
  <c r="G13" i="2879"/>
  <c r="G12" i="2879"/>
  <c r="G11" i="2879"/>
  <c r="G10" i="2879"/>
  <c r="G9" i="2879"/>
  <c r="G8" i="2879"/>
  <c r="G7" i="2879"/>
  <c r="G39" i="2878"/>
  <c r="G38" i="2878"/>
  <c r="G37" i="2878"/>
  <c r="G36" i="2878"/>
  <c r="G35" i="2878"/>
  <c r="G34" i="2878"/>
  <c r="G33" i="2878"/>
  <c r="G32" i="2878"/>
  <c r="G31" i="2878"/>
  <c r="G30" i="2878"/>
  <c r="G29" i="2878"/>
  <c r="G28" i="2878"/>
  <c r="G27" i="2878"/>
  <c r="G26" i="2878"/>
  <c r="G25" i="2878"/>
  <c r="G24" i="2878"/>
  <c r="G23" i="2878"/>
  <c r="G22" i="2878"/>
  <c r="G21" i="2878"/>
  <c r="G20" i="2878"/>
  <c r="G19" i="2878"/>
  <c r="G18" i="2878"/>
  <c r="G17" i="2878"/>
  <c r="G16" i="2878"/>
  <c r="G15" i="2878"/>
  <c r="G14" i="2878"/>
  <c r="G13" i="2878"/>
  <c r="G12" i="2878"/>
  <c r="G11" i="2878"/>
  <c r="G10" i="2878"/>
  <c r="G9" i="2878"/>
  <c r="G8" i="2878"/>
  <c r="G7" i="2878"/>
  <c r="G39" i="2877"/>
  <c r="G38" i="2877"/>
  <c r="G37" i="2877"/>
  <c r="G36" i="2877"/>
  <c r="G35" i="2877"/>
  <c r="G34" i="2877"/>
  <c r="G33" i="2877"/>
  <c r="G32" i="2877"/>
  <c r="G31" i="2877"/>
  <c r="G30" i="2877"/>
  <c r="G29" i="2877"/>
  <c r="G28" i="2877"/>
  <c r="G27" i="2877"/>
  <c r="G26" i="2877"/>
  <c r="G25" i="2877"/>
  <c r="G24" i="2877"/>
  <c r="G23" i="2877"/>
  <c r="G22" i="2877"/>
  <c r="G21" i="2877"/>
  <c r="G20" i="2877"/>
  <c r="G19" i="2877"/>
  <c r="G18" i="2877"/>
  <c r="G17" i="2877"/>
  <c r="G16" i="2877"/>
  <c r="G15" i="2877"/>
  <c r="G14" i="2877"/>
  <c r="G13" i="2877"/>
  <c r="G12" i="2877"/>
  <c r="G11" i="2877"/>
  <c r="G10" i="2877"/>
  <c r="G9" i="2877"/>
  <c r="G8" i="2877"/>
  <c r="G7" i="2877"/>
  <c r="G39" i="2876"/>
  <c r="G38" i="2876"/>
  <c r="G37" i="2876"/>
  <c r="G36" i="2876"/>
  <c r="G35" i="2876"/>
  <c r="G34" i="2876"/>
  <c r="G33" i="2876"/>
  <c r="G32" i="2876"/>
  <c r="G31" i="2876"/>
  <c r="G30" i="2876"/>
  <c r="G29" i="2876"/>
  <c r="G28" i="2876"/>
  <c r="G27" i="2876"/>
  <c r="G26" i="2876"/>
  <c r="G25" i="2876"/>
  <c r="G24" i="2876"/>
  <c r="G23" i="2876"/>
  <c r="G22" i="2876"/>
  <c r="G21" i="2876"/>
  <c r="G20" i="2876"/>
  <c r="G19" i="2876"/>
  <c r="G18" i="2876"/>
  <c r="G17" i="2876"/>
  <c r="G16" i="2876"/>
  <c r="G15" i="2876"/>
  <c r="G14" i="2876"/>
  <c r="G13" i="2876"/>
  <c r="G12" i="2876"/>
  <c r="G11" i="2876"/>
  <c r="G10" i="2876"/>
  <c r="G9" i="2876"/>
  <c r="G8" i="2876"/>
  <c r="G7" i="2876"/>
  <c r="G38" i="2875"/>
  <c r="G37" i="2875"/>
  <c r="G36" i="2875"/>
  <c r="G35" i="2875"/>
  <c r="G34" i="2875"/>
  <c r="G33" i="2875"/>
  <c r="G32" i="2875"/>
  <c r="G31" i="2875"/>
  <c r="G30" i="2875"/>
  <c r="G29" i="2875"/>
  <c r="G28" i="2875"/>
  <c r="G27" i="2875"/>
  <c r="G26" i="2875"/>
  <c r="G25" i="2875"/>
  <c r="G24" i="2875"/>
  <c r="G23" i="2875"/>
  <c r="G22" i="2875"/>
  <c r="G21" i="2875"/>
  <c r="G20" i="2875"/>
  <c r="G19" i="2875"/>
  <c r="G18" i="2875"/>
  <c r="G17" i="2875"/>
  <c r="G16" i="2875"/>
  <c r="G15" i="2875"/>
  <c r="G14" i="2875"/>
  <c r="G13" i="2875"/>
  <c r="G12" i="2875"/>
  <c r="G11" i="2875"/>
  <c r="G10" i="2875"/>
  <c r="G9" i="2875"/>
  <c r="G8" i="2875"/>
  <c r="G7" i="2875"/>
  <c r="B42" i="2869" l="1"/>
  <c r="G277" i="2868"/>
  <c r="G276" i="2868"/>
  <c r="C13" i="2867" l="1"/>
  <c r="E13" i="2867" s="1"/>
  <c r="B13" i="2867"/>
  <c r="E12" i="2867"/>
  <c r="D12" i="2867"/>
  <c r="E11" i="2867"/>
  <c r="D11" i="2867"/>
  <c r="E10" i="2867"/>
  <c r="D10" i="2867"/>
  <c r="E9" i="2867"/>
  <c r="D9" i="2867"/>
  <c r="E8" i="2867"/>
  <c r="D8" i="2867"/>
  <c r="E7" i="2867"/>
  <c r="D7" i="2867"/>
  <c r="E6" i="2867"/>
  <c r="D6" i="2867"/>
  <c r="C13" i="2866"/>
  <c r="B13" i="2866"/>
  <c r="E12" i="2866"/>
  <c r="D12" i="2866"/>
  <c r="E11" i="2866"/>
  <c r="D11" i="2866"/>
  <c r="E10" i="2866"/>
  <c r="D10" i="2866"/>
  <c r="E9" i="2866"/>
  <c r="D9" i="2866"/>
  <c r="E8" i="2866"/>
  <c r="D8" i="2866"/>
  <c r="E7" i="2866"/>
  <c r="D7" i="2866"/>
  <c r="E6" i="2866"/>
  <c r="D6" i="2866"/>
  <c r="C14" i="2865"/>
  <c r="E14" i="2865" s="1"/>
  <c r="B14" i="2865"/>
  <c r="E13" i="2865"/>
  <c r="D13" i="2865"/>
  <c r="E12" i="2865"/>
  <c r="D12" i="2865"/>
  <c r="E11" i="2865"/>
  <c r="D11" i="2865"/>
  <c r="E10" i="2865"/>
  <c r="D10" i="2865"/>
  <c r="E9" i="2865"/>
  <c r="D9" i="2865"/>
  <c r="E8" i="2865"/>
  <c r="D8" i="2865"/>
  <c r="E7" i="2865"/>
  <c r="D7" i="2865"/>
  <c r="E6" i="2865"/>
  <c r="D6" i="2865"/>
  <c r="C14" i="2864"/>
  <c r="E14" i="2864" s="1"/>
  <c r="B14" i="2864"/>
  <c r="E13" i="2864"/>
  <c r="D13" i="2864"/>
  <c r="E12" i="2864"/>
  <c r="D12" i="2864"/>
  <c r="E11" i="2864"/>
  <c r="D11" i="2864"/>
  <c r="E10" i="2864"/>
  <c r="D10" i="2864"/>
  <c r="E9" i="2864"/>
  <c r="D9" i="2864"/>
  <c r="E8" i="2864"/>
  <c r="D8" i="2864"/>
  <c r="E7" i="2864"/>
  <c r="D7" i="2864"/>
  <c r="E6" i="2864"/>
  <c r="D6" i="2864"/>
  <c r="C14" i="2863"/>
  <c r="B14" i="2863"/>
  <c r="E13" i="2863"/>
  <c r="D13" i="2863"/>
  <c r="E12" i="2863"/>
  <c r="D12" i="2863"/>
  <c r="E11" i="2863"/>
  <c r="D11" i="2863"/>
  <c r="E10" i="2863"/>
  <c r="D10" i="2863"/>
  <c r="E9" i="2863"/>
  <c r="D9" i="2863"/>
  <c r="E8" i="2863"/>
  <c r="D8" i="2863"/>
  <c r="E7" i="2863"/>
  <c r="D7" i="2863"/>
  <c r="E6" i="2863"/>
  <c r="D6" i="2863"/>
  <c r="C15" i="2862"/>
  <c r="B15" i="2862"/>
  <c r="E14" i="2862"/>
  <c r="D14" i="2862"/>
  <c r="E13" i="2862"/>
  <c r="D13" i="2862"/>
  <c r="E12" i="2862"/>
  <c r="D12" i="2862"/>
  <c r="E11" i="2862"/>
  <c r="D11" i="2862"/>
  <c r="E10" i="2862"/>
  <c r="D10" i="2862"/>
  <c r="E9" i="2862"/>
  <c r="D9" i="2862"/>
  <c r="E8" i="2862"/>
  <c r="D8" i="2862"/>
  <c r="E7" i="2862"/>
  <c r="D7" i="2862"/>
  <c r="E6" i="2862"/>
  <c r="D6" i="2862"/>
  <c r="G14" i="2861"/>
  <c r="F14" i="2861"/>
  <c r="I14" i="2861" s="1"/>
  <c r="E14" i="2861"/>
  <c r="H14" i="2861" s="1"/>
  <c r="D14" i="2861"/>
  <c r="C14" i="2861"/>
  <c r="B14" i="2861"/>
  <c r="I13" i="2861"/>
  <c r="H13" i="2861"/>
  <c r="J13" i="2861" s="1"/>
  <c r="I12" i="2861"/>
  <c r="H12" i="2861"/>
  <c r="J12" i="2861" s="1"/>
  <c r="I11" i="2861"/>
  <c r="H11" i="2861"/>
  <c r="I10" i="2861"/>
  <c r="H10" i="2861"/>
  <c r="J10" i="2861" s="1"/>
  <c r="I9" i="2861"/>
  <c r="H9" i="2861"/>
  <c r="I8" i="2861"/>
  <c r="H8" i="2861"/>
  <c r="J8" i="2861" s="1"/>
  <c r="I7" i="2861"/>
  <c r="H7" i="2861"/>
  <c r="I6" i="2861"/>
  <c r="H6" i="2861"/>
  <c r="J6" i="2861" s="1"/>
  <c r="C13" i="2860"/>
  <c r="B13" i="2860"/>
  <c r="E12" i="2860"/>
  <c r="D12" i="2860"/>
  <c r="E11" i="2860"/>
  <c r="D11" i="2860"/>
  <c r="E10" i="2860"/>
  <c r="D10" i="2860"/>
  <c r="E9" i="2860"/>
  <c r="D9" i="2860"/>
  <c r="E8" i="2860"/>
  <c r="D8" i="2860"/>
  <c r="E7" i="2860"/>
  <c r="D7" i="2860"/>
  <c r="E6" i="2860"/>
  <c r="D6" i="2860"/>
  <c r="E5" i="2860"/>
  <c r="D5" i="2860"/>
  <c r="C13" i="2859"/>
  <c r="B13" i="2859"/>
  <c r="E12" i="2859"/>
  <c r="D12" i="2859"/>
  <c r="E11" i="2859"/>
  <c r="D11" i="2859"/>
  <c r="E10" i="2859"/>
  <c r="D10" i="2859"/>
  <c r="E9" i="2859"/>
  <c r="D9" i="2859"/>
  <c r="E8" i="2859"/>
  <c r="D8" i="2859"/>
  <c r="E7" i="2859"/>
  <c r="D7" i="2859"/>
  <c r="E6" i="2859"/>
  <c r="D6" i="2859"/>
  <c r="E5" i="2859"/>
  <c r="D5" i="2859"/>
  <c r="C13" i="2858"/>
  <c r="E13" i="2858" s="1"/>
  <c r="B13" i="2858"/>
  <c r="E12" i="2858"/>
  <c r="D12" i="2858"/>
  <c r="E11" i="2858"/>
  <c r="D11" i="2858"/>
  <c r="E10" i="2858"/>
  <c r="D10" i="2858"/>
  <c r="E9" i="2858"/>
  <c r="D9" i="2858"/>
  <c r="E8" i="2858"/>
  <c r="D8" i="2858"/>
  <c r="E7" i="2858"/>
  <c r="D7" i="2858"/>
  <c r="E6" i="2858"/>
  <c r="D6" i="2858"/>
  <c r="E5" i="2858"/>
  <c r="D5" i="2858"/>
  <c r="D14" i="2857"/>
  <c r="C22" i="2857" s="1"/>
  <c r="C14" i="2857"/>
  <c r="F13" i="2857"/>
  <c r="E13" i="2857"/>
  <c r="F12" i="2857"/>
  <c r="E12" i="2857"/>
  <c r="F11" i="2857"/>
  <c r="E11" i="2857"/>
  <c r="F10" i="2857"/>
  <c r="E10" i="2857"/>
  <c r="F9" i="2857"/>
  <c r="E9" i="2857"/>
  <c r="F8" i="2857"/>
  <c r="E8" i="2857"/>
  <c r="F7" i="2857"/>
  <c r="E7" i="2857"/>
  <c r="F6" i="2857"/>
  <c r="E6" i="2857"/>
  <c r="F5" i="2857"/>
  <c r="E5" i="2857"/>
  <c r="C15" i="2856"/>
  <c r="B15" i="2856"/>
  <c r="C24" i="2855"/>
  <c r="E13" i="2855"/>
  <c r="D13" i="2855"/>
  <c r="D23" i="2855" s="1"/>
  <c r="C13" i="2855"/>
  <c r="C23" i="2855" s="1"/>
  <c r="B38" i="2854"/>
  <c r="B13" i="2854" s="1"/>
  <c r="B15" i="2854"/>
  <c r="B14" i="2854"/>
  <c r="B11" i="2854"/>
  <c r="B10" i="2854"/>
  <c r="B9" i="2854"/>
  <c r="B8" i="2854"/>
  <c r="B7" i="2854"/>
  <c r="B6" i="2854"/>
  <c r="B18" i="2853"/>
  <c r="B17" i="2853"/>
  <c r="B36" i="2852"/>
  <c r="B13" i="2852" s="1"/>
  <c r="B27" i="2851"/>
  <c r="B26" i="2851"/>
  <c r="B23" i="2851"/>
  <c r="B22" i="2851"/>
  <c r="B19" i="2851"/>
  <c r="B18" i="2851"/>
  <c r="B37" i="2850"/>
  <c r="B13" i="2850" s="1"/>
  <c r="B38" i="2849"/>
  <c r="B37" i="2849"/>
  <c r="B18" i="2849"/>
  <c r="B17" i="2849"/>
  <c r="M9" i="2848"/>
  <c r="B8" i="2848" s="1"/>
  <c r="B18" i="2847"/>
  <c r="B17" i="2847"/>
  <c r="B13" i="2846"/>
  <c r="C9" i="2846" s="1"/>
  <c r="C10" i="2846"/>
  <c r="C8" i="2846"/>
  <c r="C5" i="2846"/>
  <c r="I18" i="2845"/>
  <c r="H18" i="2845"/>
  <c r="G18" i="2845"/>
  <c r="F18" i="2845"/>
  <c r="E18" i="2845"/>
  <c r="D18" i="2845"/>
  <c r="C18" i="2845"/>
  <c r="B18" i="2845"/>
  <c r="I17" i="2845"/>
  <c r="H17" i="2845"/>
  <c r="G17" i="2845"/>
  <c r="F17" i="2845"/>
  <c r="E17" i="2845"/>
  <c r="D17" i="2845"/>
  <c r="C17" i="2845"/>
  <c r="B17" i="2845"/>
  <c r="M15" i="2845"/>
  <c r="N14" i="2845" s="1"/>
  <c r="L15" i="2845"/>
  <c r="D5" i="2842"/>
  <c r="D118" i="2842" s="1"/>
  <c r="G93" i="2841"/>
  <c r="F93" i="2841"/>
  <c r="E93" i="2841"/>
  <c r="D93" i="2841"/>
  <c r="G92" i="2841"/>
  <c r="F92" i="2841"/>
  <c r="E92" i="2841"/>
  <c r="D92" i="2841"/>
  <c r="G91" i="2841"/>
  <c r="F91" i="2841"/>
  <c r="E91" i="2841"/>
  <c r="D91" i="2841"/>
  <c r="G90" i="2841"/>
  <c r="F90" i="2841"/>
  <c r="E90" i="2841"/>
  <c r="D90" i="2841"/>
  <c r="G89" i="2841"/>
  <c r="F89" i="2841"/>
  <c r="E89" i="2841"/>
  <c r="D89" i="2841"/>
  <c r="G88" i="2841"/>
  <c r="F88" i="2841"/>
  <c r="E88" i="2841"/>
  <c r="D88" i="2841"/>
  <c r="G87" i="2841"/>
  <c r="F87" i="2841"/>
  <c r="E87" i="2841"/>
  <c r="D87" i="2841"/>
  <c r="G86" i="2841"/>
  <c r="F86" i="2841"/>
  <c r="E86" i="2841"/>
  <c r="D86" i="2841"/>
  <c r="G85" i="2841"/>
  <c r="F85" i="2841"/>
  <c r="E85" i="2841"/>
  <c r="D85" i="2841"/>
  <c r="G84" i="2841"/>
  <c r="F84" i="2841"/>
  <c r="E84" i="2841"/>
  <c r="D84" i="2841"/>
  <c r="G83" i="2841"/>
  <c r="F83" i="2841"/>
  <c r="E83" i="2841"/>
  <c r="D83" i="2841"/>
  <c r="G82" i="2841"/>
  <c r="F82" i="2841"/>
  <c r="E82" i="2841"/>
  <c r="D82" i="2841"/>
  <c r="G81" i="2841"/>
  <c r="F81" i="2841"/>
  <c r="E81" i="2841"/>
  <c r="D81" i="2841"/>
  <c r="G80" i="2841"/>
  <c r="F80" i="2841"/>
  <c r="E80" i="2841"/>
  <c r="D80" i="2841"/>
  <c r="G79" i="2841"/>
  <c r="F79" i="2841"/>
  <c r="E79" i="2841"/>
  <c r="D79" i="2841"/>
  <c r="G78" i="2841"/>
  <c r="F78" i="2841"/>
  <c r="E78" i="2841"/>
  <c r="D78" i="2841"/>
  <c r="G77" i="2841"/>
  <c r="F77" i="2841"/>
  <c r="E77" i="2841"/>
  <c r="D77" i="2841"/>
  <c r="G76" i="2841"/>
  <c r="F76" i="2841"/>
  <c r="E76" i="2841"/>
  <c r="D76" i="2841"/>
  <c r="G75" i="2841"/>
  <c r="F75" i="2841"/>
  <c r="E75" i="2841"/>
  <c r="D75" i="2841"/>
  <c r="G74" i="2841"/>
  <c r="F74" i="2841"/>
  <c r="E74" i="2841"/>
  <c r="D74" i="2841"/>
  <c r="G73" i="2841"/>
  <c r="F73" i="2841"/>
  <c r="E73" i="2841"/>
  <c r="D73" i="2841"/>
  <c r="G72" i="2841"/>
  <c r="F72" i="2841"/>
  <c r="E72" i="2841"/>
  <c r="D72" i="2841"/>
  <c r="G71" i="2841"/>
  <c r="F71" i="2841"/>
  <c r="E71" i="2841"/>
  <c r="D71" i="2841"/>
  <c r="G70" i="2841"/>
  <c r="F70" i="2841"/>
  <c r="E70" i="2841"/>
  <c r="D70" i="2841"/>
  <c r="G69" i="2841"/>
  <c r="F69" i="2841"/>
  <c r="E69" i="2841"/>
  <c r="D69" i="2841"/>
  <c r="G68" i="2841"/>
  <c r="F68" i="2841"/>
  <c r="E68" i="2841"/>
  <c r="D68" i="2841"/>
  <c r="G67" i="2841"/>
  <c r="F67" i="2841"/>
  <c r="E67" i="2841"/>
  <c r="D67" i="2841"/>
  <c r="G66" i="2841"/>
  <c r="F66" i="2841"/>
  <c r="E66" i="2841"/>
  <c r="D66" i="2841"/>
  <c r="G65" i="2841"/>
  <c r="F65" i="2841"/>
  <c r="E65" i="2841"/>
  <c r="D65" i="2841"/>
  <c r="G64" i="2841"/>
  <c r="F64" i="2841"/>
  <c r="E64" i="2841"/>
  <c r="D64" i="2841"/>
  <c r="G63" i="2841"/>
  <c r="F63" i="2841"/>
  <c r="E63" i="2841"/>
  <c r="D63" i="2841"/>
  <c r="G62" i="2841"/>
  <c r="F62" i="2841"/>
  <c r="E62" i="2841"/>
  <c r="D62" i="2841"/>
  <c r="G61" i="2841"/>
  <c r="F61" i="2841"/>
  <c r="E61" i="2841"/>
  <c r="D61" i="2841"/>
  <c r="G60" i="2841"/>
  <c r="F60" i="2841"/>
  <c r="E60" i="2841"/>
  <c r="D60" i="2841"/>
  <c r="G59" i="2841"/>
  <c r="F59" i="2841"/>
  <c r="E59" i="2841"/>
  <c r="D59" i="2841"/>
  <c r="G58" i="2841"/>
  <c r="F58" i="2841"/>
  <c r="E58" i="2841"/>
  <c r="D58" i="2841"/>
  <c r="G57" i="2841"/>
  <c r="F57" i="2841"/>
  <c r="E57" i="2841"/>
  <c r="D57" i="2841"/>
  <c r="G56" i="2841"/>
  <c r="F56" i="2841"/>
  <c r="E56" i="2841"/>
  <c r="D56" i="2841"/>
  <c r="G55" i="2841"/>
  <c r="F55" i="2841"/>
  <c r="E55" i="2841"/>
  <c r="D55" i="2841"/>
  <c r="G54" i="2841"/>
  <c r="F54" i="2841"/>
  <c r="E54" i="2841"/>
  <c r="D54" i="2841"/>
  <c r="G53" i="2841"/>
  <c r="F53" i="2841"/>
  <c r="E53" i="2841"/>
  <c r="D53" i="2841"/>
  <c r="G52" i="2841"/>
  <c r="F52" i="2841"/>
  <c r="E52" i="2841"/>
  <c r="D52" i="2841"/>
  <c r="G51" i="2841"/>
  <c r="F51" i="2841"/>
  <c r="E51" i="2841"/>
  <c r="D51" i="2841"/>
  <c r="G50" i="2841"/>
  <c r="F50" i="2841"/>
  <c r="E50" i="2841"/>
  <c r="D50" i="2841"/>
  <c r="G49" i="2841"/>
  <c r="F49" i="2841"/>
  <c r="E49" i="2841"/>
  <c r="D49" i="2841"/>
  <c r="G48" i="2841"/>
  <c r="F48" i="2841"/>
  <c r="E48" i="2841"/>
  <c r="D48" i="2841"/>
  <c r="G47" i="2841"/>
  <c r="F47" i="2841"/>
  <c r="E47" i="2841"/>
  <c r="D47" i="2841"/>
  <c r="G46" i="2841"/>
  <c r="F46" i="2841"/>
  <c r="E46" i="2841"/>
  <c r="D46" i="2841"/>
  <c r="G45" i="2841"/>
  <c r="F45" i="2841"/>
  <c r="E45" i="2841"/>
  <c r="D45" i="2841"/>
  <c r="G44" i="2841"/>
  <c r="F44" i="2841"/>
  <c r="E44" i="2841"/>
  <c r="D44" i="2841"/>
  <c r="G43" i="2841"/>
  <c r="F43" i="2841"/>
  <c r="E43" i="2841"/>
  <c r="D43" i="2841"/>
  <c r="G42" i="2841"/>
  <c r="F42" i="2841"/>
  <c r="E42" i="2841"/>
  <c r="D42" i="2841"/>
  <c r="G41" i="2841"/>
  <c r="F41" i="2841"/>
  <c r="E41" i="2841"/>
  <c r="D41" i="2841"/>
  <c r="G40" i="2841"/>
  <c r="F40" i="2841"/>
  <c r="E40" i="2841"/>
  <c r="D40" i="2841"/>
  <c r="G39" i="2841"/>
  <c r="F39" i="2841"/>
  <c r="E39" i="2841"/>
  <c r="D39" i="2841"/>
  <c r="G38" i="2841"/>
  <c r="F38" i="2841"/>
  <c r="E38" i="2841"/>
  <c r="D38" i="2841"/>
  <c r="G37" i="2841"/>
  <c r="F37" i="2841"/>
  <c r="E37" i="2841"/>
  <c r="D37" i="2841"/>
  <c r="G36" i="2841"/>
  <c r="F36" i="2841"/>
  <c r="E36" i="2841"/>
  <c r="D36" i="2841"/>
  <c r="G35" i="2841"/>
  <c r="F35" i="2841"/>
  <c r="E35" i="2841"/>
  <c r="D35" i="2841"/>
  <c r="G34" i="2841"/>
  <c r="F34" i="2841"/>
  <c r="E34" i="2841"/>
  <c r="D34" i="2841"/>
  <c r="G33" i="2841"/>
  <c r="F33" i="2841"/>
  <c r="E33" i="2841"/>
  <c r="D33" i="2841"/>
  <c r="G32" i="2841"/>
  <c r="F32" i="2841"/>
  <c r="E32" i="2841"/>
  <c r="D32" i="2841"/>
  <c r="G31" i="2841"/>
  <c r="F31" i="2841"/>
  <c r="E31" i="2841"/>
  <c r="D31" i="2841"/>
  <c r="G30" i="2841"/>
  <c r="F30" i="2841"/>
  <c r="E30" i="2841"/>
  <c r="D30" i="2841"/>
  <c r="G29" i="2841"/>
  <c r="F29" i="2841"/>
  <c r="E29" i="2841"/>
  <c r="D29" i="2841"/>
  <c r="G28" i="2841"/>
  <c r="F28" i="2841"/>
  <c r="E28" i="2841"/>
  <c r="D28" i="2841"/>
  <c r="G27" i="2841"/>
  <c r="F27" i="2841"/>
  <c r="E27" i="2841"/>
  <c r="D27" i="2841"/>
  <c r="G26" i="2841"/>
  <c r="F26" i="2841"/>
  <c r="E26" i="2841"/>
  <c r="D26" i="2841"/>
  <c r="G25" i="2841"/>
  <c r="F25" i="2841"/>
  <c r="E25" i="2841"/>
  <c r="D25" i="2841"/>
  <c r="G24" i="2841"/>
  <c r="F24" i="2841"/>
  <c r="E24" i="2841"/>
  <c r="D24" i="2841"/>
  <c r="G23" i="2841"/>
  <c r="F23" i="2841"/>
  <c r="E23" i="2841"/>
  <c r="D23" i="2841"/>
  <c r="G22" i="2841"/>
  <c r="F22" i="2841"/>
  <c r="E22" i="2841"/>
  <c r="D22" i="2841"/>
  <c r="G21" i="2841"/>
  <c r="F21" i="2841"/>
  <c r="E21" i="2841"/>
  <c r="D21" i="2841"/>
  <c r="G20" i="2841"/>
  <c r="F20" i="2841"/>
  <c r="E20" i="2841"/>
  <c r="D20" i="2841"/>
  <c r="G19" i="2841"/>
  <c r="F19" i="2841"/>
  <c r="E19" i="2841"/>
  <c r="D19" i="2841"/>
  <c r="G18" i="2841"/>
  <c r="F18" i="2841"/>
  <c r="E18" i="2841"/>
  <c r="D18" i="2841"/>
  <c r="G17" i="2841"/>
  <c r="F17" i="2841"/>
  <c r="G16" i="2841"/>
  <c r="F16" i="2841"/>
  <c r="G15" i="2841"/>
  <c r="F15" i="2841"/>
  <c r="G14" i="2841"/>
  <c r="F14" i="2841"/>
  <c r="G13" i="2841"/>
  <c r="F13" i="2841"/>
  <c r="G12" i="2841"/>
  <c r="F12" i="2841"/>
  <c r="G11" i="2841"/>
  <c r="F11" i="2841"/>
  <c r="G10" i="2841"/>
  <c r="F10" i="2841"/>
  <c r="G9" i="2841"/>
  <c r="F9" i="2841"/>
  <c r="G8" i="2841"/>
  <c r="F8" i="2841"/>
  <c r="G7" i="2841"/>
  <c r="F7" i="2841"/>
  <c r="D93" i="2839"/>
  <c r="B14" i="2850" l="1"/>
  <c r="B6" i="2852"/>
  <c r="D13" i="2866"/>
  <c r="D13" i="2867"/>
  <c r="E14" i="2863"/>
  <c r="B9" i="2848"/>
  <c r="B14" i="2852"/>
  <c r="C20" i="2855"/>
  <c r="D25" i="2842"/>
  <c r="C11" i="2846"/>
  <c r="E13" i="2859"/>
  <c r="D28" i="2842"/>
  <c r="C12" i="2846"/>
  <c r="D13" i="2859"/>
  <c r="N7" i="2845"/>
  <c r="B6" i="2850"/>
  <c r="D13" i="2860"/>
  <c r="B7" i="2850"/>
  <c r="C24" i="2857"/>
  <c r="D30" i="2842"/>
  <c r="N9" i="2845"/>
  <c r="B10" i="2848"/>
  <c r="B8" i="2850"/>
  <c r="B8" i="2852"/>
  <c r="B12" i="2854"/>
  <c r="B16" i="2854" s="1"/>
  <c r="C17" i="2855"/>
  <c r="C21" i="2855"/>
  <c r="F14" i="2857"/>
  <c r="C25" i="2857"/>
  <c r="B7" i="2852"/>
  <c r="E14" i="2857"/>
  <c r="D40" i="2842"/>
  <c r="N10" i="2845"/>
  <c r="C6" i="2846"/>
  <c r="B9" i="2850"/>
  <c r="B9" i="2852"/>
  <c r="D17" i="2855"/>
  <c r="D21" i="2855"/>
  <c r="C18" i="2857"/>
  <c r="C26" i="2857"/>
  <c r="D63" i="2842"/>
  <c r="N11" i="2845"/>
  <c r="C7" i="2846"/>
  <c r="B10" i="2850"/>
  <c r="B10" i="2852"/>
  <c r="C18" i="2855"/>
  <c r="C25" i="2855" s="1"/>
  <c r="C22" i="2855"/>
  <c r="C19" i="2857"/>
  <c r="J9" i="2861"/>
  <c r="D14" i="2865"/>
  <c r="C23" i="2857"/>
  <c r="N8" i="2845"/>
  <c r="D20" i="2855"/>
  <c r="D8" i="2842"/>
  <c r="D97" i="2842"/>
  <c r="N12" i="2845"/>
  <c r="B6" i="2848"/>
  <c r="B11" i="2850"/>
  <c r="B11" i="2852"/>
  <c r="D18" i="2855"/>
  <c r="D22" i="2855"/>
  <c r="C20" i="2857"/>
  <c r="D11" i="2842"/>
  <c r="D113" i="2842"/>
  <c r="N13" i="2845"/>
  <c r="B7" i="2848"/>
  <c r="B12" i="2850"/>
  <c r="B12" i="2852"/>
  <c r="C19" i="2855"/>
  <c r="E18" i="2855" s="1"/>
  <c r="C21" i="2857"/>
  <c r="D15" i="2862"/>
  <c r="E13" i="2866"/>
  <c r="D24" i="2855"/>
  <c r="D21" i="2842"/>
  <c r="D116" i="2842"/>
  <c r="B5" i="2850"/>
  <c r="D19" i="2855"/>
  <c r="J7" i="2861"/>
  <c r="J14" i="2861" s="1"/>
  <c r="J11" i="2861"/>
  <c r="D14" i="2863"/>
  <c r="D13" i="2858"/>
  <c r="E15" i="2862"/>
  <c r="E13" i="2860"/>
  <c r="D14" i="2864"/>
  <c r="D58" i="2842"/>
  <c r="D82" i="2842"/>
  <c r="D120" i="2842"/>
  <c r="D60" i="2842"/>
  <c r="D91" i="2842"/>
  <c r="D83" i="2842"/>
  <c r="D122" i="2842"/>
  <c r="D117" i="2842"/>
  <c r="D107" i="2842"/>
  <c r="D99" i="2842"/>
  <c r="D94" i="2842"/>
  <c r="D89" i="2842"/>
  <c r="D84" i="2842"/>
  <c r="D79" i="2842"/>
  <c r="D59" i="2842"/>
  <c r="D49" i="2842"/>
  <c r="D44" i="2842"/>
  <c r="D32" i="2842"/>
  <c r="D19" i="2842"/>
  <c r="D15" i="2842"/>
  <c r="D7" i="2842"/>
  <c r="D125" i="2842"/>
  <c r="D112" i="2842"/>
  <c r="D102" i="2842"/>
  <c r="D92" i="2842"/>
  <c r="D74" i="2842"/>
  <c r="D69" i="2842"/>
  <c r="D62" i="2842"/>
  <c r="D52" i="2842"/>
  <c r="D42" i="2842"/>
  <c r="D37" i="2842"/>
  <c r="D22" i="2842"/>
  <c r="D128" i="2842"/>
  <c r="D105" i="2842"/>
  <c r="D103" i="2842"/>
  <c r="D86" i="2842"/>
  <c r="D76" i="2842"/>
  <c r="D72" i="2842"/>
  <c r="D70" i="2842"/>
  <c r="D56" i="2842"/>
  <c r="D50" i="2842"/>
  <c r="D48" i="2842"/>
  <c r="D38" i="2842"/>
  <c r="D13" i="2842"/>
  <c r="D6" i="2842"/>
  <c r="D126" i="2842"/>
  <c r="D124" i="2842"/>
  <c r="D109" i="2842"/>
  <c r="D101" i="2842"/>
  <c r="D68" i="2842"/>
  <c r="D106" i="2842"/>
  <c r="D87" i="2842"/>
  <c r="D77" i="2842"/>
  <c r="D75" i="2842"/>
  <c r="D61" i="2842"/>
  <c r="D53" i="2842"/>
  <c r="D26" i="2842"/>
  <c r="D20" i="2842"/>
  <c r="D17" i="2842"/>
  <c r="D14" i="2842"/>
  <c r="D9" i="2842"/>
  <c r="D123" i="2842"/>
  <c r="D121" i="2842"/>
  <c r="D104" i="2842"/>
  <c r="D100" i="2842"/>
  <c r="D98" i="2842"/>
  <c r="D71" i="2842"/>
  <c r="D67" i="2842"/>
  <c r="D47" i="2842"/>
  <c r="D45" i="2842"/>
  <c r="D41" i="2842"/>
  <c r="D35" i="2842"/>
  <c r="D12" i="2842"/>
  <c r="D127" i="2842"/>
  <c r="D90" i="2842"/>
  <c r="D88" i="2842"/>
  <c r="D29" i="2842"/>
  <c r="D27" i="2842"/>
  <c r="D23" i="2842"/>
  <c r="D10" i="2842"/>
  <c r="D129" i="2842"/>
  <c r="D115" i="2842"/>
  <c r="D114" i="2842"/>
  <c r="D110" i="2842"/>
  <c r="D81" i="2842"/>
  <c r="D55" i="2842"/>
  <c r="D51" i="2842"/>
  <c r="D31" i="2842"/>
  <c r="D18" i="2842"/>
  <c r="D78" i="2842"/>
  <c r="D16" i="2842"/>
  <c r="D34" i="2842"/>
  <c r="D95" i="2842"/>
  <c r="B11" i="2848" l="1"/>
  <c r="N15" i="2845"/>
  <c r="B14" i="2848"/>
  <c r="C13" i="2846"/>
  <c r="D25" i="2855"/>
  <c r="B15" i="2850"/>
  <c r="B15" i="2852"/>
  <c r="C27" i="2857"/>
  <c r="G135" i="2832"/>
  <c r="G134" i="2832"/>
  <c r="G133" i="2832"/>
  <c r="H74" i="2830" l="1"/>
  <c r="E74" i="2830"/>
  <c r="D74" i="2830"/>
  <c r="H73" i="2830"/>
  <c r="E73" i="2830"/>
  <c r="D73" i="2830"/>
  <c r="H72" i="2830"/>
  <c r="E72" i="2830"/>
  <c r="D72" i="2830"/>
  <c r="H71" i="2830"/>
  <c r="E71" i="2830"/>
  <c r="D71" i="2830"/>
  <c r="H70" i="2830"/>
  <c r="E70" i="2830"/>
  <c r="D70" i="2830"/>
  <c r="H69" i="2830"/>
  <c r="E69" i="2830"/>
  <c r="D69" i="2830"/>
  <c r="H68" i="2830"/>
  <c r="E68" i="2830"/>
  <c r="D68" i="2830"/>
  <c r="H67" i="2830"/>
  <c r="E67" i="2830"/>
  <c r="D67" i="2830"/>
  <c r="H66" i="2830"/>
  <c r="E66" i="2830"/>
  <c r="D66" i="2830"/>
  <c r="H65" i="2830"/>
  <c r="E65" i="2830"/>
  <c r="D65" i="2830"/>
  <c r="H64" i="2830"/>
  <c r="E64" i="2830"/>
  <c r="D64" i="2830"/>
  <c r="H63" i="2830"/>
  <c r="E63" i="2830"/>
  <c r="D63" i="2830"/>
  <c r="H62" i="2830"/>
  <c r="E62" i="2830"/>
  <c r="D62" i="2830"/>
  <c r="H61" i="2830"/>
  <c r="E61" i="2830"/>
  <c r="D61" i="2830"/>
  <c r="H60" i="2830"/>
  <c r="E60" i="2830"/>
  <c r="D60" i="2830"/>
  <c r="H59" i="2830"/>
  <c r="E59" i="2830"/>
  <c r="D59" i="2830"/>
  <c r="H58" i="2830"/>
  <c r="E58" i="2830"/>
  <c r="D58" i="2830"/>
  <c r="H57" i="2830"/>
  <c r="E57" i="2830"/>
  <c r="D57" i="2830"/>
  <c r="H56" i="2830"/>
  <c r="E56" i="2830"/>
  <c r="D56" i="2830"/>
  <c r="H55" i="2830"/>
  <c r="E55" i="2830"/>
  <c r="D55" i="2830"/>
  <c r="H54" i="2830"/>
  <c r="E54" i="2830"/>
  <c r="D54" i="2830"/>
  <c r="H53" i="2830"/>
  <c r="E53" i="2830"/>
  <c r="D53" i="2830"/>
  <c r="H52" i="2830"/>
  <c r="E52" i="2830"/>
  <c r="D52" i="2830"/>
  <c r="H51" i="2830"/>
  <c r="E51" i="2830"/>
  <c r="D51" i="2830"/>
  <c r="H50" i="2830"/>
  <c r="E50" i="2830"/>
  <c r="D50" i="2830"/>
  <c r="H49" i="2830"/>
  <c r="E49" i="2830"/>
  <c r="D49" i="2830"/>
  <c r="H48" i="2830"/>
  <c r="E48" i="2830"/>
  <c r="D48" i="2830"/>
  <c r="H47" i="2830"/>
  <c r="E47" i="2830"/>
  <c r="D47" i="2830"/>
  <c r="H46" i="2830"/>
  <c r="E46" i="2830"/>
  <c r="D46" i="2830"/>
  <c r="H45" i="2830"/>
  <c r="E45" i="2830"/>
  <c r="D45" i="2830"/>
  <c r="H44" i="2830"/>
  <c r="E44" i="2830"/>
  <c r="D44" i="2830"/>
  <c r="H43" i="2830"/>
  <c r="E43" i="2830"/>
  <c r="D43" i="2830"/>
  <c r="H42" i="2830"/>
  <c r="E42" i="2830"/>
  <c r="D42" i="2830"/>
  <c r="AJ40" i="2830"/>
  <c r="AI40" i="2830"/>
  <c r="AH40" i="2830"/>
  <c r="AG40" i="2830"/>
  <c r="AF40" i="2830"/>
  <c r="AJ39" i="2830"/>
  <c r="AI39" i="2830"/>
  <c r="AH39" i="2830"/>
  <c r="AG39" i="2830"/>
  <c r="AF39" i="2830"/>
  <c r="AJ38" i="2830"/>
  <c r="AI38" i="2830"/>
  <c r="AH38" i="2830"/>
  <c r="AG38" i="2830"/>
  <c r="AF38" i="2830"/>
  <c r="AJ37" i="2830"/>
  <c r="AI37" i="2830"/>
  <c r="AH37" i="2830"/>
  <c r="AG37" i="2830"/>
  <c r="AF37" i="2830"/>
  <c r="AJ36" i="2830"/>
  <c r="AI36" i="2830"/>
  <c r="AH36" i="2830"/>
  <c r="AG36" i="2830"/>
  <c r="AF36" i="2830"/>
  <c r="AJ35" i="2830"/>
  <c r="AI35" i="2830"/>
  <c r="AH35" i="2830"/>
  <c r="AG35" i="2830"/>
  <c r="AF35" i="2830"/>
  <c r="AJ34" i="2830"/>
  <c r="AI34" i="2830"/>
  <c r="AH34" i="2830"/>
  <c r="AG34" i="2830"/>
  <c r="AF34" i="2830"/>
  <c r="AJ33" i="2830"/>
  <c r="AI33" i="2830"/>
  <c r="AH33" i="2830"/>
  <c r="AG33" i="2830"/>
  <c r="AF33" i="2830"/>
  <c r="AJ32" i="2830"/>
  <c r="AI32" i="2830"/>
  <c r="AH32" i="2830"/>
  <c r="AG32" i="2830"/>
  <c r="AF32" i="2830"/>
  <c r="AJ31" i="2830"/>
  <c r="AI31" i="2830"/>
  <c r="AH31" i="2830"/>
  <c r="AG31" i="2830"/>
  <c r="AF31" i="2830"/>
  <c r="AJ30" i="2830"/>
  <c r="AI30" i="2830"/>
  <c r="AH30" i="2830"/>
  <c r="AG30" i="2830"/>
  <c r="AF30" i="2830"/>
  <c r="AJ29" i="2830"/>
  <c r="AI29" i="2830"/>
  <c r="AH29" i="2830"/>
  <c r="AG29" i="2830"/>
  <c r="AF29" i="2830"/>
  <c r="AJ28" i="2830"/>
  <c r="AI28" i="2830"/>
  <c r="AH28" i="2830"/>
  <c r="AG28" i="2830"/>
  <c r="AF28" i="2830"/>
  <c r="AJ27" i="2830"/>
  <c r="AI27" i="2830"/>
  <c r="AH27" i="2830"/>
  <c r="AG27" i="2830"/>
  <c r="AF27" i="2830"/>
  <c r="AJ26" i="2830"/>
  <c r="AI26" i="2830"/>
  <c r="AH26" i="2830"/>
  <c r="AG26" i="2830"/>
  <c r="AF26" i="2830"/>
  <c r="AJ25" i="2830"/>
  <c r="AI25" i="2830"/>
  <c r="AH25" i="2830"/>
  <c r="AG25" i="2830"/>
  <c r="AF25" i="2830"/>
  <c r="AJ24" i="2830"/>
  <c r="AI24" i="2830"/>
  <c r="AH24" i="2830"/>
  <c r="AG24" i="2830"/>
  <c r="AF24" i="2830"/>
  <c r="AJ23" i="2830"/>
  <c r="AI23" i="2830"/>
  <c r="AH23" i="2830"/>
  <c r="AG23" i="2830"/>
  <c r="AF23" i="2830"/>
  <c r="AJ22" i="2830"/>
  <c r="AI22" i="2830"/>
  <c r="AH22" i="2830"/>
  <c r="AG22" i="2830"/>
  <c r="AF22" i="2830"/>
  <c r="AJ21" i="2830"/>
  <c r="AI21" i="2830"/>
  <c r="AH21" i="2830"/>
  <c r="AG21" i="2830"/>
  <c r="AF21" i="2830"/>
  <c r="AJ20" i="2830"/>
  <c r="AI20" i="2830"/>
  <c r="AH20" i="2830"/>
  <c r="AG20" i="2830"/>
  <c r="AF20" i="2830"/>
  <c r="AJ19" i="2830"/>
  <c r="AI19" i="2830"/>
  <c r="AH19" i="2830"/>
  <c r="AG19" i="2830"/>
  <c r="AF19" i="2830"/>
  <c r="AJ18" i="2830"/>
  <c r="AI18" i="2830"/>
  <c r="AH18" i="2830"/>
  <c r="AG18" i="2830"/>
  <c r="AF18" i="2830"/>
  <c r="AJ17" i="2830"/>
  <c r="AI17" i="2830"/>
  <c r="AH17" i="2830"/>
  <c r="AG17" i="2830"/>
  <c r="AF17" i="2830"/>
  <c r="AJ16" i="2830"/>
  <c r="AI16" i="2830"/>
  <c r="AH16" i="2830"/>
  <c r="AG16" i="2830"/>
  <c r="AF16" i="2830"/>
  <c r="AJ15" i="2830"/>
  <c r="AI15" i="2830"/>
  <c r="AH15" i="2830"/>
  <c r="AG15" i="2830"/>
  <c r="AF15" i="2830"/>
  <c r="AJ14" i="2830"/>
  <c r="AI14" i="2830"/>
  <c r="AH14" i="2830"/>
  <c r="AG14" i="2830"/>
  <c r="AF14" i="2830"/>
  <c r="AJ13" i="2830"/>
  <c r="AI13" i="2830"/>
  <c r="AH13" i="2830"/>
  <c r="AG13" i="2830"/>
  <c r="AF13" i="2830"/>
  <c r="AJ12" i="2830"/>
  <c r="AI12" i="2830"/>
  <c r="AH12" i="2830"/>
  <c r="AG12" i="2830"/>
  <c r="AF12" i="2830"/>
  <c r="AJ11" i="2830"/>
  <c r="AI11" i="2830"/>
  <c r="AH11" i="2830"/>
  <c r="AG11" i="2830"/>
  <c r="AF11" i="2830"/>
  <c r="AJ10" i="2830"/>
  <c r="AI10" i="2830"/>
  <c r="AH10" i="2830"/>
  <c r="AG10" i="2830"/>
  <c r="AF10" i="2830"/>
  <c r="AJ9" i="2830"/>
  <c r="AI9" i="2830"/>
  <c r="AH9" i="2830"/>
  <c r="AG9" i="2830"/>
  <c r="AF9" i="2830"/>
  <c r="AJ8" i="2830"/>
  <c r="AI8" i="2830"/>
  <c r="AH8" i="2830"/>
  <c r="AG8" i="2830"/>
  <c r="AF8" i="2830"/>
  <c r="G46" i="2829"/>
  <c r="F46" i="2829"/>
  <c r="H40" i="2829"/>
  <c r="G40" i="2829"/>
  <c r="E39" i="2828"/>
  <c r="E38" i="2828"/>
  <c r="E37" i="2828"/>
  <c r="E36" i="2828"/>
  <c r="E35" i="2828"/>
  <c r="E34" i="2828"/>
  <c r="E33" i="2828"/>
  <c r="E32" i="2828"/>
  <c r="E31" i="2828"/>
  <c r="E30" i="2828"/>
  <c r="E29" i="2828"/>
  <c r="E28" i="2828"/>
  <c r="E27" i="2828"/>
  <c r="E26" i="2828"/>
  <c r="E25" i="2828"/>
  <c r="E24" i="2828"/>
  <c r="E23" i="2828"/>
  <c r="E22" i="2828"/>
  <c r="E21" i="2828"/>
  <c r="E20" i="2828"/>
  <c r="E19" i="2828"/>
  <c r="E18" i="2828"/>
  <c r="E17" i="2828"/>
  <c r="E16" i="2828"/>
  <c r="E15" i="2828"/>
  <c r="E14" i="2828"/>
  <c r="E13" i="2828"/>
  <c r="E12" i="2828"/>
  <c r="E11" i="2828"/>
  <c r="E10" i="2828"/>
  <c r="E9" i="2828"/>
  <c r="E8" i="2828"/>
  <c r="E7" i="2828"/>
  <c r="E39" i="2827"/>
  <c r="E38" i="2827"/>
  <c r="E37" i="2827"/>
  <c r="E36" i="2827"/>
  <c r="E35" i="2827"/>
  <c r="E34" i="2827"/>
  <c r="E33" i="2827"/>
  <c r="E32" i="2827"/>
  <c r="E31" i="2827"/>
  <c r="E30" i="2827"/>
  <c r="E29" i="2827"/>
  <c r="E28" i="2827"/>
  <c r="E27" i="2827"/>
  <c r="E26" i="2827"/>
  <c r="E25" i="2827"/>
  <c r="E24" i="2827"/>
  <c r="E23" i="2827"/>
  <c r="E22" i="2827"/>
  <c r="E21" i="2827"/>
  <c r="E20" i="2827"/>
  <c r="E19" i="2827"/>
  <c r="E18" i="2827"/>
  <c r="E17" i="2827"/>
  <c r="E16" i="2827"/>
  <c r="E15" i="2827"/>
  <c r="E14" i="2827"/>
  <c r="E13" i="2827"/>
  <c r="E12" i="2827"/>
  <c r="E11" i="2827"/>
  <c r="E10" i="2827"/>
  <c r="E9" i="2827"/>
  <c r="E8" i="2827"/>
  <c r="E40" i="2825"/>
  <c r="F39" i="2825"/>
  <c r="F38" i="2825"/>
  <c r="F37" i="2825"/>
  <c r="F36" i="2825"/>
  <c r="F35" i="2825"/>
  <c r="F34" i="2825"/>
  <c r="F33" i="2825"/>
  <c r="F32" i="2825"/>
  <c r="F31" i="2825"/>
  <c r="F30" i="2825"/>
  <c r="F29" i="2825"/>
  <c r="F28" i="2825"/>
  <c r="F27" i="2825"/>
  <c r="F26" i="2825"/>
  <c r="F25" i="2825"/>
  <c r="F24" i="2825"/>
  <c r="F23" i="2825"/>
  <c r="F22" i="2825"/>
  <c r="F21" i="2825"/>
  <c r="F20" i="2825"/>
  <c r="F19" i="2825"/>
  <c r="F18" i="2825"/>
  <c r="F17" i="2825"/>
  <c r="F16" i="2825"/>
  <c r="F15" i="2825"/>
  <c r="F14" i="2825"/>
  <c r="F13" i="2825"/>
  <c r="F12" i="2825"/>
  <c r="F11" i="2825"/>
  <c r="F10" i="2825"/>
  <c r="F9" i="2825"/>
  <c r="F8" i="2825"/>
  <c r="F7" i="2825"/>
  <c r="E40" i="2824"/>
  <c r="F39" i="2824"/>
  <c r="F38" i="2824"/>
  <c r="F37" i="2824"/>
  <c r="F36" i="2824"/>
  <c r="F35" i="2824"/>
  <c r="F34" i="2824"/>
  <c r="F33" i="2824"/>
  <c r="F32" i="2824"/>
  <c r="F31" i="2824"/>
  <c r="F30" i="2824"/>
  <c r="F29" i="2824"/>
  <c r="F28" i="2824"/>
  <c r="F27" i="2824"/>
  <c r="F26" i="2824"/>
  <c r="F25" i="2824"/>
  <c r="F24" i="2824"/>
  <c r="F23" i="2824"/>
  <c r="F22" i="2824"/>
  <c r="F21" i="2824"/>
  <c r="F20" i="2824"/>
  <c r="F19" i="2824"/>
  <c r="F18" i="2824"/>
  <c r="F17" i="2824"/>
  <c r="F16" i="2824"/>
  <c r="F15" i="2824"/>
  <c r="F14" i="2824"/>
  <c r="F13" i="2824"/>
  <c r="F12" i="2824"/>
  <c r="F11" i="2824"/>
  <c r="F10" i="2824"/>
  <c r="F9" i="2824"/>
  <c r="F8" i="2824"/>
  <c r="F7" i="2824"/>
  <c r="E39" i="2823"/>
  <c r="E38" i="2823"/>
  <c r="E37" i="2823"/>
  <c r="E36" i="2823"/>
  <c r="E35" i="2823"/>
  <c r="E34" i="2823"/>
  <c r="E33" i="2823"/>
  <c r="E32" i="2823"/>
  <c r="E31" i="2823"/>
  <c r="E30" i="2823"/>
  <c r="E29" i="2823"/>
  <c r="E28" i="2823"/>
  <c r="E27" i="2823"/>
  <c r="E26" i="2823"/>
  <c r="E25" i="2823"/>
  <c r="E24" i="2823"/>
  <c r="E23" i="2823"/>
  <c r="E22" i="2823"/>
  <c r="E21" i="2823"/>
  <c r="E20" i="2823"/>
  <c r="E19" i="2823"/>
  <c r="E18" i="2823"/>
  <c r="E17" i="2823"/>
  <c r="E16" i="2823"/>
  <c r="E15" i="2823"/>
  <c r="E14" i="2823"/>
  <c r="E13" i="2823"/>
  <c r="E12" i="2823"/>
  <c r="E11" i="2823"/>
  <c r="E10" i="2823"/>
  <c r="E9" i="2823"/>
  <c r="E8" i="2823"/>
  <c r="E7" i="2823"/>
  <c r="E39" i="2822"/>
  <c r="E38" i="2822"/>
  <c r="E37" i="2822"/>
  <c r="E36" i="2822"/>
  <c r="E35" i="2822"/>
  <c r="E34" i="2822"/>
  <c r="E33" i="2822"/>
  <c r="E32" i="2822"/>
  <c r="E31" i="2822"/>
  <c r="E30" i="2822"/>
  <c r="E29" i="2822"/>
  <c r="E28" i="2822"/>
  <c r="E27" i="2822"/>
  <c r="E26" i="2822"/>
  <c r="E25" i="2822"/>
  <c r="E24" i="2822"/>
  <c r="E23" i="2822"/>
  <c r="E22" i="2822"/>
  <c r="E21" i="2822"/>
  <c r="E20" i="2822"/>
  <c r="E19" i="2822"/>
  <c r="E18" i="2822"/>
  <c r="E17" i="2822"/>
  <c r="E16" i="2822"/>
  <c r="E15" i="2822"/>
  <c r="E14" i="2822"/>
  <c r="E13" i="2822"/>
  <c r="E12" i="2822"/>
  <c r="E11" i="2822"/>
  <c r="E10" i="2822"/>
  <c r="E9" i="2822"/>
  <c r="E8" i="2822"/>
  <c r="G29" i="2820"/>
  <c r="D29" i="2820"/>
  <c r="G28" i="2820"/>
  <c r="G27" i="2820"/>
  <c r="G26" i="2820"/>
  <c r="G25" i="2820"/>
  <c r="G24" i="2820"/>
  <c r="G23" i="2820"/>
  <c r="G22" i="2820"/>
  <c r="G21" i="2820"/>
  <c r="G20" i="2820"/>
  <c r="G19" i="2820"/>
  <c r="G18" i="2820"/>
  <c r="G17" i="2820"/>
  <c r="G16" i="2820"/>
  <c r="G15" i="2820"/>
  <c r="G14" i="2820"/>
  <c r="G13" i="2820"/>
  <c r="G12" i="2820"/>
  <c r="G11" i="2820"/>
  <c r="G10" i="2820"/>
  <c r="G9" i="2820"/>
  <c r="G8" i="2820"/>
  <c r="G7" i="2820"/>
  <c r="AK13" i="2830" l="1"/>
  <c r="AK15" i="2830"/>
  <c r="AK21" i="2830"/>
  <c r="AK23" i="2830"/>
  <c r="AK29" i="2830"/>
  <c r="AK39" i="2830"/>
  <c r="AK20" i="2830"/>
  <c r="AK12" i="2830"/>
  <c r="AK28" i="2830"/>
  <c r="AK14" i="2830"/>
  <c r="AK22" i="2830"/>
  <c r="AK30" i="2830"/>
  <c r="AK33" i="2830"/>
  <c r="AK38" i="2830"/>
  <c r="AK9" i="2830"/>
  <c r="AK17" i="2830"/>
  <c r="AK27" i="2830"/>
  <c r="AK16" i="2830"/>
  <c r="AK40" i="2830"/>
  <c r="AK11" i="2830"/>
  <c r="AK19" i="2830"/>
  <c r="AK25" i="2830"/>
  <c r="AK35" i="2830"/>
  <c r="AK8" i="2830"/>
  <c r="AK24" i="2830"/>
  <c r="AK32" i="2830"/>
  <c r="AK10" i="2830"/>
  <c r="AK18" i="2830"/>
  <c r="AK26" i="2830"/>
  <c r="AK34" i="2830"/>
  <c r="AK37" i="2830"/>
  <c r="AK31" i="2830"/>
  <c r="AK36" i="2830"/>
  <c r="G45" i="2814"/>
  <c r="G44" i="2814"/>
  <c r="I44" i="2814" s="1"/>
  <c r="G43" i="2814"/>
  <c r="I43" i="2814" s="1"/>
  <c r="G42" i="2814"/>
  <c r="I42" i="2814" s="1"/>
  <c r="G41" i="2814"/>
  <c r="G40" i="2814"/>
  <c r="I40" i="2814" s="1"/>
  <c r="G39" i="2814"/>
  <c r="I39" i="2814" s="1"/>
  <c r="F34" i="2814"/>
  <c r="F24" i="2814" s="1"/>
  <c r="E34" i="2814"/>
  <c r="E22" i="2814" s="1"/>
  <c r="D34" i="2814"/>
  <c r="D24" i="2814" s="1"/>
  <c r="C34" i="2814"/>
  <c r="C21" i="2814" s="1"/>
  <c r="G33" i="2814"/>
  <c r="G32" i="2814"/>
  <c r="G31" i="2814"/>
  <c r="H31" i="2814" s="1"/>
  <c r="G30" i="2814"/>
  <c r="G29" i="2814"/>
  <c r="G28" i="2814"/>
  <c r="C24" i="2814"/>
  <c r="C16" i="2814"/>
  <c r="E15" i="2814"/>
  <c r="D15" i="2814"/>
  <c r="C15" i="2814"/>
  <c r="C27" i="2813"/>
  <c r="D25" i="2813" s="1"/>
  <c r="C11" i="2813"/>
  <c r="E7" i="2813" s="1"/>
  <c r="F79" i="2812"/>
  <c r="E79" i="2812"/>
  <c r="F78" i="2812"/>
  <c r="E78" i="2812"/>
  <c r="F77" i="2812"/>
  <c r="E77" i="2812"/>
  <c r="F76" i="2812"/>
  <c r="E76" i="2812"/>
  <c r="F75" i="2812"/>
  <c r="E75" i="2812"/>
  <c r="F74" i="2812"/>
  <c r="E74" i="2812"/>
  <c r="F73" i="2812"/>
  <c r="G73" i="2812" s="1"/>
  <c r="E73" i="2812"/>
  <c r="F72" i="2812"/>
  <c r="E72" i="2812"/>
  <c r="F71" i="2812"/>
  <c r="E71" i="2812"/>
  <c r="F70" i="2812"/>
  <c r="E70" i="2812"/>
  <c r="F69" i="2812"/>
  <c r="E69" i="2812"/>
  <c r="F68" i="2812"/>
  <c r="E68" i="2812"/>
  <c r="F67" i="2812"/>
  <c r="E67" i="2812"/>
  <c r="F66" i="2812"/>
  <c r="E66" i="2812"/>
  <c r="F65" i="2812"/>
  <c r="G65" i="2812" s="1"/>
  <c r="E65" i="2812"/>
  <c r="F64" i="2812"/>
  <c r="E64" i="2812"/>
  <c r="F63" i="2812"/>
  <c r="E63" i="2812"/>
  <c r="F62" i="2812"/>
  <c r="E62" i="2812"/>
  <c r="F61" i="2812"/>
  <c r="E61" i="2812"/>
  <c r="F60" i="2812"/>
  <c r="E60" i="2812"/>
  <c r="F59" i="2812"/>
  <c r="E59" i="2812"/>
  <c r="F58" i="2812"/>
  <c r="E58" i="2812"/>
  <c r="F57" i="2812"/>
  <c r="G57" i="2812" s="1"/>
  <c r="E57" i="2812"/>
  <c r="F56" i="2812"/>
  <c r="E56" i="2812"/>
  <c r="F55" i="2812"/>
  <c r="E55" i="2812"/>
  <c r="F54" i="2812"/>
  <c r="E54" i="2812"/>
  <c r="F53" i="2812"/>
  <c r="E53" i="2812"/>
  <c r="F52" i="2812"/>
  <c r="E52" i="2812"/>
  <c r="F51" i="2812"/>
  <c r="E51" i="2812"/>
  <c r="F50" i="2812"/>
  <c r="E50" i="2812"/>
  <c r="F49" i="2812"/>
  <c r="E49" i="2812"/>
  <c r="F48" i="2812"/>
  <c r="E48" i="2812"/>
  <c r="F47" i="2812"/>
  <c r="E47" i="2812"/>
  <c r="D37" i="2812"/>
  <c r="D36" i="2812"/>
  <c r="D35" i="2812"/>
  <c r="D34" i="2812"/>
  <c r="D33" i="2812"/>
  <c r="D32" i="2812"/>
  <c r="D31" i="2812"/>
  <c r="D30" i="2812"/>
  <c r="D29" i="2812"/>
  <c r="D28" i="2812"/>
  <c r="D27" i="2812"/>
  <c r="D26" i="2812"/>
  <c r="D25" i="2812"/>
  <c r="D24" i="2812"/>
  <c r="D23" i="2812"/>
  <c r="D22" i="2812"/>
  <c r="D21" i="2812"/>
  <c r="D20" i="2812"/>
  <c r="D19" i="2812"/>
  <c r="D18" i="2812"/>
  <c r="D17" i="2812"/>
  <c r="D16" i="2812"/>
  <c r="D15" i="2812"/>
  <c r="D14" i="2812"/>
  <c r="D13" i="2812"/>
  <c r="D12" i="2812"/>
  <c r="D11" i="2812"/>
  <c r="D10" i="2812"/>
  <c r="D9" i="2812"/>
  <c r="D8" i="2812"/>
  <c r="D7" i="2812"/>
  <c r="D6" i="2812"/>
  <c r="D5" i="2812"/>
  <c r="C28" i="2811"/>
  <c r="C27" i="2811"/>
  <c r="C26" i="2811"/>
  <c r="C25" i="2811"/>
  <c r="C24" i="2811"/>
  <c r="C23" i="2811"/>
  <c r="C22" i="2811"/>
  <c r="C21" i="2811"/>
  <c r="C20" i="2811"/>
  <c r="C15" i="2811"/>
  <c r="C14" i="2811"/>
  <c r="C13" i="2811"/>
  <c r="C12" i="2811"/>
  <c r="C11" i="2811"/>
  <c r="C10" i="2811"/>
  <c r="C9" i="2811"/>
  <c r="C8" i="2811"/>
  <c r="C7" i="2811"/>
  <c r="D40" i="2810"/>
  <c r="D41" i="2810" s="1"/>
  <c r="D38" i="2810"/>
  <c r="D37" i="2810"/>
  <c r="D36" i="2810"/>
  <c r="D35" i="2810"/>
  <c r="D34" i="2810"/>
  <c r="D33" i="2810"/>
  <c r="D32" i="2810"/>
  <c r="D31" i="2810"/>
  <c r="D30" i="2810"/>
  <c r="D29" i="2810"/>
  <c r="D28" i="2810"/>
  <c r="D27" i="2810"/>
  <c r="D26" i="2810"/>
  <c r="D25" i="2810"/>
  <c r="D24" i="2810"/>
  <c r="D23" i="2810"/>
  <c r="D22" i="2810"/>
  <c r="D21" i="2810"/>
  <c r="D20" i="2810"/>
  <c r="D19" i="2810"/>
  <c r="D18" i="2810"/>
  <c r="D17" i="2810"/>
  <c r="D16" i="2810"/>
  <c r="D15" i="2810"/>
  <c r="D14" i="2810"/>
  <c r="D13" i="2810"/>
  <c r="D12" i="2810"/>
  <c r="D11" i="2810"/>
  <c r="D10" i="2810"/>
  <c r="D9" i="2810"/>
  <c r="D8" i="2810"/>
  <c r="D7" i="2810"/>
  <c r="D40" i="2809"/>
  <c r="D41" i="2809" s="1"/>
  <c r="D38" i="2809"/>
  <c r="D37" i="2809"/>
  <c r="D36" i="2809"/>
  <c r="D35" i="2809"/>
  <c r="D34" i="2809"/>
  <c r="D33" i="2809"/>
  <c r="D32" i="2809"/>
  <c r="D31" i="2809"/>
  <c r="D30" i="2809"/>
  <c r="D29" i="2809"/>
  <c r="D28" i="2809"/>
  <c r="D27" i="2809"/>
  <c r="D26" i="2809"/>
  <c r="D25" i="2809"/>
  <c r="D24" i="2809"/>
  <c r="D23" i="2809"/>
  <c r="D22" i="2809"/>
  <c r="D21" i="2809"/>
  <c r="D20" i="2809"/>
  <c r="D19" i="2809"/>
  <c r="D18" i="2809"/>
  <c r="D17" i="2809"/>
  <c r="D16" i="2809"/>
  <c r="D15" i="2809"/>
  <c r="D14" i="2809"/>
  <c r="D13" i="2809"/>
  <c r="D12" i="2809"/>
  <c r="D11" i="2809"/>
  <c r="D10" i="2809"/>
  <c r="D9" i="2809"/>
  <c r="D8" i="2809"/>
  <c r="D7" i="2809"/>
  <c r="D40" i="2808"/>
  <c r="D41" i="2808" s="1"/>
  <c r="D38" i="2808"/>
  <c r="D37" i="2808"/>
  <c r="D36" i="2808"/>
  <c r="D35" i="2808"/>
  <c r="D34" i="2808"/>
  <c r="D33" i="2808"/>
  <c r="D32" i="2808"/>
  <c r="D31" i="2808"/>
  <c r="D30" i="2808"/>
  <c r="D29" i="2808"/>
  <c r="D28" i="2808"/>
  <c r="D27" i="2808"/>
  <c r="D26" i="2808"/>
  <c r="D25" i="2808"/>
  <c r="D24" i="2808"/>
  <c r="D23" i="2808"/>
  <c r="D22" i="2808"/>
  <c r="D21" i="2808"/>
  <c r="D20" i="2808"/>
  <c r="D19" i="2808"/>
  <c r="D18" i="2808"/>
  <c r="D17" i="2808"/>
  <c r="D16" i="2808"/>
  <c r="D15" i="2808"/>
  <c r="D14" i="2808"/>
  <c r="D13" i="2808"/>
  <c r="D12" i="2808"/>
  <c r="D11" i="2808"/>
  <c r="D10" i="2808"/>
  <c r="D9" i="2808"/>
  <c r="D8" i="2808"/>
  <c r="D7" i="2808"/>
  <c r="D40" i="2807"/>
  <c r="D41" i="2807" s="1"/>
  <c r="D38" i="2807"/>
  <c r="D37" i="2807"/>
  <c r="D36" i="2807"/>
  <c r="D35" i="2807"/>
  <c r="D34" i="2807"/>
  <c r="D33" i="2807"/>
  <c r="D32" i="2807"/>
  <c r="D31" i="2807"/>
  <c r="D30" i="2807"/>
  <c r="D29" i="2807"/>
  <c r="D28" i="2807"/>
  <c r="D27" i="2807"/>
  <c r="D26" i="2807"/>
  <c r="D25" i="2807"/>
  <c r="D24" i="2807"/>
  <c r="D23" i="2807"/>
  <c r="D22" i="2807"/>
  <c r="D21" i="2807"/>
  <c r="D20" i="2807"/>
  <c r="D19" i="2807"/>
  <c r="D18" i="2807"/>
  <c r="D17" i="2807"/>
  <c r="D16" i="2807"/>
  <c r="D15" i="2807"/>
  <c r="D14" i="2807"/>
  <c r="D13" i="2807"/>
  <c r="D12" i="2807"/>
  <c r="D11" i="2807"/>
  <c r="D10" i="2807"/>
  <c r="D9" i="2807"/>
  <c r="D8" i="2807"/>
  <c r="D7" i="2807"/>
  <c r="D40" i="2806"/>
  <c r="D41" i="2806" s="1"/>
  <c r="D38" i="2806"/>
  <c r="D37" i="2806"/>
  <c r="D36" i="2806"/>
  <c r="D35" i="2806"/>
  <c r="D34" i="2806"/>
  <c r="D33" i="2806"/>
  <c r="D32" i="2806"/>
  <c r="D31" i="2806"/>
  <c r="D30" i="2806"/>
  <c r="D29" i="2806"/>
  <c r="D28" i="2806"/>
  <c r="D27" i="2806"/>
  <c r="D26" i="2806"/>
  <c r="D25" i="2806"/>
  <c r="D24" i="2806"/>
  <c r="D23" i="2806"/>
  <c r="D22" i="2806"/>
  <c r="D21" i="2806"/>
  <c r="D20" i="2806"/>
  <c r="D19" i="2806"/>
  <c r="D18" i="2806"/>
  <c r="D17" i="2806"/>
  <c r="D16" i="2806"/>
  <c r="D15" i="2806"/>
  <c r="D14" i="2806"/>
  <c r="D13" i="2806"/>
  <c r="D12" i="2806"/>
  <c r="D11" i="2806"/>
  <c r="D10" i="2806"/>
  <c r="D9" i="2806"/>
  <c r="D8" i="2806"/>
  <c r="D7" i="2806"/>
  <c r="D40" i="2805"/>
  <c r="D41" i="2805" s="1"/>
  <c r="D38" i="2805"/>
  <c r="D37" i="2805"/>
  <c r="D36" i="2805"/>
  <c r="D35" i="2805"/>
  <c r="D34" i="2805"/>
  <c r="D33" i="2805"/>
  <c r="D32" i="2805"/>
  <c r="D31" i="2805"/>
  <c r="D30" i="2805"/>
  <c r="D29" i="2805"/>
  <c r="D28" i="2805"/>
  <c r="D27" i="2805"/>
  <c r="D26" i="2805"/>
  <c r="D25" i="2805"/>
  <c r="D24" i="2805"/>
  <c r="D23" i="2805"/>
  <c r="D22" i="2805"/>
  <c r="D21" i="2805"/>
  <c r="D20" i="2805"/>
  <c r="D19" i="2805"/>
  <c r="D18" i="2805"/>
  <c r="D17" i="2805"/>
  <c r="D16" i="2805"/>
  <c r="D15" i="2805"/>
  <c r="D14" i="2805"/>
  <c r="D13" i="2805"/>
  <c r="D12" i="2805"/>
  <c r="D11" i="2805"/>
  <c r="D10" i="2805"/>
  <c r="D9" i="2805"/>
  <c r="D8" i="2805"/>
  <c r="D7" i="2805"/>
  <c r="D40" i="2804"/>
  <c r="D41" i="2804" s="1"/>
  <c r="D38" i="2804"/>
  <c r="D37" i="2804"/>
  <c r="D36" i="2804"/>
  <c r="D35" i="2804"/>
  <c r="D34" i="2804"/>
  <c r="D33" i="2804"/>
  <c r="D32" i="2804"/>
  <c r="D31" i="2804"/>
  <c r="D30" i="2804"/>
  <c r="D29" i="2804"/>
  <c r="D28" i="2804"/>
  <c r="D27" i="2804"/>
  <c r="D26" i="2804"/>
  <c r="D25" i="2804"/>
  <c r="D24" i="2804"/>
  <c r="D23" i="2804"/>
  <c r="D22" i="2804"/>
  <c r="D21" i="2804"/>
  <c r="D20" i="2804"/>
  <c r="D19" i="2804"/>
  <c r="D18" i="2804"/>
  <c r="D17" i="2804"/>
  <c r="D16" i="2804"/>
  <c r="D15" i="2804"/>
  <c r="D14" i="2804"/>
  <c r="D13" i="2804"/>
  <c r="D12" i="2804"/>
  <c r="D11" i="2804"/>
  <c r="D10" i="2804"/>
  <c r="D9" i="2804"/>
  <c r="D8" i="2804"/>
  <c r="D7" i="2804"/>
  <c r="D40" i="2803"/>
  <c r="D41" i="2803" s="1"/>
  <c r="D38" i="2803"/>
  <c r="D37" i="2803"/>
  <c r="D36" i="2803"/>
  <c r="D35" i="2803"/>
  <c r="D34" i="2803"/>
  <c r="D33" i="2803"/>
  <c r="D32" i="2803"/>
  <c r="D31" i="2803"/>
  <c r="D30" i="2803"/>
  <c r="D29" i="2803"/>
  <c r="D28" i="2803"/>
  <c r="D27" i="2803"/>
  <c r="D26" i="2803"/>
  <c r="D25" i="2803"/>
  <c r="D24" i="2803"/>
  <c r="D23" i="2803"/>
  <c r="D22" i="2803"/>
  <c r="D21" i="2803"/>
  <c r="D20" i="2803"/>
  <c r="D19" i="2803"/>
  <c r="D18" i="2803"/>
  <c r="D17" i="2803"/>
  <c r="D16" i="2803"/>
  <c r="D15" i="2803"/>
  <c r="D14" i="2803"/>
  <c r="D13" i="2803"/>
  <c r="D12" i="2803"/>
  <c r="D11" i="2803"/>
  <c r="D10" i="2803"/>
  <c r="D9" i="2803"/>
  <c r="D8" i="2803"/>
  <c r="D7" i="2803"/>
  <c r="G52" i="2812" l="1"/>
  <c r="G60" i="2812"/>
  <c r="G75" i="2812"/>
  <c r="C19" i="2814"/>
  <c r="E19" i="2814"/>
  <c r="C23" i="2814"/>
  <c r="C25" i="2814"/>
  <c r="C22" i="2814"/>
  <c r="F22" i="2814"/>
  <c r="G47" i="2812"/>
  <c r="G76" i="2812"/>
  <c r="F19" i="2814"/>
  <c r="F25" i="2814"/>
  <c r="G55" i="2812"/>
  <c r="C20" i="2814"/>
  <c r="F20" i="2814"/>
  <c r="E8" i="2813"/>
  <c r="E21" i="2814"/>
  <c r="E24" i="2814"/>
  <c r="E23" i="2814"/>
  <c r="G54" i="2812"/>
  <c r="G58" i="2812"/>
  <c r="G62" i="2812"/>
  <c r="G66" i="2812"/>
  <c r="G70" i="2812"/>
  <c r="E9" i="2813"/>
  <c r="F21" i="2814"/>
  <c r="G51" i="2812"/>
  <c r="G59" i="2812"/>
  <c r="G67" i="2812"/>
  <c r="D22" i="2813"/>
  <c r="D22" i="2814"/>
  <c r="G48" i="2812"/>
  <c r="G56" i="2812"/>
  <c r="G64" i="2812"/>
  <c r="G68" i="2812"/>
  <c r="G72" i="2812"/>
  <c r="D20" i="2814"/>
  <c r="H30" i="2814"/>
  <c r="E6" i="2813"/>
  <c r="G61" i="2812"/>
  <c r="G69" i="2812"/>
  <c r="H29" i="2814"/>
  <c r="G49" i="2812"/>
  <c r="G79" i="2812"/>
  <c r="D25" i="2814"/>
  <c r="G50" i="2812"/>
  <c r="G53" i="2812"/>
  <c r="D13" i="2813"/>
  <c r="C16" i="2813" s="1"/>
  <c r="D19" i="2814"/>
  <c r="D21" i="2814"/>
  <c r="D23" i="2814"/>
  <c r="E25" i="2814"/>
  <c r="G34" i="2814"/>
  <c r="G63" i="2812"/>
  <c r="G74" i="2812"/>
  <c r="G77" i="2812"/>
  <c r="F23" i="2814"/>
  <c r="G71" i="2812"/>
  <c r="G78" i="2812"/>
  <c r="E20" i="2814"/>
  <c r="H34" i="2814"/>
  <c r="D29" i="2813"/>
  <c r="I41" i="2814"/>
  <c r="H28" i="2814"/>
  <c r="H32" i="2814"/>
  <c r="D23" i="2813"/>
  <c r="H33" i="2814"/>
  <c r="D24" i="2813"/>
  <c r="AN58" i="903"/>
  <c r="AM58" i="903"/>
  <c r="M58" i="903"/>
  <c r="AI58" i="903" s="1"/>
  <c r="G58" i="903"/>
  <c r="H58" i="903" s="1"/>
  <c r="AN57" i="903"/>
  <c r="AM57" i="903"/>
  <c r="M57" i="903"/>
  <c r="AJ57" i="903" s="1"/>
  <c r="G57" i="903"/>
  <c r="H57" i="903" s="1"/>
  <c r="AN56" i="903"/>
  <c r="AM56" i="903"/>
  <c r="M56" i="903"/>
  <c r="AI56" i="903" s="1"/>
  <c r="G56" i="903"/>
  <c r="H56" i="903" s="1"/>
  <c r="AN55" i="903"/>
  <c r="AM55" i="903"/>
  <c r="M55" i="903"/>
  <c r="AI55" i="903" s="1"/>
  <c r="G55" i="903"/>
  <c r="H55" i="903" s="1"/>
  <c r="AN54" i="903"/>
  <c r="AM54" i="903"/>
  <c r="M54" i="903"/>
  <c r="AI54" i="903" s="1"/>
  <c r="G54" i="903"/>
  <c r="H54" i="903" s="1"/>
  <c r="AN53" i="903"/>
  <c r="AM53" i="903"/>
  <c r="M53" i="903"/>
  <c r="AI53" i="903" s="1"/>
  <c r="G53" i="903"/>
  <c r="H53" i="903" s="1"/>
  <c r="AN52" i="903"/>
  <c r="AM52" i="903"/>
  <c r="M52" i="903"/>
  <c r="AI52" i="903" s="1"/>
  <c r="G52" i="903"/>
  <c r="H52" i="903" s="1"/>
  <c r="AN51" i="903"/>
  <c r="AM51" i="903"/>
  <c r="M51" i="903"/>
  <c r="AI51" i="903" s="1"/>
  <c r="G51" i="903"/>
  <c r="H51" i="903" s="1"/>
  <c r="AN50" i="903"/>
  <c r="AM50" i="903"/>
  <c r="M50" i="903"/>
  <c r="AI50" i="903" s="1"/>
  <c r="G50" i="903"/>
  <c r="H50" i="903" s="1"/>
  <c r="AN49" i="903"/>
  <c r="AM49" i="903"/>
  <c r="M49" i="903"/>
  <c r="AI49" i="903" s="1"/>
  <c r="G49" i="903"/>
  <c r="H49" i="903" s="1"/>
  <c r="AN48" i="903"/>
  <c r="AM48" i="903"/>
  <c r="M48" i="903"/>
  <c r="AI48" i="903" s="1"/>
  <c r="G48" i="903"/>
  <c r="H48" i="903" s="1"/>
  <c r="AN47" i="903"/>
  <c r="AM47" i="903"/>
  <c r="M47" i="903"/>
  <c r="AI47" i="903" s="1"/>
  <c r="G47" i="903"/>
  <c r="H47" i="903" s="1"/>
  <c r="AN46" i="903"/>
  <c r="AM46" i="903"/>
  <c r="M46" i="903"/>
  <c r="AI46" i="903" s="1"/>
  <c r="G46" i="903"/>
  <c r="H46" i="903" s="1"/>
  <c r="AN45" i="903"/>
  <c r="AM45" i="903"/>
  <c r="M45" i="903"/>
  <c r="AI45" i="903" s="1"/>
  <c r="G45" i="903"/>
  <c r="H45" i="903" s="1"/>
  <c r="AN44" i="903"/>
  <c r="AM44" i="903"/>
  <c r="M44" i="903"/>
  <c r="AI44" i="903" s="1"/>
  <c r="G44" i="903"/>
  <c r="H44" i="903" s="1"/>
  <c r="AN43" i="903"/>
  <c r="AM43" i="903"/>
  <c r="M43" i="903"/>
  <c r="AI43" i="903" s="1"/>
  <c r="G43" i="903"/>
  <c r="H43" i="903" s="1"/>
  <c r="AN42" i="903"/>
  <c r="AM42" i="903"/>
  <c r="M42" i="903"/>
  <c r="AI42" i="903" s="1"/>
  <c r="G42" i="903"/>
  <c r="H42" i="903" s="1"/>
  <c r="AN41" i="903"/>
  <c r="AM41" i="903"/>
  <c r="M41" i="903"/>
  <c r="AI41" i="903" s="1"/>
  <c r="G41" i="903"/>
  <c r="H41" i="903" s="1"/>
  <c r="AN40" i="903"/>
  <c r="AM40" i="903"/>
  <c r="M40" i="903"/>
  <c r="AI40" i="903" s="1"/>
  <c r="G40" i="903"/>
  <c r="H40" i="903" s="1"/>
  <c r="AN39" i="903"/>
  <c r="AM39" i="903"/>
  <c r="M39" i="903"/>
  <c r="AI39" i="903" s="1"/>
  <c r="G39" i="903"/>
  <c r="H39" i="903" s="1"/>
  <c r="AN38" i="903"/>
  <c r="AM38" i="903"/>
  <c r="M38" i="903"/>
  <c r="AI38" i="903" s="1"/>
  <c r="G38" i="903"/>
  <c r="H38" i="903" s="1"/>
  <c r="AN37" i="903"/>
  <c r="AM37" i="903"/>
  <c r="M37" i="903"/>
  <c r="AI37" i="903" s="1"/>
  <c r="G37" i="903"/>
  <c r="H37" i="903" s="1"/>
  <c r="AN36" i="903"/>
  <c r="AM36" i="903"/>
  <c r="AJ36" i="903"/>
  <c r="AI36" i="903"/>
  <c r="N36" i="903"/>
  <c r="G36" i="903"/>
  <c r="H36" i="903" s="1"/>
  <c r="AN35" i="903"/>
  <c r="AM35" i="903"/>
  <c r="M35" i="903"/>
  <c r="AJ35" i="903" s="1"/>
  <c r="G35" i="903"/>
  <c r="H35" i="903" s="1"/>
  <c r="AN34" i="903"/>
  <c r="AM34" i="903"/>
  <c r="M34" i="903"/>
  <c r="AJ34" i="903" s="1"/>
  <c r="G34" i="903"/>
  <c r="H34" i="903" s="1"/>
  <c r="AN33" i="903"/>
  <c r="AM33" i="903"/>
  <c r="M33" i="903"/>
  <c r="AJ33" i="903" s="1"/>
  <c r="G33" i="903"/>
  <c r="H33" i="903" s="1"/>
  <c r="AN32" i="903"/>
  <c r="AM32" i="903"/>
  <c r="M32" i="903"/>
  <c r="AJ32" i="903" s="1"/>
  <c r="G32" i="903"/>
  <c r="H32" i="903" s="1"/>
  <c r="AN31" i="903"/>
  <c r="AM31" i="903"/>
  <c r="M31" i="903"/>
  <c r="AJ31" i="903" s="1"/>
  <c r="G31" i="903"/>
  <c r="H31" i="903" s="1"/>
  <c r="AN30" i="903"/>
  <c r="AM30" i="903"/>
  <c r="M30" i="903"/>
  <c r="AJ30" i="903" s="1"/>
  <c r="G30" i="903"/>
  <c r="H30" i="903" s="1"/>
  <c r="AN29" i="903"/>
  <c r="AM29" i="903"/>
  <c r="M29" i="903"/>
  <c r="AJ29" i="903" s="1"/>
  <c r="G29" i="903"/>
  <c r="H29" i="903" s="1"/>
  <c r="AN28" i="903"/>
  <c r="AM28" i="903"/>
  <c r="M28" i="903"/>
  <c r="AJ28" i="903" s="1"/>
  <c r="G28" i="903"/>
  <c r="H28" i="903" s="1"/>
  <c r="AN27" i="903"/>
  <c r="AM27" i="903"/>
  <c r="AJ27" i="903"/>
  <c r="AI27" i="903"/>
  <c r="AN26" i="903"/>
  <c r="AM26" i="903"/>
  <c r="AJ26" i="903"/>
  <c r="AI26" i="903"/>
  <c r="AN25" i="903"/>
  <c r="AM25" i="903"/>
  <c r="AJ25" i="903"/>
  <c r="AI25" i="903"/>
  <c r="AN24" i="903"/>
  <c r="AM24" i="903"/>
  <c r="AJ24" i="903"/>
  <c r="AI24" i="903"/>
  <c r="AN23" i="903"/>
  <c r="AM23" i="903"/>
  <c r="AJ23" i="903"/>
  <c r="AI23" i="903"/>
  <c r="AN22" i="903"/>
  <c r="AM22" i="903"/>
  <c r="AJ22" i="903"/>
  <c r="AI22" i="903"/>
  <c r="AN21" i="903"/>
  <c r="AM21" i="903"/>
  <c r="AJ21" i="903"/>
  <c r="AI21" i="903"/>
  <c r="AN20" i="903"/>
  <c r="AM20" i="903"/>
  <c r="AJ20" i="903"/>
  <c r="AI20" i="903"/>
  <c r="AN19" i="903"/>
  <c r="AM19" i="903"/>
  <c r="AJ19" i="903"/>
  <c r="AI19" i="903"/>
  <c r="AN18" i="903"/>
  <c r="AM18" i="903"/>
  <c r="AJ18" i="903"/>
  <c r="AI18" i="903"/>
  <c r="AN17" i="903"/>
  <c r="AM17" i="903"/>
  <c r="AJ17" i="903"/>
  <c r="AI17" i="903"/>
  <c r="AN16" i="903"/>
  <c r="AM16" i="903"/>
  <c r="AJ16" i="903"/>
  <c r="AI16" i="903"/>
  <c r="AN15" i="903"/>
  <c r="AM15" i="903"/>
  <c r="AJ15" i="903"/>
  <c r="AI15" i="903"/>
  <c r="AN14" i="903"/>
  <c r="AM14" i="903"/>
  <c r="AJ14" i="903"/>
  <c r="AI14" i="903"/>
  <c r="AN13" i="903"/>
  <c r="AM13" i="903"/>
  <c r="AJ13" i="903"/>
  <c r="AI13" i="903"/>
  <c r="AN12" i="903"/>
  <c r="AM12" i="903"/>
  <c r="AJ12" i="903"/>
  <c r="AI12" i="903"/>
  <c r="AN11" i="903"/>
  <c r="AM11" i="903"/>
  <c r="AJ11" i="903"/>
  <c r="AI11" i="903"/>
  <c r="G11" i="903"/>
  <c r="AN10" i="903"/>
  <c r="AM10" i="903"/>
  <c r="AJ10" i="903"/>
  <c r="AI10" i="903"/>
  <c r="G10" i="903"/>
  <c r="AN9" i="903"/>
  <c r="AM9" i="903"/>
  <c r="AJ9" i="903"/>
  <c r="AI9" i="903"/>
  <c r="AN8" i="903"/>
  <c r="AM8" i="903"/>
  <c r="AJ8" i="903"/>
  <c r="AI8" i="903"/>
  <c r="AJ45" i="903" l="1"/>
  <c r="I58" i="903"/>
  <c r="E10" i="2813"/>
  <c r="G46" i="2812"/>
  <c r="AJ53" i="903"/>
  <c r="AJ49" i="903"/>
  <c r="C17" i="2813"/>
  <c r="AJ37" i="903"/>
  <c r="D9" i="2813"/>
  <c r="AI28" i="903"/>
  <c r="AJ41" i="903"/>
  <c r="N40" i="903"/>
  <c r="N44" i="903"/>
  <c r="N48" i="903"/>
  <c r="N52" i="903"/>
  <c r="N56" i="903"/>
  <c r="AJ40" i="903"/>
  <c r="AJ44" i="903"/>
  <c r="AJ48" i="903"/>
  <c r="AJ52" i="903"/>
  <c r="AJ56" i="903"/>
  <c r="N39" i="903"/>
  <c r="N43" i="903"/>
  <c r="N47" i="903"/>
  <c r="N51" i="903"/>
  <c r="N55" i="903"/>
  <c r="N58" i="903"/>
  <c r="AJ39" i="903"/>
  <c r="AJ43" i="903"/>
  <c r="AJ47" i="903"/>
  <c r="AJ51" i="903"/>
  <c r="AJ55" i="903"/>
  <c r="AJ58" i="903"/>
  <c r="N38" i="903"/>
  <c r="N42" i="903"/>
  <c r="N46" i="903"/>
  <c r="N50" i="903"/>
  <c r="N54" i="903"/>
  <c r="AJ38" i="903"/>
  <c r="AJ42" i="903"/>
  <c r="AJ46" i="903"/>
  <c r="AJ50" i="903"/>
  <c r="AJ54" i="903"/>
  <c r="N37" i="903"/>
  <c r="N41" i="903"/>
  <c r="N45" i="903"/>
  <c r="N49" i="903"/>
  <c r="N53" i="903"/>
  <c r="D7" i="2813"/>
  <c r="D8" i="2813"/>
  <c r="D6" i="2813"/>
  <c r="E12" i="2813" s="1"/>
  <c r="D10" i="2813"/>
  <c r="I57" i="903"/>
  <c r="N28" i="903"/>
  <c r="N29" i="903"/>
  <c r="N30" i="903"/>
  <c r="N31" i="903"/>
  <c r="N32" i="903"/>
  <c r="N33" i="903"/>
  <c r="N34" i="903"/>
  <c r="N35" i="903"/>
  <c r="N57" i="903"/>
  <c r="AI29" i="903"/>
  <c r="AI30" i="903"/>
  <c r="AI31" i="903"/>
  <c r="AI32" i="903"/>
  <c r="AI33" i="903"/>
  <c r="AI34" i="903"/>
  <c r="AI35" i="903"/>
  <c r="AI57" i="903"/>
  <c r="C12" i="2794" l="1"/>
  <c r="C11" i="2794"/>
  <c r="C10" i="2794"/>
  <c r="C9" i="2794"/>
  <c r="C8" i="2794"/>
  <c r="C7" i="2794"/>
  <c r="E13" i="2793"/>
  <c r="C13" i="2793"/>
  <c r="E12" i="2793"/>
  <c r="C12" i="2793"/>
  <c r="E11" i="2793"/>
  <c r="C11" i="2793"/>
  <c r="E10" i="2793"/>
  <c r="C10" i="2793"/>
  <c r="E9" i="2793"/>
  <c r="C9" i="2793"/>
  <c r="E8" i="2793"/>
  <c r="C8" i="2793"/>
  <c r="E7" i="2793"/>
  <c r="C7" i="2793"/>
  <c r="C12" i="2789"/>
  <c r="C11" i="2789"/>
  <c r="C10" i="2789"/>
  <c r="C9" i="2789"/>
  <c r="C8" i="2789"/>
  <c r="C7" i="2789"/>
  <c r="E13" i="2788"/>
  <c r="C13" i="2788"/>
  <c r="E12" i="2788"/>
  <c r="C12" i="2788"/>
  <c r="E11" i="2788"/>
  <c r="C11" i="2788"/>
  <c r="E10" i="2788"/>
  <c r="C10" i="2788"/>
  <c r="E9" i="2788"/>
  <c r="C9" i="2788"/>
  <c r="E8" i="2788"/>
  <c r="C8" i="2788"/>
  <c r="E7" i="2788"/>
  <c r="C7" i="2788"/>
  <c r="D39" i="2786" l="1"/>
  <c r="D38" i="2786"/>
  <c r="D37" i="2786"/>
  <c r="D36" i="2786"/>
  <c r="D35" i="2786"/>
  <c r="D34" i="2786"/>
  <c r="D33" i="2786"/>
  <c r="D32" i="2786"/>
  <c r="D31" i="2786"/>
  <c r="D30" i="2786"/>
  <c r="D29" i="2786"/>
  <c r="D28" i="2786"/>
  <c r="D27" i="2786"/>
  <c r="D26" i="2786"/>
  <c r="D25" i="2786"/>
  <c r="D24" i="2786"/>
  <c r="D23" i="2786"/>
  <c r="D22" i="2786"/>
  <c r="D21" i="2786"/>
  <c r="D20" i="2786"/>
  <c r="D19" i="2786"/>
  <c r="D18" i="2786"/>
  <c r="D17" i="2786"/>
  <c r="D16" i="2786"/>
  <c r="D15" i="2786"/>
  <c r="D14" i="2786"/>
  <c r="D13" i="2786"/>
  <c r="D12" i="2786"/>
  <c r="D11" i="2786"/>
  <c r="D10" i="2786"/>
  <c r="D9" i="2786"/>
  <c r="D8" i="2786"/>
  <c r="D7" i="2786"/>
  <c r="C38" i="2785"/>
  <c r="C37" i="2785"/>
  <c r="C36" i="2785"/>
  <c r="C35" i="2785"/>
  <c r="C34" i="2785"/>
  <c r="C33" i="2785"/>
  <c r="C32" i="2785"/>
  <c r="C31" i="2785"/>
  <c r="C30" i="2785"/>
  <c r="C29" i="2785"/>
  <c r="C28" i="2785"/>
  <c r="C27" i="2785"/>
  <c r="C26" i="2785"/>
  <c r="C25" i="2785"/>
  <c r="C24" i="2785"/>
  <c r="C23" i="2785"/>
  <c r="C22" i="2785"/>
  <c r="C21" i="2785"/>
  <c r="C20" i="2785"/>
  <c r="C19" i="2785"/>
  <c r="C18" i="2785"/>
  <c r="C17" i="2785"/>
  <c r="C16" i="2785"/>
  <c r="C15" i="2785"/>
  <c r="C14" i="2785"/>
  <c r="C13" i="2785"/>
  <c r="C12" i="2785"/>
  <c r="C11" i="2785"/>
  <c r="C10" i="2785"/>
  <c r="C9" i="2785"/>
  <c r="C8" i="2785"/>
  <c r="C7" i="2785"/>
  <c r="C6" i="2785"/>
  <c r="E36" i="2784"/>
  <c r="E35" i="2784"/>
  <c r="E34" i="2784"/>
  <c r="E33" i="2784"/>
  <c r="E32" i="2784"/>
  <c r="E31" i="2784"/>
  <c r="E30" i="2784"/>
  <c r="E29" i="2784"/>
  <c r="E28" i="2784"/>
  <c r="E27" i="2784"/>
  <c r="E26" i="2784"/>
  <c r="E25" i="2784"/>
  <c r="E24" i="2784"/>
  <c r="E23" i="2784"/>
  <c r="E22" i="2784"/>
  <c r="E21" i="2784"/>
  <c r="E20" i="2784"/>
  <c r="E19" i="2784"/>
  <c r="E18" i="2784"/>
  <c r="E17" i="2784"/>
  <c r="E16" i="2784"/>
  <c r="E15" i="2784"/>
  <c r="E14" i="2784"/>
  <c r="E13" i="2784"/>
  <c r="E12" i="2784"/>
  <c r="E11" i="2784"/>
  <c r="E10" i="2784"/>
  <c r="E9" i="2784"/>
  <c r="E8" i="2784"/>
  <c r="E7" i="2784"/>
  <c r="E6" i="2784"/>
  <c r="E5" i="2784"/>
  <c r="E4" i="2784"/>
  <c r="BR15" i="2782"/>
  <c r="BQ15" i="2782"/>
  <c r="BR14" i="2782"/>
  <c r="BQ14" i="2782"/>
  <c r="BR12" i="2782"/>
  <c r="BQ12" i="2782"/>
  <c r="BP12" i="2782"/>
  <c r="BO12" i="2782"/>
  <c r="BN12" i="2782"/>
  <c r="BR11" i="2782"/>
  <c r="BQ11" i="2782"/>
  <c r="BP11" i="2782"/>
  <c r="BO11" i="2782"/>
  <c r="BN11" i="2782"/>
  <c r="E13" i="2786" l="1"/>
  <c r="E29" i="2786"/>
  <c r="E37" i="2786"/>
  <c r="E15" i="2786"/>
  <c r="E21" i="2786"/>
  <c r="E17" i="2786"/>
  <c r="E33" i="2786"/>
  <c r="E28" i="2786"/>
  <c r="E9" i="2786"/>
  <c r="E16" i="2786"/>
  <c r="E23" i="2786"/>
  <c r="E19" i="2786"/>
  <c r="E25" i="2786"/>
  <c r="E32" i="2786"/>
  <c r="E7" i="2786"/>
  <c r="E20" i="2786"/>
  <c r="E26" i="2786"/>
  <c r="E8" i="2786"/>
  <c r="E14" i="2786"/>
  <c r="E27" i="2786"/>
  <c r="E34" i="2786"/>
  <c r="E35" i="2786"/>
  <c r="E36" i="2786"/>
  <c r="E30" i="2786"/>
  <c r="E22" i="2786"/>
  <c r="E10" i="2786"/>
  <c r="E11" i="2786"/>
  <c r="E24" i="2786"/>
  <c r="E12" i="2786"/>
  <c r="E18" i="2786"/>
  <c r="E31" i="2786"/>
  <c r="E38" i="2786"/>
  <c r="E39" i="2786"/>
  <c r="E51" i="2781"/>
  <c r="D51" i="2781"/>
  <c r="D50" i="2781"/>
  <c r="D49" i="2781"/>
  <c r="D48" i="2781"/>
  <c r="D47" i="2781"/>
  <c r="D46" i="2781"/>
  <c r="D45" i="2781"/>
  <c r="D44" i="2781"/>
  <c r="D43" i="2781"/>
  <c r="D42" i="2781"/>
  <c r="D41" i="2781"/>
  <c r="D40" i="2781"/>
  <c r="D39" i="2781"/>
  <c r="D38" i="2781"/>
  <c r="D37" i="2781"/>
  <c r="D36" i="2781"/>
  <c r="D35" i="2781"/>
  <c r="D34" i="2781"/>
  <c r="E29" i="2781"/>
  <c r="D29" i="2781"/>
  <c r="Q28" i="2781"/>
  <c r="P28" i="2781"/>
  <c r="I28" i="2781"/>
  <c r="G28" i="2781"/>
  <c r="F28" i="2781"/>
  <c r="D28" i="2781"/>
  <c r="Q27" i="2781"/>
  <c r="P27" i="2781"/>
  <c r="I27" i="2781"/>
  <c r="G27" i="2781"/>
  <c r="F27" i="2781"/>
  <c r="D27" i="2781"/>
  <c r="Q26" i="2781"/>
  <c r="P26" i="2781"/>
  <c r="I26" i="2781"/>
  <c r="G26" i="2781"/>
  <c r="F26" i="2781"/>
  <c r="D26" i="2781"/>
  <c r="Q25" i="2781"/>
  <c r="P25" i="2781"/>
  <c r="I25" i="2781"/>
  <c r="G25" i="2781"/>
  <c r="D25" i="2781"/>
  <c r="Q24" i="2781"/>
  <c r="P24" i="2781"/>
  <c r="I24" i="2781"/>
  <c r="G24" i="2781"/>
  <c r="F24" i="2781"/>
  <c r="D24" i="2781"/>
  <c r="Q23" i="2781"/>
  <c r="P23" i="2781"/>
  <c r="I23" i="2781"/>
  <c r="G23" i="2781"/>
  <c r="F23" i="2781"/>
  <c r="D23" i="2781"/>
  <c r="Q22" i="2781"/>
  <c r="P22" i="2781"/>
  <c r="I22" i="2781"/>
  <c r="G22" i="2781"/>
  <c r="F22" i="2781"/>
  <c r="D22" i="2781"/>
  <c r="Q21" i="2781"/>
  <c r="P21" i="2781"/>
  <c r="I21" i="2781"/>
  <c r="G21" i="2781"/>
  <c r="F21" i="2781"/>
  <c r="D21" i="2781"/>
  <c r="Q20" i="2781"/>
  <c r="P20" i="2781"/>
  <c r="I20" i="2781"/>
  <c r="G20" i="2781"/>
  <c r="F20" i="2781"/>
  <c r="D20" i="2781"/>
  <c r="Q19" i="2781"/>
  <c r="P19" i="2781"/>
  <c r="I19" i="2781"/>
  <c r="G19" i="2781"/>
  <c r="F19" i="2781"/>
  <c r="D19" i="2781"/>
  <c r="Q18" i="2781"/>
  <c r="P18" i="2781"/>
  <c r="I18" i="2781"/>
  <c r="G18" i="2781"/>
  <c r="F18" i="2781"/>
  <c r="D18" i="2781"/>
  <c r="Q17" i="2781"/>
  <c r="P17" i="2781"/>
  <c r="I17" i="2781"/>
  <c r="G17" i="2781"/>
  <c r="F17" i="2781"/>
  <c r="D17" i="2781"/>
  <c r="Q16" i="2781"/>
  <c r="P16" i="2781"/>
  <c r="I16" i="2781"/>
  <c r="G16" i="2781"/>
  <c r="F16" i="2781"/>
  <c r="D16" i="2781"/>
  <c r="Q15" i="2781"/>
  <c r="P15" i="2781"/>
  <c r="I15" i="2781"/>
  <c r="G15" i="2781"/>
  <c r="F15" i="2781"/>
  <c r="D15" i="2781"/>
  <c r="Q14" i="2781"/>
  <c r="P14" i="2781"/>
  <c r="I14" i="2781"/>
  <c r="G14" i="2781"/>
  <c r="F14" i="2781"/>
  <c r="D14" i="2781"/>
  <c r="Q13" i="2781"/>
  <c r="P13" i="2781"/>
  <c r="I13" i="2781"/>
  <c r="G13" i="2781"/>
  <c r="F13" i="2781"/>
  <c r="D13" i="2781"/>
  <c r="Q12" i="2781"/>
  <c r="P12" i="2781"/>
  <c r="I12" i="2781"/>
  <c r="G12" i="2781"/>
  <c r="F12" i="2781"/>
  <c r="D12" i="2781"/>
  <c r="F8" i="2781"/>
  <c r="G3" i="2781"/>
  <c r="G2" i="2781"/>
  <c r="G38" i="2779"/>
  <c r="F38" i="2779"/>
  <c r="E38" i="2779"/>
  <c r="G37" i="2779"/>
  <c r="F37" i="2779"/>
  <c r="E37" i="2779"/>
  <c r="G36" i="2779"/>
  <c r="F36" i="2779"/>
  <c r="E36" i="2779"/>
  <c r="G35" i="2779"/>
  <c r="F35" i="2779"/>
  <c r="E35" i="2779"/>
  <c r="G34" i="2779"/>
  <c r="F34" i="2779"/>
  <c r="E34" i="2779"/>
  <c r="G33" i="2779"/>
  <c r="F33" i="2779"/>
  <c r="E33" i="2779"/>
  <c r="G32" i="2779"/>
  <c r="F32" i="2779"/>
  <c r="E32" i="2779"/>
  <c r="G31" i="2779"/>
  <c r="F31" i="2779"/>
  <c r="E31" i="2779"/>
  <c r="G30" i="2779"/>
  <c r="F30" i="2779"/>
  <c r="E30" i="2779"/>
  <c r="G29" i="2779"/>
  <c r="F29" i="2779"/>
  <c r="E29" i="2779"/>
  <c r="G28" i="2779"/>
  <c r="F28" i="2779"/>
  <c r="E28" i="2779"/>
  <c r="G27" i="2779"/>
  <c r="F27" i="2779"/>
  <c r="E27" i="2779"/>
  <c r="G26" i="2779"/>
  <c r="F26" i="2779"/>
  <c r="E26" i="2779"/>
  <c r="G25" i="2779"/>
  <c r="F25" i="2779"/>
  <c r="E25" i="2779"/>
  <c r="G24" i="2779"/>
  <c r="F24" i="2779"/>
  <c r="E24" i="2779"/>
  <c r="G23" i="2779"/>
  <c r="F23" i="2779"/>
  <c r="E23" i="2779"/>
  <c r="G22" i="2779"/>
  <c r="F22" i="2779"/>
  <c r="E22" i="2779"/>
  <c r="G21" i="2779"/>
  <c r="F21" i="2779"/>
  <c r="E21" i="2779"/>
  <c r="G20" i="2779"/>
  <c r="F20" i="2779"/>
  <c r="E20" i="2779"/>
  <c r="G19" i="2779"/>
  <c r="F19" i="2779"/>
  <c r="E19" i="2779"/>
  <c r="G18" i="2779"/>
  <c r="F18" i="2779"/>
  <c r="E18" i="2779"/>
  <c r="G17" i="2779"/>
  <c r="F17" i="2779"/>
  <c r="E17" i="2779"/>
  <c r="G16" i="2779"/>
  <c r="F16" i="2779"/>
  <c r="E16" i="2779"/>
  <c r="G15" i="2779"/>
  <c r="F15" i="2779"/>
  <c r="E15" i="2779"/>
  <c r="G14" i="2779"/>
  <c r="F14" i="2779"/>
  <c r="E14" i="2779"/>
  <c r="G13" i="2779"/>
  <c r="F13" i="2779"/>
  <c r="E13" i="2779"/>
  <c r="G12" i="2779"/>
  <c r="F12" i="2779"/>
  <c r="E12" i="2779"/>
  <c r="G11" i="2779"/>
  <c r="F11" i="2779"/>
  <c r="E11" i="2779"/>
  <c r="G10" i="2779"/>
  <c r="F10" i="2779"/>
  <c r="E10" i="2779"/>
  <c r="G9" i="2779"/>
  <c r="F9" i="2779"/>
  <c r="E9" i="2779"/>
  <c r="G8" i="2779"/>
  <c r="F8" i="2779"/>
  <c r="E8" i="2779"/>
  <c r="G7" i="2779"/>
  <c r="F7" i="2779"/>
  <c r="E7" i="2779"/>
  <c r="F11" i="2778"/>
  <c r="E11" i="2778"/>
  <c r="E12" i="2778" s="1"/>
  <c r="D11" i="2778"/>
  <c r="D12" i="2778" s="1"/>
  <c r="C11" i="2778"/>
  <c r="C12" i="2778" s="1"/>
  <c r="F10" i="2778"/>
  <c r="F9" i="2778"/>
  <c r="F8" i="2778"/>
  <c r="F7" i="2778"/>
  <c r="C27" i="2777"/>
  <c r="C26" i="2777"/>
  <c r="B26" i="2777"/>
  <c r="E8" i="2777"/>
  <c r="F8" i="2777" s="1"/>
  <c r="G8" i="2777" l="1"/>
  <c r="F12" i="2778"/>
  <c r="E28" i="2775"/>
  <c r="E27" i="2775"/>
  <c r="E26" i="2775"/>
  <c r="E25" i="2775"/>
  <c r="E24" i="2775"/>
  <c r="E23" i="2775"/>
  <c r="E22" i="2775"/>
  <c r="E20" i="2775"/>
  <c r="E19" i="2775"/>
  <c r="E18" i="2775"/>
  <c r="E17" i="2775"/>
  <c r="E16" i="2775"/>
  <c r="E15" i="2775"/>
  <c r="E14" i="2775"/>
  <c r="E12" i="2775"/>
  <c r="E11" i="2775"/>
  <c r="E10" i="2775"/>
  <c r="E9" i="2775"/>
  <c r="E8" i="2775"/>
  <c r="E7" i="2775"/>
  <c r="E6" i="2775"/>
  <c r="E13" i="2774"/>
  <c r="E12" i="2774"/>
  <c r="E11" i="2774"/>
  <c r="E10" i="2774"/>
  <c r="E9" i="2774"/>
  <c r="E8" i="2774"/>
  <c r="E7" i="2774"/>
  <c r="E6" i="2774"/>
  <c r="C13" i="2773"/>
  <c r="H85" i="2768" l="1"/>
  <c r="H83" i="2768"/>
  <c r="H82" i="2768"/>
  <c r="D43" i="2767"/>
  <c r="AC65" i="2766"/>
  <c r="AA65" i="2766"/>
  <c r="AA61" i="2766"/>
  <c r="AB65" i="2766" l="1"/>
  <c r="H9" i="2765"/>
  <c r="H10" i="2765"/>
  <c r="H11" i="2765"/>
  <c r="H12" i="2765"/>
  <c r="H13" i="2765"/>
  <c r="H14" i="2765"/>
  <c r="H15" i="2765"/>
  <c r="H16" i="2765"/>
  <c r="H17" i="2765"/>
  <c r="H18" i="2765"/>
  <c r="H19" i="2765"/>
  <c r="H20" i="2765"/>
  <c r="H21" i="2765"/>
  <c r="H22" i="2765"/>
  <c r="H23" i="2765"/>
  <c r="H24" i="2765"/>
  <c r="H25" i="2765"/>
  <c r="H26" i="2765"/>
  <c r="H27" i="2765"/>
  <c r="H28" i="2765"/>
  <c r="H29" i="2765"/>
  <c r="H30" i="2765"/>
  <c r="H31" i="2765"/>
  <c r="H32" i="2765"/>
  <c r="H33" i="2765"/>
  <c r="H34" i="2765"/>
  <c r="H35" i="2765"/>
  <c r="H36" i="2765"/>
  <c r="H37" i="2765"/>
  <c r="H38" i="2765"/>
  <c r="H39" i="2765"/>
  <c r="H40" i="2765"/>
  <c r="H41" i="2765"/>
  <c r="H42" i="2765"/>
  <c r="H43" i="2765"/>
  <c r="H44" i="2765"/>
  <c r="H45" i="2765"/>
  <c r="H46" i="2765"/>
  <c r="H47" i="2765"/>
  <c r="H48" i="2765"/>
  <c r="H49" i="2765"/>
  <c r="H50" i="2765"/>
  <c r="H51" i="2765"/>
  <c r="H52" i="2765"/>
  <c r="H53" i="2765"/>
  <c r="H54" i="2765"/>
  <c r="H55" i="2765"/>
  <c r="H56" i="2765"/>
  <c r="H57" i="2765"/>
  <c r="H58" i="2765"/>
  <c r="H59" i="2765"/>
  <c r="H60" i="2765"/>
  <c r="H61" i="2765"/>
  <c r="H62" i="2765"/>
  <c r="H63" i="2765"/>
  <c r="H64" i="2765"/>
  <c r="H65" i="2765"/>
  <c r="H66" i="2765"/>
  <c r="H67" i="2765"/>
  <c r="H68" i="2765"/>
  <c r="H69" i="2765"/>
  <c r="H70" i="2765"/>
  <c r="H71" i="2765"/>
  <c r="H72" i="2765"/>
  <c r="H73" i="2765"/>
  <c r="H74" i="2765"/>
  <c r="H75" i="2765"/>
  <c r="H76" i="2765"/>
  <c r="H77" i="2765"/>
  <c r="H78" i="2765"/>
  <c r="H79" i="2765"/>
  <c r="H80" i="2765"/>
  <c r="H81" i="2765"/>
  <c r="H82" i="2765"/>
  <c r="H83" i="2765"/>
  <c r="H84" i="2765"/>
  <c r="H85" i="2765"/>
  <c r="H86" i="2765"/>
  <c r="H87" i="2765"/>
  <c r="H88" i="2765"/>
  <c r="H89" i="2765"/>
  <c r="H90" i="2765"/>
  <c r="H91" i="2765"/>
  <c r="H92" i="2765"/>
  <c r="H93" i="2765"/>
  <c r="H94" i="2765"/>
  <c r="H95" i="2765"/>
  <c r="H96" i="2765"/>
  <c r="H97" i="2765"/>
  <c r="H98" i="2765"/>
  <c r="H99" i="2765"/>
  <c r="H100" i="2765"/>
  <c r="H101" i="2765"/>
  <c r="H102" i="2765"/>
  <c r="H103" i="2765"/>
  <c r="H104" i="2765"/>
  <c r="H105" i="2765"/>
  <c r="H106" i="2765"/>
  <c r="H107" i="2765"/>
  <c r="H108" i="2765"/>
  <c r="H109" i="2765"/>
  <c r="H110" i="2765"/>
  <c r="H111" i="2765"/>
  <c r="H112" i="2765"/>
  <c r="H113" i="2765"/>
  <c r="H114" i="2765"/>
  <c r="H115" i="2765"/>
  <c r="H116" i="2765"/>
  <c r="H117" i="2765"/>
  <c r="H118" i="2765"/>
  <c r="H119" i="2765"/>
  <c r="H120" i="2765"/>
  <c r="H121" i="2765"/>
  <c r="H122" i="2765"/>
  <c r="H123" i="2765"/>
  <c r="H124" i="2765"/>
  <c r="H125" i="2765"/>
  <c r="H126" i="2765"/>
  <c r="H127" i="2765"/>
  <c r="H128" i="2765"/>
  <c r="H129" i="2765"/>
  <c r="H130" i="2765"/>
  <c r="H131" i="2765"/>
  <c r="H132" i="2765"/>
  <c r="H133" i="2765"/>
  <c r="H8" i="2765"/>
  <c r="I38" i="2764"/>
  <c r="I37" i="2764"/>
  <c r="I36" i="2764"/>
  <c r="I35" i="2764"/>
  <c r="I34" i="2764"/>
  <c r="I33" i="2764"/>
  <c r="I32" i="2764"/>
  <c r="I31" i="2764"/>
  <c r="I30" i="2764"/>
  <c r="I29" i="2764"/>
  <c r="I28" i="2764"/>
  <c r="I27" i="2764"/>
  <c r="I26" i="2764"/>
  <c r="I25" i="2764"/>
  <c r="I24" i="2764"/>
  <c r="I23" i="2764"/>
  <c r="I22" i="2764"/>
  <c r="I21" i="2764"/>
  <c r="I20" i="2764"/>
  <c r="I19" i="2764"/>
  <c r="I18" i="2764"/>
  <c r="I17" i="2764"/>
  <c r="I16" i="2764"/>
  <c r="I15" i="2764"/>
  <c r="I14" i="2764"/>
  <c r="I13" i="2764"/>
  <c r="I12" i="2764"/>
  <c r="I11" i="2764"/>
  <c r="I10" i="2764"/>
  <c r="I9" i="2764"/>
  <c r="I8" i="2764"/>
  <c r="I7" i="2764"/>
  <c r="H85" i="2763"/>
  <c r="G85" i="2763"/>
  <c r="E85" i="2763"/>
  <c r="I69" i="2288" l="1"/>
  <c r="J69" i="2288"/>
  <c r="I69" i="2287"/>
  <c r="J69" i="2287"/>
  <c r="I73" i="2286"/>
  <c r="J73" i="2286"/>
  <c r="I72" i="2285"/>
  <c r="J72" i="2285"/>
  <c r="I71" i="2285"/>
  <c r="J68" i="2288" l="1"/>
  <c r="I68" i="2288"/>
  <c r="J67" i="2288"/>
  <c r="I67" i="2288"/>
  <c r="J66" i="2288"/>
  <c r="I66" i="2288"/>
  <c r="J65" i="2288"/>
  <c r="I65" i="2288"/>
  <c r="J64" i="2288"/>
  <c r="I64" i="2288"/>
  <c r="J63" i="2288"/>
  <c r="I63" i="2288"/>
  <c r="J62" i="2288"/>
  <c r="I62" i="2288"/>
  <c r="J61" i="2288"/>
  <c r="I61" i="2288"/>
  <c r="J60" i="2288"/>
  <c r="I60" i="2288"/>
  <c r="J59" i="2288"/>
  <c r="I59" i="2288"/>
  <c r="J58" i="2288"/>
  <c r="I58" i="2288"/>
  <c r="J57" i="2288"/>
  <c r="I57" i="2288"/>
  <c r="J56" i="2288"/>
  <c r="I56" i="2288"/>
  <c r="J55" i="2288"/>
  <c r="I55" i="2288"/>
  <c r="J54" i="2288"/>
  <c r="I54" i="2288"/>
  <c r="J53" i="2288"/>
  <c r="I53" i="2288"/>
  <c r="J52" i="2288"/>
  <c r="I52" i="2288"/>
  <c r="J51" i="2288"/>
  <c r="I51" i="2288"/>
  <c r="J50" i="2288"/>
  <c r="I50" i="2288"/>
  <c r="J49" i="2288"/>
  <c r="I49" i="2288"/>
  <c r="J48" i="2288"/>
  <c r="I48" i="2288"/>
  <c r="J47" i="2288"/>
  <c r="I47" i="2288"/>
  <c r="J46" i="2288"/>
  <c r="I46" i="2288"/>
  <c r="J45" i="2288"/>
  <c r="I45" i="2288"/>
  <c r="J44" i="2288"/>
  <c r="I44" i="2288"/>
  <c r="J43" i="2288"/>
  <c r="I43" i="2288"/>
  <c r="J42" i="2288"/>
  <c r="I42" i="2288"/>
  <c r="J41" i="2288"/>
  <c r="I41" i="2288"/>
  <c r="J40" i="2288"/>
  <c r="I40" i="2288"/>
  <c r="J39" i="2288"/>
  <c r="I39" i="2288"/>
  <c r="J38" i="2288"/>
  <c r="I38" i="2288"/>
  <c r="J37" i="2288"/>
  <c r="I37" i="2288"/>
  <c r="J36" i="2288"/>
  <c r="I36" i="2288"/>
  <c r="J35" i="2288"/>
  <c r="I35" i="2288"/>
  <c r="J34" i="2288"/>
  <c r="I34" i="2288"/>
  <c r="J33" i="2288"/>
  <c r="I33" i="2288"/>
  <c r="J32" i="2288"/>
  <c r="I32" i="2288"/>
  <c r="J31" i="2288"/>
  <c r="I31" i="2288"/>
  <c r="J30" i="2288"/>
  <c r="I30" i="2288"/>
  <c r="J29" i="2288"/>
  <c r="I29" i="2288"/>
  <c r="J28" i="2288"/>
  <c r="I28" i="2288"/>
  <c r="J27" i="2288"/>
  <c r="I27" i="2288"/>
  <c r="J26" i="2288"/>
  <c r="I26" i="2288"/>
  <c r="J25" i="2288"/>
  <c r="I25" i="2288"/>
  <c r="J24" i="2288"/>
  <c r="I24" i="2288"/>
  <c r="J23" i="2288"/>
  <c r="I23" i="2288"/>
  <c r="J22" i="2288"/>
  <c r="I22" i="2288"/>
  <c r="J21" i="2288"/>
  <c r="I21" i="2288"/>
  <c r="J20" i="2288"/>
  <c r="I20" i="2288"/>
  <c r="J68" i="2287"/>
  <c r="I68" i="2287"/>
  <c r="J67" i="2287"/>
  <c r="I67" i="2287"/>
  <c r="J66" i="2287"/>
  <c r="I66" i="2287"/>
  <c r="J65" i="2287"/>
  <c r="I65" i="2287"/>
  <c r="J64" i="2287"/>
  <c r="I64" i="2287"/>
  <c r="J63" i="2287"/>
  <c r="I63" i="2287"/>
  <c r="J62" i="2287"/>
  <c r="I62" i="2287"/>
  <c r="J61" i="2287"/>
  <c r="I61" i="2287"/>
  <c r="J60" i="2287"/>
  <c r="I60" i="2287"/>
  <c r="J59" i="2287"/>
  <c r="I59" i="2287"/>
  <c r="J58" i="2287"/>
  <c r="I58" i="2287"/>
  <c r="J57" i="2287"/>
  <c r="I57" i="2287"/>
  <c r="J56" i="2287"/>
  <c r="I56" i="2287"/>
  <c r="J55" i="2287"/>
  <c r="I55" i="2287"/>
  <c r="J54" i="2287"/>
  <c r="I54" i="2287"/>
  <c r="J53" i="2287"/>
  <c r="I53" i="2287"/>
  <c r="J52" i="2287"/>
  <c r="I52" i="2287"/>
  <c r="J51" i="2287"/>
  <c r="I51" i="2287"/>
  <c r="J50" i="2287"/>
  <c r="I50" i="2287"/>
  <c r="J49" i="2287"/>
  <c r="I49" i="2287"/>
  <c r="J48" i="2287"/>
  <c r="I48" i="2287"/>
  <c r="J47" i="2287"/>
  <c r="I47" i="2287"/>
  <c r="J46" i="2287"/>
  <c r="I46" i="2287"/>
  <c r="J45" i="2287"/>
  <c r="I45" i="2287"/>
  <c r="J44" i="2287"/>
  <c r="I44" i="2287"/>
  <c r="J43" i="2287"/>
  <c r="I43" i="2287"/>
  <c r="J42" i="2287"/>
  <c r="I42" i="2287"/>
  <c r="J41" i="2287"/>
  <c r="I41" i="2287"/>
  <c r="J40" i="2287"/>
  <c r="I40" i="2287"/>
  <c r="J39" i="2287"/>
  <c r="I39" i="2287"/>
  <c r="J38" i="2287"/>
  <c r="I38" i="2287"/>
  <c r="J37" i="2287"/>
  <c r="I37" i="2287"/>
  <c r="J36" i="2287"/>
  <c r="I36" i="2287"/>
  <c r="J35" i="2287"/>
  <c r="I35" i="2287"/>
  <c r="J34" i="2287"/>
  <c r="I34" i="2287"/>
  <c r="J33" i="2287"/>
  <c r="I33" i="2287"/>
  <c r="J32" i="2287"/>
  <c r="I32" i="2287"/>
  <c r="J31" i="2287"/>
  <c r="I31" i="2287"/>
  <c r="J30" i="2287"/>
  <c r="I30" i="2287"/>
  <c r="J29" i="2287"/>
  <c r="I29" i="2287"/>
  <c r="J28" i="2287"/>
  <c r="I28" i="2287"/>
  <c r="J27" i="2287"/>
  <c r="I27" i="2287"/>
  <c r="J26" i="2287"/>
  <c r="I26" i="2287"/>
  <c r="J25" i="2287"/>
  <c r="I25" i="2287"/>
  <c r="J24" i="2287"/>
  <c r="I24" i="2287"/>
  <c r="J23" i="2287"/>
  <c r="I23" i="2287"/>
  <c r="J22" i="2287"/>
  <c r="I22" i="2287"/>
  <c r="J21" i="2287"/>
  <c r="I21" i="2287"/>
  <c r="J20" i="2287"/>
  <c r="I20" i="2287"/>
  <c r="J72" i="2286"/>
  <c r="I72" i="2286"/>
  <c r="J71" i="2286"/>
  <c r="I71" i="2286"/>
  <c r="J70" i="2286"/>
  <c r="I70" i="2286"/>
  <c r="J69" i="2286"/>
  <c r="I69" i="2286"/>
  <c r="J68" i="2286"/>
  <c r="I68" i="2286"/>
  <c r="J67" i="2286"/>
  <c r="I67" i="2286"/>
  <c r="J66" i="2286"/>
  <c r="I66" i="2286"/>
  <c r="J65" i="2286"/>
  <c r="I65" i="2286"/>
  <c r="J64" i="2286"/>
  <c r="I64" i="2286"/>
  <c r="J63" i="2286"/>
  <c r="I63" i="2286"/>
  <c r="J62" i="2286"/>
  <c r="I62" i="2286"/>
  <c r="J61" i="2286"/>
  <c r="I61" i="2286"/>
  <c r="J60" i="2286"/>
  <c r="I60" i="2286"/>
  <c r="J59" i="2286"/>
  <c r="I59" i="2286"/>
  <c r="J58" i="2286"/>
  <c r="I58" i="2286"/>
  <c r="J57" i="2286"/>
  <c r="I57" i="2286"/>
  <c r="J56" i="2286"/>
  <c r="I56" i="2286"/>
  <c r="J55" i="2286"/>
  <c r="I55" i="2286"/>
  <c r="J54" i="2286"/>
  <c r="I54" i="2286"/>
  <c r="J53" i="2286"/>
  <c r="I53" i="2286"/>
  <c r="J52" i="2286"/>
  <c r="I52" i="2286"/>
  <c r="J51" i="2286"/>
  <c r="I51" i="2286"/>
  <c r="J50" i="2286"/>
  <c r="I50" i="2286"/>
  <c r="J49" i="2286"/>
  <c r="I49" i="2286"/>
  <c r="J48" i="2286"/>
  <c r="I48" i="2286"/>
  <c r="J47" i="2286"/>
  <c r="I47" i="2286"/>
  <c r="J46" i="2286"/>
  <c r="I46" i="2286"/>
  <c r="J45" i="2286"/>
  <c r="I45" i="2286"/>
  <c r="J44" i="2286"/>
  <c r="I44" i="2286"/>
  <c r="J43" i="2286"/>
  <c r="I43" i="2286"/>
  <c r="J42" i="2286"/>
  <c r="I42" i="2286"/>
  <c r="J41" i="2286"/>
  <c r="I41" i="2286"/>
  <c r="J40" i="2286"/>
  <c r="I40" i="2286"/>
  <c r="J39" i="2286"/>
  <c r="I39" i="2286"/>
  <c r="J38" i="2286"/>
  <c r="I38" i="2286"/>
  <c r="J37" i="2286"/>
  <c r="I37" i="2286"/>
  <c r="J36" i="2286"/>
  <c r="I36" i="2286"/>
  <c r="J35" i="2286"/>
  <c r="I35" i="2286"/>
  <c r="J34" i="2286"/>
  <c r="I34" i="2286"/>
  <c r="J33" i="2286"/>
  <c r="I33" i="2286"/>
  <c r="J32" i="2286"/>
  <c r="I32" i="2286"/>
  <c r="J31" i="2286"/>
  <c r="I31" i="2286"/>
  <c r="J30" i="2286"/>
  <c r="I30" i="2286"/>
  <c r="J29" i="2286"/>
  <c r="I29" i="2286"/>
  <c r="J28" i="2286"/>
  <c r="I28" i="2286"/>
  <c r="J27" i="2286"/>
  <c r="I27" i="2286"/>
  <c r="J26" i="2286"/>
  <c r="I26" i="2286"/>
  <c r="J25" i="2286"/>
  <c r="I25" i="2286"/>
  <c r="J24" i="2286"/>
  <c r="I24" i="2286"/>
  <c r="J71" i="2285"/>
  <c r="J70" i="2285"/>
  <c r="I70" i="2285"/>
  <c r="J69" i="2285"/>
  <c r="I69" i="2285"/>
  <c r="J68" i="2285"/>
  <c r="I68" i="2285"/>
  <c r="J67" i="2285"/>
  <c r="I67" i="2285"/>
  <c r="J66" i="2285"/>
  <c r="I66" i="2285"/>
  <c r="J65" i="2285"/>
  <c r="I65" i="2285"/>
  <c r="J64" i="2285"/>
  <c r="I64" i="2285"/>
  <c r="J63" i="2285"/>
  <c r="I63" i="2285"/>
  <c r="J62" i="2285"/>
  <c r="I62" i="2285"/>
  <c r="J61" i="2285"/>
  <c r="I61" i="2285"/>
  <c r="J60" i="2285"/>
  <c r="I60" i="2285"/>
  <c r="J59" i="2285"/>
  <c r="I59" i="2285"/>
  <c r="J58" i="2285"/>
  <c r="I58" i="2285"/>
  <c r="J57" i="2285"/>
  <c r="I57" i="2285"/>
  <c r="J56" i="2285"/>
  <c r="I56" i="2285"/>
  <c r="J55" i="2285"/>
  <c r="I55" i="2285"/>
  <c r="J54" i="2285"/>
  <c r="I54" i="2285"/>
  <c r="J53" i="2285"/>
  <c r="I53" i="2285"/>
  <c r="J52" i="2285"/>
  <c r="I52" i="2285"/>
  <c r="J51" i="2285"/>
  <c r="I51" i="2285"/>
  <c r="J50" i="2285"/>
  <c r="I50" i="2285"/>
  <c r="J49" i="2285"/>
  <c r="I49" i="2285"/>
  <c r="J48" i="2285"/>
  <c r="I48" i="2285"/>
  <c r="J47" i="2285"/>
  <c r="I47" i="2285"/>
  <c r="J46" i="2285"/>
  <c r="I46" i="2285"/>
  <c r="J45" i="2285"/>
  <c r="I45" i="2285"/>
  <c r="J44" i="2285"/>
  <c r="I44" i="2285"/>
  <c r="J43" i="2285"/>
  <c r="I43" i="2285"/>
  <c r="J42" i="2285"/>
  <c r="I42" i="2285"/>
  <c r="J41" i="2285"/>
  <c r="I41" i="2285"/>
  <c r="J40" i="2285"/>
  <c r="I40" i="2285"/>
  <c r="J39" i="2285"/>
  <c r="I39" i="2285"/>
  <c r="J38" i="2285"/>
  <c r="I38" i="2285"/>
  <c r="J37" i="2285"/>
  <c r="I37" i="2285"/>
  <c r="J36" i="2285"/>
  <c r="I36" i="2285"/>
  <c r="J35" i="2285"/>
  <c r="I35" i="2285"/>
  <c r="J34" i="2285"/>
  <c r="I34" i="2285"/>
  <c r="J33" i="2285"/>
  <c r="I33" i="2285"/>
  <c r="J32" i="2285"/>
  <c r="I32" i="2285"/>
  <c r="J31" i="2285"/>
  <c r="I31" i="2285"/>
  <c r="J30" i="2285"/>
  <c r="I30" i="2285"/>
  <c r="J29" i="2285"/>
  <c r="I29" i="2285"/>
  <c r="J28" i="2285"/>
  <c r="I28" i="2285"/>
  <c r="J27" i="2285"/>
  <c r="I27" i="2285"/>
  <c r="J26" i="2285"/>
  <c r="I26" i="2285"/>
  <c r="J25" i="2285"/>
  <c r="I25" i="2285"/>
  <c r="J24" i="2285"/>
  <c r="I24" i="2285"/>
  <c r="J23" i="2285"/>
  <c r="I23" i="2285"/>
  <c r="D18" i="2280"/>
  <c r="D103" i="2205" l="1"/>
  <c r="D103" i="2203"/>
  <c r="D103" i="2199"/>
  <c r="D103" i="2197"/>
  <c r="B28" i="885" l="1"/>
  <c r="B8" i="885" s="1"/>
  <c r="B11" i="885" l="1"/>
  <c r="B7" i="885"/>
  <c r="B6" i="885"/>
  <c r="B13" i="885" l="1"/>
  <c r="B12" i="885" l="1"/>
  <c r="B10" i="885" l="1"/>
  <c r="B9" i="885"/>
  <c r="B14" i="8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Roberto Galindo Acosta</author>
  </authors>
  <commentList>
    <comment ref="F15" authorId="0" shapeId="0" xr:uid="{00000000-0006-0000-1200-000001000000}">
      <text>
        <r>
          <rPr>
            <b/>
            <sz val="9"/>
            <color indexed="81"/>
            <rFont val="Tahoma"/>
            <family val="2"/>
          </rPr>
          <t>Roberto Galindo Acosta:</t>
        </r>
        <r>
          <rPr>
            <sz val="9"/>
            <color indexed="81"/>
            <rFont val="Tahoma"/>
            <family val="2"/>
          </rPr>
          <t xml:space="preserve">
</t>
        </r>
      </text>
    </comment>
  </commentList>
</comments>
</file>

<file path=xl/sharedStrings.xml><?xml version="1.0" encoding="utf-8"?>
<sst xmlns="http://schemas.openxmlformats.org/spreadsheetml/2006/main" count="17281" uniqueCount="2331">
  <si>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</si>
  <si>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</si>
  <si>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</si>
  <si>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</si>
  <si>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</si>
  <si>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</si>
  <si>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</si>
  <si>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</si>
  <si>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</si>
  <si>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</si>
  <si>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</si>
  <si>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</si>
  <si>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</si>
  <si>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</si>
  <si>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</si>
  <si>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</si>
  <si>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</si>
  <si>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</si>
  <si>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</si>
  <si>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</si>
  <si>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</si>
  <si>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</si>
  <si>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</si>
  <si>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</si>
  <si>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</si>
  <si>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</si>
  <si>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</si>
  <si>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</si>
  <si>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</si>
  <si>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</si>
  <si>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</si>
  <si>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</si>
  <si>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</si>
  <si>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</si>
  <si>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</si>
  <si>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</si>
  <si>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</si>
  <si>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</si>
  <si>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</si>
  <si>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</si>
  <si>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</si>
  <si>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</si>
  <si>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</si>
  <si>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</si>
  <si>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</si>
  <si>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</si>
  <si>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</si>
  <si>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</si>
  <si>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</si>
  <si>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</si>
  <si>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</si>
  <si>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</si>
  <si>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</si>
  <si>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</si>
  <si>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</si>
  <si>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</si>
  <si>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</si>
  <si>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</si>
  <si>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</si>
  <si>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</si>
  <si>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</si>
  <si>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</si>
  <si>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</si>
  <si>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</si>
  <si>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</si>
  <si>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</si>
  <si>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</si>
  <si>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</si>
  <si>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</si>
  <si>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</si>
  <si>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</si>
  <si>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</si>
  <si>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</si>
  <si>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</si>
  <si>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</si>
  <si>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</si>
  <si>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</si>
  <si>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</si>
  <si>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</si>
  <si>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</si>
  <si>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</si>
  <si>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</si>
  <si>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</si>
  <si>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</si>
  <si>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</si>
  <si>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</si>
  <si>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</si>
  <si>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</si>
  <si>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</si>
  <si>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</si>
  <si>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</si>
  <si>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</si>
  <si>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</si>
  <si>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</si>
  <si>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</si>
  <si>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</si>
  <si>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</si>
  <si>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</si>
  <si>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</si>
  <si>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</si>
  <si>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</si>
  <si>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</si>
  <si>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</si>
  <si>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</si>
  <si>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</si>
  <si>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</si>
  <si>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</si>
  <si>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</si>
  <si>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</si>
  <si>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</si>
  <si>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</si>
  <si>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</si>
  <si>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</si>
  <si>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</si>
  <si>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</si>
  <si>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</si>
  <si>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</si>
  <si>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</si>
  <si>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</si>
  <si>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</si>
  <si>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</si>
  <si>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</si>
  <si>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</si>
  <si>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</si>
  <si>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</si>
  <si>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</si>
  <si>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</si>
  <si>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</si>
  <si>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</si>
  <si>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</si>
  <si>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</si>
  <si>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</si>
  <si>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</si>
  <si>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</si>
  <si>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</si>
  <si>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</si>
  <si>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</si>
  <si>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</si>
  <si>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</si>
  <si>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</si>
  <si>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</si>
  <si>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</si>
  <si>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</si>
  <si>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</si>
  <si>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</si>
  <si>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</si>
  <si>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</si>
  <si>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</si>
  <si>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</si>
  <si>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</si>
  <si>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</si>
  <si>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</si>
  <si>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</si>
  <si>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</si>
  <si>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</si>
  <si>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</si>
  <si>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</si>
  <si>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</si>
  <si>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</si>
  <si>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</si>
  <si>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</si>
  <si>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</si>
  <si>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</si>
  <si>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</si>
  <si>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</si>
  <si>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</si>
  <si>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</si>
  <si>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</si>
  <si>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</si>
  <si>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</si>
  <si>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</si>
  <si>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</si>
  <si>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</si>
  <si>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</si>
  <si>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</si>
  <si>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</si>
  <si>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</si>
  <si>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</si>
  <si>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</si>
  <si>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</si>
  <si>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</si>
  <si>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</si>
  <si>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</si>
  <si>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</si>
  <si>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</si>
  <si>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</si>
  <si>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</si>
  <si>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</si>
  <si>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</si>
  <si>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</si>
  <si>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</si>
  <si>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</si>
  <si>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</si>
  <si>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</si>
  <si>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</si>
  <si>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</si>
  <si>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</si>
  <si>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</si>
  <si>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</si>
  <si>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</si>
  <si>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</si>
  <si>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</si>
  <si>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</si>
  <si>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</si>
  <si>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</si>
  <si>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</si>
  <si>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</si>
  <si>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</si>
  <si>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</si>
  <si>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</si>
  <si>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</si>
  <si>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</si>
  <si>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</si>
  <si>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</si>
  <si>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</si>
  <si>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</si>
  <si>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</si>
  <si>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</si>
  <si>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</si>
  <si>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</si>
  <si>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</si>
  <si>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</si>
  <si>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</si>
  <si>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</si>
  <si>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</si>
  <si>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</si>
  <si>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</si>
  <si>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</si>
  <si>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</si>
  <si>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</si>
  <si>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</si>
  <si>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</si>
  <si>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</si>
  <si>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</si>
  <si>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</si>
  <si>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</si>
  <si>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</si>
  <si>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</si>
  <si>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</si>
  <si>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</si>
  <si>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</si>
  <si>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</si>
  <si>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</si>
  <si>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</si>
  <si>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</si>
  <si>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</si>
  <si>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</si>
  <si>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</si>
  <si>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</si>
  <si>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</si>
  <si>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</si>
  <si>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</si>
  <si>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</si>
  <si>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</si>
  <si>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</si>
  <si>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</si>
  <si>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</si>
  <si>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</si>
  <si>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</si>
  <si>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</si>
  <si>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</si>
  <si>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</si>
  <si>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</si>
  <si>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</si>
  <si>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</si>
  <si>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</si>
  <si>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</si>
  <si>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</si>
  <si>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</si>
  <si>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</si>
  <si>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</si>
  <si>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</si>
  <si>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</si>
  <si>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</si>
  <si>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</si>
  <si>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</si>
  <si>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</si>
  <si>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</si>
  <si>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</si>
  <si>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</si>
  <si>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</si>
  <si>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</si>
  <si>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</si>
  <si>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</si>
  <si>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</si>
  <si>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</si>
  <si>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</si>
  <si>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</si>
  <si>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</si>
  <si>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</si>
  <si>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Variación 
% 
acumulada</t>
  </si>
  <si>
    <t>Hombres</t>
  </si>
  <si>
    <t>Mujeres</t>
  </si>
  <si>
    <t>Grupos de edad</t>
  </si>
  <si>
    <t>% part</t>
  </si>
  <si>
    <t>División económica</t>
  </si>
  <si>
    <t>Absoluta</t>
  </si>
  <si>
    <t>%</t>
  </si>
  <si>
    <t>Ind. Elec. Cap. Agua Potable</t>
  </si>
  <si>
    <t xml:space="preserve">Total </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</si>
  <si>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</si>
  <si>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</si>
  <si>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</si>
  <si>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</si>
  <si>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</si>
  <si>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</si>
  <si>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</si>
  <si>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</si>
  <si>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</si>
  <si>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</si>
  <si>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</si>
  <si>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</si>
  <si>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</si>
  <si>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</si>
  <si>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</si>
  <si>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</si>
  <si>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</si>
  <si>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</si>
  <si>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</si>
  <si>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</si>
  <si>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</si>
  <si>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</si>
  <si>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</si>
  <si>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</si>
  <si>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</si>
  <si>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</si>
  <si>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</si>
  <si>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</si>
  <si>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</si>
  <si>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</si>
  <si>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</si>
  <si>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</si>
  <si>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</si>
  <si>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</si>
  <si>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</si>
  <si>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</si>
  <si>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</si>
  <si>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</si>
  <si>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</si>
  <si>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</si>
  <si>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</si>
  <si>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</si>
  <si>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</si>
  <si>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</si>
  <si>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</si>
  <si>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</si>
  <si>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</si>
  <si>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</si>
  <si>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</si>
  <si>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</si>
  <si>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</si>
  <si>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</si>
  <si>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</si>
  <si>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</si>
  <si>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</si>
  <si>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</si>
  <si>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</si>
  <si>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</si>
  <si>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</si>
  <si>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</si>
  <si>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Fuente: IIEG, con información de INEGI, EMIM.</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</si>
  <si>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</si>
  <si>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</si>
  <si>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</si>
  <si>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</si>
  <si>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</si>
  <si>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</si>
  <si>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</si>
  <si>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</si>
  <si>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</si>
  <si>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</si>
  <si>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</si>
  <si>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</si>
  <si>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</si>
  <si>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</si>
  <si>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</si>
  <si>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</si>
  <si>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Personal Ocupado</t>
  </si>
  <si>
    <t>Remuneración Media</t>
  </si>
  <si>
    <t>Ingresos</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</si>
  <si>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</si>
  <si>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</si>
  <si>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</si>
  <si>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</si>
  <si>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</si>
  <si>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</si>
  <si>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</si>
  <si>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</si>
  <si>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</si>
  <si>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Fuente: IIEG, con información de INEGI, Sacrificio de Ganado en Rastros Municipales.</t>
  </si>
  <si>
    <t>Producción de Carne en Canal</t>
  </si>
  <si>
    <t>Nota 1: Carne en canal se refiere al cuerpo del animal sacrificado, sangrado, desollado, eviscerado, sin cabeza ni extremidades. La canal es el producto primario; es un paso intermedio en la producción de carne, que es el producto terminado.</t>
  </si>
  <si>
    <t>MES</t>
  </si>
  <si>
    <t>Cabezas Sacrificadas</t>
  </si>
  <si>
    <t>Ganado bovino</t>
  </si>
  <si>
    <t>Ganado porcino</t>
  </si>
  <si>
    <t>Ganado ovino</t>
  </si>
  <si>
    <t>Ganado caprino</t>
  </si>
  <si>
    <t>Valor de la Producción de Carne en Canal</t>
  </si>
  <si>
    <t>Miles de Pesos</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</si>
  <si>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</si>
  <si>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</si>
  <si>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</si>
  <si>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</si>
  <si>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</si>
  <si>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</si>
  <si>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</si>
  <si>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</si>
  <si>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</si>
  <si>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</si>
  <si>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</si>
  <si>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</si>
  <si>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</si>
  <si>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</si>
  <si>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</si>
  <si>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</si>
  <si>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</si>
  <si>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</si>
  <si>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</si>
  <si>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</si>
  <si>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</si>
  <si>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</si>
  <si>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</si>
  <si>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</si>
  <si>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1</t>
  </si>
  <si>
    <t>Figura 20</t>
  </si>
  <si>
    <t>Figura 21</t>
  </si>
  <si>
    <t>Figura 83</t>
  </si>
  <si>
    <t>Figura 88</t>
  </si>
  <si>
    <t>Figura 89</t>
  </si>
  <si>
    <t>Figura 90</t>
  </si>
  <si>
    <t>Tamaño</t>
  </si>
  <si>
    <t>t</t>
  </si>
  <si>
    <t>Figura 99</t>
  </si>
  <si>
    <t>Figura 100</t>
  </si>
  <si>
    <t>Figura 101</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</si>
  <si>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</si>
  <si>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</si>
  <si>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</si>
  <si>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</si>
  <si>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</si>
  <si>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</si>
  <si>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</si>
  <si>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</si>
  <si>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</si>
  <si>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</si>
  <si>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</si>
  <si>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Participación</t>
  </si>
  <si>
    <t>Variación porcentual</t>
  </si>
  <si>
    <t>Número de Cabezas Sacrificadas</t>
  </si>
  <si>
    <t>Toneladas</t>
  </si>
  <si>
    <t>Figura 106</t>
  </si>
  <si>
    <t>Figura 107</t>
  </si>
  <si>
    <t>Figura 108</t>
  </si>
  <si>
    <t>Figura 109</t>
  </si>
  <si>
    <t>Figura 110</t>
  </si>
  <si>
    <t>Figura 111</t>
  </si>
  <si>
    <t>Figura 112</t>
  </si>
  <si>
    <t>Figura 113</t>
  </si>
  <si>
    <t>Figura 114</t>
  </si>
  <si>
    <t>Figura 115</t>
  </si>
  <si>
    <t>Figura 116</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</si>
  <si>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</si>
  <si>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</si>
  <si>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</si>
  <si>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</si>
  <si>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Fabricación, ensamble y reparación de maquinaria, equipo y sus partes; excepto los eléctricos.</t>
  </si>
  <si>
    <t>%Saldos cartera vencida y prorroga</t>
  </si>
  <si>
    <t>edo</t>
  </si>
  <si>
    <t>MMabs</t>
  </si>
  <si>
    <t>MMrel</t>
  </si>
  <si>
    <t>Figura 117</t>
  </si>
  <si>
    <t>Figura 118</t>
  </si>
  <si>
    <t>Figura 119</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</si>
  <si>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</si>
  <si>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</si>
  <si>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</si>
  <si>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</si>
  <si>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</si>
  <si>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</si>
  <si>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</si>
  <si>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</si>
  <si>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</si>
  <si>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</si>
  <si>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</si>
  <si>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</si>
  <si>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</si>
  <si>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</si>
  <si>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2020-12-01</t>
  </si>
  <si>
    <t>Fuente: IIEG con información de INEGI a partir de la Asociación Mexicana de la Industria Automotriz.</t>
  </si>
  <si>
    <t>Unidades Vehiculares Eléctricas</t>
  </si>
  <si>
    <t>Unidades Vehiculares Híbridas Plugin (conectables)</t>
  </si>
  <si>
    <t>Unidades Vehiculares Hibridas</t>
  </si>
  <si>
    <t>Total Jalisco</t>
  </si>
  <si>
    <t>Promedio Nacional</t>
  </si>
  <si>
    <t>Total Nacional</t>
  </si>
  <si>
    <t>Total de Unidades</t>
  </si>
  <si>
    <t>Población</t>
  </si>
  <si>
    <t>Tasa por cada millón de habitantes</t>
  </si>
  <si>
    <t>2021</t>
  </si>
  <si>
    <t>2021-01-01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</si>
  <si>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</si>
  <si>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</si>
  <si>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</si>
  <si>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</si>
  <si>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</si>
  <si>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</si>
  <si>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</si>
  <si>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</si>
  <si>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</si>
  <si>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</si>
  <si>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</si>
  <si>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</si>
  <si>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</si>
  <si>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</si>
  <si>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</si>
  <si>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</si>
  <si>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</si>
  <si>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</si>
  <si>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</si>
  <si>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</si>
  <si>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</si>
  <si>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</si>
  <si>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</si>
  <si>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</si>
  <si>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</si>
  <si>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</si>
  <si>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</si>
  <si>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</si>
  <si>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</si>
  <si>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</si>
  <si>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</si>
  <si>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</si>
  <si>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</si>
  <si>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</si>
  <si>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</si>
  <si>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</si>
  <si>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</si>
  <si>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</si>
  <si>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</si>
  <si>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</si>
  <si>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</si>
  <si>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</si>
  <si>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</si>
  <si>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</si>
  <si>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</si>
  <si>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</si>
  <si>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</si>
  <si>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</si>
  <si>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</si>
  <si>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</si>
  <si>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</si>
  <si>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</si>
  <si>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</si>
  <si>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</si>
  <si>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</si>
  <si>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</si>
  <si>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</si>
  <si>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</si>
  <si>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</si>
  <si>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</si>
  <si>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</si>
  <si>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</si>
  <si>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</si>
  <si>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</si>
  <si>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</si>
  <si>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</si>
  <si>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</si>
  <si>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</si>
  <si>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</si>
  <si>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</si>
  <si>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</si>
  <si>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</si>
  <si>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</si>
  <si>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</si>
  <si>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</si>
  <si>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</si>
  <si>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</si>
  <si>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</si>
  <si>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</si>
  <si>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</si>
  <si>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</si>
  <si>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</si>
  <si>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</si>
  <si>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</si>
  <si>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</si>
  <si>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</si>
  <si>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</si>
  <si>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</si>
  <si>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</si>
  <si>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</si>
  <si>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</si>
  <si>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</si>
  <si>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</si>
  <si>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</si>
  <si>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</si>
  <si>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</si>
  <si>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</si>
  <si>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</si>
  <si>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</si>
  <si>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General</t>
  </si>
  <si>
    <t>Alimentos</t>
  </si>
  <si>
    <t>Ropa</t>
  </si>
  <si>
    <t>Vivienda</t>
  </si>
  <si>
    <t>Muebles</t>
  </si>
  <si>
    <t>Salud</t>
  </si>
  <si>
    <t>Transporte</t>
  </si>
  <si>
    <t>Educación</t>
  </si>
  <si>
    <t>Otros 
servicios</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</si>
  <si>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</si>
  <si>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</si>
  <si>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</si>
  <si>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</si>
  <si>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</si>
  <si>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</si>
  <si>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</si>
  <si>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</si>
  <si>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</si>
  <si>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</si>
  <si>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</si>
  <si>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</si>
  <si>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</si>
  <si>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</si>
  <si>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</si>
  <si>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</si>
  <si>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</si>
  <si>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</si>
  <si>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</si>
  <si>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</si>
  <si>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</si>
  <si>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</si>
  <si>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</si>
  <si>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</si>
  <si>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</si>
  <si>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</si>
  <si>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2020-07-01</t>
  </si>
  <si>
    <t>2020-08-01</t>
  </si>
  <si>
    <t>2020-09-01</t>
  </si>
  <si>
    <t>2020-10-01</t>
  </si>
  <si>
    <t>2020-11-01</t>
  </si>
  <si>
    <t>2021-02-01</t>
  </si>
  <si>
    <t>CLAVE</t>
  </si>
  <si>
    <t>Municipio</t>
  </si>
  <si>
    <t xml:space="preserve">Fuente: IIEG con información de INEGI a partir de la Asociación Mexicana de la Industria Automotriz y proyecciones oficiales vigentes de población de CONAPO. </t>
  </si>
  <si>
    <t>Variación 2019/ 2020</t>
  </si>
  <si>
    <t>marzo</t>
  </si>
  <si>
    <t>2021-03-01</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</si>
  <si>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</si>
  <si>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</si>
  <si>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</si>
  <si>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</si>
  <si>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</si>
  <si>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</si>
  <si>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</si>
  <si>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</si>
  <si>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</si>
  <si>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</si>
  <si>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</si>
  <si>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</si>
  <si>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</si>
  <si>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</si>
  <si>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</si>
  <si>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</si>
  <si>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</si>
  <si>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</si>
  <si>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</si>
  <si>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</si>
  <si>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</si>
  <si>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</si>
  <si>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</si>
  <si>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</si>
  <si>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</si>
  <si>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</si>
  <si>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</si>
  <si>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</si>
  <si>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</si>
  <si>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Edo</t>
  </si>
  <si>
    <t>Ingresos_g</t>
  </si>
  <si>
    <t>Quintana Roo</t>
  </si>
  <si>
    <t>Baja California Sur</t>
  </si>
  <si>
    <t>Ciudad de México</t>
  </si>
  <si>
    <t>Nuevo León</t>
  </si>
  <si>
    <t>Baja California</t>
  </si>
  <si>
    <t>San Luis Potosí</t>
  </si>
  <si>
    <t>Estado de México</t>
  </si>
  <si>
    <t>Personal_Ocupado_g</t>
  </si>
  <si>
    <t>Entidad Federativa</t>
  </si>
  <si>
    <t>Cabezas Sacrificadas Total</t>
  </si>
  <si>
    <t>Producción de carne en canal</t>
  </si>
  <si>
    <t>% Partic. Nacional</t>
  </si>
  <si>
    <t>TOTAL:</t>
  </si>
  <si>
    <t xml:space="preserve"> </t>
  </si>
  <si>
    <t>AÑO</t>
  </si>
  <si>
    <t>2017 - 2018</t>
  </si>
  <si>
    <t>2018 - 2019</t>
  </si>
  <si>
    <t>2019-2020</t>
  </si>
  <si>
    <t>2020-2021</t>
  </si>
  <si>
    <t>2018-2019</t>
  </si>
  <si>
    <t>2019 - 2020</t>
  </si>
  <si>
    <t>2021-04-01</t>
  </si>
  <si>
    <t>abril</t>
  </si>
  <si>
    <t xml:space="preserve">Fuente: IIEG con información de INEGI, EMEC. Nota: Cálculos con cifras originales (sin desestacionalizar). </t>
  </si>
  <si>
    <t>Porcentaje de trabajadores asegurados mujeres, abril 2021</t>
  </si>
  <si>
    <t>Variación % anual</t>
  </si>
  <si>
    <t>mayo</t>
  </si>
  <si>
    <t>enero</t>
  </si>
  <si>
    <t>febrero</t>
  </si>
  <si>
    <t>junio</t>
  </si>
  <si>
    <t>julio</t>
  </si>
  <si>
    <t>agosto</t>
  </si>
  <si>
    <t>septiembre</t>
  </si>
  <si>
    <t>octubre</t>
  </si>
  <si>
    <t>noviembre</t>
  </si>
  <si>
    <t>diciembre</t>
  </si>
  <si>
    <t>2021-05-01</t>
  </si>
  <si>
    <t>Fuente: IIEG, con información de INEGI.</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</si>
  <si>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</si>
  <si>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</si>
  <si>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</si>
  <si>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</si>
  <si>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</si>
  <si>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</si>
  <si>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</si>
  <si>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</si>
  <si>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abr-2021</t>
  </si>
  <si>
    <t>Índice</t>
  </si>
  <si>
    <t xml:space="preserve">Nota: Debido a la suspensión de actividades, no se levantó la ETCOJ de marzo y abril del 2020. </t>
  </si>
  <si>
    <t>Exportaciones</t>
  </si>
  <si>
    <t>Nota: Las cifras se refieren a la suma de los montos de los últimos 12 meses al mes de referencia.</t>
  </si>
  <si>
    <t>PROM %</t>
  </si>
  <si>
    <t>Establecimientos</t>
  </si>
  <si>
    <t>% 12M</t>
  </si>
  <si>
    <t>Personal ocupado</t>
  </si>
  <si>
    <t>Figura 46</t>
  </si>
  <si>
    <t>Figura 47</t>
  </si>
  <si>
    <t>Figura 66</t>
  </si>
  <si>
    <t>Figura 67</t>
  </si>
  <si>
    <t>2021-06-01</t>
  </si>
  <si>
    <t>may-2021</t>
  </si>
  <si>
    <t>2017/06</t>
  </si>
  <si>
    <t>2018/06</t>
  </si>
  <si>
    <t>2019/06</t>
  </si>
  <si>
    <t>2021/06</t>
  </si>
  <si>
    <t>year</t>
  </si>
  <si>
    <t>Nota: Por porcentaje de cuentas en cartera vencida se refiere al porcentaje de créditos que presentan retrasos en sus pagos por más de 90 días respecto a la cartera total de Infonavit.</t>
  </si>
  <si>
    <t>Nota: Por cartera en prórroga se refiere al porcentaje de la suma de los saldos de créditos vigentes de trabajadores que perdieron su relación laboral y que les fue otorgada una prórroga en sus pagos, mientras que por cartera vencida se refiere al porcentaje de la suma de los saldos de créditos que presenten retrasos en sus pagos por más de 90 días respecto a la cartera total de Infonavit.</t>
  </si>
  <si>
    <t>Fuente: IIEG con información de Infonavit.</t>
  </si>
  <si>
    <t>2017/07</t>
  </si>
  <si>
    <t>2018/07</t>
  </si>
  <si>
    <t>2019/07</t>
  </si>
  <si>
    <t>2020/07</t>
  </si>
  <si>
    <t>2021/07</t>
  </si>
  <si>
    <t>2021-07-01</t>
  </si>
  <si>
    <t>PanSO</t>
  </si>
  <si>
    <t>Serie desestacionalizada</t>
  </si>
  <si>
    <t>Tendencia-ciclo</t>
  </si>
  <si>
    <t>2020/06</t>
  </si>
  <si>
    <t>jun-2021</t>
  </si>
  <si>
    <t>abs</t>
  </si>
  <si>
    <t>2017/08</t>
  </si>
  <si>
    <t>2018/08</t>
  </si>
  <si>
    <t>2019/08</t>
  </si>
  <si>
    <t>2020/08</t>
  </si>
  <si>
    <t>2021/08</t>
  </si>
  <si>
    <t>Estados</t>
  </si>
  <si>
    <t>Tasa desocupaciòn</t>
  </si>
  <si>
    <t>2021-08-01</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</si>
  <si>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</si>
  <si>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</si>
  <si>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</si>
  <si>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</si>
  <si>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</si>
  <si>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</si>
  <si>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</si>
  <si>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</si>
  <si>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</si>
  <si>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</si>
  <si>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</si>
  <si>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</si>
  <si>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</si>
  <si>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</si>
  <si>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</si>
  <si>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</si>
  <si>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</si>
  <si>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</si>
  <si>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</si>
  <si>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</si>
  <si>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</si>
  <si>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</si>
  <si>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</si>
  <si>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</si>
  <si>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</si>
  <si>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</si>
  <si>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</si>
  <si>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</si>
  <si>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</si>
  <si>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</si>
  <si>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</si>
  <si>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</si>
  <si>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</si>
  <si>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</si>
  <si>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</si>
  <si>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</si>
  <si>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</si>
  <si>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</si>
  <si>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</si>
  <si>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</si>
  <si>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</si>
  <si>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</si>
  <si>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</si>
  <si>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</si>
  <si>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</si>
  <si>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</si>
  <si>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</si>
  <si>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</si>
  <si>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</si>
  <si>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</si>
  <si>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</si>
  <si>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</si>
  <si>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</si>
  <si>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jul-2021</t>
  </si>
  <si>
    <t>Figura 97</t>
  </si>
  <si>
    <t>Figura 98</t>
  </si>
  <si>
    <t>2021-09-01</t>
  </si>
  <si>
    <t>2021/09</t>
  </si>
  <si>
    <t>variación</t>
  </si>
  <si>
    <t>ago-2021</t>
  </si>
  <si>
    <t>Figura 122</t>
  </si>
  <si>
    <t>Figura 123</t>
  </si>
  <si>
    <t>Figura 124</t>
  </si>
  <si>
    <t>Figura 125</t>
  </si>
  <si>
    <t>Figura 126</t>
  </si>
  <si>
    <t>Figura 127</t>
  </si>
  <si>
    <t>Figura 128</t>
  </si>
  <si>
    <t>Figura 129</t>
  </si>
  <si>
    <t>Figura 130</t>
  </si>
  <si>
    <t>Figura 131</t>
  </si>
  <si>
    <t>Figura 132</t>
  </si>
  <si>
    <t>Fuente: IIEG, Encuesta Telefónica de Confianza del Consumidor Jalisciense (ETCOJ).</t>
  </si>
  <si>
    <t>Jalisco.1</t>
  </si>
  <si>
    <t>Nacional.1</t>
  </si>
  <si>
    <t>2021/10</t>
  </si>
  <si>
    <t>2021-10-01</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</si>
  <si>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</si>
  <si>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sept-2021</t>
  </si>
  <si>
    <t>Ingreso, Índice</t>
  </si>
  <si>
    <t>Variación anual, %</t>
  </si>
  <si>
    <t>Sector SCIAN</t>
  </si>
  <si>
    <t>Personal ocupado, Índice</t>
  </si>
  <si>
    <t>Figura 2</t>
  </si>
  <si>
    <t>Figura 3</t>
  </si>
  <si>
    <t>Figura 6</t>
  </si>
  <si>
    <t>Figura 7</t>
  </si>
  <si>
    <t>Figura 10</t>
  </si>
  <si>
    <t>Figura 14</t>
  </si>
  <si>
    <t>Figura 84</t>
  </si>
  <si>
    <t>Figura 85</t>
  </si>
  <si>
    <t>Figura 86</t>
  </si>
  <si>
    <t>Figura 87</t>
  </si>
  <si>
    <t>lugar</t>
  </si>
  <si>
    <t>Car anual gral.</t>
  </si>
  <si>
    <t>2021/11</t>
  </si>
  <si>
    <t>2021-11-01</t>
  </si>
  <si>
    <t>Servicios Públicos</t>
  </si>
  <si>
    <t>oct-2021</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</si>
  <si>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</si>
  <si>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 El personal ocuado comprende al personal dependiente de la razón social y no dependiente.</t>
  </si>
  <si>
    <t>Fuente: IIEG con información de INEGI, EMS. Nota: Cálculos con cifras originales (sin desestacionalizar). Las variaciones se refieren al cambio porcentual respecto al mismo mes del año anterior.</t>
  </si>
  <si>
    <t>Unidades Vehiculares Híbridas</t>
  </si>
  <si>
    <t>Nota 1: Cifras preliminares para enero-octubre 2021.</t>
  </si>
  <si>
    <t>Nota 1: Carne en canal se refiere al cuerpo del animal sacrificado, sangrado, desollado, eviscerado, sin cabeza ni extremidades. La canal es el producto primario; es un paso intermedio en la producción de carne, que es el producto terminado. Nota 2: Cifras preliminares para enero-octubre 2021.</t>
  </si>
  <si>
    <t>Nota 2: Cifras preliminares para octubre de 2021.</t>
  </si>
  <si>
    <t>Diciembre
2021</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</si>
  <si>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</si>
  <si>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</si>
  <si>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</si>
  <si>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</si>
  <si>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</si>
  <si>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</si>
  <si>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</si>
  <si>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</si>
  <si>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50 o más años</t>
  </si>
  <si>
    <t>2021/Diciembre</t>
  </si>
  <si>
    <t>2021/12</t>
  </si>
  <si>
    <t>2021-12-01</t>
  </si>
  <si>
    <t>nov-2021</t>
  </si>
  <si>
    <t>Figura 54</t>
  </si>
  <si>
    <t>Figura 55</t>
  </si>
  <si>
    <t>Figura 133</t>
  </si>
  <si>
    <t>Figura 134</t>
  </si>
  <si>
    <t>Figura 135</t>
  </si>
  <si>
    <t>Figura 136</t>
  </si>
  <si>
    <t>Figura 137</t>
  </si>
  <si>
    <t>Figura 138</t>
  </si>
  <si>
    <t>Figura 139</t>
  </si>
  <si>
    <t>Figura 140</t>
  </si>
  <si>
    <t>Figura 141</t>
  </si>
  <si>
    <t>Figura 142</t>
  </si>
  <si>
    <t>Figura 143</t>
  </si>
  <si>
    <t>2005</t>
  </si>
  <si>
    <t>2006</t>
  </si>
  <si>
    <t>2007</t>
  </si>
  <si>
    <t>2008</t>
  </si>
  <si>
    <t>2009</t>
  </si>
  <si>
    <t>2010</t>
  </si>
  <si>
    <t>2011</t>
  </si>
  <si>
    <t>2012</t>
  </si>
  <si>
    <t>2022</t>
  </si>
  <si>
    <t>2022-01-01</t>
  </si>
  <si>
    <t>2000</t>
  </si>
  <si>
    <t>2001</t>
  </si>
  <si>
    <t>2002</t>
  </si>
  <si>
    <t>2003</t>
  </si>
  <si>
    <t>2004</t>
  </si>
  <si>
    <t>aaabs</t>
  </si>
  <si>
    <t>aavar</t>
  </si>
  <si>
    <t>Nuevos10</t>
  </si>
  <si>
    <t>Nuevos11</t>
  </si>
  <si>
    <t>Nuevos12</t>
  </si>
  <si>
    <t>Nuevos13</t>
  </si>
  <si>
    <t>Nuevos14</t>
  </si>
  <si>
    <t>Nuevos15</t>
  </si>
  <si>
    <t>Nuevos16</t>
  </si>
  <si>
    <t>Nuevos17</t>
  </si>
  <si>
    <t>Nuevos18</t>
  </si>
  <si>
    <t>Nuevos19</t>
  </si>
  <si>
    <t>Nuevos20</t>
  </si>
  <si>
    <t>Nuevos3</t>
  </si>
  <si>
    <t>Nuevos4</t>
  </si>
  <si>
    <t>Nuevos5</t>
  </si>
  <si>
    <t>Nuevos6</t>
  </si>
  <si>
    <t>Nuevos7</t>
  </si>
  <si>
    <t>Nuevos8</t>
  </si>
  <si>
    <t>Nuevos9</t>
  </si>
  <si>
    <t>time</t>
  </si>
  <si>
    <t>X</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</si>
  <si>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</si>
  <si>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</si>
  <si>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</si>
  <si>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</si>
  <si>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</si>
  <si>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</si>
  <si>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</si>
  <si>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</si>
  <si>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</si>
  <si>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</si>
  <si>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</si>
  <si>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</si>
  <si>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</si>
  <si>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</si>
  <si>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</si>
  <si>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</si>
  <si>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</si>
  <si>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</si>
  <si>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</si>
  <si>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</si>
  <si>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</si>
  <si>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</si>
  <si>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</si>
  <si>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</si>
  <si>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</si>
  <si>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</si>
  <si>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</si>
  <si>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</si>
  <si>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</si>
  <si>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</si>
  <si>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</si>
  <si>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</si>
  <si>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</si>
  <si>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</si>
  <si>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</si>
  <si>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</si>
  <si>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</si>
  <si>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</si>
  <si>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</si>
  <si>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</si>
  <si>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</si>
  <si>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</si>
  <si>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</si>
  <si>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</si>
  <si>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</si>
  <si>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</si>
  <si>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</si>
  <si>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</si>
  <si>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</si>
  <si>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</si>
  <si>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</si>
  <si>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</si>
  <si>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</si>
  <si>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</si>
  <si>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</si>
  <si>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</si>
  <si>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</si>
  <si>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</si>
  <si>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</si>
  <si>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</si>
  <si>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</si>
  <si>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</si>
  <si>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</si>
  <si>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</si>
  <si>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</si>
  <si>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</si>
  <si>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</si>
  <si>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</si>
  <si>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</si>
  <si>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</si>
  <si>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</si>
  <si>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</si>
  <si>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</si>
  <si>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</si>
  <si>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</si>
  <si>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</si>
  <si>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</si>
  <si>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</si>
  <si>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</si>
  <si>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</si>
  <si>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</si>
  <si>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</si>
  <si>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</si>
  <si>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</si>
  <si>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</si>
  <si>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</si>
  <si>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</si>
  <si>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</si>
  <si>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</si>
  <si>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</si>
  <si>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</si>
  <si>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</si>
  <si>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</si>
  <si>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</si>
  <si>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</si>
  <si>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</si>
  <si>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</si>
  <si>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</si>
  <si>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</si>
  <si>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</si>
  <si>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</si>
  <si>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</si>
  <si>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</si>
  <si>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</si>
  <si>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</si>
  <si>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</si>
  <si>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</si>
  <si>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</si>
  <si>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</si>
  <si>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</si>
  <si>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</si>
  <si>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</si>
  <si>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</si>
  <si>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</si>
  <si>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</si>
  <si>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</si>
  <si>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</si>
  <si>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</si>
  <si>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</si>
  <si>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</si>
  <si>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</si>
  <si>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</si>
  <si>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</si>
  <si>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</si>
  <si>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</si>
  <si>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</si>
  <si>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</si>
  <si>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</si>
  <si>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</si>
  <si>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</si>
  <si>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</si>
  <si>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</si>
  <si>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</si>
  <si>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</si>
  <si>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</si>
  <si>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</si>
  <si>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</si>
  <si>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</si>
  <si>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</si>
  <si>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</si>
  <si>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</si>
  <si>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</si>
  <si>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</si>
  <si>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</si>
  <si>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</si>
  <si>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</si>
  <si>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</si>
  <si>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</si>
  <si>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</si>
  <si>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</si>
  <si>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</si>
  <si>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</si>
  <si>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</si>
  <si>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</si>
  <si>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</si>
  <si>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</si>
  <si>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</si>
  <si>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</si>
  <si>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</si>
  <si>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</si>
  <si>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</si>
  <si>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</si>
  <si>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</si>
  <si>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</si>
  <si>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</si>
  <si>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</si>
  <si>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</si>
  <si>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</si>
  <si>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</si>
  <si>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</si>
  <si>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</si>
  <si>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</si>
  <si>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</si>
  <si>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</si>
  <si>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</si>
  <si>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</si>
  <si>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</si>
  <si>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</si>
  <si>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</si>
  <si>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</si>
  <si>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</si>
  <si>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</si>
  <si>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</si>
  <si>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</si>
  <si>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</si>
  <si>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</si>
  <si>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</si>
  <si>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</si>
  <si>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</si>
  <si>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</si>
  <si>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</si>
  <si>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</si>
  <si>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</si>
  <si>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</si>
  <si>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</si>
  <si>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</si>
  <si>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</si>
  <si>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</si>
  <si>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</si>
  <si>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</si>
  <si>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</si>
  <si>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</si>
  <si>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</si>
  <si>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</si>
  <si>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</si>
  <si>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</si>
  <si>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</si>
  <si>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</si>
  <si>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</si>
  <si>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</si>
  <si>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</si>
  <si>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</si>
  <si>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</si>
  <si>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</si>
  <si>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</si>
  <si>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</si>
  <si>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</si>
  <si>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</si>
  <si>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</si>
  <si>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</si>
  <si>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</si>
  <si>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</si>
  <si>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</si>
  <si>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</si>
  <si>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</si>
  <si>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</si>
  <si>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</si>
  <si>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</si>
  <si>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</si>
  <si>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</si>
  <si>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</si>
  <si>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</si>
  <si>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</si>
  <si>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</si>
  <si>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</si>
  <si>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</si>
  <si>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</si>
  <si>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</si>
  <si>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</si>
  <si>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</si>
  <si>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</si>
  <si>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</si>
  <si>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</si>
  <si>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YYabs</t>
  </si>
  <si>
    <t>YYrel</t>
  </si>
  <si>
    <t>dic-2021</t>
  </si>
  <si>
    <t>CDMX</t>
  </si>
  <si>
    <t>2022/02</t>
  </si>
  <si>
    <t>2022-02-01</t>
  </si>
  <si>
    <t>Nuevos21</t>
  </si>
  <si>
    <t>Diciembre 2021-12-01</t>
  </si>
  <si>
    <t>acabs</t>
  </si>
  <si>
    <t>acvar</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</si>
  <si>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</si>
  <si>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</si>
  <si>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</si>
  <si>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</si>
  <si>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</si>
  <si>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</si>
  <si>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</si>
  <si>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</si>
  <si>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</si>
  <si>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</si>
  <si>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</si>
  <si>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</si>
  <si>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</si>
  <si>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</si>
  <si>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</si>
  <si>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</si>
  <si>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</si>
  <si>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</si>
  <si>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</si>
  <si>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</si>
  <si>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</si>
  <si>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</si>
  <si>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</si>
  <si>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</si>
  <si>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DMabs</t>
  </si>
  <si>
    <t>DMrel</t>
  </si>
  <si>
    <t>2022/01</t>
  </si>
  <si>
    <t>En-2022</t>
  </si>
  <si>
    <t>2021-2022</t>
  </si>
  <si>
    <t>Variación 2020/ 2021</t>
  </si>
  <si>
    <t xml:space="preserve">Jalisco </t>
  </si>
  <si>
    <t>Tabla 18</t>
  </si>
  <si>
    <t>Tabla 19</t>
  </si>
  <si>
    <t>Tabla 20</t>
  </si>
  <si>
    <t>Tabla 21</t>
  </si>
  <si>
    <t>Tabla 22</t>
  </si>
  <si>
    <t>Tabla 23</t>
  </si>
  <si>
    <t>Tabla 24</t>
  </si>
  <si>
    <t>Tabla 25</t>
  </si>
  <si>
    <t>Tabla 26</t>
  </si>
  <si>
    <t>Tabla 27</t>
  </si>
  <si>
    <t>Figura 60</t>
  </si>
  <si>
    <t>Figura 61</t>
  </si>
  <si>
    <t>Figura 64</t>
  </si>
  <si>
    <t>Figura 65</t>
  </si>
  <si>
    <t>Figura 68</t>
  </si>
  <si>
    <t>Figura 69</t>
  </si>
  <si>
    <t>Figura 144</t>
  </si>
  <si>
    <t>Figura 145</t>
  </si>
  <si>
    <t>Figura 146</t>
  </si>
  <si>
    <t>Marzo
2022</t>
  </si>
  <si>
    <t>Cuotas vigentes a partir del 1ro de enero de 2022, Ley del IEPS</t>
  </si>
  <si>
    <t>Tipo</t>
  </si>
  <si>
    <t>Artículo 2o fracción I, D)</t>
  </si>
  <si>
    <t>Artículo 2o fracción I, H)</t>
  </si>
  <si>
    <t>Artículo 2o A</t>
  </si>
  <si>
    <t>Total IEPS</t>
  </si>
  <si>
    <t>Gasolina menor a 91 octanos (regular)</t>
  </si>
  <si>
    <t xml:space="preserve">5.4917 pesos por litro </t>
  </si>
  <si>
    <t>14.5560 centavos por litro</t>
  </si>
  <si>
    <t>48.4720 centavos por litro</t>
  </si>
  <si>
    <t>6.12198 pesos por litro</t>
  </si>
  <si>
    <t>Gasolina mayor o igual a 91 octanos (premium)</t>
  </si>
  <si>
    <t>4.6375 pesos por litro</t>
  </si>
  <si>
    <t>59.1449 centavos por litro</t>
  </si>
  <si>
    <t>5.374509 pesos por litro</t>
  </si>
  <si>
    <t>6.0354 pesos por litro</t>
  </si>
  <si>
    <t>17.6624 centavos por litro</t>
  </si>
  <si>
    <t>40.2288 centavos por litro</t>
  </si>
  <si>
    <t>6.614312 pesos por litro</t>
  </si>
  <si>
    <t>Cuotas aplicadas con estímulo del 8 de enero al 4 de marzo</t>
  </si>
  <si>
    <t>Artículo 2o fracción I, D) vigente 2022</t>
  </si>
  <si>
    <t>Cuota con estímulo del</t>
  </si>
  <si>
    <t>8-14 de enero</t>
  </si>
  <si>
    <t>15-21 de enero</t>
  </si>
  <si>
    <t>22-28 de enero</t>
  </si>
  <si>
    <t>29 enero-4 febrero</t>
  </si>
  <si>
    <t>5-11 febrero</t>
  </si>
  <si>
    <t>12-18 febrero</t>
  </si>
  <si>
    <t>19-25 febrero</t>
  </si>
  <si>
    <t>26 febrero-4 marzo</t>
  </si>
  <si>
    <t>Pesos por litro</t>
  </si>
  <si>
    <t>5-11 de marzo</t>
  </si>
  <si>
    <t>12-18 de marzo</t>
  </si>
  <si>
    <t>19-25 de marzo</t>
  </si>
  <si>
    <t>26 marzo-1  abril</t>
  </si>
  <si>
    <t>2-8 de abril</t>
  </si>
  <si>
    <t>9-22 de abril</t>
  </si>
  <si>
    <t>23-29 de abril</t>
  </si>
  <si>
    <t>Estímulo complementario a la reducción de la cuota</t>
  </si>
  <si>
    <t>Ingresos tributarios del Gobierno Federal, primer trimestre de 2020, 2021 y 2022</t>
  </si>
  <si>
    <t>Millones de pesos</t>
  </si>
  <si>
    <t>Fuente: IIEG con información de la Secretaría de Hacienda y Crédito Público.</t>
  </si>
  <si>
    <t xml:space="preserve"> Millones de pesos </t>
  </si>
  <si>
    <t xml:space="preserve"> Crecimiento real % </t>
  </si>
  <si>
    <t xml:space="preserve"> 2020 </t>
  </si>
  <si>
    <t xml:space="preserve"> 2021 </t>
  </si>
  <si>
    <t xml:space="preserve"> 2022 </t>
  </si>
  <si>
    <t>Tributarios</t>
  </si>
  <si>
    <t>Impuesto sobre la renta</t>
  </si>
  <si>
    <t>Impuesto al valor agregado</t>
  </si>
  <si>
    <t>Impuesto especial sobre producción y servicios</t>
  </si>
  <si>
    <t>IEPS gasolinas y diésel</t>
  </si>
  <si>
    <t xml:space="preserve">          Gasolinas federal </t>
  </si>
  <si>
    <t xml:space="preserve">          Gasolinas estatal (Art. 2o A premium)</t>
  </si>
  <si>
    <t>IEPS distinto de gasolinas y diésel</t>
  </si>
  <si>
    <t>Impuestos a la importación</t>
  </si>
  <si>
    <t>Impuesto por la actividad de exploración y explotación de hidrocarburos</t>
  </si>
  <si>
    <t>Otros impuestos</t>
  </si>
  <si>
    <t>Ingresos tributarios del Gobierno Federal del IEPS en gasolinas y diésel, primer trimestre de 2021 y 2022</t>
  </si>
  <si>
    <t>Primer trimestre</t>
  </si>
  <si>
    <t>Afectación a la RFP, millones de pesos</t>
  </si>
  <si>
    <t>Fondos que integran el Ramo 28 y Ramo 33 de participaciones y aportaciones a entidades federativas y municipios y relación con la Recaudación Federal Participable</t>
  </si>
  <si>
    <t>Fuente: IIEG con base en la Ley de Coordinación Fiscal.</t>
  </si>
  <si>
    <t>Nombre del Fondo</t>
  </si>
  <si>
    <t xml:space="preserve">% de la RFP que se distribuye </t>
  </si>
  <si>
    <t>Afectado directamente por menor recaudación del IEPS en gasolinas y diésel</t>
  </si>
  <si>
    <t>Observaciones</t>
  </si>
  <si>
    <t>Fondo General de Participaciones</t>
  </si>
  <si>
    <t>Sí</t>
  </si>
  <si>
    <t>Este es el fondo más importante del Ramo 28 para las entidades federativas. Le afecta a Jalisco.</t>
  </si>
  <si>
    <t>Fondo de Fomento Municipal</t>
  </si>
  <si>
    <t>Fondo que va a los municipios. Afecta a los municipios de Jalisco.</t>
  </si>
  <si>
    <t>0.136% de la RFP</t>
  </si>
  <si>
    <t>Este fondo se distribuye a municipios colindantes con la frontera o los litorales por los que se realicen materialmente la entrada al país o la salida de él de los bienes que se importen o exporten. No le afecta a Jalisco.</t>
  </si>
  <si>
    <t>IEPS</t>
  </si>
  <si>
    <t>No</t>
  </si>
  <si>
    <t>IEPS Gasolinas Artículo 2A Fracción II</t>
  </si>
  <si>
    <t>Los ingresos son de la cuota de ese artículo a la gasolina premium y que no ha sido subsidiada, y cuyo rubro de ingresos se denomina “gasolinas estatal”.</t>
  </si>
  <si>
    <t>Tenencia</t>
  </si>
  <si>
    <t>Impuesto Sobre Automóviles Nuevos (ISAN)</t>
  </si>
  <si>
    <t xml:space="preserve">Los ingresos del ISAN no entran a la RFP y se distribuyen a las entidades a través de este fondo. </t>
  </si>
  <si>
    <t>Fondo de Fiscalización y Recaudación</t>
  </si>
  <si>
    <t>Le afecta a Jalisco.</t>
  </si>
  <si>
    <t>Fondo de Extracción de Hidrocarburos</t>
  </si>
  <si>
    <t>Derecho Adicional sobre la Extracción de Petróleo</t>
  </si>
  <si>
    <t>Fondo de Compensación de Repecos e Intermedios</t>
  </si>
  <si>
    <t>Fondo ISR</t>
  </si>
  <si>
    <t xml:space="preserve">Se refiere al ISR de los servidores públicos que se devuelven íntegros a las entidades federativas y municipios. El resto del ISR entra a la RFP. </t>
  </si>
  <si>
    <t>Incentivos Económicos</t>
  </si>
  <si>
    <t>Derivados de convenios de colaboración administrativa en materia fiscal federal.</t>
  </si>
  <si>
    <t>Fondo de Aportaciones para la Nómina Educativa (FONE)</t>
  </si>
  <si>
    <t>Fondo de Aportaciones para los Servicios de Salud (FASSA)</t>
  </si>
  <si>
    <t>Fondo de Aportaciones para la Infraestructura Social (FAIS)</t>
  </si>
  <si>
    <t>El 0.3066% corresponde a las entidades federativas y el 2.2228% para los municipios incluidas las alcaldías de la Ciudad de México. Afecta a Jalisco.</t>
  </si>
  <si>
    <t>Fondo de Aportaciones para el Fortalecimiento de los Municipios y de las Demarcaciones Territoriales del Distrito Federal (FAFM)</t>
  </si>
  <si>
    <t>El 2.35% corresponde a los municipios y el 0.2123% para la Ciudad de México y sus alcaldías. Afecta a Jalisco.</t>
  </si>
  <si>
    <t>Fondo de Aportaciones Múltiples (FAM)</t>
  </si>
  <si>
    <t>Fondo de Aportaciones para la Educación Tecnológica y de Adultos (FAETA)</t>
  </si>
  <si>
    <t>Fondo de Aportaciones para el Fortalecimiento de Entidades Federativas (FAFEF)</t>
  </si>
  <si>
    <t>Fondo de Aportaciones para la Seguridad Pública (FASP)</t>
  </si>
  <si>
    <t>Distribución porcentual de cada fondo por entidad federativa 2021</t>
  </si>
  <si>
    <t>Fuente: IIEG con información de la SHCP.</t>
  </si>
  <si>
    <t>Afectaciones por los estímulos por fondo en el primer trimestre de 2022, por entidad federativa, millones de pesos</t>
  </si>
  <si>
    <t>2022/Mar</t>
  </si>
  <si>
    <t>2022-03-01</t>
  </si>
  <si>
    <t>FEB %</t>
  </si>
  <si>
    <t>FEB PROM</t>
  </si>
  <si>
    <t>FEB $</t>
  </si>
  <si>
    <t>FEB EST</t>
  </si>
  <si>
    <t>feb-2022</t>
  </si>
  <si>
    <t>Indicador</t>
  </si>
  <si>
    <t>Variación porcentual anual</t>
  </si>
  <si>
    <t>marzo nuevos</t>
  </si>
  <si>
    <t>marzo permanentes</t>
  </si>
  <si>
    <t>Nuevos22</t>
  </si>
  <si>
    <t>Mes anterior 2020-10-01</t>
  </si>
  <si>
    <t>Mes actual2020-11-01</t>
  </si>
  <si>
    <t>TA_mar22</t>
  </si>
  <si>
    <t>TP_mar22</t>
  </si>
  <si>
    <t>Empleo turístico</t>
  </si>
  <si>
    <t>% del total</t>
  </si>
  <si>
    <t>Variación porcentual mensual</t>
  </si>
  <si>
    <t>trabajadores</t>
  </si>
  <si>
    <t>Variación absoluta anual</t>
  </si>
  <si>
    <t>Variación absoluta mensual</t>
  </si>
  <si>
    <t>cnc</t>
  </si>
  <si>
    <t>Dec</t>
  </si>
  <si>
    <t>Jan</t>
  </si>
  <si>
    <t>Apr</t>
  </si>
  <si>
    <t>Aug</t>
  </si>
  <si>
    <t>month</t>
  </si>
  <si>
    <t>Fuente: IIEG con información de la Ley del Impuesto Especial sobre Producción y Servicios y el “Acuerdo por el que se actualizan las cuotas que se especifican en materia del impuesto especial sobre producción y servicios para 2022”, publicado en el Diario Oficial de la Federación el 23 de diciembre de 2021.</t>
  </si>
  <si>
    <t>Fuente: IIEG con información la SHCP publicada en el Diario Oficial de la Federación cada semana “Acuerdo por el que se dan a conocer los porcentajes, los montos del estímulo fiscal y las cuotas disminuidas del impuesto especial sobre producción y servicios, así como las cantidades por litro aplicables a los combustibles que se indican, correspondientes al periodo que se especifica”.</t>
  </si>
  <si>
    <t xml:space="preserve">Fuente: IIEG con información de la Secretaría de Hacienda y Crédito Público.
Nota: Cifras en millones de pesos corrientes y variación % en términos reales. </t>
  </si>
  <si>
    <t>Fuente: IIEG con información de la Secretaría de Hacienda y Crédito Público.
Nota: Cifras en millones de pesos corrientes y variación % en términos reales.</t>
  </si>
  <si>
    <t>Fuente: IIEG. con información de la SHCP.</t>
  </si>
  <si>
    <t>Tabla 1. Cuotas vigentes a partir del 1ro de enero de 2022, Ley del IEPS</t>
  </si>
  <si>
    <t>Tabla 2. Cuotas aplicadas con estímulo del 8 de enero al 4 de marzo, artículo 2º fracción I inciso D de la LIEPS, pesos por litro</t>
  </si>
  <si>
    <t>Tabla 3. Cuotas aplicadas con estímulo del 5 de marzo al 29 de abril del artículo 2º fracción I inciso D de la LIEPS y estímulos adicionales, pesos por litro</t>
  </si>
  <si>
    <t>Figura 11</t>
  </si>
  <si>
    <t>Figura 12</t>
  </si>
  <si>
    <t>Figura 13</t>
  </si>
  <si>
    <t>Figura 15</t>
  </si>
  <si>
    <t>Figura 18</t>
  </si>
  <si>
    <t>Figura 19</t>
  </si>
  <si>
    <t>Figura 22</t>
  </si>
  <si>
    <t>Figura 23</t>
  </si>
  <si>
    <t>Figura 24</t>
  </si>
  <si>
    <t>Figura 25</t>
  </si>
  <si>
    <t>Figura 26</t>
  </si>
  <si>
    <t>Figura 27</t>
  </si>
  <si>
    <t>Figura 28</t>
  </si>
  <si>
    <t>Figura 29</t>
  </si>
  <si>
    <t>Figura 30</t>
  </si>
  <si>
    <t>Figura 31</t>
  </si>
  <si>
    <t>Figura 32</t>
  </si>
  <si>
    <t>Figura 33</t>
  </si>
  <si>
    <t>Figura 40</t>
  </si>
  <si>
    <t>Figura 41</t>
  </si>
  <si>
    <t>Figura 42</t>
  </si>
  <si>
    <t>Figura 43</t>
  </si>
  <si>
    <t>Figura 44</t>
  </si>
  <si>
    <t>Figura 45</t>
  </si>
  <si>
    <t>Figura 74</t>
  </si>
  <si>
    <t>Figura 75</t>
  </si>
  <si>
    <t>30 abril-6 de mayo</t>
  </si>
  <si>
    <t>7-13 de mayo</t>
  </si>
  <si>
    <t>14-20 de mayo</t>
  </si>
  <si>
    <t>21-27 de mayo</t>
  </si>
  <si>
    <t>28 mayo-3 junio</t>
  </si>
  <si>
    <t>Crecimiento real %</t>
  </si>
  <si>
    <t xml:space="preserve">Impuesto especial sobre producción y </t>
  </si>
  <si>
    <t>servicios</t>
  </si>
  <si>
    <t>Gasolinas federal</t>
  </si>
  <si>
    <t>Gasolinas estatal (Art. 2o A</t>
  </si>
  <si>
    <t xml:space="preserve"> premium)</t>
  </si>
  <si>
    <t>IEPS distinto de gasolinas y</t>
  </si>
  <si>
    <t xml:space="preserve"> diésel</t>
  </si>
  <si>
    <t>Impuesto por la actividad de</t>
  </si>
  <si>
    <t xml:space="preserve">exploración y explotación de </t>
  </si>
  <si>
    <t>hidrocarburos</t>
  </si>
  <si>
    <t>Ramo 28 participaciones federales </t>
  </si>
  <si>
    <t>Genérico</t>
  </si>
  <si>
    <t>Variación quincenal Nacional</t>
  </si>
  <si>
    <t>Variación quincenal Jalisco</t>
  </si>
  <si>
    <t>Variación anual Nacional</t>
  </si>
  <si>
    <t>Variación anual Jalisco</t>
  </si>
  <si>
    <t>Índice general</t>
  </si>
  <si>
    <t>Aceites y grasas vegetales comestibles</t>
  </si>
  <si>
    <t>Arroz</t>
  </si>
  <si>
    <t>Atún y sardina en lata</t>
  </si>
  <si>
    <t>Azúcar</t>
  </si>
  <si>
    <t>Carne de cerdo</t>
  </si>
  <si>
    <t>Carne de res</t>
  </si>
  <si>
    <t>Cebolla</t>
  </si>
  <si>
    <t>Frijol</t>
  </si>
  <si>
    <t>Huevo</t>
  </si>
  <si>
    <t>Jabón de tocador</t>
  </si>
  <si>
    <t>Jitomate</t>
  </si>
  <si>
    <t>Leche pasteurizada y fresca</t>
  </si>
  <si>
    <t>Limón</t>
  </si>
  <si>
    <t>Manzana</t>
  </si>
  <si>
    <t>Naranja</t>
  </si>
  <si>
    <t>Otros chiles frescos</t>
  </si>
  <si>
    <t>Pan de caja</t>
  </si>
  <si>
    <t>Papa y otros tubérculos</t>
  </si>
  <si>
    <t>Papel higiénico y pañuelos desechables</t>
  </si>
  <si>
    <t>Pasta para sopa</t>
  </si>
  <si>
    <t>Pollo</t>
  </si>
  <si>
    <t>Tortilla de maíz</t>
  </si>
  <si>
    <t>Zanahoria</t>
  </si>
  <si>
    <t>Unidad de medida</t>
  </si>
  <si>
    <t>Litro</t>
  </si>
  <si>
    <t>Kilo</t>
  </si>
  <si>
    <t>Paquete</t>
  </si>
  <si>
    <t>CLAVE.REGIÓN</t>
  </si>
  <si>
    <t>CLAVE.MUNICIPIO</t>
  </si>
  <si>
    <t>vartt</t>
  </si>
  <si>
    <t>varyy</t>
  </si>
  <si>
    <t>part</t>
  </si>
  <si>
    <t>Estatal</t>
  </si>
  <si>
    <t>Altos Sur</t>
  </si>
  <si>
    <t>Lagunas</t>
  </si>
  <si>
    <t>Valles</t>
  </si>
  <si>
    <t>Sierra de Amula</t>
  </si>
  <si>
    <t>Costa-Sierra Occidental</t>
  </si>
  <si>
    <t>Ciénega</t>
  </si>
  <si>
    <t>Norte</t>
  </si>
  <si>
    <t>Costa Sur</t>
  </si>
  <si>
    <t>Sureste</t>
  </si>
  <si>
    <t>Centro</t>
  </si>
  <si>
    <t>Altos Norte</t>
  </si>
  <si>
    <t>Sur</t>
  </si>
  <si>
    <t>No identificado</t>
  </si>
  <si>
    <t>Remesas</t>
  </si>
  <si>
    <t>Total general</t>
  </si>
  <si>
    <t>fecha</t>
  </si>
  <si>
    <t>Trim</t>
  </si>
  <si>
    <t>I</t>
  </si>
  <si>
    <t>II</t>
  </si>
  <si>
    <t>III</t>
  </si>
  <si>
    <t>IV</t>
  </si>
  <si>
    <t>Remesas_var</t>
  </si>
  <si>
    <t>Región</t>
  </si>
  <si>
    <t>Fuente: Banxico.</t>
  </si>
  <si>
    <t>Monterrey</t>
  </si>
  <si>
    <t>Puebla-Tlaxcala</t>
  </si>
  <si>
    <t>Toluca</t>
  </si>
  <si>
    <t>Valle de México</t>
  </si>
  <si>
    <t>Trimestre</t>
  </si>
  <si>
    <t>Indice</t>
  </si>
  <si>
    <t>var_trim_anterior</t>
  </si>
  <si>
    <t>var_trimestral</t>
  </si>
  <si>
    <t>var_promedio_trim</t>
  </si>
  <si>
    <t>MunEdo</t>
  </si>
  <si>
    <t>Tlacolula de Matamoros</t>
  </si>
  <si>
    <t>Tlacolula de Matamoros, Oax</t>
  </si>
  <si>
    <t>Zacatecas, Zac</t>
  </si>
  <si>
    <t>Guadalupe</t>
  </si>
  <si>
    <t>Guadalupe, Zac</t>
  </si>
  <si>
    <t>Mexicali</t>
  </si>
  <si>
    <t>San Juan Bautista Tuxtepec</t>
  </si>
  <si>
    <t>San Juan Bautista Tuxtepec, Oax</t>
  </si>
  <si>
    <t>Tijuana</t>
  </si>
  <si>
    <t>Tizayuca</t>
  </si>
  <si>
    <t>Tizayuca, Hdo</t>
  </si>
  <si>
    <t>La Paz</t>
  </si>
  <si>
    <t>Centro, Tab</t>
  </si>
  <si>
    <t>Los Cabos</t>
  </si>
  <si>
    <t>Gómez Palacio</t>
  </si>
  <si>
    <t>Gómez Palacio, Dur</t>
  </si>
  <si>
    <t>Tecámac</t>
  </si>
  <si>
    <t>Tecámac, Edomex</t>
  </si>
  <si>
    <t>Carmen</t>
  </si>
  <si>
    <t>Apizaco</t>
  </si>
  <si>
    <t>Apizaco, Tlax</t>
  </si>
  <si>
    <t>Tapachula</t>
  </si>
  <si>
    <t>Reynosa</t>
  </si>
  <si>
    <t>Reynosa, Tamps</t>
  </si>
  <si>
    <t>Tuxtla Gutiérrez</t>
  </si>
  <si>
    <t>Zumpango</t>
  </si>
  <si>
    <t>Zumpango, Edomex</t>
  </si>
  <si>
    <t>Nacajuca</t>
  </si>
  <si>
    <t>Nacajuca, Tab</t>
  </si>
  <si>
    <t>Juárez</t>
  </si>
  <si>
    <t>Tapachula, Chis</t>
  </si>
  <si>
    <t>Benito Juárez</t>
  </si>
  <si>
    <t>Iztapalapa</t>
  </si>
  <si>
    <t>Iztapalapa, CDMX</t>
  </si>
  <si>
    <t>Cuauhtémoc</t>
  </si>
  <si>
    <t>Aguascalientes, Ags</t>
  </si>
  <si>
    <t>Gustavo A. Madero</t>
  </si>
  <si>
    <t>Matamoros</t>
  </si>
  <si>
    <t>Matamoros, Tamps</t>
  </si>
  <si>
    <t>Durango, Dur</t>
  </si>
  <si>
    <t>Miguel Hidalgo</t>
  </si>
  <si>
    <t>Cajeme</t>
  </si>
  <si>
    <t>Cajeme, Son</t>
  </si>
  <si>
    <t>Saltillo</t>
  </si>
  <si>
    <t>Tlaxcala, Tlax</t>
  </si>
  <si>
    <t>Torreón</t>
  </si>
  <si>
    <t>Metepec</t>
  </si>
  <si>
    <t>Metepec, Edomex</t>
  </si>
  <si>
    <t>Manzanillo</t>
  </si>
  <si>
    <t>Hermosillo</t>
  </si>
  <si>
    <t>Hermosillo, Son</t>
  </si>
  <si>
    <t>Villa de Álvarez</t>
  </si>
  <si>
    <t>León</t>
  </si>
  <si>
    <t>León, Gto</t>
  </si>
  <si>
    <t>Mineral de la Reforma</t>
  </si>
  <si>
    <t>Mineral de la Reforma, Hdo</t>
  </si>
  <si>
    <t>Cuauhtémoc, CDMX</t>
  </si>
  <si>
    <t>Celaya</t>
  </si>
  <si>
    <t>Celaya, Gto</t>
  </si>
  <si>
    <t>Jesús María, Ags</t>
  </si>
  <si>
    <t>Acapulco de Juárez</t>
  </si>
  <si>
    <t>Gustavo A. Madero, CDMX</t>
  </si>
  <si>
    <t>Zihuatanejo de Azueta</t>
  </si>
  <si>
    <t>Toluca, Edomex</t>
  </si>
  <si>
    <t>Benito Juárez, CDMX</t>
  </si>
  <si>
    <t>Miguel Hidalgo, CDMX</t>
  </si>
  <si>
    <t>Coahuila de Zaragoza</t>
  </si>
  <si>
    <t>Saltillo, Coah</t>
  </si>
  <si>
    <t>San Pedro Tlaquepaque</t>
  </si>
  <si>
    <t>Querétaro, Qro</t>
  </si>
  <si>
    <t>Veracruz de Ignacio de la Llave</t>
  </si>
  <si>
    <t>Coatzacoalcos</t>
  </si>
  <si>
    <t>Coatzacoalcos, Ver</t>
  </si>
  <si>
    <t>Torreón, Coah</t>
  </si>
  <si>
    <t>Juárez, NL</t>
  </si>
  <si>
    <t>Mérida</t>
  </si>
  <si>
    <t>Mérida, Yuc</t>
  </si>
  <si>
    <t>Corregidora</t>
  </si>
  <si>
    <t>Corregidora, Qro</t>
  </si>
  <si>
    <t>Tuxtla Gutiérrez, Chis</t>
  </si>
  <si>
    <t>Morelia</t>
  </si>
  <si>
    <t>Guadalajara, Jal</t>
  </si>
  <si>
    <t>Uruapan</t>
  </si>
  <si>
    <t>Soledad de Graciano Sánchez</t>
  </si>
  <si>
    <t>Soledad de Graciano Sánchez, SLP</t>
  </si>
  <si>
    <t>Emiliano Zapata</t>
  </si>
  <si>
    <t>Tlajomulco de Zúñiga, Jal</t>
  </si>
  <si>
    <t>Temixco</t>
  </si>
  <si>
    <t>Zapopan, Jal</t>
  </si>
  <si>
    <t>Bahía de Banderas</t>
  </si>
  <si>
    <t>Apodaca</t>
  </si>
  <si>
    <t>Apodaca, NL</t>
  </si>
  <si>
    <t>Tepic</t>
  </si>
  <si>
    <t>San Luis Potosí, SLP</t>
  </si>
  <si>
    <t>Monterrey, NL</t>
  </si>
  <si>
    <t>García</t>
  </si>
  <si>
    <t>El Marqués</t>
  </si>
  <si>
    <t>El Marqués, Qro</t>
  </si>
  <si>
    <t>García, NL</t>
  </si>
  <si>
    <t>Puebla, Pue</t>
  </si>
  <si>
    <t>Kanasín</t>
  </si>
  <si>
    <t>Kanasín, Yuc</t>
  </si>
  <si>
    <t>San Pedro Tlaquepaque, Jal</t>
  </si>
  <si>
    <t>Huejotzingo</t>
  </si>
  <si>
    <t>Villa de Álvarez, Col</t>
  </si>
  <si>
    <t>Manzanillo, Col</t>
  </si>
  <si>
    <t>Mexicali, BC</t>
  </si>
  <si>
    <t>Veracruz, Ver</t>
  </si>
  <si>
    <t>Huejotzingo, Pue</t>
  </si>
  <si>
    <t>Campeche, Camp</t>
  </si>
  <si>
    <t>Solidaridad</t>
  </si>
  <si>
    <t>Juárez, Chih</t>
  </si>
  <si>
    <t>Zihuatanejo de Azueta, Gue</t>
  </si>
  <si>
    <t>Carmen, Camp</t>
  </si>
  <si>
    <t>Culiacán</t>
  </si>
  <si>
    <t>Chihuahua, Chih</t>
  </si>
  <si>
    <t>Mazatlán</t>
  </si>
  <si>
    <t>Culiacán, Sin</t>
  </si>
  <si>
    <t>Acapulco de Juárez, Gue</t>
  </si>
  <si>
    <t>Mazatlán, Sin</t>
  </si>
  <si>
    <t>Temixco, Mor</t>
  </si>
  <si>
    <t>Tijuana, BC</t>
  </si>
  <si>
    <t>Emiliano Zapata, Mor</t>
  </si>
  <si>
    <t>Michoacán de Ocampo</t>
  </si>
  <si>
    <t>Uruapan, Mich</t>
  </si>
  <si>
    <t>La Paz, BCS</t>
  </si>
  <si>
    <t>Tepic, Nay</t>
  </si>
  <si>
    <t>Benito Juárez, Qroo</t>
  </si>
  <si>
    <t>Bahía de Banderas, Nay</t>
  </si>
  <si>
    <t>Solidaridad, Qroo</t>
  </si>
  <si>
    <t>Los Cabos, BCS</t>
  </si>
  <si>
    <t>Var % mun seleccionados</t>
  </si>
  <si>
    <t>Fuente: SHF.</t>
  </si>
  <si>
    <t>trim</t>
  </si>
  <si>
    <t>2020*</t>
  </si>
  <si>
    <t>II*</t>
  </si>
  <si>
    <t>Entidades</t>
  </si>
  <si>
    <t>Informalidad</t>
  </si>
  <si>
    <t>PEA Ocupada</t>
  </si>
  <si>
    <t>PEA Desocupada</t>
  </si>
  <si>
    <t>PNEA Disponible</t>
  </si>
  <si>
    <t>PNEA No disponible</t>
  </si>
  <si>
    <t>Tipo de ocupación</t>
  </si>
  <si>
    <t>Miles de personas</t>
  </si>
  <si>
    <t>Porcentaje dentro de la PEA</t>
  </si>
  <si>
    <t>Porcentaje dentro de la PEA ocupada</t>
  </si>
  <si>
    <t>PEA</t>
  </si>
  <si>
    <t>Ocupados</t>
  </si>
  <si>
    <t xml:space="preserve">         Trabajadores subordinados y remunerados</t>
  </si>
  <si>
    <t xml:space="preserve">         Empleadores</t>
  </si>
  <si>
    <t xml:space="preserve">         Trabajadores por cuenta propia</t>
  </si>
  <si>
    <t xml:space="preserve">         Trabajadores no remunerados</t>
  </si>
  <si>
    <t>Desocupados</t>
  </si>
  <si>
    <t>miles de personas</t>
  </si>
  <si>
    <t>2021 T4</t>
  </si>
  <si>
    <t>2022 T1</t>
  </si>
  <si>
    <t>Variación %</t>
  </si>
  <si>
    <t>Tasa de desocupación</t>
  </si>
  <si>
    <t>Diferencia</t>
  </si>
  <si>
    <t>Población de 15 años y más</t>
  </si>
  <si>
    <t>PNEA</t>
  </si>
  <si>
    <t>PEA ocupada</t>
  </si>
  <si>
    <t>Tasa de participación</t>
  </si>
  <si>
    <t>Tasa de informalidad</t>
  </si>
  <si>
    <t xml:space="preserve"> Trabajadores subordinados y remunerados</t>
  </si>
  <si>
    <t xml:space="preserve"> Empleadores</t>
  </si>
  <si>
    <t xml:space="preserve"> Trabajadores por cuenta propia</t>
  </si>
  <si>
    <t xml:space="preserve"> Trabajadores no remunerados</t>
  </si>
  <si>
    <t>Fuente: INEGI, ENOE trimestral 1T 2022</t>
  </si>
  <si>
    <t>Var % trim anterior</t>
  </si>
  <si>
    <t>Diferencia abs</t>
  </si>
  <si>
    <t>2018 T1</t>
  </si>
  <si>
    <t>2019 T1</t>
  </si>
  <si>
    <t>2020 T1</t>
  </si>
  <si>
    <t>2021 T1</t>
  </si>
  <si>
    <t>Nuevas inversiones</t>
  </si>
  <si>
    <t>1er trimestre</t>
  </si>
  <si>
    <t>Reinversión de utilidades</t>
  </si>
  <si>
    <t>Cuentas entre compañías</t>
  </si>
  <si>
    <t>Inversión Extranjera Directa, enero-diciembre de 2017, 2018 y 2019 en Jalisco, con cifras preliminares, millones de dólares</t>
  </si>
  <si>
    <t>nacional</t>
  </si>
  <si>
    <t>Jaliscop</t>
  </si>
  <si>
    <t>t-1</t>
  </si>
  <si>
    <t>(t/t-1)-1</t>
  </si>
  <si>
    <t>Variacion %</t>
  </si>
  <si>
    <t>1T 2021</t>
  </si>
  <si>
    <t>1T 2022</t>
  </si>
  <si>
    <t>Dif</t>
  </si>
  <si>
    <t>Var anual</t>
  </si>
  <si>
    <t>Pais</t>
  </si>
  <si>
    <t>IED</t>
  </si>
  <si>
    <t>Austria</t>
  </si>
  <si>
    <t>Belice</t>
  </si>
  <si>
    <t>Corea, República de</t>
  </si>
  <si>
    <t>Costa Rica</t>
  </si>
  <si>
    <t>Dinamarca</t>
  </si>
  <si>
    <t>Ecuador</t>
  </si>
  <si>
    <t>El Salvador</t>
  </si>
  <si>
    <t>Filipinas</t>
  </si>
  <si>
    <t>Guatemala</t>
  </si>
  <si>
    <t>Hong Kong</t>
  </si>
  <si>
    <t>Indonesia</t>
  </si>
  <si>
    <t>Israel</t>
  </si>
  <si>
    <t>Luxemburgo</t>
  </si>
  <si>
    <t>Malasia</t>
  </si>
  <si>
    <t>Nicaragua</t>
  </si>
  <si>
    <t>Noruega</t>
  </si>
  <si>
    <t>Nueva Zelandia</t>
  </si>
  <si>
    <t>Panamá</t>
  </si>
  <si>
    <t>Perú</t>
  </si>
  <si>
    <t>Polonia</t>
  </si>
  <si>
    <t>Portugal</t>
  </si>
  <si>
    <t>Puerto Rico</t>
  </si>
  <si>
    <t>República Checa</t>
  </si>
  <si>
    <t>Sudáfrica</t>
  </si>
  <si>
    <t>Venezuela, República Bolivariana de</t>
  </si>
  <si>
    <t>Países Bajos</t>
  </si>
  <si>
    <t>China</t>
  </si>
  <si>
    <t>Suiza</t>
  </si>
  <si>
    <t>Suecia</t>
  </si>
  <si>
    <t>Irlanda</t>
  </si>
  <si>
    <t>Japón</t>
  </si>
  <si>
    <t>Francia</t>
  </si>
  <si>
    <t>Otros países</t>
  </si>
  <si>
    <t>Italia</t>
  </si>
  <si>
    <t>Alemania</t>
  </si>
  <si>
    <t>España</t>
  </si>
  <si>
    <t>Reino Unido</t>
  </si>
  <si>
    <t>Canadá</t>
  </si>
  <si>
    <t>Estados Unidos de América</t>
  </si>
  <si>
    <t>Argentina</t>
  </si>
  <si>
    <t>C</t>
  </si>
  <si>
    <t>Australia</t>
  </si>
  <si>
    <t>Bélgica</t>
  </si>
  <si>
    <t>Brasil</t>
  </si>
  <si>
    <t>Chile</t>
  </si>
  <si>
    <t>Colombia</t>
  </si>
  <si>
    <t>Federación de Rusia</t>
  </si>
  <si>
    <t>Finlandia</t>
  </si>
  <si>
    <t>India</t>
  </si>
  <si>
    <t>Singapur</t>
  </si>
  <si>
    <t>Taiwán</t>
  </si>
  <si>
    <t>Uruguay</t>
  </si>
  <si>
    <t>IED por sector económico de el estado de Jalisco</t>
  </si>
  <si>
    <t>2016-I semestre 2019</t>
  </si>
  <si>
    <t>(millones de dólares)</t>
  </si>
  <si>
    <t>Sector económico</t>
  </si>
  <si>
    <t>ene-mar 2021</t>
  </si>
  <si>
    <t>ene-mar 2022</t>
  </si>
  <si>
    <t>% var</t>
  </si>
  <si>
    <t>Var abs</t>
  </si>
  <si>
    <t>11 Agricultura, cría y explotación de animales, aprovechamiento forestal, pesca y caza</t>
  </si>
  <si>
    <t>b</t>
  </si>
  <si>
    <t>21 Minería</t>
  </si>
  <si>
    <t>22 Generación, transmisión y distribución de energía eléctrica, suministro de agua y de gas por ductos al consumidor final</t>
  </si>
  <si>
    <t>23 Construcción</t>
  </si>
  <si>
    <t>31-33 Industrias manufactureras</t>
  </si>
  <si>
    <t>43 y 46 Comercio</t>
  </si>
  <si>
    <t>48 y 49 Transportes, correos y almacenamiento</t>
  </si>
  <si>
    <t>51 Información en medios masivos</t>
  </si>
  <si>
    <t>52 Servicios financieros y de seguros</t>
  </si>
  <si>
    <t>53 Servicios inmobiliarios y de alquiler de bienes muebles e intangibles</t>
  </si>
  <si>
    <t>54 Servicios profesionales, científicos y técnicos</t>
  </si>
  <si>
    <t>56 Servicios de apoyo a los negocios y manejo de residuos y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</si>
  <si>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</si>
  <si>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</si>
  <si>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</si>
  <si>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</si>
  <si>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</si>
  <si>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r>
      <rPr>
        <b/>
        <sz val="11"/>
        <color theme="1"/>
        <rFont val="Calibri"/>
        <family val="2"/>
      </rPr>
      <t>c  (confidencial</t>
    </r>
    <r>
      <rPr>
        <sz val="11"/>
        <color theme="1"/>
        <rFont val="Calibri"/>
        <family val="2"/>
      </rPr>
      <t>), la información a nivel de empresa que obra en el RNIE no es de carácter público y se encuentra clasificada como confidencial, con fundamento en lo dispuesto por los artículos 31 de la Ley de Inversión Extranjera, 32 del Reglamento de la Ley de Inversión Extranjera y del Registro Nacional de Inversiones Extranjeras, 116 de la Ley General de Transparencia y Acceso a la Información Pública y 113 de la Ley Federal de Transparencia y Acceso a la Información Pública. El dato estadístico de esta celda no se muestra debido a que corresponde a una o dos empresas.</t>
    </r>
  </si>
  <si>
    <t>ene-dic 2019</t>
  </si>
  <si>
    <t>ene-dic 2020</t>
  </si>
  <si>
    <t>FUENTE: IIEG; Instituto de Información Estadística y Geográfica, con datos de Secretaría de Economía</t>
  </si>
  <si>
    <t>Fuente: IIEG, con información de CONEVAL.</t>
  </si>
  <si>
    <t>ll</t>
  </si>
  <si>
    <t>ll*</t>
  </si>
  <si>
    <t>primer trimestre de 2022</t>
  </si>
  <si>
    <t xml:space="preserve">Coahuila </t>
  </si>
  <si>
    <t xml:space="preserve">Michoacán </t>
  </si>
  <si>
    <t xml:space="preserve">Veracruz </t>
  </si>
  <si>
    <t>Cuarto trimestre de 2021</t>
  </si>
  <si>
    <t>Primer trimestre de 2022</t>
  </si>
  <si>
    <t>IT 2022 pesos corrientes</t>
  </si>
  <si>
    <t>IT 2021 pesos constantes</t>
  </si>
  <si>
    <t>IT 2022 pesos constantes</t>
  </si>
  <si>
    <t>var %</t>
  </si>
  <si>
    <t>Fuente: IIEG con información de sitios web de venta y renta de propiedades. Nota: los precios en moneda nacional.</t>
  </si>
  <si>
    <t>Precio Promedio</t>
  </si>
  <si>
    <t>Precio Mediana</t>
  </si>
  <si>
    <t>Precio Mínimo</t>
  </si>
  <si>
    <t>Precio Máximo</t>
  </si>
  <si>
    <t>Número de viviendas</t>
  </si>
  <si>
    <t>Tlajomulco</t>
  </si>
  <si>
    <t>Colonias con información</t>
  </si>
  <si>
    <t>Colonias sin información</t>
  </si>
  <si>
    <t>Total de colonias</t>
  </si>
  <si>
    <t>% de colonias con información</t>
  </si>
  <si>
    <t>Rango de precios</t>
  </si>
  <si>
    <t>Colonias</t>
  </si>
  <si>
    <t>% de colonias</t>
  </si>
  <si>
    <t>2 millones o menos</t>
  </si>
  <si>
    <t>2 a 4 millones</t>
  </si>
  <si>
    <t>4 a 7.5 millones</t>
  </si>
  <si>
    <t>7.5 millones a 15 millones</t>
  </si>
  <si>
    <t>15 millones y más</t>
  </si>
  <si>
    <t>Colonia</t>
  </si>
  <si>
    <t>Oferta</t>
  </si>
  <si>
    <t>Zotogrande</t>
  </si>
  <si>
    <t>Los Frailes</t>
  </si>
  <si>
    <t>Lomas del Bosque</t>
  </si>
  <si>
    <t>Ayamonte</t>
  </si>
  <si>
    <t>Las Lomas Golf  Habitat</t>
  </si>
  <si>
    <t>San Bernardo</t>
  </si>
  <si>
    <t>Real San Bernardo</t>
  </si>
  <si>
    <t>Colinas de San Javier</t>
  </si>
  <si>
    <t>Villa Magna</t>
  </si>
  <si>
    <t>Rancho Contento</t>
  </si>
  <si>
    <t>Santa Isabel</t>
  </si>
  <si>
    <t>Condominio Campo de Golf Santa Anita</t>
  </si>
  <si>
    <t>Atlas Colomos</t>
  </si>
  <si>
    <t>Villas Vallarta</t>
  </si>
  <si>
    <t>Puerta Real</t>
  </si>
  <si>
    <t>El Cielo Country Club</t>
  </si>
  <si>
    <t>Villa Coral</t>
  </si>
  <si>
    <t>Azaleas</t>
  </si>
  <si>
    <t>Puerta de Plata</t>
  </si>
  <si>
    <t>Quintas del Valle</t>
  </si>
  <si>
    <t>Renaceres</t>
  </si>
  <si>
    <t>Balcones del Rosario</t>
  </si>
  <si>
    <t>Tonala</t>
  </si>
  <si>
    <t>Paseo Puente Viejo</t>
  </si>
  <si>
    <t>Parques del Castillo</t>
  </si>
  <si>
    <t>Lomas de Tejeda</t>
  </si>
  <si>
    <t>Puesta del Sol</t>
  </si>
  <si>
    <t>Valle de Los Encinos</t>
  </si>
  <si>
    <t>Hacienda La Noria</t>
  </si>
  <si>
    <t>Hacienda Los Fresnos II</t>
  </si>
  <si>
    <t>Los Cantaros</t>
  </si>
  <si>
    <t>Cima del Sol</t>
  </si>
  <si>
    <t>Hacienda Santa Fe</t>
  </si>
  <si>
    <t>Mirador del Valle</t>
  </si>
  <si>
    <t>Paseo de Los Agaves</t>
  </si>
  <si>
    <t>Arvento</t>
  </si>
  <si>
    <t>Hacienda Los Fresnos</t>
  </si>
  <si>
    <t>Paseos del Valle</t>
  </si>
  <si>
    <t>Hacienda de Los Eucaliptos</t>
  </si>
  <si>
    <t>Mirador del Bosque</t>
  </si>
  <si>
    <t>Promedio de Precio</t>
  </si>
  <si>
    <t>Rango de precio</t>
  </si>
  <si>
    <t>Menos a 10,000</t>
  </si>
  <si>
    <t>$10,000 - $19,999</t>
  </si>
  <si>
    <t>$20,000 - $29,999</t>
  </si>
  <si>
    <t>$30,000 - $39,999</t>
  </si>
  <si>
    <t>Mayor o igual a $40,000</t>
  </si>
  <si>
    <t>Villa Verona</t>
  </si>
  <si>
    <t>Las Cumbres</t>
  </si>
  <si>
    <t>Loma Real</t>
  </si>
  <si>
    <t>Puerta Las Lomas</t>
  </si>
  <si>
    <t>Puerta de Hierro</t>
  </si>
  <si>
    <t>El Palomar</t>
  </si>
  <si>
    <t>Jardines Plaza del Sol</t>
  </si>
  <si>
    <t>Virreyes</t>
  </si>
  <si>
    <t>Vallarta Poniente</t>
  </si>
  <si>
    <t>Valle Real</t>
  </si>
  <si>
    <t>Altamira</t>
  </si>
  <si>
    <t>Vallarta San Jorge</t>
  </si>
  <si>
    <t>Monraz</t>
  </si>
  <si>
    <t>Terranova</t>
  </si>
  <si>
    <t>Villa Universitaria</t>
  </si>
  <si>
    <t>El Manantial</t>
  </si>
  <si>
    <t>El Retiro</t>
  </si>
  <si>
    <t>Circunvalacion Belisario</t>
  </si>
  <si>
    <t>Bosques del Centinela</t>
  </si>
  <si>
    <t>Santa Cruz del Valle</t>
  </si>
  <si>
    <t>Jardines del Sur</t>
  </si>
  <si>
    <t>Pinar de La Calma</t>
  </si>
  <si>
    <t>Nueva España</t>
  </si>
  <si>
    <t>Parques De Tesistan III</t>
  </si>
  <si>
    <t>Jardines del Valle</t>
  </si>
  <si>
    <t>Las Terrazas</t>
  </si>
  <si>
    <t>Lomas de Zapopan</t>
  </si>
  <si>
    <t>San Miguel Residencial</t>
  </si>
  <si>
    <t>Mision La Floresta</t>
  </si>
  <si>
    <t>Campo Real</t>
  </si>
  <si>
    <t>Jardines De La Cruz</t>
  </si>
  <si>
    <t>Alta California</t>
  </si>
  <si>
    <t>Santa Ana Tepetitlan</t>
  </si>
  <si>
    <t>Arcos de Zapopan</t>
  </si>
  <si>
    <t>Balcones de Santa Maria</t>
  </si>
  <si>
    <t>Las Aguilas</t>
  </si>
  <si>
    <t>Fuente: IIEG con información de sitios web de venta y renta de propiedades. Nota: Precios en moneda nacional.</t>
  </si>
  <si>
    <t>Visita la plataforma: https://iieg.gob.mx/ns/?page_id=11967</t>
  </si>
  <si>
    <t>dic 2021 - abr 2022</t>
  </si>
  <si>
    <t>mar 2022 - abr 2022</t>
  </si>
  <si>
    <t>abr 2021 - abr 2022</t>
  </si>
  <si>
    <t>A. M.Cd. de México</t>
  </si>
  <si>
    <t>Fuente: IIEG con información de CONAVI.</t>
  </si>
  <si>
    <t>Nota: La variación anual es la variación con respecto al mismo periodo del mes de enero del año anterior. La demanda de los financiamientos incluye los financiamientos de las instituciones públicas y la banca comercial.</t>
  </si>
  <si>
    <t>EF</t>
  </si>
  <si>
    <t>Vivienda total 2020</t>
  </si>
  <si>
    <t>Vivienda total 2021</t>
  </si>
  <si>
    <t>ERRORES:</t>
  </si>
  <si>
    <t>Organismo</t>
  </si>
  <si>
    <t>Cofinanciamientos y subsidios</t>
  </si>
  <si>
    <t>Crédito individual</t>
  </si>
  <si>
    <t>Porcentaje de credito del organismo vs total de creditos</t>
  </si>
  <si>
    <t>Porcentaje de credito del organismo vs creditos individuales</t>
  </si>
  <si>
    <t>INFONAVIT</t>
  </si>
  <si>
    <t>BANCA (CNBV)</t>
  </si>
  <si>
    <t>FOVISSSTE</t>
  </si>
  <si>
    <t>OTROS</t>
  </si>
  <si>
    <t>Credito individual</t>
  </si>
  <si>
    <t>organismo</t>
  </si>
  <si>
    <t>BANJERCITO</t>
  </si>
  <si>
    <t>orden</t>
  </si>
  <si>
    <t>valor_vivienda</t>
  </si>
  <si>
    <t>Otro</t>
  </si>
  <si>
    <t>Económica</t>
  </si>
  <si>
    <t>Popular</t>
  </si>
  <si>
    <t>Tradicional</t>
  </si>
  <si>
    <t>Media</t>
  </si>
  <si>
    <t>Residencial</t>
  </si>
  <si>
    <t>Residencial plus</t>
  </si>
  <si>
    <t>check</t>
  </si>
  <si>
    <t>2006/04</t>
  </si>
  <si>
    <t>2007/04</t>
  </si>
  <si>
    <t>2008/04</t>
  </si>
  <si>
    <t>2009/04</t>
  </si>
  <si>
    <t>2010/04</t>
  </si>
  <si>
    <t>2011/04</t>
  </si>
  <si>
    <t>2012/04</t>
  </si>
  <si>
    <t>2013/04</t>
  </si>
  <si>
    <t>2014/04</t>
  </si>
  <si>
    <t>2015/04</t>
  </si>
  <si>
    <t>2016/04</t>
  </si>
  <si>
    <t>2020/04**</t>
  </si>
  <si>
    <t>Sin Información</t>
  </si>
  <si>
    <t>2022/04</t>
  </si>
  <si>
    <t>2000-04-01</t>
  </si>
  <si>
    <t>2001-04-01</t>
  </si>
  <si>
    <t>2002-04-01</t>
  </si>
  <si>
    <t>2003-04-01</t>
  </si>
  <si>
    <t>2004-04-01</t>
  </si>
  <si>
    <t>2005-04-01</t>
  </si>
  <si>
    <t>2006-04-01</t>
  </si>
  <si>
    <t>2007-04-01</t>
  </si>
  <si>
    <t>2008-04-01</t>
  </si>
  <si>
    <t>2009-04-01</t>
  </si>
  <si>
    <t>2010-04-01</t>
  </si>
  <si>
    <t>2011-04-01</t>
  </si>
  <si>
    <t>2012-04-01</t>
  </si>
  <si>
    <t>2013-04-01</t>
  </si>
  <si>
    <t>2014-04-01</t>
  </si>
  <si>
    <t>2015-04-01</t>
  </si>
  <si>
    <t>2016-04-01</t>
  </si>
  <si>
    <t>2017-04-01</t>
  </si>
  <si>
    <t>2018-04-01</t>
  </si>
  <si>
    <t>2019-04-01</t>
  </si>
  <si>
    <t>2020-04-01</t>
  </si>
  <si>
    <t>2022-04-01</t>
  </si>
  <si>
    <t>Mes anterior 2022-03-01</t>
  </si>
  <si>
    <t>Mes actual 2022-04-01</t>
  </si>
  <si>
    <t>Hace un Año 2021-04-01</t>
  </si>
  <si>
    <t>abril nuevos</t>
  </si>
  <si>
    <t>abril permanentes</t>
  </si>
  <si>
    <t>Nuevos23</t>
  </si>
  <si>
    <t>TA_abr22</t>
  </si>
  <si>
    <t>TP_abr22</t>
  </si>
  <si>
    <t>cve_mun</t>
  </si>
  <si>
    <t>municipio</t>
  </si>
  <si>
    <t>Cve Mun1</t>
  </si>
  <si>
    <t>Trabajadores</t>
  </si>
  <si>
    <t>% mun</t>
  </si>
  <si>
    <t>% estatal</t>
  </si>
  <si>
    <t>entidad</t>
  </si>
  <si>
    <t>Empleo turístico
% del total</t>
  </si>
  <si>
    <t>Empleo total</t>
  </si>
  <si>
    <t>% del total municipal</t>
  </si>
  <si>
    <t>% del total estatal</t>
  </si>
  <si>
    <t>2022/Abril</t>
  </si>
  <si>
    <t>var  % abr22/dic21</t>
  </si>
  <si>
    <t>var abs abr22/dic21</t>
  </si>
  <si>
    <t>var abs abr 22/dic 21</t>
  </si>
  <si>
    <t>var %  abr 22/dic 21</t>
  </si>
  <si>
    <t>2022/abril</t>
  </si>
  <si>
    <t>var abr 22/dic 21</t>
  </si>
  <si>
    <t>abs-abr 22/dic 21</t>
  </si>
  <si>
    <t>Abril
2022</t>
  </si>
  <si>
    <t>Abril
2021</t>
  </si>
  <si>
    <t>Patrones con un puesto de trabajo</t>
  </si>
  <si>
    <t>Patrones con 2 y hasta 5 PT</t>
  </si>
  <si>
    <t>Patrones con 6 y hasta 50 PT</t>
  </si>
  <si>
    <t>Patrones con 51 y hasta 250 PT</t>
  </si>
  <si>
    <t>Patrones con 251 y hasta 500 PT</t>
  </si>
  <si>
    <t>Patrones con 501 y hasta 1,000 PT</t>
  </si>
  <si>
    <t>Patrones con más de 1,000 PT</t>
  </si>
  <si>
    <t>INPC_ms</t>
  </si>
  <si>
    <t>Jalisco_def</t>
  </si>
  <si>
    <t>Nacional_def</t>
  </si>
  <si>
    <t>JalvarAA</t>
  </si>
  <si>
    <t>NacvarAA</t>
  </si>
  <si>
    <t>SDBC_ms</t>
  </si>
  <si>
    <t>varMM</t>
  </si>
  <si>
    <t>varAA</t>
  </si>
  <si>
    <t>shj</t>
  </si>
  <si>
    <t>smj</t>
  </si>
  <si>
    <t>Salario diario hombres</t>
  </si>
  <si>
    <t>Salario diario mujeres</t>
  </si>
  <si>
    <t>shjd</t>
  </si>
  <si>
    <t>smjd</t>
  </si>
  <si>
    <t>shnd</t>
  </si>
  <si>
    <t>smnd</t>
  </si>
  <si>
    <t>varMMhj</t>
  </si>
  <si>
    <t>varMMmj</t>
  </si>
  <si>
    <t>varMMhn</t>
  </si>
  <si>
    <t>varMMmn</t>
  </si>
  <si>
    <t>varAAhj</t>
  </si>
  <si>
    <t>varAAmj</t>
  </si>
  <si>
    <t>varAAhn</t>
  </si>
  <si>
    <t>varAAmn</t>
  </si>
  <si>
    <t>brechaJ</t>
  </si>
  <si>
    <t>brechaN</t>
  </si>
  <si>
    <t>2022/Apr</t>
  </si>
  <si>
    <t>2006/03</t>
  </si>
  <si>
    <t>2007/03</t>
  </si>
  <si>
    <t>2008/03</t>
  </si>
  <si>
    <t>2009/03</t>
  </si>
  <si>
    <t>2010/03</t>
  </si>
  <si>
    <t>2011/03</t>
  </si>
  <si>
    <t>2012/03</t>
  </si>
  <si>
    <t>2013/03</t>
  </si>
  <si>
    <t>2014/03</t>
  </si>
  <si>
    <t>2015/03</t>
  </si>
  <si>
    <t>2016/03</t>
  </si>
  <si>
    <t>2022/03</t>
  </si>
  <si>
    <t>MAR %</t>
  </si>
  <si>
    <t>MAR PROM</t>
  </si>
  <si>
    <t>MAR $</t>
  </si>
  <si>
    <t>MAR EST</t>
  </si>
  <si>
    <t>2021-03-01 EST</t>
  </si>
  <si>
    <t>mar-2022</t>
  </si>
  <si>
    <t>I Trim 2008</t>
  </si>
  <si>
    <t>I Trim 2009</t>
  </si>
  <si>
    <t>I Trim 2010</t>
  </si>
  <si>
    <t>I Trim 2011</t>
  </si>
  <si>
    <t>I Trim 2012</t>
  </si>
  <si>
    <t>I Trim 2013</t>
  </si>
  <si>
    <t>I Trim 2014</t>
  </si>
  <si>
    <t>I Trim 2015</t>
  </si>
  <si>
    <t>I Trim 2016</t>
  </si>
  <si>
    <t>I Trim 2017</t>
  </si>
  <si>
    <t>I Trim 2018</t>
  </si>
  <si>
    <t>I Trim 2019</t>
  </si>
  <si>
    <t>I Trim 2020</t>
  </si>
  <si>
    <t>I Trim 2021</t>
  </si>
  <si>
    <t>I Trim 2022</t>
  </si>
  <si>
    <t>Rank Mar 2022</t>
  </si>
  <si>
    <t>Ene-Mar 2022 1/</t>
  </si>
  <si>
    <t>% Participación Jalisco en el Nacional                           (Ene-Mar 2022)</t>
  </si>
  <si>
    <t>Trabajadores asegegurados abril 2022</t>
  </si>
  <si>
    <t>participación %</t>
  </si>
  <si>
    <t>Trabajadores asegurados marzo 2022</t>
  </si>
  <si>
    <t>diferencia</t>
  </si>
  <si>
    <t>varición %</t>
  </si>
  <si>
    <t>Tabla 4. Cuotas aplicadas con estímulo del 30 de abril al 3 de junio del artículo 2º fracción I inciso D de la LIEPS y estímulos adicionales, pesos por litro</t>
  </si>
  <si>
    <t>Tabla 5. Ingresos tributarios del Gobierno Federal, primer cuatrimestre de 2020, 2021 y 2022</t>
  </si>
  <si>
    <t>Tabla 6. Ingresos tributarios del Gobierno Federal del IEPS en gasolinas y diésel, primer cuatrimestre de 2021 y 2022</t>
  </si>
  <si>
    <t>Tabla 7. Fondos que integran el Ramo 28 y Ramo 33 de participaciones y aportaciones a entidades federativas y municipios y relación con la Recaudación Federal Participable</t>
  </si>
  <si>
    <t>Tabla 8. Distribución porcentual de cada fondo por entidad federativa 2021</t>
  </si>
  <si>
    <t>Tabla 9. Afectaciones por los estímulos por fondo en el primer cuatrimestre de 2022, por entidad federativa, millones de pesos nominales</t>
  </si>
  <si>
    <t>Tabla 10. Inflación por producto genérico del PACIC durante la primera quincena de mayo de 2022</t>
  </si>
  <si>
    <t>Tabla 11. Precios promedio por producto genérico, Jalisco y Nacional durante abril de 2022</t>
  </si>
  <si>
    <t>Tabla 12. Precios promedio por producto genérico, Guadalajara, Tepatitlán y Nacional durante abril de 2022</t>
  </si>
  <si>
    <t>Tabla 13. Composición de la población ocupada en Jalisco, 2022 T1</t>
  </si>
  <si>
    <t>Tabla 14. Variación trimestral de la PEA por posición en la ocupación durante el 2022 T1</t>
  </si>
  <si>
    <t>Tabla 15. Población de 15 años y más, condición de la actividad y disponibilidad, cuarto trimestre de 2021 y primer trimestre de 2022</t>
  </si>
  <si>
    <t>Tabla 16. Variación trimestral de la PEA por posición en la ocupación por sexo, cuarto trimestre de 2021 y primer trimestre de 2022</t>
  </si>
  <si>
    <t>Tabla 17. Inversión Extranjera Directa en Jalisco por sector de actividad económica, enero-marzo de 2021 y 2022 con cifras preliminares, millones de dólares</t>
  </si>
  <si>
    <t>Tabla 18. Precio de venta de viviendas y oferta por municipio, enero 2022</t>
  </si>
  <si>
    <t>Tabla 19. Colonias con información de venta de viviendas por municipio, enero 2022</t>
  </si>
  <si>
    <t>Tabla 20. Distribución de las colonias por rangos de precio de venta promedio, enero 2022</t>
  </si>
  <si>
    <t>Tabla 21. Listado de las 20 colonias con los precios de venta más altos, enero 2022</t>
  </si>
  <si>
    <t>Tabla 22. Listado de las 20 colonias con los precios de venta más bajos, enero 2022</t>
  </si>
  <si>
    <t>Tabla 23. Renta mensual de viviendas por municipio, enero 2022</t>
  </si>
  <si>
    <t>Tabla 24. Colonias con información de renta de viviendas por municipio, enero 2022</t>
  </si>
  <si>
    <t>Tabla 25. Distribución de colonias por rangos de precio de renta promedio, enero 2022</t>
  </si>
  <si>
    <t>Tabla 26. Listado de las 20 colonias con los precios de renta más altos, enero 2022</t>
  </si>
  <si>
    <t>Tabla 27. Listado de las 20 colonias con los precios de renta más bajos, enero 2022</t>
  </si>
  <si>
    <t>Tabla 28. Indicador de Confianza del Consumidor Jalisciense, nivel del indicador y subíndices a abril de 2022</t>
  </si>
  <si>
    <t>Tabla 29. Top 10, municipios de Jalisco con más empleo turístico, abril 2022</t>
  </si>
  <si>
    <t>Tabla 30. Top 10, municipios de Jalisco con mayor proporción de empleo turístico, abril 2022</t>
  </si>
  <si>
    <t>Tabla 31. Empleo formal del sector turístico por entidad federativa, abril 2022</t>
  </si>
  <si>
    <t>Tabla 32. Empleos en Jalisco por sector de actividad económica, abril 2022 vs marzo 2021</t>
  </si>
  <si>
    <t>Tabla 33. Empleos en Jalisco por sector de actividad económica, acumulado abril 2022 vs cierre 2021</t>
  </si>
  <si>
    <t>Tabla 34. Empleos en Jalisco por sector de actividad económica, anual abril 2021 y abril 2022</t>
  </si>
  <si>
    <t>Tabla 35. Trabajadores asegurados en el IMSS en Jalisco por sector de actividad económica y sexo, marzo y abril 2022</t>
  </si>
  <si>
    <t>Tabla 36. Empleos en Jalisco por grupos de edad, marzo y abril 2022</t>
  </si>
  <si>
    <t>Tabla 37. Patrones registrados en el IMSS en Jalisco por división económica, abril 2022 vs marzo 2022</t>
  </si>
  <si>
    <t>Tabla 38. Patrones registrados en el IMSS en Jalisco por división económica, abril 2022 vs diciembre 2021</t>
  </si>
  <si>
    <t>Tabla 39. Patrones registrados en el IMSS en Jalisco por división económica, abril 2022 vs abril 2021</t>
  </si>
  <si>
    <t>Tabla 40. Patrones registrados en el IMSS en Jalisco por tamaño, abril 2022 vs marzo de 2022</t>
  </si>
  <si>
    <t>Tabla 41. Patrones registrados en el IMSS en Jalisco por tamaño, abril 2022 vs abril 2021</t>
  </si>
  <si>
    <t>Tabla 42. Participación porcentual y variación anual del valor de la producción de principales subsectores manufactureros en Jalisco en términos reales, acumulado de los últimos 12 meses, marzo 2022</t>
  </si>
  <si>
    <t>Tabla 43. Participación porcentual y variación anual del personal ocupado en principales subsectores manufactureros en Jalisco, marzo 2022</t>
  </si>
  <si>
    <t>Tabla 44. Indicadores de empresas comerciales de Jalisco, variación porcentual anual, últimos doce meses</t>
  </si>
  <si>
    <t>Tabla 45. Número de cabezas sacrificadas. Nacional y Jalisco, anual 2020-2021, marzo 2022</t>
  </si>
  <si>
    <t>Tabla 46. Producción de carne en canal. Nacional y Jalisco, anual 2020-2021, marzo 2022, toneladas</t>
  </si>
  <si>
    <t>Tabla 47. Valor de producción de carne en canal, nacional y Jalisco, anual 2020-2021, primer trimestre 2022, miles de pesos</t>
  </si>
  <si>
    <t>Tabla 48. Distribución del total de empleos de municipios, abril de 2022</t>
  </si>
  <si>
    <t>Figura 27. Porcentaje de cuentas Infonavit en cartera vencida en Jalisco y a nivel nacional, enero 2018 – marzo 2022</t>
  </si>
  <si>
    <t>Figura 28. Porcentaje de cuentas en cartera vencida de Infonavit por entidad federativa, marzo 2022</t>
  </si>
  <si>
    <t>Figura 29. Porcentaje de saldos en cartera vencida y prórroga, Jalisco y Nacional, enero 2018 – marzo 2022</t>
  </si>
  <si>
    <t>Figura 30. Porcentaje del saldo en cartera vencida de Infonavit por entidad federativa, marzo 2022</t>
  </si>
  <si>
    <t>Figura 31. Financiamientos otorgados para vivienda nueva y usada en Jalisco, marzo 2013 – marzo 2022</t>
  </si>
  <si>
    <t>Figura 32. Variación anual de los financiamientos otorgados, marzo 2021 – marzo 2022</t>
  </si>
  <si>
    <t>Figura 33. Distribución de financiamientos otorgados para viviendas en Jalisco en el mes de marzo de 2022, por modalidad</t>
  </si>
  <si>
    <t>Figura 34. Financiamientos otorgados por organismo y valor de la vivienda, marzo 2022</t>
  </si>
  <si>
    <t>Figura 1. Ingresos por remesas, millones de dólares. T1 2003 – T1 2022</t>
  </si>
  <si>
    <t>Figura 2. Porcentaje de los ingresos por remesas por entidad federativa respecto al total nacional, 2022 T1</t>
  </si>
  <si>
    <t>Figura 3. Variación porcentual anual de los ingresos por remesas por entidad federativa, 2022 T1</t>
  </si>
  <si>
    <t>Figura 6. Variación porcentual anual de los precios de las viviendas en las principales zonas metropolitanas, primer trimestre de 2013 al primer trimestre de 2022</t>
  </si>
  <si>
    <t>Figura 7. Comparativo estatal de la variación anual del Índice de Precios de la Vivienda de la Sociedad Hipotecaria Federal, primer trimestre de 2022</t>
  </si>
  <si>
    <t>Figura 10. Tasa de desocupación trimestral de Jalisco y Nacional, 2005 T1 – 2022 T1</t>
  </si>
  <si>
    <t>Figura 11. Tasa de desocupación por entidad federativa, 2022 T1</t>
  </si>
  <si>
    <t>Figura 12. Tasa de informalidad laboral por entidad federativa, 2022 T1</t>
  </si>
  <si>
    <t>Figura 13. Composición de la población de 15 años y más de Jalisco, miles de personas y porcentaje, 2022 T1</t>
  </si>
  <si>
    <t>Figura 14. Inversión Extranjera Directa, primer trimestre de 2019, 2020, 2021 y 2022 en Jalisco, con cifras preliminares, millones de dólares</t>
  </si>
  <si>
    <t>Figura 15. Inversión Extranjera Directa por tipo, primer trimestre de 2019, 2020, 2021 y 2022 en Jalisco, con cifras preliminares, millones de dólares</t>
  </si>
  <si>
    <t>Figura 18. Inversión Extranjera Directa en Jalisco por país, enero-marzo de 2022 con cifras preliminares, millones de dólares</t>
  </si>
  <si>
    <t>Figura 19. Porcentaje de la población con ingreso laboral inferior al costo de la canasta alimentaria, primer trimestre de 2005 al primer trimestre de 2022</t>
  </si>
  <si>
    <t>Figura 20. Porcentaje de la población con ingreso laboral inferior al costo de la canasta alimentaria por entidad federativa, primer trimestre de 2022</t>
  </si>
  <si>
    <t>Figura 21. Variación trimestral del porcentaje de la población en pobreza laboral por entidad federativa, primer trimestre de 2022, puntos porcentuales</t>
  </si>
  <si>
    <t>Figura 22. Ingreso laboral per cápita, primer trimestre de 2022, precios corrientes</t>
  </si>
  <si>
    <t>Figura 23. Variación anual del Ingreso laboral per cápita en términos reales, primer trimestre de 2022</t>
  </si>
  <si>
    <t>Figura 24. Mapa de los precios promedio de venta de vivienda por colonia, enero 2022</t>
  </si>
  <si>
    <t>Figura 25. Mapa de precios promedio de renta de vivienda por colonia, enero 2022</t>
  </si>
  <si>
    <t>Figura 26. Indicador de Confianza del Consumidor Jalisciense, marzo-2020 a abril-2022</t>
  </si>
  <si>
    <t>Figura 35. Inflación mensual a tasa anual, enero 2013 - abril 2022</t>
  </si>
  <si>
    <t>Figura 36. Inflación anual por ciudades, abril 2022</t>
  </si>
  <si>
    <t>Figura 37. Inflación mensual a tasa anual por entidad federativa, abril 2022</t>
  </si>
  <si>
    <t>Figura 38. Variación anual del índice de precios por objeto de gasto en Jalisco, diciembre 2021 - abril 2022</t>
  </si>
  <si>
    <t>Figura 39. Inflación anual del rubro de alimentos, bebidas y tabaco por entidad federativa, abril 2022</t>
  </si>
  <si>
    <t>Figura 40. Inflación anual del rubro de ropa, calzado y accesorios por entidad federativa, abril 2022</t>
  </si>
  <si>
    <t>Figura 41. Inflación anual del rubro de gasto en vivienda por entidad federativa, abril 2022</t>
  </si>
  <si>
    <t>Figura 42. Inflación anual del rubro de muebles, aparatos y accesorios domésticos por entidad federativa, abril 2022</t>
  </si>
  <si>
    <t>Figura 43. Inflación anual del rubro de gasto en salud y cuidado personal por entidad federativa, abril 2022</t>
  </si>
  <si>
    <t>Figura 44. Inflación anual del rubro de gasto en transporte por entidad federativa, abril 2022</t>
  </si>
  <si>
    <t>Figura 45. Inflación anual del rubro de educación y esparcimiento por entidad federativa, abril 2022</t>
  </si>
  <si>
    <t>Figura 46. Inflación anual del rubro de otros servicios por entidad federativa, abril 2022</t>
  </si>
  <si>
    <t>Figura 47. Precio promedio mensual de la gasolina regular, premium y diésel en Jalisco, marzo- abril 2022, pesos constantes</t>
  </si>
  <si>
    <t>Figura 54. Precio promedio gasolina regular, premium, diésel, abril 2022</t>
  </si>
  <si>
    <t>Figura 55. Tasa de desocupación en Jalisco en abril, 2006-2022</t>
  </si>
  <si>
    <t>Figura 56. Tasa de desocupación mensual por entidad federativa, abril 2022</t>
  </si>
  <si>
    <t>Figura 57. Variación mensual en puntos porcentuales de la tasa de desocupación por entidad federativa, abril de 2022</t>
  </si>
  <si>
    <t>Figura 58. Empleos formales totales en Jalisco, enero 2013 - abril 2022</t>
  </si>
  <si>
    <t>Figura 59. Empleos formales generados en abril en Jalisco, 2000-2022</t>
  </si>
  <si>
    <t>Figura 60. Empleos formales generados en Jalisco de enero de 2020 a abril de 2022</t>
  </si>
  <si>
    <t>Figura 61. Empleos formales generados en abril 2022 por entidad federativa</t>
  </si>
  <si>
    <t>Figura 62. Variación porcentual mensual de empleos generados por entidad federativa, abril 2022</t>
  </si>
  <si>
    <t>Figura 63. Empleos nuevos en los últimos veintiún meses (agosto 2020-abril 2022) por entidad federativa</t>
  </si>
  <si>
    <t>Figura 64. Variación absoluta anual de empleo formal, abril 2022</t>
  </si>
  <si>
    <t>Figura 65. Variación porcentual anual de empleo formal, abril 2022</t>
  </si>
  <si>
    <t>Figura 66. Empleos nuevos formales en Jalisco, primer cuatrimestre 2000 - 2022</t>
  </si>
  <si>
    <t>Figura 67. Empleos generados por entidad federativa, primer cuatrimestre 2022</t>
  </si>
  <si>
    <t>Figura 68. Variación porcentual por entidad federativa, primer cuatrimestre 2022</t>
  </si>
  <si>
    <t>Figura 69. Empleos formales temporales y permanentes por entidad federativa, abril 2022</t>
  </si>
  <si>
    <t>Figura 74. Empleo formal total en el IMSS del sector turístico de Jalisco, enero 2015 – abril 2022</t>
  </si>
  <si>
    <t>Figura 75. Empleo formal total en el IMSS del sector turístico de Jalisco, abril 2015 – abril 2022</t>
  </si>
  <si>
    <t>Figura 78. Trabajadores asegurados en Jalisco por sector, cierre 2015-2021, abril 2022</t>
  </si>
  <si>
    <t>Figura 79. Porcentaje de participación de trabajadores asegurados por división de actividad económica en Jalisco, abril 2022</t>
  </si>
  <si>
    <t>Figura 80. Serie histórica de trabajadores asegurados del sector agricultura, ganadería, silvicultura, pesca y caza de Jalisco, cierre 2013-2021, abril 2022</t>
  </si>
  <si>
    <t>Figura 81. Distribución porcentual de los trabajadores asegurados del sector agropecuario de Jalisco por subsector, abril 2022</t>
  </si>
  <si>
    <t>Figura 82. Serie histórica del empleo formal en el sector industria de la transformación de Jalisco, cierre 2013-2021, abril 2022</t>
  </si>
  <si>
    <t>Figura 83. Distribución porcentual de los trabajadores asegurados del sector industria de la transformación de Jalisco por subsector, abril 2022</t>
  </si>
  <si>
    <t>Figura 84. Serie histórica de los trabajadores asegurados en el IMSS del sector comercio de Jalisco, cierre 2013-2021, abril 2022</t>
  </si>
  <si>
    <t>Figura 85. Distribución porcentual de los trabajadores asegurados del sector comercio de Jalisco por subsector, abril 2022</t>
  </si>
  <si>
    <t>Figura 86. Serie histórica de los trabajadores asegurados al IMSS del sector servicios de Jalisco, cierre 2013-2021, abril 2022</t>
  </si>
  <si>
    <t>Figura 87. Porcentaje de participación de los trabajadores asegurados del sector servicios, abril 2022</t>
  </si>
  <si>
    <t>Figura 88. Distribución porcentual de trabajadores asegurados en el IMSS por sector de actividad económica, abril 2022 (hombres)</t>
  </si>
  <si>
    <t>Figura 89. Distribución porcentual de trabajadores asegurados en el IMSS por sector de actividad económica, abril 2022 (mujeres)</t>
  </si>
  <si>
    <t>Figura 90. Distribución porcentual de trabajadores asegurados en el IMSS grupo de edad, abril 2022</t>
  </si>
  <si>
    <t>Figura 97. Patrones registrados en el IMSS en Jalisco, enero 2013-abril 2022</t>
  </si>
  <si>
    <t>Figura 98. Patrones registrados en el IMSS en Jalisco, 2013-abril 2022</t>
  </si>
  <si>
    <t>Figura 99. Patrones de Jalisco registrados en el IMSS, por división económica, abril 2022</t>
  </si>
  <si>
    <t>Figura 100. Patrones nuevos registrados ante el IMSS, por delegación estatal, abril de 2022</t>
  </si>
  <si>
    <t>Figura 101. Variación porcentual mensual de patrones nuevos registrados ante el IMSS, por delegación estatal, abril de 2022</t>
  </si>
  <si>
    <t>Figura 102. Variación anual absoluta de patrones nuevos registrados ante el IMSS, por delegación estatal, abril 2022</t>
  </si>
  <si>
    <t>Figura 103. Variación porcentual anual de patrones nuevos registrados ante el IMSS, por delegación estatal, abril 2022</t>
  </si>
  <si>
    <t>Figura 104. Patrones nuevos registrados ante el IMSS, por delegación estatal, primer cuatrimestre de 2022</t>
  </si>
  <si>
    <t>Figura 105. Variación porcentual acumulada de patrones nuevos registrados ante el IMSS, por delegación estatal, primer cuatrimestre 2022</t>
  </si>
  <si>
    <t>Figura 106. Indicador Mensual de la Actividad Industrial de Jalisco. Variación porcentual anual y variación promedio anual con cifras originales, enero 2013-enero 2022</t>
  </si>
  <si>
    <t>Figura 107. Variación porcentual anual del IMAIEF por entidad federativa con cifras originales, enero 2022</t>
  </si>
  <si>
    <t>Figura 108. Indicador Mensual de la Actividad Industrial de Jalisco. Serie desestacionalizada y de tendencia-ciclo, enero 2013-enero 2022</t>
  </si>
  <si>
    <t>Figura 109. Variación porcentual anual del IMAIEF por entidad federativa con cifras desestacionalizadas, enero 2022</t>
  </si>
  <si>
    <t>Figura 110. Variación porcentual mensual del IMAIEF por entidad federativa con cifras desestacionalizadas, enero 2022</t>
  </si>
  <si>
    <t xml:space="preserve">Figura 111. Variación porcentual con respecto al mismo periodo del año anterior del IMAIEF de actividades secundarias, industria de la construcción e industrias manufactureras de Jalisco con cifras originales, enero 2022 </t>
  </si>
  <si>
    <t>Figura 112. Indicador Mensual de la Industria de la Construcción de Jalisco, variación porcentual anual y variación promedio anual con cifras originales, enero 2013-enero 2022</t>
  </si>
  <si>
    <t>Figura 113. Variación porcentual anual del IMAIEF de la industria de la construcción por entidad federativa con cifras originales, enero 2022</t>
  </si>
  <si>
    <t>Figura 114. Indicador Mensual de las Industrias Manufactureras de Jalisco, variación porcentual anual y variación promedio anual con cifras originales, enero 2013-enero 2022</t>
  </si>
  <si>
    <t>Figura 115. Variación porcentual anual del IMAIEF de las industrias manufactureras por entidad federativa con cifras originales, enero 2022</t>
  </si>
  <si>
    <t>Figura 116. Valor de la producción de la industria de la construcción en Jalisco, cifras mensuales en millones de pesos constantes, marzo 2006-marzo 2022</t>
  </si>
  <si>
    <t>Figura 117. Valor de la producción de la industria de la construcción en Jalisco, cifras mensuales en millones de pesos constantes, enero 2013-marzo 2022</t>
  </si>
  <si>
    <t>Figura 118. Variación porcentual anual de la producción de los últimos doce meses de la industria de la construcción en Jalisco, enero 2013-marzo 2022</t>
  </si>
  <si>
    <t>Figura 119. Distribución porcentual de la producción de la industria de la construcción por entidad federativa, marzo 2022</t>
  </si>
  <si>
    <t>Figura 120. Variación porcentual anual de la producción de la industria de la construcción por entidad federativa, marzo 2022</t>
  </si>
  <si>
    <t>Figura 121. Variación porcentual mensual de la producción de la industria de la construcción por entidad federativa, marzo 2022</t>
  </si>
  <si>
    <t>Figura 122. Variación porcentual anual del personal ocupado de la industria manufacturera por entidad federativa, marzo 2022</t>
  </si>
  <si>
    <t>Figura 123. Variación porcentual anual de las horas trabajadas por el personal ocupado total en la industria manufacturera por entidad federativa, marzo 2022</t>
  </si>
  <si>
    <t>Figura 124. Ingresos provenientes del mercado extranjero que obtuvieron los establecimientos manufactureros del programa IMMEX en Jalisco. Cifras mensuales en millones de pesos, enero 2013-marzo 2022</t>
  </si>
  <si>
    <t>Figura 125. Ingresos provenientes del mercado extranjero que obtuvieron los establecimientos no manufactureros en el programa IMMEX en Jalisco. Cifras mensuales en millones de pesos, enero 2013-marzo 2022</t>
  </si>
  <si>
    <t>Figura 126. Ingresos provenientes del mercado extranjero que obtuvieron los establecimientos manufactureros y no manufactureros en el programa IMMEX en Jalisco.  Cifras acumuladas anuales en millones de pesos y su variación anual, enero 2013-marzo 2022</t>
  </si>
  <si>
    <t>Figura 127. Número de establecimientos manufactureros y no manufactureros en el programa IMMEX en Jalisco, enero 2013-marzo 2022</t>
  </si>
  <si>
    <t>Figura 128. Distribución porcentual de los establecimientos manufactureros y no manufactureros con programa IMMEX por entidad federativa, marzo 2022</t>
  </si>
  <si>
    <t>Figura 129. Personal ocupado en establecimientos manufactureros y no manufactureros en el programa IMMEX en Jalisco, enero 2013-marzo 2022</t>
  </si>
  <si>
    <t>Figura 130. Variación porcentual anual de personal ocupado en establecimientos manufactureros y no manufactureros en el programa IMMEX en Jalisco, enero 2013-marzo 2022</t>
  </si>
  <si>
    <t>Figura 131. Distribución porcentual del personal ocupado de los establecimientos manufactureros y no manufactureros con programa IMMEX por entidad federativa, marzo 2022</t>
  </si>
  <si>
    <t>Figura 132. Índice de los Ingresos totales y variación mensual del comercio al por mayor, enero 2017 – marzo 2022</t>
  </si>
  <si>
    <t>Figura 133. Variación porcentual anual de los ingresos por suministro de bienes y servicios de empresas de comercio al por mayor por entidad federativa, marzo de 2022</t>
  </si>
  <si>
    <t>Figura 134. Variación porcentual anual del personal ocupado de las empresas de comercio al por mayor, marzo de 2022</t>
  </si>
  <si>
    <t>Figura 135. Índice de los Ingresos totales y variación mensual del comercio al por menor, enero 2017 – marzo 2022</t>
  </si>
  <si>
    <t>Figura 136. Variación porcentual anual de los ingresos por suministro de bienes y servicios de empresas de comercio al por menor por entidad federativa, marzo de 2022</t>
  </si>
  <si>
    <t>Figura 137. Índice de los ingresos totales y variación anual, sector 51, enero 2014 – marzo 2022</t>
  </si>
  <si>
    <t>Figura 138. Variación porcentual anual de los ingresos por suministro de bienes y servicios, sector 51 por entidad federativa, marzo de 2022</t>
  </si>
  <si>
    <t>Figura 139. Índice de personal ocupado y variación anual, sector 51, enero 2014 – marzo 2022</t>
  </si>
  <si>
    <t>Figura 140. Variación porcentual anual del personal ocupado, sector 51 por entidad federativa, marzo de 2022</t>
  </si>
  <si>
    <t>Figura 141. Índice de los ingresos totales y variación anual, sector 56, enero 2014 – marzo 2022</t>
  </si>
  <si>
    <t>Figura 142. Variación porcentual anual de los ingresos por suministro de bienes y servicios, sector 56 por entidad federativa, marzo de 2022</t>
  </si>
  <si>
    <t>Figura 143. Índice de personal ocupado y variación anual, sector 56, enero 2014 – marzo 2022</t>
  </si>
  <si>
    <t>Figura 144. Variación porcentual anual del personal ocupado, sector 56 por entidad federativa, marzo de 2022</t>
  </si>
  <si>
    <t>Figura 145. Índice de los ingresos totales y variación anual, sector 72, enero 2014 – marzo 2022</t>
  </si>
  <si>
    <t>Figura 146. Variación porcentual anual de los ingresos por suministro de bienes y servicios, sector 72 por entidad federativa, marzo de 2022</t>
  </si>
  <si>
    <t>Figura 147. Índice de personal ocupado y variación anual, sector 72, enero 2014 – marzo 2022</t>
  </si>
  <si>
    <t>Figura 148. Variación porcentual anual del personal ocupado, sector 72 por entidad federativa, marzo de 2022</t>
  </si>
  <si>
    <t>Figura 149. Unidades vendidas eléctricas e hibridas (conectables y no conectables) en Jalisco, mensual, enero 2017- febrero 2022</t>
  </si>
  <si>
    <t>Figura 150. Distribución porcentual de unidades vendidas de vehículos híbridos (conectables y no conectables) en Jalisco en febrero 2022</t>
  </si>
  <si>
    <t>Figura 151. Vehículos híbridos y eléctricos vendidos por entidad federativa, febrero 2022</t>
  </si>
  <si>
    <t>Figura 152. Vehículos híbridos y eléctricos vendidos por cada millón de habitantes por entidad federativa, febrero 2022</t>
  </si>
  <si>
    <t>Figura 153. Número de cabezas sacrificadas en Jalisco en marzo 2008 – 2022</t>
  </si>
  <si>
    <t>Figura 154. Producción de carne en canal en Jalisco en marzo 2008 – 2022, toneladas</t>
  </si>
  <si>
    <t>Figura 155. Número de cabezas sacrificadas en Jalisco en el primer trimestre, 2008 – 2022</t>
  </si>
  <si>
    <t>Figura 156. Producción de carne en canal en Jalisco en enero-marzo 2008-2022, toneladas</t>
  </si>
  <si>
    <t>Figura 157. Producción de carne en canal de ganado bovino por entidad federativa, marzo 2022, toneladas</t>
  </si>
  <si>
    <t>Figura 158. Producción de carne en canal de ganado porcino por entidad federativa, marzo 2022, toneladas</t>
  </si>
  <si>
    <t>Figura 159. Producción de carne en canal de ganado ovino por entidad federativa, marzo 2022, toneladas</t>
  </si>
  <si>
    <t>Figura 160. Producción de carne en canal de ganado caprino por entidad federativa, marzo 2022, toneladas</t>
  </si>
  <si>
    <t>Figura 16-17. Inversión Extranjera Directa por entidad federativa, primer trimestre, 2021-2022, con cifras preliminares, millones de dólares</t>
  </si>
  <si>
    <t>Figura 4-5. Porcentaje de participación y variación anual de los ingresos por remesas por municipio con respecto al total estatal, primer trimestre de 2022</t>
  </si>
  <si>
    <t>Figura 8-9. Comparativo municipal de la variación anual del Índice de Precios de la Vivienda de la Sociedad Hipotecaria Federal, primer trimestre de 2022</t>
  </si>
  <si>
    <t>Figura 48-49. Precio promedio mensual de la gasolina regular en Jalisco y México, enero 2017 - abril 2022, a pesos constantes y corrientes</t>
  </si>
  <si>
    <t>Figura 50-51. Precio promedio mensual de la gasolina premium Jalisco y México, enero 2017 a abril 2022, a pesos constantes y corrientes</t>
  </si>
  <si>
    <t>Figura 52-53. Precio promedio mensual de diésel en Jalisco y México, enero 2017 - abril 2022, a pesos constantes y corrientes</t>
  </si>
  <si>
    <t>Figura 70-73. Los 20 municipios de Jalisco con mayor generación de empleo formal en abril de 2022</t>
  </si>
  <si>
    <t>Figura 76-77. Variación absoluta y porcentual mensual y anual del empleo en el sector turístico de Jalisco, enero 2016 – abril 2022</t>
  </si>
  <si>
    <t>Figura 91-92. Salario diario base de cotización y variación porcentual anual, Jalisco y nacional, abril 2000-abril 2022, pesos constantes</t>
  </si>
  <si>
    <t>Figura 93-94. Salario diario base de cotización por entidad federativa y variación porcentual mesual y anual, abril de 2022, pesos diarios</t>
  </si>
  <si>
    <t>Figura 95-96. Salario diario base de cotización, Jalisco y nacional por sexo y brecha, abril 2000-abril 2022, a pesos constantes</t>
  </si>
  <si>
    <t>Figura 162-173. Empleo por municipio Jalisco, abril 2022</t>
  </si>
  <si>
    <t>Figura 161 bovino. Variación porcentual anual de la producción de carne en canal, Jalisco, enero de 2020 a marzo 2022</t>
  </si>
  <si>
    <t>Figura 161 porcino. Variación porcentual anual de la producción de carne en canal, Jalisco, enero de 2020 a marzo 2024</t>
  </si>
  <si>
    <t>Figura 161 ovino. Variación porcentual anual de la producción de carne en canal, Jalisco, enero de 2020 a marzo 2025</t>
  </si>
  <si>
    <t>Figura 161 caprino. Variación porcentual anual de la producción de carne en canal, Jalisco, enero de 2020 a marzo 2023</t>
  </si>
  <si>
    <t>IIEG, 01/06/2022</t>
  </si>
  <si>
    <t>Tabla 28</t>
  </si>
  <si>
    <t>Tabla 29</t>
  </si>
  <si>
    <t>Tabla 30</t>
  </si>
  <si>
    <t>Tabla 31</t>
  </si>
  <si>
    <t>Tabla 32</t>
  </si>
  <si>
    <t>Tabla 33</t>
  </si>
  <si>
    <t>Tabla 34</t>
  </si>
  <si>
    <t>Tabla 35</t>
  </si>
  <si>
    <t>Tabla 36</t>
  </si>
  <si>
    <t>Tabla 37</t>
  </si>
  <si>
    <t>Tabla 38</t>
  </si>
  <si>
    <t>Tabla 39</t>
  </si>
  <si>
    <t>Tabla 40</t>
  </si>
  <si>
    <t>Tabla 41</t>
  </si>
  <si>
    <t>Tabla 42</t>
  </si>
  <si>
    <t>Tabla 43</t>
  </si>
  <si>
    <t>Tabla 44</t>
  </si>
  <si>
    <t>Tabla 45</t>
  </si>
  <si>
    <t>Tabla 46</t>
  </si>
  <si>
    <t>Tabla 47</t>
  </si>
  <si>
    <t>Tabla 48</t>
  </si>
  <si>
    <t>Figura 4-5</t>
  </si>
  <si>
    <t>Figura 8-9</t>
  </si>
  <si>
    <t>Figura 16-17</t>
  </si>
  <si>
    <t>Figura 34</t>
  </si>
  <si>
    <t>Figura 35</t>
  </si>
  <si>
    <t>Figura 36</t>
  </si>
  <si>
    <t>Figura 37</t>
  </si>
  <si>
    <t>Figura 38</t>
  </si>
  <si>
    <t>Figura 39</t>
  </si>
  <si>
    <t>Figura 48-49</t>
  </si>
  <si>
    <t>Figura 50-51</t>
  </si>
  <si>
    <t>Figura 52-53</t>
  </si>
  <si>
    <t>Figura 56</t>
  </si>
  <si>
    <t>Figura 57</t>
  </si>
  <si>
    <t>Figura 58</t>
  </si>
  <si>
    <t>Figura 59</t>
  </si>
  <si>
    <t>Figura 62</t>
  </si>
  <si>
    <t>Figura 63</t>
  </si>
  <si>
    <t>Figura 70-73</t>
  </si>
  <si>
    <t>Figura 76-77</t>
  </si>
  <si>
    <t>Figura 78</t>
  </si>
  <si>
    <t>Figura 79</t>
  </si>
  <si>
    <t>Figura 80</t>
  </si>
  <si>
    <t>Figura 81</t>
  </si>
  <si>
    <t>Figura 82</t>
  </si>
  <si>
    <t>Figura 91-92</t>
  </si>
  <si>
    <t>Figura 93-94</t>
  </si>
  <si>
    <t>Figura 95-96</t>
  </si>
  <si>
    <t>Figura 147</t>
  </si>
  <si>
    <t>Figura 148</t>
  </si>
  <si>
    <t>Figura 149</t>
  </si>
  <si>
    <t>Figura 150</t>
  </si>
  <si>
    <t>Figura 151</t>
  </si>
  <si>
    <t>Figura 152</t>
  </si>
  <si>
    <t>Figura 153</t>
  </si>
  <si>
    <t>Figura 154</t>
  </si>
  <si>
    <t>Figura 155</t>
  </si>
  <si>
    <t>Figura 156</t>
  </si>
  <si>
    <t>Figura 157</t>
  </si>
  <si>
    <t>Figura 158</t>
  </si>
  <si>
    <t>Figura 159</t>
  </si>
  <si>
    <t>Figura 160</t>
  </si>
  <si>
    <t>Figura 161 Bovino</t>
  </si>
  <si>
    <t>Figura 161 Caprino</t>
  </si>
  <si>
    <t>Figura 161 Ovino</t>
  </si>
  <si>
    <t>Figura 161 Porcino</t>
  </si>
  <si>
    <t>Figura 162-173 Empleo Municipal</t>
  </si>
  <si>
    <t>Ramo 33 aportaciones federales </t>
  </si>
  <si>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1"/>
        <color rgb="FF000000"/>
        <rFont val="Arial"/>
        <family val="2"/>
      </rPr>
      <t>Cifras preliminares para octubre 2021.</t>
    </r>
  </si>
  <si>
    <r>
      <t>A=Cartera
Vigente</t>
    </r>
    <r>
      <rPr>
        <b/>
        <vertAlign val="superscript"/>
        <sz val="11"/>
        <rFont val="Arial"/>
        <family val="2"/>
      </rPr>
      <t>1</t>
    </r>
  </si>
  <si>
    <r>
      <t>B=Cartera en
Prórroga</t>
    </r>
    <r>
      <rPr>
        <b/>
        <vertAlign val="superscript"/>
        <sz val="11"/>
        <rFont val="Arial"/>
        <family val="2"/>
      </rPr>
      <t>2</t>
    </r>
  </si>
  <si>
    <r>
      <t>C=Cartera 
Vencida</t>
    </r>
    <r>
      <rPr>
        <b/>
        <vertAlign val="superscript"/>
        <sz val="11"/>
        <rFont val="Arial"/>
        <family val="2"/>
      </rPr>
      <t>3</t>
    </r>
  </si>
  <si>
    <r>
      <t xml:space="preserve">Se refiere a la distribución del IEPS </t>
    </r>
    <r>
      <rPr>
        <u/>
        <sz val="11"/>
        <rFont val="Arial"/>
        <family val="2"/>
      </rPr>
      <t>diferente</t>
    </r>
    <r>
      <rPr>
        <sz val="11"/>
        <rFont val="Arial"/>
        <family val="2"/>
      </rPr>
      <t xml:space="preserve"> a gasolinas y diésel, particularmente al 20% de la recaudación de bebidas alcohólicas, cerveza y bebidas refrescantes, así como el 8% de tabacos labrados.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</si>
</sst>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0.000"/>
    <numFmt numFmtId="171" formatCode="_-* #,##0.0_-;\-* #,##0.0_-;_-* &quot;-&quot;??_-;_-@_-"/>
    <numFmt numFmtId="172" formatCode="mm/dd/yyyy"/>
    <numFmt numFmtId="173" formatCode="#,##0.0"/>
    <numFmt numFmtId="174" formatCode="dd\-mm\-yy;@"/>
    <numFmt numFmtId="175" formatCode="0.0000"/>
    <numFmt numFmtId="176" formatCode="d&quot; de &quot;mmmm&quot; de &quot;yyyy"/>
    <numFmt numFmtId="177" formatCode="&quot; &quot;yyyy"/>
    <numFmt numFmtId="178" formatCode="&quot; &quot;mmm"/>
    <numFmt numFmtId="179" formatCode="0.00000000"/>
    <numFmt numFmtId="180" formatCode="#,##0.0_ ;[Red]\-#,##0.0\ "/>
    <numFmt numFmtId="181" formatCode="#,##0.00000000_ ;[Red]\-#,##0.00000000\ "/>
    <numFmt numFmtId="182" formatCode="#,##0_ ;\-#,##0\ "/>
    <numFmt numFmtId="183" formatCode="0.00000%"/>
  </numFmts>
  <fonts count="107">
    <font>
      <sz val="11"/>
      <name val="Calibri"/>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1"/>
      <color theme="1"/>
      <name val="Calibri"/>
      <family val="2"/>
      <scheme val="minor"/>
    </font>
    <font>
      <sz val="11"/>
      <color theme="0"/>
      <name val="Calibri"/>
      <family val="2"/>
      <scheme val="minor"/>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name val="Arial"/>
      <family val="2"/>
    </font>
    <font>
      <sz val="11"/>
      <name val="Arial"/>
      <family val="2"/>
    </font>
    <font>
      <sz val="11"/>
      <name val="Calibri"/>
    </font>
    <font>
      <b/>
      <sz val="11"/>
      <color rgb="FF000000"/>
      <name val="Arial"/>
      <family val="2"/>
    </font>
    <font>
      <sz val="11"/>
      <color rgb="FF000000"/>
      <name val="Calibri"/>
      <family val="2"/>
    </font>
    <font>
      <sz val="11"/>
      <color theme="1"/>
      <name val="Calibri"/>
      <family val="2"/>
    </font>
    <font>
      <sz val="11"/>
      <color indexed="8"/>
      <name val="Arial"/>
      <family val="2"/>
    </font>
    <font>
      <b/>
      <sz val="11"/>
      <color theme="1"/>
      <name val="Calibri"/>
      <family val="2"/>
    </font>
    <font>
      <b/>
      <sz val="11"/>
      <color theme="1"/>
      <name val="Arial"/>
      <family val="2"/>
    </font>
    <font>
      <b/>
      <sz val="11"/>
      <color rgb="FFFFFFFF"/>
      <name val="Arial"/>
      <family val="2"/>
    </font>
    <font>
      <b/>
      <sz val="9"/>
      <color indexed="81"/>
      <name val="Tahoma"/>
      <family val="2"/>
    </font>
    <font>
      <sz val="9"/>
      <color indexed="81"/>
      <name val="Tahoma"/>
      <family val="2"/>
    </font>
    <font>
      <b/>
      <sz val="11"/>
      <color rgb="FF000000"/>
      <name val="Calibri"/>
      <family val="2"/>
    </font>
    <font>
      <b/>
      <sz val="11"/>
      <color theme="0"/>
      <name val="Arial"/>
      <family val="2"/>
    </font>
    <font>
      <sz val="11"/>
      <color theme="1"/>
      <name val="Arial"/>
      <family val="2"/>
    </font>
    <font>
      <sz val="11"/>
      <color rgb="FF000000"/>
      <name val="Arial"/>
      <family val="2"/>
    </font>
    <font>
      <u/>
      <sz val="11"/>
      <color theme="10"/>
      <name val="Arial"/>
      <family val="2"/>
    </font>
    <font>
      <sz val="11"/>
      <color rgb="FFFFFFFF"/>
      <name val="Arial"/>
      <family val="2"/>
    </font>
    <font>
      <u/>
      <sz val="11"/>
      <color theme="1"/>
      <name val="Arial"/>
      <family val="2"/>
    </font>
    <font>
      <b/>
      <vertAlign val="superscript"/>
      <sz val="11"/>
      <name val="Arial"/>
      <family val="2"/>
    </font>
    <font>
      <sz val="11"/>
      <name val="Helvetica"/>
    </font>
    <font>
      <sz val="11"/>
      <color theme="1"/>
      <name val="Helvetica"/>
    </font>
    <font>
      <b/>
      <sz val="11"/>
      <name val="Helvetica"/>
    </font>
    <font>
      <b/>
      <sz val="11"/>
      <color rgb="FF000000"/>
      <name val="Helvetica"/>
    </font>
    <font>
      <sz val="11"/>
      <color rgb="FF000000"/>
      <name val="Helvetica"/>
    </font>
    <font>
      <b/>
      <u/>
      <sz val="11"/>
      <name val="Helvetica"/>
    </font>
    <font>
      <sz val="11"/>
      <name val="Helvetica"/>
      <family val="2"/>
    </font>
    <font>
      <sz val="11"/>
      <color theme="1"/>
      <name val="Helvetica"/>
      <family val="2"/>
    </font>
    <font>
      <b/>
      <sz val="11"/>
      <name val="Helvetica"/>
      <family val="2"/>
    </font>
    <font>
      <b/>
      <sz val="11"/>
      <color rgb="FF000000"/>
      <name val="Helvetica"/>
      <family val="2"/>
    </font>
    <font>
      <sz val="11"/>
      <color rgb="FF000000"/>
      <name val="Helvetica"/>
      <family val="2"/>
    </font>
    <font>
      <sz val="11"/>
      <color theme="1"/>
      <name val="Century Gothic"/>
      <family val="2"/>
    </font>
    <font>
      <sz val="11"/>
      <color indexed="8"/>
      <name val="Arial Unicode MS"/>
      <family val="2"/>
    </font>
    <font>
      <sz val="11"/>
      <color theme="0"/>
      <name val="Arial"/>
      <family val="2"/>
    </font>
    <font>
      <sz val="11"/>
      <color theme="0"/>
      <name val="Calibri"/>
      <family val="2"/>
    </font>
    <font>
      <u/>
      <sz val="11"/>
      <name val="Arial"/>
      <family val="2"/>
    </font>
  </fonts>
  <fills count="73">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C9C9C9"/>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rgb="FFBF90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CDCDC"/>
        <bgColor indexed="64"/>
      </patternFill>
    </fill>
    <fill>
      <patternFill patternType="solid">
        <fgColor theme="2" tint="-0.249977111117893"/>
        <bgColor indexed="64"/>
      </patternFill>
    </fill>
    <fill>
      <patternFill patternType="solid">
        <fgColor rgb="FFCBCED1"/>
        <bgColor indexed="64"/>
      </patternFill>
    </fill>
    <fill>
      <patternFill patternType="solid">
        <fgColor rgb="FFAEAAAA"/>
        <bgColor indexed="64"/>
      </patternFill>
    </fill>
    <fill>
      <patternFill patternType="solid">
        <fgColor rgb="FF757171"/>
        <bgColor indexed="64"/>
      </patternFill>
    </fill>
    <fill>
      <patternFill patternType="solid">
        <fgColor rgb="FFF9F9F9"/>
        <bgColor indexed="64"/>
      </patternFill>
    </fill>
    <fill>
      <patternFill patternType="solid">
        <fgColor rgb="FFCCCCCC"/>
        <bgColor indexed="64"/>
      </patternFill>
    </fill>
    <fill>
      <patternFill patternType="solid">
        <fgColor rgb="FFEFEFF0"/>
        <bgColor indexed="64"/>
      </patternFill>
    </fill>
    <fill>
      <patternFill patternType="solid">
        <fgColor rgb="FFDBDBDB"/>
        <bgColor indexed="64"/>
      </patternFill>
    </fill>
    <fill>
      <patternFill patternType="solid">
        <fgColor rgb="FF3A3838"/>
        <bgColor indexed="64"/>
      </patternFill>
    </fill>
    <fill>
      <patternFill patternType="solid">
        <fgColor rgb="FFDB9803"/>
        <bgColor indexed="64"/>
      </patternFill>
    </fill>
    <fill>
      <patternFill patternType="solid">
        <fgColor theme="0" tint="-0.14999847407452621"/>
        <bgColor indexed="64"/>
      </patternFill>
    </fill>
  </fills>
  <borders count="57">
    <border>
      <left/>
      <right/>
      <top/>
      <bottom/>
      <diagonal/>
    </border>
    <border>
      <left/>
      <right/>
      <top/>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rgb="FFA6A6A6"/>
      </bottom>
      <diagonal/>
    </border>
    <border>
      <left/>
      <right style="thin">
        <color indexed="64"/>
      </right>
      <top/>
      <bottom/>
      <diagonal/>
    </border>
    <border>
      <left/>
      <right/>
      <top style="thin">
        <color auto="1"/>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E4E4E4"/>
      </left>
      <right style="thin">
        <color rgb="FFE4E4E4"/>
      </right>
      <top style="thin">
        <color rgb="FFE4E4E4"/>
      </top>
      <bottom style="thin">
        <color rgb="FFE4E4E4"/>
      </bottom>
      <diagonal/>
    </border>
    <border>
      <left style="thin">
        <color rgb="FFE4E4E4"/>
      </left>
      <right/>
      <top style="thin">
        <color rgb="FFE4E4E4"/>
      </top>
      <bottom style="thin">
        <color rgb="FFE4E4E4"/>
      </bottom>
      <diagonal/>
    </border>
    <border>
      <left/>
      <right/>
      <top style="thin">
        <color rgb="FFE4E4E4"/>
      </top>
      <bottom style="thin">
        <color rgb="FFE4E4E4"/>
      </bottom>
      <diagonal/>
    </border>
    <border>
      <left/>
      <right style="thin">
        <color rgb="FFE4E4E4"/>
      </right>
      <top style="thin">
        <color rgb="FFE4E4E4"/>
      </top>
      <bottom style="thin">
        <color rgb="FFE4E4E4"/>
      </bottom>
      <diagonal/>
    </border>
    <border>
      <left style="medium">
        <color rgb="FFE4E4E4"/>
      </left>
      <right style="medium">
        <color rgb="FFE4E4E4"/>
      </right>
      <top style="medium">
        <color rgb="FFE4E4E4"/>
      </top>
      <bottom style="medium">
        <color rgb="FFE4E4E4"/>
      </bottom>
      <diagonal/>
    </border>
    <border>
      <left/>
      <right style="medium">
        <color rgb="FFE4E4E4"/>
      </right>
      <top style="medium">
        <color rgb="FFE4E4E4"/>
      </top>
      <bottom style="medium">
        <color rgb="FFE4E4E4"/>
      </bottom>
      <diagonal/>
    </border>
    <border>
      <left style="medium">
        <color rgb="FFE4E4E4"/>
      </left>
      <right style="medium">
        <color rgb="FFE4E4E4"/>
      </right>
      <top/>
      <bottom style="medium">
        <color rgb="FFE4E4E4"/>
      </bottom>
      <diagonal/>
    </border>
    <border>
      <left/>
      <right style="medium">
        <color rgb="FFE4E4E4"/>
      </right>
      <top/>
      <bottom style="medium">
        <color rgb="FFE4E4E4"/>
      </bottom>
      <diagonal/>
    </border>
    <border>
      <left/>
      <right/>
      <top/>
      <bottom style="medium">
        <color rgb="FFE4E4E4"/>
      </bottom>
      <diagonal/>
    </border>
    <border>
      <left/>
      <right style="medium">
        <color rgb="FFE4E4E4"/>
      </right>
      <top/>
      <bottom/>
      <diagonal/>
    </border>
    <border>
      <left/>
      <right/>
      <top style="medium">
        <color rgb="FFE4E4E4"/>
      </top>
      <bottom style="medium">
        <color rgb="FFE4E4E4"/>
      </bottom>
      <diagonal/>
    </border>
    <border>
      <left style="medium">
        <color rgb="FFE4E4E4"/>
      </left>
      <right/>
      <top style="medium">
        <color rgb="FFE4E4E4"/>
      </top>
      <bottom style="medium">
        <color rgb="FFE4E4E4"/>
      </bottom>
      <diagonal/>
    </border>
    <border>
      <left style="medium">
        <color rgb="FFE4E4E4"/>
      </left>
      <right style="medium">
        <color rgb="FFE4E4E4"/>
      </right>
      <top/>
      <bottom/>
      <diagonal/>
    </border>
    <border>
      <left style="medium">
        <color rgb="FFE4E4E4"/>
      </left>
      <right style="medium">
        <color rgb="FFE4E4E4"/>
      </right>
      <top style="medium">
        <color rgb="FFE4E4E4"/>
      </top>
      <bottom/>
      <diagonal/>
    </border>
    <border>
      <left style="medium">
        <color rgb="FFE4E4E4"/>
      </left>
      <right style="medium">
        <color rgb="FFE4E4E4"/>
      </right>
      <top/>
      <bottom style="medium">
        <color indexed="64"/>
      </bottom>
      <diagonal/>
    </border>
    <border>
      <left/>
      <right style="medium">
        <color rgb="FFE4E4E4"/>
      </right>
      <top/>
      <bottom style="medium">
        <color indexed="64"/>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9CC2E5"/>
      </left>
      <right style="medium">
        <color rgb="FF9CC2E5"/>
      </right>
      <top/>
      <bottom style="medium">
        <color rgb="FF9CC2E5"/>
      </bottom>
      <diagonal/>
    </border>
    <border>
      <left/>
      <right style="medium">
        <color rgb="FF9CC2E5"/>
      </right>
      <top/>
      <bottom style="medium">
        <color rgb="FF9CC2E5"/>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thin">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59">
    <xf numFmtId="0" fontId="0" fillId="0" borderId="0"/>
    <xf numFmtId="0" fontId="29" fillId="0" borderId="1"/>
    <xf numFmtId="0" fontId="25" fillId="0" borderId="1"/>
    <xf numFmtId="0" fontId="30" fillId="0" borderId="1" applyNumberFormat="0" applyFill="0" applyBorder="0" applyAlignment="0" applyProtection="0"/>
    <xf numFmtId="9" fontId="25" fillId="0" borderId="1" applyFont="0" applyFill="0" applyBorder="0" applyAlignment="0" applyProtection="0"/>
    <xf numFmtId="9" fontId="29" fillId="0" borderId="1" applyFont="0" applyFill="0" applyBorder="0" applyAlignment="0" applyProtection="0"/>
    <xf numFmtId="165" fontId="25" fillId="0" borderId="1" applyFont="0" applyFill="0" applyBorder="0" applyAlignment="0" applyProtection="0"/>
    <xf numFmtId="0" fontId="32" fillId="0" borderId="1"/>
    <xf numFmtId="0" fontId="33" fillId="0" borderId="1"/>
    <xf numFmtId="0" fontId="25" fillId="0" borderId="1"/>
    <xf numFmtId="0" fontId="25" fillId="0" borderId="1"/>
    <xf numFmtId="9" fontId="25" fillId="0" borderId="1" applyFont="0" applyFill="0" applyBorder="0" applyAlignment="0" applyProtection="0"/>
    <xf numFmtId="0" fontId="25" fillId="0" borderId="1"/>
    <xf numFmtId="0" fontId="27" fillId="0" borderId="1"/>
    <xf numFmtId="9" fontId="27" fillId="0" borderId="1" applyFont="0" applyFill="0" applyBorder="0" applyAlignment="0" applyProtection="0"/>
    <xf numFmtId="0" fontId="32" fillId="0" borderId="1"/>
    <xf numFmtId="0" fontId="34" fillId="0" borderId="0" applyNumberFormat="0" applyFill="0" applyBorder="0" applyAlignment="0" applyProtection="0"/>
    <xf numFmtId="0" fontId="24" fillId="0" borderId="1"/>
    <xf numFmtId="9" fontId="24" fillId="0" borderId="1" applyFont="0" applyFill="0" applyBorder="0" applyAlignment="0" applyProtection="0"/>
    <xf numFmtId="165" fontId="24" fillId="0" borderId="1" applyFont="0" applyFill="0" applyBorder="0" applyAlignment="0" applyProtection="0"/>
    <xf numFmtId="0" fontId="23" fillId="0" borderId="1"/>
    <xf numFmtId="165" fontId="23" fillId="0" borderId="1" applyFont="0" applyFill="0" applyBorder="0" applyAlignment="0" applyProtection="0"/>
    <xf numFmtId="9" fontId="23" fillId="0" borderId="1" applyFont="0" applyFill="0" applyBorder="0" applyAlignment="0" applyProtection="0"/>
    <xf numFmtId="0" fontId="26" fillId="0" borderId="1"/>
    <xf numFmtId="165" fontId="26" fillId="0" borderId="1" applyFont="0" applyFill="0" applyBorder="0" applyAlignment="0" applyProtection="0"/>
    <xf numFmtId="0" fontId="26" fillId="0" borderId="1"/>
    <xf numFmtId="165" fontId="26" fillId="0" borderId="1" applyFont="0" applyFill="0" applyBorder="0" applyAlignment="0" applyProtection="0"/>
    <xf numFmtId="0" fontId="23" fillId="0" borderId="1"/>
    <xf numFmtId="9" fontId="23" fillId="0" borderId="1" applyFont="0" applyFill="0" applyBorder="0" applyAlignment="0" applyProtection="0"/>
    <xf numFmtId="165" fontId="23" fillId="0" borderId="1" applyFont="0" applyFill="0" applyBorder="0" applyAlignment="0" applyProtection="0"/>
    <xf numFmtId="0" fontId="34" fillId="0" borderId="1" applyNumberFormat="0" applyFill="0" applyBorder="0" applyAlignment="0" applyProtection="0"/>
    <xf numFmtId="9" fontId="32" fillId="0" borderId="1" applyFont="0" applyFill="0" applyBorder="0" applyAlignment="0" applyProtection="0"/>
    <xf numFmtId="165" fontId="32" fillId="0" borderId="1" applyFont="0" applyFill="0" applyBorder="0" applyAlignment="0" applyProtection="0"/>
    <xf numFmtId="0" fontId="35" fillId="0" borderId="1"/>
    <xf numFmtId="9" fontId="35" fillId="0" borderId="1" applyFont="0" applyFill="0" applyBorder="0" applyAlignment="0" applyProtection="0"/>
    <xf numFmtId="0" fontId="22" fillId="0" borderId="1"/>
    <xf numFmtId="9" fontId="22" fillId="0" borderId="1" applyFont="0" applyFill="0" applyBorder="0" applyAlignment="0" applyProtection="0"/>
    <xf numFmtId="0" fontId="26" fillId="0" borderId="1"/>
    <xf numFmtId="165" fontId="26" fillId="0" borderId="1" applyFont="0" applyFill="0" applyBorder="0" applyAlignment="0" applyProtection="0"/>
    <xf numFmtId="9" fontId="26" fillId="0" borderId="1" applyFont="0" applyFill="0" applyBorder="0" applyAlignment="0" applyProtection="0"/>
    <xf numFmtId="164" fontId="26" fillId="0" borderId="1" applyFont="0" applyFill="0" applyBorder="0" applyAlignment="0" applyProtection="0"/>
    <xf numFmtId="9" fontId="33" fillId="0" borderId="1" applyFont="0" applyFill="0" applyBorder="0" applyAlignment="0" applyProtection="0"/>
    <xf numFmtId="0" fontId="36" fillId="0" borderId="1"/>
    <xf numFmtId="0" fontId="21" fillId="0" borderId="1"/>
    <xf numFmtId="165" fontId="21" fillId="0" borderId="1" applyFont="0" applyFill="0" applyBorder="0" applyAlignment="0" applyProtection="0"/>
    <xf numFmtId="9" fontId="21" fillId="0" borderId="1" applyFont="0" applyFill="0" applyBorder="0" applyAlignment="0" applyProtection="0"/>
    <xf numFmtId="0" fontId="21" fillId="0" borderId="1"/>
    <xf numFmtId="0" fontId="21" fillId="0" borderId="1"/>
    <xf numFmtId="9" fontId="21" fillId="0" borderId="1" applyFont="0" applyFill="0" applyBorder="0" applyAlignment="0" applyProtection="0"/>
    <xf numFmtId="0" fontId="29" fillId="0" borderId="1"/>
    <xf numFmtId="9" fontId="29" fillId="0" borderId="1" applyFont="0" applyFill="0" applyBorder="0" applyAlignment="0" applyProtection="0"/>
    <xf numFmtId="0" fontId="20" fillId="0" borderId="1"/>
    <xf numFmtId="9" fontId="20" fillId="0" borderId="1" applyFont="0" applyFill="0" applyBorder="0" applyAlignment="0" applyProtection="0"/>
    <xf numFmtId="165" fontId="20" fillId="0" borderId="1" applyFont="0" applyFill="0" applyBorder="0" applyAlignment="0" applyProtection="0"/>
    <xf numFmtId="0" fontId="19" fillId="0" borderId="1"/>
    <xf numFmtId="0" fontId="19" fillId="0" borderId="1"/>
    <xf numFmtId="9" fontId="19" fillId="0" borderId="1" applyFont="0" applyFill="0" applyBorder="0" applyAlignment="0" applyProtection="0"/>
    <xf numFmtId="165" fontId="19" fillId="0" borderId="1" applyFont="0" applyFill="0" applyBorder="0" applyAlignment="0" applyProtection="0"/>
    <xf numFmtId="0" fontId="19" fillId="0" borderId="1"/>
    <xf numFmtId="164" fontId="19" fillId="0" borderId="1" applyFont="0" applyFill="0" applyBorder="0" applyAlignment="0" applyProtection="0"/>
    <xf numFmtId="0" fontId="19" fillId="0" borderId="1"/>
    <xf numFmtId="9" fontId="19" fillId="0" borderId="1" applyFont="0" applyFill="0" applyBorder="0" applyAlignment="0" applyProtection="0"/>
    <xf numFmtId="0" fontId="18" fillId="0" borderId="1"/>
    <xf numFmtId="9" fontId="18" fillId="0" borderId="1" applyFont="0" applyFill="0" applyBorder="0" applyAlignment="0" applyProtection="0"/>
    <xf numFmtId="0" fontId="37" fillId="0" borderId="1"/>
    <xf numFmtId="9" fontId="37" fillId="0" borderId="1" applyFont="0" applyFill="0" applyBorder="0" applyAlignment="0" applyProtection="0"/>
    <xf numFmtId="0" fontId="17" fillId="0" borderId="1"/>
    <xf numFmtId="9" fontId="17" fillId="0" borderId="1" applyFont="0" applyFill="0" applyBorder="0" applyAlignment="0" applyProtection="0"/>
    <xf numFmtId="0" fontId="16" fillId="0" borderId="1"/>
    <xf numFmtId="165" fontId="16" fillId="0" borderId="1" applyFont="0" applyFill="0" applyBorder="0" applyAlignment="0" applyProtection="0"/>
    <xf numFmtId="9" fontId="16" fillId="0" borderId="1" applyFont="0" applyFill="0" applyBorder="0" applyAlignment="0" applyProtection="0"/>
    <xf numFmtId="0" fontId="26" fillId="0" borderId="1"/>
    <xf numFmtId="0" fontId="16" fillId="0" borderId="1"/>
    <xf numFmtId="9" fontId="16" fillId="0" borderId="1" applyFont="0" applyFill="0" applyBorder="0" applyAlignment="0" applyProtection="0"/>
    <xf numFmtId="165" fontId="16" fillId="0" borderId="1" applyFont="0" applyFill="0" applyBorder="0" applyAlignment="0" applyProtection="0"/>
    <xf numFmtId="0" fontId="16" fillId="0" borderId="1"/>
    <xf numFmtId="165" fontId="16" fillId="0" borderId="1" applyFont="0" applyFill="0" applyBorder="0" applyAlignment="0" applyProtection="0"/>
    <xf numFmtId="9" fontId="16" fillId="0" borderId="1" applyFont="0" applyFill="0" applyBorder="0" applyAlignment="0" applyProtection="0"/>
    <xf numFmtId="0" fontId="26" fillId="0" borderId="1"/>
    <xf numFmtId="0" fontId="16" fillId="0" borderId="1"/>
    <xf numFmtId="0" fontId="38" fillId="0" borderId="1"/>
    <xf numFmtId="165" fontId="38" fillId="0" borderId="1" applyFont="0" applyFill="0" applyBorder="0" applyAlignment="0" applyProtection="0"/>
    <xf numFmtId="9" fontId="38" fillId="0" borderId="1" applyFont="0" applyFill="0" applyBorder="0" applyAlignment="0" applyProtection="0"/>
    <xf numFmtId="0" fontId="28" fillId="0" borderId="1"/>
    <xf numFmtId="0" fontId="31" fillId="0" borderId="1" applyNumberFormat="0" applyFill="0" applyBorder="0" applyAlignment="0" applyProtection="0"/>
    <xf numFmtId="0" fontId="16" fillId="0" borderId="1"/>
    <xf numFmtId="0" fontId="14" fillId="0" borderId="1"/>
    <xf numFmtId="9" fontId="14" fillId="0" borderId="1" applyFont="0" applyFill="0" applyBorder="0" applyAlignment="0" applyProtection="0"/>
    <xf numFmtId="165" fontId="14" fillId="0" borderId="1" applyFont="0" applyFill="0" applyBorder="0" applyAlignment="0" applyProtection="0"/>
    <xf numFmtId="0" fontId="15" fillId="0" borderId="1"/>
    <xf numFmtId="9" fontId="15" fillId="0" borderId="1" applyFont="0" applyFill="0" applyBorder="0" applyAlignment="0" applyProtection="0"/>
    <xf numFmtId="0" fontId="28" fillId="0" borderId="1"/>
    <xf numFmtId="9" fontId="28" fillId="0" borderId="1" applyFont="0" applyFill="0" applyBorder="0" applyAlignment="0" applyProtection="0"/>
    <xf numFmtId="0" fontId="14" fillId="20" borderId="1" applyNumberFormat="0" applyBorder="0" applyAlignment="0" applyProtection="0"/>
    <xf numFmtId="0" fontId="39" fillId="0" borderId="1"/>
    <xf numFmtId="0" fontId="14" fillId="0" borderId="1"/>
    <xf numFmtId="9" fontId="14" fillId="0" borderId="1" applyFont="0" applyFill="0" applyBorder="0" applyAlignment="0" applyProtection="0"/>
    <xf numFmtId="165" fontId="14" fillId="0" borderId="1" applyFont="0" applyFill="0" applyBorder="0" applyAlignment="0" applyProtection="0"/>
    <xf numFmtId="9" fontId="14" fillId="0" borderId="1" applyFont="0" applyFill="0" applyBorder="0" applyAlignment="0" applyProtection="0"/>
    <xf numFmtId="0" fontId="14" fillId="0" borderId="1"/>
    <xf numFmtId="9" fontId="14" fillId="0" borderId="1" applyFont="0" applyFill="0" applyBorder="0" applyAlignment="0" applyProtection="0"/>
    <xf numFmtId="0" fontId="14" fillId="0" borderId="1"/>
    <xf numFmtId="0" fontId="15" fillId="0" borderId="1"/>
    <xf numFmtId="0" fontId="13" fillId="0" borderId="1"/>
    <xf numFmtId="0" fontId="13" fillId="0" borderId="1"/>
    <xf numFmtId="9" fontId="13" fillId="0" borderId="1" applyFont="0" applyFill="0" applyBorder="0" applyAlignment="0" applyProtection="0"/>
    <xf numFmtId="0" fontId="13" fillId="0" borderId="1"/>
    <xf numFmtId="9" fontId="15" fillId="0" borderId="1" applyFont="0" applyFill="0" applyBorder="0" applyAlignment="0" applyProtection="0"/>
    <xf numFmtId="165" fontId="13" fillId="0" borderId="1" applyFont="0" applyFill="0" applyBorder="0" applyAlignment="0" applyProtection="0"/>
    <xf numFmtId="0" fontId="13" fillId="0" borderId="1"/>
    <xf numFmtId="9" fontId="13" fillId="0" borderId="1" applyFont="0" applyFill="0" applyBorder="0" applyAlignment="0" applyProtection="0"/>
    <xf numFmtId="165" fontId="13" fillId="0" borderId="1" applyFont="0" applyFill="0" applyBorder="0" applyAlignment="0" applyProtection="0"/>
    <xf numFmtId="164" fontId="13" fillId="0" borderId="1" applyFont="0" applyFill="0" applyBorder="0" applyAlignment="0" applyProtection="0"/>
    <xf numFmtId="0" fontId="13" fillId="0" borderId="1"/>
    <xf numFmtId="9" fontId="13" fillId="0" borderId="1" applyFont="0" applyFill="0" applyBorder="0" applyAlignment="0" applyProtection="0"/>
    <xf numFmtId="0" fontId="13" fillId="0" borderId="1"/>
    <xf numFmtId="0" fontId="13" fillId="20" borderId="1" applyNumberFormat="0" applyBorder="0" applyAlignment="0" applyProtection="0"/>
    <xf numFmtId="0" fontId="28" fillId="0" borderId="1"/>
    <xf numFmtId="0" fontId="13" fillId="0" borderId="1"/>
    <xf numFmtId="9" fontId="13" fillId="0" borderId="1" applyFont="0" applyFill="0" applyBorder="0" applyAlignment="0" applyProtection="0"/>
    <xf numFmtId="9" fontId="13" fillId="0" borderId="1" applyFont="0" applyFill="0" applyBorder="0" applyAlignment="0" applyProtection="0"/>
    <xf numFmtId="0" fontId="40" fillId="0" borderId="1"/>
    <xf numFmtId="9" fontId="40" fillId="0" borderId="1" applyFont="0" applyFill="0" applyBorder="0" applyAlignment="0" applyProtection="0"/>
    <xf numFmtId="0" fontId="41" fillId="0" borderId="1"/>
    <xf numFmtId="0" fontId="11" fillId="0" borderId="1"/>
    <xf numFmtId="0" fontId="12" fillId="0" borderId="1"/>
    <xf numFmtId="0" fontId="11" fillId="0" borderId="1"/>
    <xf numFmtId="9" fontId="11" fillId="0" borderId="1" applyFont="0" applyFill="0" applyBorder="0" applyAlignment="0" applyProtection="0"/>
    <xf numFmtId="9" fontId="12" fillId="0" borderId="1" applyFont="0" applyFill="0" applyBorder="0" applyAlignment="0" applyProtection="0"/>
    <xf numFmtId="0" fontId="28" fillId="0" borderId="1"/>
    <xf numFmtId="0" fontId="43" fillId="0" borderId="1"/>
    <xf numFmtId="9" fontId="43" fillId="0" borderId="1" applyFont="0" applyFill="0" applyBorder="0" applyAlignment="0" applyProtection="0"/>
    <xf numFmtId="0" fontId="42" fillId="0" borderId="1"/>
    <xf numFmtId="0" fontId="11" fillId="0" borderId="1"/>
    <xf numFmtId="9" fontId="11" fillId="0" borderId="1" applyFont="0" applyFill="0" applyBorder="0" applyAlignment="0" applyProtection="0"/>
    <xf numFmtId="165" fontId="11" fillId="0" borderId="1" applyFont="0" applyFill="0" applyBorder="0" applyAlignment="0" applyProtection="0"/>
    <xf numFmtId="165" fontId="42" fillId="0" borderId="1" applyFont="0" applyFill="0" applyBorder="0" applyAlignment="0" applyProtection="0"/>
    <xf numFmtId="9" fontId="42" fillId="0" borderId="1" applyFont="0" applyFill="0" applyBorder="0" applyAlignment="0" applyProtection="0"/>
    <xf numFmtId="9" fontId="44" fillId="0" borderId="0" applyFont="0" applyFill="0" applyBorder="0" applyAlignment="0" applyProtection="0"/>
    <xf numFmtId="0" fontId="44" fillId="0" borderId="1"/>
    <xf numFmtId="165" fontId="44" fillId="0" borderId="1" applyFont="0" applyFill="0" applyBorder="0" applyAlignment="0" applyProtection="0"/>
    <xf numFmtId="9" fontId="44" fillId="0" borderId="1" applyFont="0" applyFill="0" applyBorder="0" applyAlignment="0" applyProtection="0"/>
    <xf numFmtId="0" fontId="11" fillId="0" borderId="1"/>
    <xf numFmtId="164" fontId="11" fillId="0" borderId="1" applyFont="0" applyFill="0" applyBorder="0" applyAlignment="0" applyProtection="0"/>
    <xf numFmtId="0" fontId="11" fillId="0" borderId="1"/>
    <xf numFmtId="164" fontId="28" fillId="0" borderId="1" applyFont="0" applyFill="0" applyBorder="0" applyAlignment="0" applyProtection="0"/>
    <xf numFmtId="164" fontId="28" fillId="0" borderId="1" applyFont="0" applyFill="0" applyBorder="0" applyAlignment="0" applyProtection="0"/>
    <xf numFmtId="165" fontId="11" fillId="0" borderId="1" applyFont="0" applyFill="0" applyBorder="0" applyAlignment="0" applyProtection="0"/>
    <xf numFmtId="0" fontId="10" fillId="0" borderId="1"/>
    <xf numFmtId="9" fontId="10" fillId="0" borderId="1" applyFont="0" applyFill="0" applyBorder="0" applyAlignment="0" applyProtection="0"/>
    <xf numFmtId="0" fontId="45" fillId="0" borderId="1"/>
    <xf numFmtId="1" fontId="38" fillId="0" borderId="1"/>
    <xf numFmtId="0" fontId="46" fillId="0" borderId="1"/>
    <xf numFmtId="165" fontId="46" fillId="0" borderId="1" applyFont="0" applyFill="0" applyBorder="0" applyAlignment="0" applyProtection="0"/>
    <xf numFmtId="9" fontId="46" fillId="0" borderId="1" applyFont="0" applyFill="0" applyBorder="0" applyAlignment="0" applyProtection="0"/>
    <xf numFmtId="0" fontId="10" fillId="0" borderId="1"/>
    <xf numFmtId="9" fontId="10" fillId="0" borderId="1" applyFont="0" applyFill="0" applyBorder="0" applyAlignment="0" applyProtection="0"/>
    <xf numFmtId="165" fontId="10" fillId="0" borderId="1" applyFont="0" applyFill="0" applyBorder="0" applyAlignment="0" applyProtection="0"/>
    <xf numFmtId="0" fontId="9" fillId="0" borderId="1"/>
    <xf numFmtId="9" fontId="9" fillId="0" borderId="1" applyFont="0" applyFill="0" applyBorder="0" applyAlignment="0" applyProtection="0"/>
    <xf numFmtId="165" fontId="9" fillId="0" borderId="1" applyFont="0" applyFill="0" applyBorder="0" applyAlignment="0" applyProtection="0"/>
    <xf numFmtId="165" fontId="8" fillId="0" borderId="1" applyFont="0" applyFill="0" applyBorder="0" applyAlignment="0" applyProtection="0"/>
    <xf numFmtId="9" fontId="8" fillId="0" borderId="1" applyFont="0" applyFill="0" applyBorder="0" applyAlignment="0" applyProtection="0"/>
    <xf numFmtId="9" fontId="7" fillId="0" borderId="1" applyFont="0" applyFill="0" applyBorder="0" applyAlignment="0" applyProtection="0"/>
    <xf numFmtId="165" fontId="7" fillId="0" borderId="1" applyFont="0" applyFill="0" applyBorder="0" applyAlignment="0" applyProtection="0"/>
    <xf numFmtId="0" fontId="6" fillId="0" borderId="1"/>
    <xf numFmtId="0" fontId="6" fillId="0" borderId="1"/>
    <xf numFmtId="44" fontId="28" fillId="0" borderId="1" applyFont="0" applyFill="0" applyBorder="0" applyAlignment="0" applyProtection="0"/>
    <xf numFmtId="44" fontId="28" fillId="0" borderId="1" applyFont="0" applyFill="0" applyBorder="0" applyAlignment="0" applyProtection="0"/>
    <xf numFmtId="9" fontId="6" fillId="0" borderId="1" applyFont="0" applyFill="0" applyBorder="0" applyAlignment="0" applyProtection="0"/>
    <xf numFmtId="0" fontId="6" fillId="0" borderId="1"/>
    <xf numFmtId="9" fontId="6" fillId="0" borderId="1" applyFont="0" applyFill="0" applyBorder="0" applyAlignment="0" applyProtection="0"/>
    <xf numFmtId="43" fontId="6" fillId="0" borderId="1" applyFont="0" applyFill="0" applyBorder="0" applyAlignment="0" applyProtection="0"/>
    <xf numFmtId="43" fontId="32" fillId="0" borderId="1" applyFont="0" applyFill="0" applyBorder="0" applyAlignment="0" applyProtection="0"/>
    <xf numFmtId="0" fontId="47" fillId="0" borderId="1"/>
    <xf numFmtId="43" fontId="46" fillId="0" borderId="1" applyFont="0" applyFill="0" applyBorder="0" applyAlignment="0" applyProtection="0"/>
    <xf numFmtId="0" fontId="46" fillId="0" borderId="1"/>
    <xf numFmtId="0" fontId="33" fillId="0" borderId="1"/>
    <xf numFmtId="0" fontId="6" fillId="0" borderId="1"/>
    <xf numFmtId="43" fontId="6" fillId="0" borderId="1" applyFont="0" applyFill="0" applyBorder="0" applyAlignment="0" applyProtection="0"/>
    <xf numFmtId="43" fontId="26" fillId="0" borderId="1" applyFont="0" applyFill="0" applyBorder="0" applyAlignment="0" applyProtection="0"/>
    <xf numFmtId="0" fontId="33" fillId="0" borderId="1"/>
    <xf numFmtId="0" fontId="48" fillId="0" borderId="1"/>
    <xf numFmtId="43" fontId="48" fillId="0" borderId="1" applyFont="0" applyFill="0" applyBorder="0" applyAlignment="0" applyProtection="0"/>
    <xf numFmtId="9" fontId="48" fillId="0" borderId="1" applyFont="0" applyFill="0" applyBorder="0" applyAlignment="0" applyProtection="0"/>
    <xf numFmtId="0" fontId="49" fillId="0" borderId="1"/>
    <xf numFmtId="0" fontId="50" fillId="0" borderId="1"/>
    <xf numFmtId="0" fontId="6" fillId="0" borderId="1"/>
    <xf numFmtId="0" fontId="51" fillId="0" borderId="1"/>
    <xf numFmtId="43" fontId="50" fillId="0" borderId="1" applyFont="0" applyFill="0" applyBorder="0" applyAlignment="0" applyProtection="0"/>
    <xf numFmtId="0" fontId="5" fillId="0" borderId="1"/>
    <xf numFmtId="0" fontId="50" fillId="0" borderId="1"/>
    <xf numFmtId="0" fontId="52" fillId="0" borderId="1"/>
    <xf numFmtId="9" fontId="52" fillId="0" borderId="1" applyFont="0" applyFill="0" applyBorder="0" applyAlignment="0" applyProtection="0"/>
    <xf numFmtId="43" fontId="52" fillId="0" borderId="1" applyFont="0" applyFill="0" applyBorder="0" applyAlignment="0" applyProtection="0"/>
    <xf numFmtId="43" fontId="53" fillId="0" borderId="0" applyFont="0" applyFill="0" applyBorder="0" applyAlignment="0" applyProtection="0"/>
    <xf numFmtId="0" fontId="4" fillId="0" borderId="1"/>
    <xf numFmtId="9" fontId="4" fillId="0" borderId="1" applyFont="0" applyFill="0" applyBorder="0" applyAlignment="0" applyProtection="0"/>
    <xf numFmtId="0" fontId="53" fillId="0" borderId="1"/>
    <xf numFmtId="43" fontId="53" fillId="0" borderId="1" applyFont="0" applyFill="0" applyBorder="0" applyAlignment="0" applyProtection="0"/>
    <xf numFmtId="9" fontId="53" fillId="0" borderId="1" applyFont="0" applyFill="0" applyBorder="0" applyAlignment="0" applyProtection="0"/>
    <xf numFmtId="0" fontId="53" fillId="0" borderId="1"/>
    <xf numFmtId="0" fontId="3" fillId="0" borderId="1"/>
    <xf numFmtId="9" fontId="3" fillId="0" borderId="1" applyFont="0" applyFill="0" applyBorder="0" applyAlignment="0" applyProtection="0"/>
    <xf numFmtId="43" fontId="3" fillId="0" borderId="1" applyFont="0" applyFill="0" applyBorder="0" applyAlignment="0" applyProtection="0"/>
    <xf numFmtId="0" fontId="57" fillId="0" borderId="1" applyNumberFormat="0" applyFill="0" applyBorder="0" applyAlignment="0" applyProtection="0"/>
    <xf numFmtId="0" fontId="58" fillId="0" borderId="18" applyNumberFormat="0" applyFill="0" applyAlignment="0" applyProtection="0"/>
    <xf numFmtId="0" fontId="59" fillId="0" borderId="19" applyNumberFormat="0" applyFill="0" applyAlignment="0" applyProtection="0"/>
    <xf numFmtId="0" fontId="60" fillId="0" borderId="20" applyNumberFormat="0" applyFill="0" applyAlignment="0" applyProtection="0"/>
    <xf numFmtId="0" fontId="60" fillId="0" borderId="1" applyNumberFormat="0" applyFill="0" applyBorder="0" applyAlignment="0" applyProtection="0"/>
    <xf numFmtId="0" fontId="61" fillId="31" borderId="1" applyNumberFormat="0" applyBorder="0" applyAlignment="0" applyProtection="0"/>
    <xf numFmtId="0" fontId="62" fillId="32" borderId="1" applyNumberFormat="0" applyBorder="0" applyAlignment="0" applyProtection="0"/>
    <xf numFmtId="0" fontId="63" fillId="33" borderId="1" applyNumberFormat="0" applyBorder="0" applyAlignment="0" applyProtection="0"/>
    <xf numFmtId="0" fontId="64" fillId="34" borderId="21" applyNumberFormat="0" applyAlignment="0" applyProtection="0"/>
    <xf numFmtId="0" fontId="65" fillId="35" borderId="22" applyNumberFormat="0" applyAlignment="0" applyProtection="0"/>
    <xf numFmtId="0" fontId="66" fillId="35" borderId="21" applyNumberFormat="0" applyAlignment="0" applyProtection="0"/>
    <xf numFmtId="0" fontId="67" fillId="0" borderId="23" applyNumberFormat="0" applyFill="0" applyAlignment="0" applyProtection="0"/>
    <xf numFmtId="0" fontId="68" fillId="36" borderId="24" applyNumberFormat="0" applyAlignment="0" applyProtection="0"/>
    <xf numFmtId="0" fontId="69" fillId="0" borderId="1" applyNumberFormat="0" applyFill="0" applyBorder="0" applyAlignment="0" applyProtection="0"/>
    <xf numFmtId="0" fontId="6" fillId="37" borderId="25" applyNumberFormat="0" applyFont="0" applyAlignment="0" applyProtection="0"/>
    <xf numFmtId="0" fontId="70" fillId="0" borderId="1" applyNumberFormat="0" applyFill="0" applyBorder="0" applyAlignment="0" applyProtection="0"/>
    <xf numFmtId="0" fontId="54" fillId="0" borderId="26" applyNumberFormat="0" applyFill="0" applyAlignment="0" applyProtection="0"/>
    <xf numFmtId="0" fontId="55" fillId="38" borderId="1" applyNumberFormat="0" applyBorder="0" applyAlignment="0" applyProtection="0"/>
    <xf numFmtId="0" fontId="6" fillId="20" borderId="1" applyNumberFormat="0" applyBorder="0" applyAlignment="0" applyProtection="0"/>
    <xf numFmtId="0" fontId="6" fillId="39" borderId="1" applyNumberFormat="0" applyBorder="0" applyAlignment="0" applyProtection="0"/>
    <xf numFmtId="0" fontId="55" fillId="40" borderId="1" applyNumberFormat="0" applyBorder="0" applyAlignment="0" applyProtection="0"/>
    <xf numFmtId="0" fontId="55" fillId="41" borderId="1" applyNumberFormat="0" applyBorder="0" applyAlignment="0" applyProtection="0"/>
    <xf numFmtId="0" fontId="6" fillId="42" borderId="1" applyNumberFormat="0" applyBorder="0" applyAlignment="0" applyProtection="0"/>
    <xf numFmtId="0" fontId="6" fillId="43" borderId="1" applyNumberFormat="0" applyBorder="0" applyAlignment="0" applyProtection="0"/>
    <xf numFmtId="0" fontId="55" fillId="44" borderId="1" applyNumberFormat="0" applyBorder="0" applyAlignment="0" applyProtection="0"/>
    <xf numFmtId="0" fontId="55" fillId="45" borderId="1" applyNumberFormat="0" applyBorder="0" applyAlignment="0" applyProtection="0"/>
    <xf numFmtId="0" fontId="6" fillId="46" borderId="1" applyNumberFormat="0" applyBorder="0" applyAlignment="0" applyProtection="0"/>
    <xf numFmtId="0" fontId="6" fillId="47" borderId="1" applyNumberFormat="0" applyBorder="0" applyAlignment="0" applyProtection="0"/>
    <xf numFmtId="0" fontId="55" fillId="48" borderId="1" applyNumberFormat="0" applyBorder="0" applyAlignment="0" applyProtection="0"/>
    <xf numFmtId="0" fontId="55" fillId="49" borderId="1" applyNumberFormat="0" applyBorder="0" applyAlignment="0" applyProtection="0"/>
    <xf numFmtId="0" fontId="6" fillId="50" borderId="1" applyNumberFormat="0" applyBorder="0" applyAlignment="0" applyProtection="0"/>
    <xf numFmtId="0" fontId="6" fillId="51" borderId="1" applyNumberFormat="0" applyBorder="0" applyAlignment="0" applyProtection="0"/>
    <xf numFmtId="0" fontId="55" fillId="52" borderId="1" applyNumberFormat="0" applyBorder="0" applyAlignment="0" applyProtection="0"/>
    <xf numFmtId="0" fontId="55" fillId="53" borderId="1" applyNumberFormat="0" applyBorder="0" applyAlignment="0" applyProtection="0"/>
    <xf numFmtId="0" fontId="6" fillId="54" borderId="1" applyNumberFormat="0" applyBorder="0" applyAlignment="0" applyProtection="0"/>
    <xf numFmtId="0" fontId="6" fillId="55" borderId="1" applyNumberFormat="0" applyBorder="0" applyAlignment="0" applyProtection="0"/>
    <xf numFmtId="0" fontId="55" fillId="56" borderId="1" applyNumberFormat="0" applyBorder="0" applyAlignment="0" applyProtection="0"/>
    <xf numFmtId="0" fontId="55" fillId="57" borderId="1" applyNumberFormat="0" applyBorder="0" applyAlignment="0" applyProtection="0"/>
    <xf numFmtId="0" fontId="6" fillId="58" borderId="1" applyNumberFormat="0" applyBorder="0" applyAlignment="0" applyProtection="0"/>
    <xf numFmtId="0" fontId="6" fillId="59" borderId="1" applyNumberFormat="0" applyBorder="0" applyAlignment="0" applyProtection="0"/>
    <xf numFmtId="0" fontId="55" fillId="60" borderId="1" applyNumberFormat="0" applyBorder="0" applyAlignment="0" applyProtection="0"/>
    <xf numFmtId="0" fontId="56" fillId="0" borderId="1" applyNumberFormat="0" applyFill="0" applyBorder="0" applyAlignment="0" applyProtection="0"/>
    <xf numFmtId="0" fontId="73" fillId="0" borderId="1"/>
    <xf numFmtId="0" fontId="2" fillId="0" borderId="1"/>
    <xf numFmtId="9" fontId="2" fillId="0" borderId="1" applyFont="0" applyFill="0" applyBorder="0" applyAlignment="0" applyProtection="0"/>
    <xf numFmtId="43" fontId="73" fillId="0" borderId="1" applyFont="0" applyFill="0" applyBorder="0" applyAlignment="0" applyProtection="0"/>
    <xf numFmtId="9" fontId="73" fillId="0" borderId="1" applyFont="0" applyFill="0" applyBorder="0" applyAlignment="0" applyProtection="0"/>
    <xf numFmtId="0" fontId="73" fillId="0" borderId="1"/>
    <xf numFmtId="0" fontId="1" fillId="0" borderId="1"/>
    <xf numFmtId="0" fontId="6" fillId="0" borderId="1"/>
    <xf numFmtId="9" fontId="1" fillId="0" borderId="1" applyFont="0" applyFill="0" applyBorder="0" applyAlignment="0" applyProtection="0"/>
    <xf numFmtId="0" fontId="6" fillId="0" borderId="1"/>
    <xf numFmtId="0" fontId="6" fillId="0" borderId="1"/>
    <xf numFmtId="9" fontId="6" fillId="0" borderId="1" applyFont="0" applyFill="0" applyBorder="0" applyAlignment="0" applyProtection="0"/>
  </cellStyleXfs>
  <cellXfs count="743">
    <xf numFmtId="0" fontId="0" fillId="0" borderId="0" xfId="0"/>
    <xf numFmtId="0" fontId="71" fillId="0" borderId="0" xfId="0" applyFont="1"/>
    <xf numFmtId="0" fontId="72" fillId="0" borderId="0" xfId="0" applyFont="1" applyAlignment="1">
      <alignment horizontal="center"/>
    </xf>
    <xf numFmtId="0" fontId="34" fillId="0" borderId="0" xfId="16"/>
    <xf numFmtId="0" fontId="26" fillId="2" borderId="0" xfId="0" applyFont="1" applyFill="1" applyAlignment="1">
      <alignment vertical="center"/>
    </xf>
    <xf numFmtId="0" fontId="26" fillId="61" borderId="32" xfId="0" applyFont="1" applyFill="1" applyBorder="1" applyAlignment="1">
      <alignment vertical="center" wrapText="1"/>
    </xf>
    <xf numFmtId="0" fontId="26" fillId="3" borderId="34" xfId="0" applyFont="1" applyFill="1" applyBorder="1" applyAlignment="1">
      <alignment vertical="center" wrapText="1"/>
    </xf>
    <xf numFmtId="0" fontId="26" fillId="61" borderId="34" xfId="0" applyFont="1" applyFill="1" applyBorder="1" applyAlignment="1">
      <alignment vertical="center" wrapText="1"/>
    </xf>
    <xf numFmtId="0" fontId="75" fillId="2" borderId="0" xfId="0" applyFont="1" applyFill="1" applyAlignment="1">
      <alignment horizontal="left" vertical="center"/>
    </xf>
    <xf numFmtId="0" fontId="74" fillId="65" borderId="0" xfId="0" applyFont="1" applyFill="1" applyAlignment="1">
      <alignment horizontal="center" vertical="center" wrapText="1"/>
    </xf>
    <xf numFmtId="0" fontId="54" fillId="67" borderId="48" xfId="247" applyFont="1" applyFill="1" applyBorder="1" applyAlignment="1">
      <alignment horizontal="left"/>
    </xf>
    <xf numFmtId="171" fontId="54" fillId="67" borderId="48" xfId="180" applyNumberFormat="1" applyFont="1" applyFill="1" applyBorder="1" applyAlignment="1">
      <alignment horizontal="right"/>
    </xf>
    <xf numFmtId="0" fontId="26" fillId="0" borderId="1" xfId="247" applyFont="1"/>
    <xf numFmtId="0" fontId="74" fillId="0" borderId="1" xfId="177" applyFont="1" applyAlignment="1">
      <alignment horizontal="center" vertical="center" readingOrder="1"/>
    </xf>
    <xf numFmtId="0" fontId="77" fillId="0" borderId="1" xfId="177" applyFont="1"/>
    <xf numFmtId="0" fontId="76" fillId="0" borderId="1" xfId="178" applyFont="1" applyFill="1" applyBorder="1"/>
    <xf numFmtId="0" fontId="79" fillId="0" borderId="1" xfId="178" applyFont="1" applyAlignment="1">
      <alignment horizontal="center" vertical="center"/>
    </xf>
    <xf numFmtId="0" fontId="76" fillId="7" borderId="1" xfId="178" applyFont="1" applyFill="1" applyBorder="1"/>
    <xf numFmtId="180" fontId="76" fillId="7" borderId="1" xfId="178" applyNumberFormat="1" applyFont="1" applyFill="1" applyBorder="1"/>
    <xf numFmtId="181" fontId="76" fillId="7" borderId="1" xfId="178" applyNumberFormat="1" applyFont="1" applyFill="1" applyBorder="1"/>
    <xf numFmtId="0" fontId="74" fillId="10" borderId="55" xfId="178" applyFont="1" applyFill="1" applyBorder="1" applyAlignment="1">
      <alignment horizontal="left" vertical="center" wrapText="1"/>
    </xf>
    <xf numFmtId="173" fontId="74" fillId="10" borderId="56" xfId="178" applyNumberFormat="1" applyFont="1" applyFill="1" applyBorder="1" applyAlignment="1">
      <alignment horizontal="center" vertical="center" wrapText="1"/>
    </xf>
    <xf numFmtId="173" fontId="74" fillId="71" borderId="56" xfId="178" applyNumberFormat="1" applyFont="1" applyFill="1" applyBorder="1" applyAlignment="1">
      <alignment horizontal="center" vertical="center" wrapText="1"/>
    </xf>
    <xf numFmtId="166" fontId="74" fillId="10" borderId="56" xfId="41" applyNumberFormat="1" applyFont="1" applyFill="1" applyBorder="1" applyAlignment="1">
      <alignment horizontal="center" vertical="center" wrapText="1"/>
    </xf>
    <xf numFmtId="43" fontId="74" fillId="10" borderId="56" xfId="179" applyFont="1" applyFill="1" applyBorder="1" applyAlignment="1">
      <alignment horizontal="center" vertical="center" wrapText="1"/>
    </xf>
    <xf numFmtId="0" fontId="78" fillId="0" borderId="1" xfId="177" applyFont="1"/>
    <xf numFmtId="0" fontId="78" fillId="0" borderId="1" xfId="178" applyFont="1" applyFill="1" applyBorder="1"/>
    <xf numFmtId="0" fontId="68" fillId="16" borderId="1" xfId="187" applyFont="1" applyFill="1" applyAlignment="1">
      <alignment horizontal="center" vertical="center" wrapText="1"/>
    </xf>
    <xf numFmtId="0" fontId="68" fillId="16" borderId="1" xfId="187" applyFont="1" applyFill="1" applyAlignment="1">
      <alignment vertical="center" wrapText="1"/>
    </xf>
    <xf numFmtId="0" fontId="68" fillId="16" borderId="1" xfId="187" applyFont="1" applyFill="1" applyAlignment="1">
      <alignment vertical="top" wrapText="1"/>
    </xf>
    <xf numFmtId="0" fontId="54" fillId="2" borderId="1" xfId="187" applyFont="1" applyFill="1"/>
    <xf numFmtId="3" fontId="54" fillId="72" borderId="1" xfId="187" applyNumberFormat="1" applyFont="1" applyFill="1" applyAlignment="1">
      <alignment horizontal="center" vertical="center"/>
    </xf>
    <xf numFmtId="167" fontId="54" fillId="72" borderId="1" xfId="179" applyNumberFormat="1" applyFont="1" applyFill="1" applyAlignment="1">
      <alignment horizontal="right" vertical="center"/>
    </xf>
    <xf numFmtId="167" fontId="54" fillId="72" borderId="1" xfId="179" applyNumberFormat="1" applyFont="1" applyFill="1" applyAlignment="1">
      <alignment horizontal="center" vertical="center"/>
    </xf>
    <xf numFmtId="167" fontId="54" fillId="72" borderId="1" xfId="179" applyNumberFormat="1" applyFont="1" applyFill="1" applyAlignment="1">
      <alignment vertical="center"/>
    </xf>
    <xf numFmtId="166" fontId="54" fillId="72" borderId="1" xfId="171" applyNumberFormat="1" applyFont="1" applyFill="1" applyAlignment="1">
      <alignment horizontal="center" vertical="center"/>
    </xf>
    <xf numFmtId="167" fontId="54" fillId="0" borderId="1" xfId="179" applyNumberFormat="1" applyFont="1" applyAlignment="1">
      <alignment vertical="center"/>
    </xf>
    <xf numFmtId="166" fontId="54" fillId="0" borderId="1" xfId="171" applyNumberFormat="1" applyFont="1" applyAlignment="1">
      <alignment horizontal="center" vertical="center"/>
    </xf>
    <xf numFmtId="0" fontId="68" fillId="16" borderId="1" xfId="187" applyFont="1" applyFill="1" applyAlignment="1">
      <alignment wrapText="1"/>
    </xf>
    <xf numFmtId="0" fontId="68" fillId="16" borderId="1" xfId="187" applyFont="1" applyFill="1" applyAlignment="1">
      <alignment horizontal="center"/>
    </xf>
    <xf numFmtId="167" fontId="75" fillId="10" borderId="1" xfId="179" applyNumberFormat="1" applyFont="1" applyFill="1" applyAlignment="1">
      <alignment horizontal="center" vertical="center"/>
    </xf>
    <xf numFmtId="167" fontId="75" fillId="0" borderId="1" xfId="179" applyNumberFormat="1" applyFont="1" applyAlignment="1">
      <alignment horizontal="center" vertical="center"/>
    </xf>
    <xf numFmtId="167" fontId="83" fillId="10" borderId="1" xfId="179" applyNumberFormat="1" applyFont="1" applyFill="1" applyAlignment="1">
      <alignment horizontal="center" vertical="center"/>
    </xf>
    <xf numFmtId="0" fontId="26" fillId="0" borderId="0" xfId="0" applyFont="1"/>
    <xf numFmtId="2" fontId="71" fillId="7" borderId="1" xfId="81" applyNumberFormat="1" applyFont="1" applyFill="1" applyAlignment="1">
      <alignment horizontal="center" vertical="center"/>
    </xf>
    <xf numFmtId="10" fontId="71" fillId="7" borderId="1" xfId="82" applyNumberFormat="1" applyFont="1" applyFill="1" applyAlignment="1">
      <alignment horizontal="center" vertical="center"/>
    </xf>
    <xf numFmtId="2" fontId="72" fillId="18" borderId="1" xfId="81" applyNumberFormat="1" applyFont="1" applyFill="1" applyAlignment="1">
      <alignment horizontal="center" vertical="center"/>
    </xf>
    <xf numFmtId="10" fontId="72" fillId="18" borderId="1" xfId="82" applyNumberFormat="1" applyFont="1" applyFill="1" applyAlignment="1">
      <alignment horizontal="center" vertical="center"/>
    </xf>
    <xf numFmtId="2" fontId="72" fillId="7" borderId="1" xfId="81" applyNumberFormat="1" applyFont="1" applyFill="1" applyAlignment="1">
      <alignment horizontal="center" vertical="center"/>
    </xf>
    <xf numFmtId="10" fontId="72" fillId="7" borderId="1" xfId="82" applyNumberFormat="1" applyFont="1" applyFill="1" applyAlignment="1">
      <alignment horizontal="center" vertical="center"/>
    </xf>
    <xf numFmtId="0" fontId="85" fillId="0" borderId="1" xfId="187" applyFont="1"/>
    <xf numFmtId="0" fontId="54" fillId="0" borderId="1" xfId="187" applyFont="1" applyAlignment="1">
      <alignment horizontal="center" vertical="center" wrapText="1"/>
    </xf>
    <xf numFmtId="0" fontId="54" fillId="0" borderId="1" xfId="187" applyFont="1" applyAlignment="1">
      <alignment vertical="center" wrapText="1"/>
    </xf>
    <xf numFmtId="174" fontId="75" fillId="0" borderId="1" xfId="173" applyNumberFormat="1" applyFont="1"/>
    <xf numFmtId="0" fontId="75" fillId="0" borderId="1" xfId="7" applyNumberFormat="1" applyFont="1"/>
    <xf numFmtId="3" fontId="75" fillId="0" borderId="1" xfId="173" applyNumberFormat="1" applyFont="1"/>
    <xf numFmtId="10" fontId="75" fillId="0" borderId="1" xfId="31" applyNumberFormat="1" applyFont="1"/>
    <xf numFmtId="3" fontId="75" fillId="0" borderId="1" xfId="7" applyNumberFormat="1" applyFont="1"/>
    <xf numFmtId="10" fontId="75" fillId="0" borderId="1" xfId="7" applyNumberFormat="1" applyFont="1"/>
    <xf numFmtId="174" fontId="75" fillId="0" borderId="1" xfId="7" applyNumberFormat="1" applyFont="1"/>
    <xf numFmtId="166" fontId="75" fillId="0" borderId="1" xfId="7" applyNumberFormat="1" applyFont="1"/>
    <xf numFmtId="0" fontId="80" fillId="6" borderId="1" xfId="256" applyFont="1" applyFill="1" applyAlignment="1">
      <alignment horizontal="center" vertical="center" wrapText="1"/>
    </xf>
    <xf numFmtId="17" fontId="80" fillId="6" borderId="1" xfId="256" quotePrefix="1" applyNumberFormat="1" applyFont="1" applyFill="1" applyAlignment="1">
      <alignment horizontal="center" vertical="center" wrapText="1"/>
    </xf>
    <xf numFmtId="0" fontId="85" fillId="3" borderId="2" xfId="256" applyFont="1" applyFill="1" applyBorder="1" applyAlignment="1">
      <alignment horizontal="left" vertical="center" wrapText="1"/>
    </xf>
    <xf numFmtId="3" fontId="85" fillId="3" borderId="2" xfId="256" applyNumberFormat="1" applyFont="1" applyFill="1" applyBorder="1" applyAlignment="1">
      <alignment horizontal="right" vertical="center"/>
    </xf>
    <xf numFmtId="0" fontId="85" fillId="3" borderId="3" xfId="256" applyFont="1" applyFill="1" applyBorder="1" applyAlignment="1">
      <alignment horizontal="left" vertical="center"/>
    </xf>
    <xf numFmtId="3" fontId="85" fillId="3" borderId="3" xfId="256" applyNumberFormat="1" applyFont="1" applyFill="1" applyBorder="1" applyAlignment="1">
      <alignment horizontal="right" vertical="center"/>
    </xf>
    <xf numFmtId="3" fontId="85" fillId="0" borderId="2" xfId="23" applyNumberFormat="1" applyFont="1" applyBorder="1"/>
    <xf numFmtId="0" fontId="85" fillId="3" borderId="3" xfId="256" applyFont="1" applyFill="1" applyBorder="1" applyAlignment="1">
      <alignment horizontal="left" vertical="center" wrapText="1"/>
    </xf>
    <xf numFmtId="0" fontId="80" fillId="6" borderId="3" xfId="257" applyFont="1" applyFill="1" applyBorder="1" applyAlignment="1">
      <alignment horizontal="center" vertical="center" wrapText="1"/>
    </xf>
    <xf numFmtId="17" fontId="80" fillId="6" borderId="3" xfId="257" quotePrefix="1" applyNumberFormat="1" applyFont="1" applyFill="1" applyBorder="1" applyAlignment="1">
      <alignment horizontal="center" vertical="center" wrapText="1"/>
    </xf>
    <xf numFmtId="0" fontId="85" fillId="7" borderId="2" xfId="257" applyFont="1" applyFill="1" applyBorder="1"/>
    <xf numFmtId="3" fontId="85" fillId="7" borderId="2" xfId="257" applyNumberFormat="1" applyFont="1" applyFill="1" applyBorder="1"/>
    <xf numFmtId="0" fontId="86" fillId="7" borderId="5" xfId="23" applyFont="1" applyFill="1" applyBorder="1" applyAlignment="1">
      <alignment horizontal="left" vertical="center" wrapText="1"/>
    </xf>
    <xf numFmtId="3" fontId="86" fillId="7" borderId="5" xfId="23" applyNumberFormat="1" applyFont="1" applyFill="1" applyBorder="1" applyAlignment="1">
      <alignment horizontal="right" vertical="center"/>
    </xf>
    <xf numFmtId="0" fontId="86" fillId="7" borderId="1" xfId="23" applyFont="1" applyFill="1" applyBorder="1" applyAlignment="1">
      <alignment horizontal="left" vertical="center" wrapText="1"/>
    </xf>
    <xf numFmtId="3" fontId="86" fillId="7" borderId="1" xfId="23" applyNumberFormat="1" applyFont="1" applyFill="1" applyBorder="1" applyAlignment="1">
      <alignment horizontal="right" vertical="center"/>
    </xf>
    <xf numFmtId="0" fontId="86" fillId="7" borderId="1" xfId="23" applyFont="1" applyFill="1" applyBorder="1" applyAlignment="1">
      <alignment horizontal="right" vertical="center"/>
    </xf>
    <xf numFmtId="0" fontId="86" fillId="7" borderId="1" xfId="23" applyFont="1" applyFill="1" applyBorder="1" applyAlignment="1">
      <alignment horizontal="left" vertical="center"/>
    </xf>
    <xf numFmtId="0" fontId="86" fillId="7" borderId="5" xfId="23" applyFont="1" applyFill="1" applyBorder="1" applyAlignment="1">
      <alignment horizontal="left" vertical="center"/>
    </xf>
    <xf numFmtId="0" fontId="86" fillId="7" borderId="5" xfId="23" applyFont="1" applyFill="1" applyBorder="1" applyAlignment="1">
      <alignment horizontal="right" vertical="center"/>
    </xf>
    <xf numFmtId="0" fontId="80" fillId="6" borderId="5" xfId="23" applyFont="1" applyFill="1" applyBorder="1" applyAlignment="1">
      <alignment horizontal="center" vertical="center"/>
    </xf>
    <xf numFmtId="172" fontId="75" fillId="0" borderId="1" xfId="7" applyNumberFormat="1" applyFont="1"/>
    <xf numFmtId="0" fontId="75" fillId="0" borderId="1" xfId="7" applyFont="1"/>
    <xf numFmtId="0" fontId="74" fillId="2" borderId="0" xfId="0" applyFont="1" applyFill="1" applyAlignment="1">
      <alignment horizontal="center" vertical="center" wrapText="1"/>
    </xf>
    <xf numFmtId="0" fontId="74" fillId="2" borderId="0" xfId="0" applyFont="1" applyFill="1" applyAlignment="1">
      <alignment horizontal="center" vertical="center"/>
    </xf>
    <xf numFmtId="0" fontId="84" fillId="16" borderId="0" xfId="0" applyFont="1" applyFill="1" applyAlignment="1">
      <alignment horizontal="center" vertical="center" wrapText="1"/>
    </xf>
    <xf numFmtId="0" fontId="80" fillId="6" borderId="4" xfId="23" applyFont="1" applyFill="1" applyBorder="1" applyAlignment="1">
      <alignment horizontal="center" vertical="center" wrapText="1"/>
    </xf>
    <xf numFmtId="0" fontId="80" fillId="6" borderId="10" xfId="23" applyFont="1" applyFill="1" applyBorder="1" applyAlignment="1">
      <alignment horizontal="center" vertical="center"/>
    </xf>
    <xf numFmtId="0" fontId="80" fillId="6" borderId="4" xfId="23" applyFont="1" applyFill="1" applyBorder="1" applyAlignment="1">
      <alignment horizontal="center" vertical="center"/>
    </xf>
    <xf numFmtId="0" fontId="34" fillId="4" borderId="1" xfId="16" applyFill="1" applyBorder="1" applyAlignment="1">
      <alignment horizontal="center"/>
    </xf>
    <xf numFmtId="0" fontId="74" fillId="2" borderId="1" xfId="0" applyFont="1" applyFill="1" applyBorder="1" applyAlignment="1">
      <alignment horizontal="center" vertical="center"/>
    </xf>
    <xf numFmtId="0" fontId="74" fillId="2" borderId="35" xfId="0" applyFont="1" applyFill="1" applyBorder="1" applyAlignment="1">
      <alignment horizontal="center" vertical="center"/>
    </xf>
    <xf numFmtId="0" fontId="74" fillId="2" borderId="1" xfId="0" applyFont="1" applyFill="1" applyBorder="1" applyAlignment="1">
      <alignment horizontal="center" vertical="center" wrapText="1"/>
    </xf>
    <xf numFmtId="0" fontId="74" fillId="2" borderId="35" xfId="0" applyFont="1" applyFill="1" applyBorder="1" applyAlignment="1">
      <alignment horizontal="center" vertical="center" wrapText="1"/>
    </xf>
    <xf numFmtId="0" fontId="74" fillId="2" borderId="0" xfId="0" applyFont="1" applyFill="1" applyAlignment="1">
      <alignment horizontal="center" vertical="center" wrapText="1"/>
    </xf>
    <xf numFmtId="0" fontId="74" fillId="2" borderId="37" xfId="0" applyFont="1" applyFill="1" applyBorder="1" applyAlignment="1">
      <alignment horizontal="center" vertical="center"/>
    </xf>
    <xf numFmtId="0" fontId="74" fillId="2" borderId="0" xfId="0" applyFont="1" applyFill="1" applyAlignment="1">
      <alignment horizontal="center" vertical="center"/>
    </xf>
    <xf numFmtId="0" fontId="74" fillId="65" borderId="35" xfId="0" applyFont="1" applyFill="1" applyBorder="1" applyAlignment="1">
      <alignment horizontal="left" vertical="center"/>
    </xf>
    <xf numFmtId="0" fontId="80" fillId="70" borderId="49" xfId="178" applyFont="1" applyFill="1" applyBorder="1" applyAlignment="1">
      <alignment horizontal="center" vertical="center" wrapText="1"/>
    </xf>
    <xf numFmtId="0" fontId="80" fillId="70" borderId="50" xfId="178" applyFont="1" applyFill="1" applyBorder="1" applyAlignment="1">
      <alignment horizontal="center" vertical="center" wrapText="1"/>
    </xf>
    <xf numFmtId="0" fontId="80" fillId="27" borderId="49" xfId="178" applyFont="1" applyFill="1" applyBorder="1" applyAlignment="1">
      <alignment horizontal="center" vertical="center" wrapText="1"/>
    </xf>
    <xf numFmtId="0" fontId="80" fillId="27" borderId="50" xfId="178" applyFont="1" applyFill="1" applyBorder="1" applyAlignment="1">
      <alignment horizontal="center" vertical="center" wrapText="1"/>
    </xf>
    <xf numFmtId="0" fontId="80" fillId="27" borderId="51" xfId="178" applyFont="1" applyFill="1" applyBorder="1" applyAlignment="1">
      <alignment horizontal="center" vertical="center" wrapText="1"/>
    </xf>
    <xf numFmtId="0" fontId="76" fillId="0" borderId="1" xfId="178" applyFont="1" applyFill="1" applyBorder="1" applyAlignment="1">
      <alignment horizontal="left" wrapText="1"/>
    </xf>
    <xf numFmtId="0" fontId="84" fillId="16" borderId="0" xfId="0" applyFont="1" applyFill="1" applyAlignment="1">
      <alignment horizontal="center" vertical="center" wrapText="1"/>
    </xf>
    <xf numFmtId="0" fontId="34" fillId="4" borderId="0" xfId="16" applyFill="1" applyAlignment="1">
      <alignment horizontal="center"/>
    </xf>
    <xf numFmtId="0" fontId="80" fillId="6" borderId="10" xfId="23" applyFont="1" applyFill="1" applyBorder="1" applyAlignment="1">
      <alignment horizontal="center" vertical="center" wrapText="1"/>
    </xf>
    <xf numFmtId="0" fontId="80" fillId="6" borderId="4" xfId="23" applyFont="1" applyFill="1" applyBorder="1" applyAlignment="1">
      <alignment horizontal="center" vertical="center" wrapText="1"/>
    </xf>
    <xf numFmtId="0" fontId="80" fillId="6" borderId="10" xfId="23" applyFont="1" applyFill="1" applyBorder="1" applyAlignment="1">
      <alignment horizontal="center" vertical="center"/>
    </xf>
    <xf numFmtId="0" fontId="80" fillId="6" borderId="4" xfId="23" applyFont="1" applyFill="1" applyBorder="1" applyAlignment="1">
      <alignment horizontal="center" vertical="center"/>
    </xf>
    <xf numFmtId="0" fontId="80" fillId="6" borderId="11" xfId="23" applyFont="1" applyFill="1" applyBorder="1" applyAlignment="1">
      <alignment horizontal="center" vertical="center"/>
    </xf>
    <xf numFmtId="0" fontId="80" fillId="6" borderId="16" xfId="23" applyFont="1" applyFill="1" applyBorder="1" applyAlignment="1">
      <alignment horizontal="center" vertical="center"/>
    </xf>
    <xf numFmtId="0" fontId="54" fillId="0" borderId="1" xfId="187" applyFont="1" applyAlignment="1">
      <alignment horizontal="center"/>
    </xf>
    <xf numFmtId="171" fontId="26" fillId="0" borderId="1" xfId="250" applyNumberFormat="1" applyFont="1" applyBorder="1"/>
    <xf numFmtId="0" fontId="84" fillId="12" borderId="0" xfId="0" applyFont="1" applyFill="1" applyAlignment="1">
      <alignment horizontal="center" vertical="center"/>
    </xf>
    <xf numFmtId="0" fontId="84" fillId="12" borderId="13" xfId="0" applyFont="1" applyFill="1" applyBorder="1" applyAlignment="1">
      <alignment horizontal="center" vertical="center"/>
    </xf>
    <xf numFmtId="0" fontId="84" fillId="12" borderId="14" xfId="0" applyFont="1" applyFill="1" applyBorder="1" applyAlignment="1">
      <alignment horizontal="center" vertical="center"/>
    </xf>
    <xf numFmtId="0" fontId="84" fillId="12" borderId="0" xfId="0" applyFont="1" applyFill="1" applyAlignment="1">
      <alignment horizontal="center" vertical="center" wrapText="1"/>
    </xf>
    <xf numFmtId="0" fontId="84" fillId="12" borderId="15" xfId="0" applyFont="1" applyFill="1" applyBorder="1" applyAlignment="1">
      <alignment horizontal="center" vertical="center" wrapText="1"/>
    </xf>
    <xf numFmtId="0" fontId="71" fillId="9" borderId="0" xfId="0" applyFont="1" applyFill="1" applyAlignment="1">
      <alignment horizontal="center" vertical="center" wrapText="1"/>
    </xf>
    <xf numFmtId="10" fontId="72" fillId="28" borderId="1" xfId="251" applyNumberFormat="1" applyFont="1" applyFill="1" applyAlignment="1">
      <alignment horizontal="center" vertical="center" wrapText="1"/>
    </xf>
    <xf numFmtId="10" fontId="72" fillId="28" borderId="15" xfId="251" applyNumberFormat="1" applyFont="1" applyFill="1" applyBorder="1" applyAlignment="1">
      <alignment horizontal="center" vertical="center" wrapText="1"/>
    </xf>
    <xf numFmtId="10" fontId="72" fillId="29" borderId="1" xfId="251" applyNumberFormat="1" applyFont="1" applyFill="1" applyAlignment="1">
      <alignment horizontal="center" vertical="center" wrapText="1"/>
    </xf>
    <xf numFmtId="10" fontId="72" fillId="29" borderId="15" xfId="251" applyNumberFormat="1" applyFont="1" applyFill="1" applyBorder="1" applyAlignment="1">
      <alignment horizontal="center" vertical="center" wrapText="1"/>
    </xf>
    <xf numFmtId="0" fontId="55" fillId="0" borderId="1" xfId="254" applyFont="1"/>
    <xf numFmtId="0" fontId="85" fillId="0" borderId="0" xfId="0" applyFont="1"/>
    <xf numFmtId="17" fontId="85" fillId="0" borderId="0" xfId="0" applyNumberFormat="1" applyFont="1"/>
    <xf numFmtId="3" fontId="85" fillId="0" borderId="0" xfId="0" applyNumberFormat="1" applyFont="1"/>
    <xf numFmtId="0" fontId="85" fillId="0" borderId="0" xfId="0" applyFont="1" applyFill="1"/>
    <xf numFmtId="3" fontId="85" fillId="0" borderId="0" xfId="0" applyNumberFormat="1" applyFont="1" applyFill="1"/>
    <xf numFmtId="166" fontId="85" fillId="0" borderId="1" xfId="258" applyNumberFormat="1" applyFont="1"/>
    <xf numFmtId="17" fontId="85" fillId="0" borderId="0" xfId="0" applyNumberFormat="1" applyFont="1" applyFill="1"/>
    <xf numFmtId="0" fontId="72" fillId="0" borderId="0" xfId="0" applyFont="1"/>
    <xf numFmtId="0" fontId="34" fillId="4" borderId="1" xfId="16" applyFill="1" applyBorder="1" applyAlignment="1">
      <alignment horizontal="center" vertical="center"/>
    </xf>
    <xf numFmtId="0" fontId="72" fillId="5" borderId="0" xfId="0" applyFont="1" applyFill="1"/>
    <xf numFmtId="0" fontId="72" fillId="4" borderId="0" xfId="0" applyFont="1" applyFill="1"/>
    <xf numFmtId="0" fontId="34" fillId="4" borderId="1" xfId="16" applyFont="1" applyFill="1" applyBorder="1" applyAlignment="1">
      <alignment horizontal="center"/>
    </xf>
    <xf numFmtId="0" fontId="86" fillId="0" borderId="1" xfId="187" applyFont="1" applyAlignment="1">
      <alignment horizontal="left" vertical="center"/>
    </xf>
    <xf numFmtId="0" fontId="74" fillId="0" borderId="1" xfId="187" applyFont="1" applyAlignment="1">
      <alignment horizontal="left" vertical="center"/>
    </xf>
    <xf numFmtId="0" fontId="79" fillId="0" borderId="1" xfId="187" applyFont="1"/>
    <xf numFmtId="49" fontId="79" fillId="0" borderId="1" xfId="187" applyNumberFormat="1" applyFont="1" applyAlignment="1">
      <alignment horizontal="left"/>
    </xf>
    <xf numFmtId="0" fontId="84" fillId="27" borderId="6" xfId="187" applyFont="1" applyFill="1" applyBorder="1" applyAlignment="1">
      <alignment horizontal="center"/>
    </xf>
    <xf numFmtId="0" fontId="79" fillId="0" borderId="6" xfId="187" applyFont="1" applyFill="1" applyBorder="1" applyAlignment="1">
      <alignment horizontal="center" vertical="center" wrapText="1"/>
    </xf>
    <xf numFmtId="0" fontId="85" fillId="0" borderId="6" xfId="0" applyFont="1" applyFill="1" applyBorder="1" applyAlignment="1">
      <alignment horizontal="center" wrapText="1"/>
    </xf>
    <xf numFmtId="3" fontId="85" fillId="0" borderId="6" xfId="0" applyNumberFormat="1" applyFont="1" applyBorder="1" applyAlignment="1">
      <alignment horizontal="right" wrapText="1"/>
    </xf>
    <xf numFmtId="3" fontId="85" fillId="0" borderId="1" xfId="187" applyNumberFormat="1" applyFont="1"/>
    <xf numFmtId="0" fontId="79" fillId="0" borderId="6" xfId="187" applyFont="1" applyFill="1" applyBorder="1" applyAlignment="1">
      <alignment horizontal="center" vertical="center"/>
    </xf>
    <xf numFmtId="166" fontId="85" fillId="0" borderId="6" xfId="171" applyNumberFormat="1" applyFont="1" applyBorder="1"/>
    <xf numFmtId="0" fontId="85" fillId="0" borderId="1" xfId="187" applyFont="1" applyAlignment="1">
      <alignment horizontal="left" wrapText="1"/>
    </xf>
    <xf numFmtId="0" fontId="85" fillId="0" borderId="1" xfId="187" applyFont="1" applyAlignment="1"/>
    <xf numFmtId="166" fontId="85" fillId="0" borderId="1" xfId="171" applyNumberFormat="1" applyFont="1"/>
    <xf numFmtId="9" fontId="85" fillId="0" borderId="1" xfId="171" applyFont="1"/>
    <xf numFmtId="0" fontId="79" fillId="0" borderId="17" xfId="187" applyFont="1" applyFill="1" applyBorder="1" applyAlignment="1">
      <alignment horizontal="center" vertical="center"/>
    </xf>
    <xf numFmtId="0" fontId="79" fillId="0" borderId="7" xfId="187" applyFont="1" applyFill="1" applyBorder="1" applyAlignment="1">
      <alignment horizontal="center" vertical="center"/>
    </xf>
    <xf numFmtId="3" fontId="85" fillId="0" borderId="6" xfId="0" applyNumberFormat="1" applyFont="1" applyFill="1" applyBorder="1" applyAlignment="1">
      <alignment horizontal="right" wrapText="1"/>
    </xf>
    <xf numFmtId="0" fontId="79" fillId="0" borderId="12" xfId="187" applyFont="1" applyFill="1" applyBorder="1" applyAlignment="1">
      <alignment horizontal="center" vertical="center"/>
    </xf>
    <xf numFmtId="0" fontId="79" fillId="0" borderId="17" xfId="0" applyFont="1" applyFill="1" applyBorder="1" applyAlignment="1">
      <alignment horizontal="center" vertical="center"/>
    </xf>
    <xf numFmtId="0" fontId="79" fillId="0" borderId="7" xfId="0" applyFont="1" applyFill="1" applyBorder="1" applyAlignment="1">
      <alignment horizontal="center" vertical="center"/>
    </xf>
    <xf numFmtId="166" fontId="85" fillId="0" borderId="6" xfId="258" applyNumberFormat="1" applyFont="1" applyBorder="1"/>
    <xf numFmtId="0" fontId="79" fillId="0" borderId="12" xfId="0" applyFont="1" applyFill="1" applyBorder="1" applyAlignment="1">
      <alignment horizontal="center" vertical="center"/>
    </xf>
    <xf numFmtId="0" fontId="87" fillId="0" borderId="1" xfId="187" applyFont="1"/>
    <xf numFmtId="0" fontId="85" fillId="0" borderId="1" xfId="187" applyFont="1" applyFill="1" applyBorder="1"/>
    <xf numFmtId="0" fontId="79" fillId="0" borderId="17" xfId="187" applyFont="1" applyFill="1" applyBorder="1" applyAlignment="1">
      <alignment horizontal="center" vertical="center" wrapText="1"/>
    </xf>
    <xf numFmtId="0" fontId="85" fillId="0" borderId="6" xfId="187" applyFont="1" applyFill="1" applyBorder="1" applyAlignment="1">
      <alignment horizontal="center" wrapText="1"/>
    </xf>
    <xf numFmtId="0" fontId="79" fillId="0" borderId="7" xfId="187" applyFont="1" applyFill="1" applyBorder="1" applyAlignment="1">
      <alignment horizontal="center" vertical="center" wrapText="1"/>
    </xf>
    <xf numFmtId="0" fontId="79" fillId="0" borderId="12" xfId="187" applyFont="1" applyFill="1" applyBorder="1" applyAlignment="1">
      <alignment horizontal="center" vertical="center" wrapText="1"/>
    </xf>
    <xf numFmtId="0" fontId="84" fillId="26" borderId="6" xfId="187" applyFont="1" applyFill="1" applyBorder="1" applyAlignment="1">
      <alignment vertical="center"/>
    </xf>
    <xf numFmtId="0" fontId="84" fillId="26" borderId="6" xfId="187" applyFont="1" applyFill="1" applyBorder="1" applyAlignment="1">
      <alignment horizontal="center" vertical="center" wrapText="1"/>
    </xf>
    <xf numFmtId="0" fontId="85" fillId="0" borderId="6" xfId="187" applyFont="1" applyFill="1" applyBorder="1"/>
    <xf numFmtId="0" fontId="85" fillId="0" borderId="6" xfId="187" applyFont="1" applyBorder="1"/>
    <xf numFmtId="166" fontId="85" fillId="0" borderId="6" xfId="171" applyNumberFormat="1" applyFont="1" applyFill="1" applyBorder="1"/>
    <xf numFmtId="0" fontId="79" fillId="9" borderId="6" xfId="187" applyFont="1" applyFill="1" applyBorder="1"/>
    <xf numFmtId="166" fontId="79" fillId="9" borderId="6" xfId="171" applyNumberFormat="1" applyFont="1" applyFill="1" applyBorder="1"/>
    <xf numFmtId="0" fontId="84" fillId="26" borderId="6" xfId="187" applyFont="1" applyFill="1" applyBorder="1"/>
    <xf numFmtId="3" fontId="84" fillId="26" borderId="6" xfId="187" applyNumberFormat="1" applyFont="1" applyFill="1" applyBorder="1"/>
    <xf numFmtId="9" fontId="84" fillId="26" borderId="6" xfId="187" applyNumberFormat="1" applyFont="1" applyFill="1" applyBorder="1"/>
    <xf numFmtId="3" fontId="85" fillId="0" borderId="6" xfId="187" applyNumberFormat="1" applyFont="1" applyFill="1" applyBorder="1"/>
    <xf numFmtId="3" fontId="85" fillId="0" borderId="6" xfId="187" applyNumberFormat="1" applyFont="1" applyBorder="1"/>
    <xf numFmtId="3" fontId="79" fillId="9" borderId="6" xfId="187" applyNumberFormat="1" applyFont="1" applyFill="1" applyBorder="1"/>
    <xf numFmtId="17" fontId="85" fillId="0" borderId="1" xfId="187" applyNumberFormat="1" applyFont="1" applyFill="1"/>
    <xf numFmtId="3" fontId="85" fillId="0" borderId="1" xfId="187" applyNumberFormat="1" applyFont="1" applyFill="1"/>
    <xf numFmtId="17" fontId="85" fillId="0" borderId="1" xfId="187" applyNumberFormat="1" applyFont="1"/>
    <xf numFmtId="170" fontId="85" fillId="0" borderId="1" xfId="187" applyNumberFormat="1" applyFont="1"/>
    <xf numFmtId="0" fontId="85" fillId="0" borderId="1" xfId="187" applyNumberFormat="1" applyFont="1"/>
    <xf numFmtId="0" fontId="85" fillId="0" borderId="1" xfId="187" applyFont="1" applyFill="1"/>
    <xf numFmtId="9" fontId="72" fillId="0" borderId="1" xfId="171" applyFont="1"/>
    <xf numFmtId="166" fontId="72" fillId="0" borderId="1" xfId="171" applyNumberFormat="1" applyFont="1"/>
    <xf numFmtId="0" fontId="86" fillId="0" borderId="0" xfId="0" applyFont="1" applyAlignment="1">
      <alignment horizontal="left" vertical="center"/>
    </xf>
    <xf numFmtId="0" fontId="6" fillId="0" borderId="1" xfId="254" applyFont="1"/>
    <xf numFmtId="0" fontId="32" fillId="0" borderId="1" xfId="15" applyFont="1"/>
    <xf numFmtId="0" fontId="85" fillId="0" borderId="1" xfId="254" applyFont="1"/>
    <xf numFmtId="3" fontId="85" fillId="0" borderId="1" xfId="254" applyNumberFormat="1" applyFont="1"/>
    <xf numFmtId="2" fontId="85" fillId="0" borderId="1" xfId="254" applyNumberFormat="1" applyFont="1"/>
    <xf numFmtId="183" fontId="26" fillId="0" borderId="1" xfId="258" applyNumberFormat="1" applyFont="1"/>
    <xf numFmtId="3" fontId="85" fillId="0" borderId="1" xfId="254" applyNumberFormat="1" applyFont="1" applyBorder="1"/>
    <xf numFmtId="2" fontId="85" fillId="0" borderId="1" xfId="254" applyNumberFormat="1" applyFont="1" applyBorder="1"/>
    <xf numFmtId="0" fontId="79" fillId="0" borderId="5" xfId="254" applyFont="1" applyBorder="1"/>
    <xf numFmtId="3" fontId="79" fillId="0" borderId="5" xfId="254" applyNumberFormat="1" applyFont="1" applyBorder="1"/>
    <xf numFmtId="169" fontId="79" fillId="0" borderId="5" xfId="254" applyNumberFormat="1" applyFont="1" applyBorder="1"/>
    <xf numFmtId="2" fontId="79" fillId="0" borderId="5" xfId="254" applyNumberFormat="1" applyFont="1" applyBorder="1"/>
    <xf numFmtId="0" fontId="79" fillId="0" borderId="10" xfId="254" applyFont="1" applyBorder="1"/>
    <xf numFmtId="3" fontId="79" fillId="0" borderId="10" xfId="254" applyNumberFormat="1" applyFont="1" applyBorder="1"/>
    <xf numFmtId="169" fontId="79" fillId="0" borderId="10" xfId="254" applyNumberFormat="1" applyFont="1" applyBorder="1"/>
    <xf numFmtId="2" fontId="79" fillId="0" borderId="10" xfId="254" applyNumberFormat="1" applyFont="1" applyBorder="1"/>
    <xf numFmtId="3" fontId="6" fillId="0" borderId="1" xfId="254" applyNumberFormat="1" applyFont="1"/>
    <xf numFmtId="0" fontId="85" fillId="9" borderId="1" xfId="254" applyFont="1" applyFill="1"/>
    <xf numFmtId="0" fontId="80" fillId="12" borderId="1" xfId="254" applyFont="1" applyFill="1" applyAlignment="1">
      <alignment horizontal="center"/>
    </xf>
    <xf numFmtId="0" fontId="88" fillId="9" borderId="1" xfId="254" applyFont="1" applyFill="1" applyAlignment="1">
      <alignment horizontal="center" vertical="center"/>
    </xf>
    <xf numFmtId="0" fontId="88" fillId="23" borderId="1" xfId="254" applyFont="1" applyFill="1"/>
    <xf numFmtId="0" fontId="85" fillId="10" borderId="1" xfId="254" applyFont="1" applyFill="1"/>
    <xf numFmtId="3" fontId="85" fillId="10" borderId="1" xfId="254" applyNumberFormat="1" applyFont="1" applyFill="1"/>
    <xf numFmtId="0" fontId="88" fillId="24" borderId="1" xfId="254" applyFont="1" applyFill="1"/>
    <xf numFmtId="0" fontId="85" fillId="3" borderId="1" xfId="254" applyFont="1" applyFill="1"/>
    <xf numFmtId="3" fontId="85" fillId="3" borderId="1" xfId="254" applyNumberFormat="1" applyFont="1" applyFill="1"/>
    <xf numFmtId="0" fontId="88" fillId="9" borderId="1" xfId="254" applyFont="1" applyFill="1" applyAlignment="1">
      <alignment horizontal="center" vertical="center" textRotation="90"/>
    </xf>
    <xf numFmtId="2" fontId="85" fillId="3" borderId="1" xfId="254" applyNumberFormat="1" applyFont="1" applyFill="1"/>
    <xf numFmtId="2" fontId="85" fillId="10" borderId="1" xfId="254" applyNumberFormat="1" applyFont="1" applyFill="1"/>
    <xf numFmtId="0" fontId="72" fillId="0" borderId="1" xfId="191" applyFont="1"/>
    <xf numFmtId="1" fontId="26" fillId="0" borderId="1" xfId="0" applyNumberFormat="1" applyFont="1" applyBorder="1"/>
    <xf numFmtId="14" fontId="26" fillId="0" borderId="1" xfId="0" applyNumberFormat="1" applyFont="1" applyBorder="1"/>
    <xf numFmtId="3" fontId="26" fillId="0" borderId="1" xfId="0" applyNumberFormat="1" applyFont="1" applyBorder="1"/>
    <xf numFmtId="0" fontId="87" fillId="0" borderId="1" xfId="191" applyFont="1"/>
    <xf numFmtId="14" fontId="72" fillId="0" borderId="1" xfId="0" applyNumberFormat="1" applyFont="1" applyBorder="1"/>
    <xf numFmtId="3" fontId="72" fillId="0" borderId="1" xfId="0" applyNumberFormat="1" applyFont="1" applyBorder="1"/>
    <xf numFmtId="43" fontId="72" fillId="0" borderId="1" xfId="195" applyFont="1" applyBorder="1"/>
    <xf numFmtId="3" fontId="72" fillId="0" borderId="1" xfId="191" applyNumberFormat="1" applyFont="1" applyBorder="1"/>
    <xf numFmtId="14" fontId="72" fillId="0" borderId="1" xfId="191" applyNumberFormat="1" applyFont="1" applyBorder="1"/>
    <xf numFmtId="166" fontId="72" fillId="0" borderId="1" xfId="39" applyNumberFormat="1" applyFont="1"/>
    <xf numFmtId="43" fontId="72" fillId="0" borderId="1" xfId="180" applyFont="1" applyBorder="1"/>
    <xf numFmtId="171" fontId="72" fillId="0" borderId="1" xfId="180" applyNumberFormat="1" applyFont="1" applyBorder="1"/>
    <xf numFmtId="2" fontId="72" fillId="0" borderId="0" xfId="0" applyNumberFormat="1" applyFont="1"/>
    <xf numFmtId="0" fontId="72" fillId="0" borderId="1" xfId="23" applyFont="1"/>
    <xf numFmtId="0" fontId="26" fillId="0" borderId="1" xfId="23" applyFont="1"/>
    <xf numFmtId="1" fontId="26" fillId="0" borderId="1" xfId="23" applyNumberFormat="1" applyFont="1" applyBorder="1"/>
    <xf numFmtId="0" fontId="87" fillId="0" borderId="1" xfId="23" applyFont="1"/>
    <xf numFmtId="2" fontId="26" fillId="0" borderId="0" xfId="0" applyNumberFormat="1" applyFont="1"/>
    <xf numFmtId="167" fontId="72" fillId="0" borderId="1" xfId="189" applyNumberFormat="1" applyFont="1" applyBorder="1"/>
    <xf numFmtId="1" fontId="72" fillId="0" borderId="1" xfId="23" applyNumberFormat="1" applyFont="1" applyBorder="1"/>
    <xf numFmtId="0" fontId="32" fillId="0" borderId="1" xfId="7" applyFont="1"/>
    <xf numFmtId="168" fontId="32" fillId="0" borderId="1" xfId="7" applyNumberFormat="1" applyFont="1"/>
    <xf numFmtId="3" fontId="32" fillId="0" borderId="1" xfId="7" applyNumberFormat="1" applyFont="1"/>
    <xf numFmtId="0" fontId="85" fillId="0" borderId="1" xfId="102" applyFont="1"/>
    <xf numFmtId="0" fontId="85" fillId="0" borderId="1" xfId="102" applyFont="1"/>
    <xf numFmtId="0" fontId="85" fillId="0" borderId="1" xfId="102" applyFont="1" applyAlignment="1">
      <alignment horizontal="center"/>
    </xf>
    <xf numFmtId="10" fontId="72" fillId="0" borderId="1" xfId="107" applyNumberFormat="1" applyFont="1"/>
    <xf numFmtId="166" fontId="72" fillId="0" borderId="1" xfId="107" applyNumberFormat="1" applyFont="1"/>
    <xf numFmtId="0" fontId="79" fillId="0" borderId="1" xfId="102" applyFont="1"/>
    <xf numFmtId="166" fontId="85" fillId="0" borderId="1" xfId="102" applyNumberFormat="1" applyFont="1"/>
    <xf numFmtId="0" fontId="87" fillId="0" borderId="1" xfId="102" applyFont="1"/>
    <xf numFmtId="3" fontId="85" fillId="0" borderId="1" xfId="102" applyNumberFormat="1" applyFont="1"/>
    <xf numFmtId="17" fontId="85" fillId="0" borderId="1" xfId="102" applyNumberFormat="1" applyFont="1"/>
    <xf numFmtId="3" fontId="72" fillId="0" borderId="1" xfId="107" applyNumberFormat="1" applyFont="1"/>
    <xf numFmtId="0" fontId="32" fillId="0" borderId="1" xfId="7" applyFont="1" applyFill="1"/>
    <xf numFmtId="166" fontId="26" fillId="0" borderId="1" xfId="31" applyNumberFormat="1" applyFont="1"/>
    <xf numFmtId="2" fontId="32" fillId="0" borderId="1" xfId="7" applyNumberFormat="1" applyFont="1"/>
    <xf numFmtId="0" fontId="85" fillId="0" borderId="1" xfId="257" applyFont="1"/>
    <xf numFmtId="0" fontId="87" fillId="0" borderId="1" xfId="30" applyFont="1" applyFill="1" applyBorder="1" applyAlignment="1">
      <alignment horizontal="center"/>
    </xf>
    <xf numFmtId="0" fontId="85" fillId="0" borderId="1" xfId="253" applyFont="1"/>
    <xf numFmtId="10" fontId="85" fillId="7" borderId="2" xfId="39" applyNumberFormat="1" applyFont="1" applyFill="1" applyBorder="1"/>
    <xf numFmtId="0" fontId="79" fillId="0" borderId="1" xfId="257" applyFont="1"/>
    <xf numFmtId="0" fontId="79" fillId="2" borderId="3" xfId="257" applyFont="1" applyFill="1" applyBorder="1" applyAlignment="1"/>
    <xf numFmtId="3" fontId="79" fillId="2" borderId="3" xfId="257" applyNumberFormat="1" applyFont="1" applyFill="1" applyBorder="1"/>
    <xf numFmtId="3" fontId="79" fillId="2" borderId="2" xfId="257" applyNumberFormat="1" applyFont="1" applyFill="1" applyBorder="1"/>
    <xf numFmtId="10" fontId="79" fillId="2" borderId="3" xfId="39" applyNumberFormat="1" applyFont="1" applyFill="1" applyBorder="1"/>
    <xf numFmtId="0" fontId="80" fillId="6" borderId="1" xfId="257" applyFont="1" applyFill="1" applyAlignment="1">
      <alignment horizontal="center" vertical="center" wrapText="1"/>
    </xf>
    <xf numFmtId="17" fontId="80" fillId="6" borderId="1" xfId="257" quotePrefix="1" applyNumberFormat="1" applyFont="1" applyFill="1" applyAlignment="1">
      <alignment horizontal="center" vertical="center" wrapText="1"/>
    </xf>
    <xf numFmtId="17" fontId="80" fillId="0" borderId="1" xfId="257" quotePrefix="1" applyNumberFormat="1" applyFont="1" applyAlignment="1">
      <alignment horizontal="center" vertical="center" wrapText="1"/>
    </xf>
    <xf numFmtId="0" fontId="80" fillId="0" borderId="1" xfId="257" applyFont="1" applyAlignment="1">
      <alignment horizontal="center" vertical="center" wrapText="1"/>
    </xf>
    <xf numFmtId="10" fontId="85" fillId="3" borderId="2" xfId="258" applyNumberFormat="1" applyFont="1" applyFill="1" applyBorder="1" applyAlignment="1">
      <alignment horizontal="right" vertical="center"/>
    </xf>
    <xf numFmtId="166" fontId="85" fillId="0" borderId="1" xfId="39" applyNumberFormat="1" applyFont="1" applyBorder="1" applyAlignment="1">
      <alignment horizontal="right" vertical="center"/>
    </xf>
    <xf numFmtId="3" fontId="85" fillId="0" borderId="1" xfId="257" applyNumberFormat="1" applyFont="1" applyAlignment="1">
      <alignment horizontal="right" vertical="center"/>
    </xf>
    <xf numFmtId="10" fontId="85" fillId="0" borderId="1" xfId="257" applyNumberFormat="1" applyFont="1" applyAlignment="1">
      <alignment horizontal="right" vertical="center"/>
    </xf>
    <xf numFmtId="0" fontId="79" fillId="2" borderId="2" xfId="257" applyFont="1" applyFill="1" applyBorder="1"/>
    <xf numFmtId="10" fontId="79" fillId="2" borderId="2" xfId="258" applyNumberFormat="1" applyFont="1" applyFill="1" applyBorder="1"/>
    <xf numFmtId="3" fontId="79" fillId="0" borderId="1" xfId="257" applyNumberFormat="1" applyFont="1"/>
    <xf numFmtId="3" fontId="79" fillId="0" borderId="1" xfId="257" applyNumberFormat="1" applyFont="1" applyAlignment="1">
      <alignment horizontal="right" vertical="center"/>
    </xf>
    <xf numFmtId="10" fontId="79" fillId="0" borderId="1" xfId="257" applyNumberFormat="1" applyFont="1" applyAlignment="1">
      <alignment horizontal="right" vertical="center"/>
    </xf>
    <xf numFmtId="3" fontId="85" fillId="0" borderId="1" xfId="257" applyNumberFormat="1" applyFont="1"/>
    <xf numFmtId="0" fontId="87" fillId="0" borderId="1" xfId="257" applyFont="1"/>
    <xf numFmtId="0" fontId="87" fillId="0" borderId="1" xfId="30" applyFont="1" applyFill="1" applyAlignment="1">
      <alignment horizontal="center"/>
    </xf>
    <xf numFmtId="10" fontId="72" fillId="0" borderId="1" xfId="255" applyNumberFormat="1" applyFont="1"/>
    <xf numFmtId="0" fontId="79" fillId="0" borderId="1" xfId="253" applyFont="1"/>
    <xf numFmtId="166" fontId="72" fillId="0" borderId="1" xfId="23" applyNumberFormat="1" applyFont="1"/>
    <xf numFmtId="0" fontId="85" fillId="0" borderId="1" xfId="253" applyFont="1" applyAlignment="1">
      <alignment horizontal="center"/>
    </xf>
    <xf numFmtId="10" fontId="72" fillId="0" borderId="1" xfId="255" applyNumberFormat="1" applyFont="1" applyAlignment="1">
      <alignment horizontal="center"/>
    </xf>
    <xf numFmtId="166" fontId="72" fillId="0" borderId="1" xfId="255" applyNumberFormat="1" applyFont="1"/>
    <xf numFmtId="0" fontId="87" fillId="0" borderId="1" xfId="253" applyFont="1"/>
    <xf numFmtId="0" fontId="85" fillId="0" borderId="1" xfId="253" applyFont="1" applyAlignment="1">
      <alignment horizontal="center"/>
    </xf>
    <xf numFmtId="0" fontId="85" fillId="0" borderId="1" xfId="253" applyFont="1"/>
    <xf numFmtId="3" fontId="72" fillId="0" borderId="1" xfId="23" applyNumberFormat="1" applyFont="1"/>
    <xf numFmtId="166" fontId="85" fillId="0" borderId="1" xfId="39" applyNumberFormat="1" applyFont="1" applyBorder="1"/>
    <xf numFmtId="0" fontId="71" fillId="0" borderId="1" xfId="23" applyFont="1"/>
    <xf numFmtId="3" fontId="71" fillId="0" borderId="1" xfId="23" applyNumberFormat="1" applyFont="1"/>
    <xf numFmtId="0" fontId="87" fillId="7" borderId="1" xfId="30" applyFont="1" applyFill="1" applyBorder="1" applyAlignment="1">
      <alignment horizontal="center"/>
    </xf>
    <xf numFmtId="3" fontId="85" fillId="0" borderId="1" xfId="253" applyNumberFormat="1" applyFont="1"/>
    <xf numFmtId="17" fontId="85" fillId="0" borderId="1" xfId="253" applyNumberFormat="1" applyFont="1"/>
    <xf numFmtId="0" fontId="79" fillId="0" borderId="1" xfId="253" applyFont="1" applyAlignment="1">
      <alignment horizontal="center"/>
    </xf>
    <xf numFmtId="0" fontId="87" fillId="0" borderId="1" xfId="30" applyFont="1" applyFill="1" applyBorder="1" applyAlignment="1"/>
    <xf numFmtId="17" fontId="85" fillId="0" borderId="1" xfId="254" applyNumberFormat="1" applyFont="1" applyAlignment="1">
      <alignment horizontal="center"/>
    </xf>
    <xf numFmtId="3" fontId="79" fillId="0" borderId="1" xfId="253" applyNumberFormat="1" applyFont="1"/>
    <xf numFmtId="0" fontId="85" fillId="0" borderId="1" xfId="253" applyFont="1" applyAlignment="1">
      <alignment horizontal="left"/>
    </xf>
    <xf numFmtId="0" fontId="72" fillId="0" borderId="1" xfId="23" applyFont="1" applyAlignment="1">
      <alignment horizontal="center"/>
    </xf>
    <xf numFmtId="3" fontId="72" fillId="0" borderId="1" xfId="23" applyNumberFormat="1" applyFont="1" applyAlignment="1">
      <alignment wrapText="1"/>
    </xf>
    <xf numFmtId="10" fontId="85" fillId="0" borderId="1" xfId="253" applyNumberFormat="1" applyFont="1"/>
    <xf numFmtId="0" fontId="72" fillId="0" borderId="1" xfId="23" applyFont="1" applyAlignment="1">
      <alignment horizontal="left"/>
    </xf>
    <xf numFmtId="0" fontId="87" fillId="0" borderId="1" xfId="3" applyFont="1" applyFill="1" applyAlignment="1"/>
    <xf numFmtId="10" fontId="85" fillId="0" borderId="1" xfId="39" applyNumberFormat="1" applyFont="1" applyBorder="1"/>
    <xf numFmtId="10" fontId="71" fillId="0" borderId="1" xfId="255" applyNumberFormat="1" applyFont="1"/>
    <xf numFmtId="0" fontId="85" fillId="0" borderId="1" xfId="254" applyFont="1" applyAlignment="1">
      <alignment horizontal="center"/>
    </xf>
    <xf numFmtId="3" fontId="74" fillId="0" borderId="1" xfId="253" applyNumberFormat="1" applyFont="1" applyAlignment="1">
      <alignment horizontal="right" vertical="center"/>
    </xf>
    <xf numFmtId="0" fontId="85" fillId="0" borderId="1" xfId="256" applyFont="1" applyAlignment="1">
      <alignment vertical="center"/>
    </xf>
    <xf numFmtId="0" fontId="6" fillId="0" borderId="1" xfId="187" applyFont="1"/>
    <xf numFmtId="167" fontId="26" fillId="0" borderId="1" xfId="179" applyNumberFormat="1" applyFont="1"/>
    <xf numFmtId="166" fontId="26" fillId="0" borderId="1" xfId="171" applyNumberFormat="1" applyFont="1"/>
    <xf numFmtId="176" fontId="6" fillId="0" borderId="1" xfId="187" applyNumberFormat="1" applyFont="1"/>
    <xf numFmtId="177" fontId="6" fillId="0" borderId="1" xfId="187" applyNumberFormat="1" applyFont="1"/>
    <xf numFmtId="178" fontId="6" fillId="0" borderId="1" xfId="187" applyNumberFormat="1" applyFont="1"/>
    <xf numFmtId="167" fontId="6" fillId="0" borderId="1" xfId="187" applyNumberFormat="1" applyFont="1"/>
    <xf numFmtId="0" fontId="6" fillId="0" borderId="1" xfId="187" applyNumberFormat="1" applyFont="1"/>
    <xf numFmtId="182" fontId="26" fillId="0" borderId="1" xfId="173" applyNumberFormat="1" applyFont="1"/>
    <xf numFmtId="10" fontId="26" fillId="0" borderId="1" xfId="31" applyNumberFormat="1" applyFont="1"/>
    <xf numFmtId="174" fontId="32" fillId="0" borderId="1" xfId="7" applyNumberFormat="1" applyFont="1"/>
    <xf numFmtId="167" fontId="26" fillId="0" borderId="1" xfId="173" applyNumberFormat="1" applyFont="1"/>
    <xf numFmtId="3" fontId="26" fillId="0" borderId="1" xfId="173" applyNumberFormat="1" applyFont="1"/>
    <xf numFmtId="174" fontId="26" fillId="0" borderId="1" xfId="173" applyNumberFormat="1" applyFont="1"/>
    <xf numFmtId="0" fontId="85" fillId="0" borderId="1" xfId="178" applyFont="1"/>
    <xf numFmtId="2" fontId="85" fillId="0" borderId="1" xfId="178" applyNumberFormat="1" applyFont="1"/>
    <xf numFmtId="0" fontId="87" fillId="0" borderId="1" xfId="178" applyFont="1"/>
    <xf numFmtId="0" fontId="77" fillId="0" borderId="1" xfId="178" applyFont="1" applyFill="1" applyBorder="1" applyAlignment="1">
      <alignment horizontal="left" vertical="center" wrapText="1"/>
    </xf>
    <xf numFmtId="168" fontId="72" fillId="0" borderId="1" xfId="23" applyNumberFormat="1" applyFont="1"/>
    <xf numFmtId="10" fontId="26" fillId="0" borderId="1" xfId="171" applyNumberFormat="1" applyFont="1"/>
    <xf numFmtId="0" fontId="6" fillId="0" borderId="1" xfId="187" applyFont="1" applyAlignment="1">
      <alignment vertical="center"/>
    </xf>
    <xf numFmtId="0" fontId="26" fillId="0" borderId="1" xfId="171" applyNumberFormat="1" applyFont="1"/>
    <xf numFmtId="10" fontId="6" fillId="0" borderId="1" xfId="187" applyNumberFormat="1" applyFont="1"/>
    <xf numFmtId="0" fontId="26" fillId="0" borderId="1" xfId="179" applyNumberFormat="1" applyFont="1"/>
    <xf numFmtId="0" fontId="6" fillId="0" borderId="1" xfId="187" applyFont="1" applyAlignment="1">
      <alignment wrapText="1"/>
    </xf>
    <xf numFmtId="17" fontId="6" fillId="0" borderId="1" xfId="187" applyNumberFormat="1" applyFont="1"/>
    <xf numFmtId="9" fontId="26" fillId="0" borderId="1" xfId="171" applyFont="1"/>
    <xf numFmtId="43" fontId="26" fillId="0" borderId="1" xfId="179" applyFont="1"/>
    <xf numFmtId="166" fontId="26" fillId="0" borderId="1" xfId="171" applyNumberFormat="1" applyFont="1" applyAlignment="1">
      <alignment vertical="center" wrapText="1"/>
    </xf>
    <xf numFmtId="166" fontId="6" fillId="0" borderId="1" xfId="187" applyNumberFormat="1" applyFont="1"/>
    <xf numFmtId="0" fontId="85" fillId="0" borderId="1" xfId="109" applyFont="1"/>
    <xf numFmtId="0" fontId="72" fillId="0" borderId="0" xfId="0" applyFont="1" applyAlignment="1">
      <alignment horizontal="left" vertical="center"/>
    </xf>
    <xf numFmtId="3" fontId="72" fillId="0" borderId="1" xfId="0" applyNumberFormat="1" applyFont="1" applyFill="1" applyBorder="1"/>
    <xf numFmtId="10" fontId="85" fillId="0" borderId="1" xfId="0" applyNumberFormat="1" applyFont="1" applyFill="1" applyBorder="1" applyAlignment="1">
      <alignment horizontal="center"/>
    </xf>
    <xf numFmtId="3" fontId="72" fillId="0" borderId="1" xfId="0" applyNumberFormat="1" applyFont="1" applyFill="1" applyBorder="1" applyAlignment="1">
      <alignment vertical="center"/>
    </xf>
    <xf numFmtId="10" fontId="85" fillId="0" borderId="1" xfId="0" applyNumberFormat="1" applyFont="1" applyFill="1" applyBorder="1" applyAlignment="1">
      <alignment horizontal="center" vertical="center"/>
    </xf>
    <xf numFmtId="10" fontId="85" fillId="0" borderId="1" xfId="109" applyNumberFormat="1" applyFont="1"/>
    <xf numFmtId="0" fontId="87" fillId="0" borderId="1" xfId="109" applyFont="1"/>
    <xf numFmtId="10" fontId="72" fillId="0" borderId="1" xfId="171" applyNumberFormat="1" applyFont="1"/>
    <xf numFmtId="10" fontId="72" fillId="0" borderId="1" xfId="134" applyNumberFormat="1" applyFont="1"/>
    <xf numFmtId="3" fontId="72" fillId="0" borderId="1" xfId="109" applyNumberFormat="1" applyFont="1" applyFill="1" applyBorder="1"/>
    <xf numFmtId="10" fontId="85" fillId="0" borderId="1" xfId="109" applyNumberFormat="1" applyFont="1" applyFill="1" applyBorder="1" applyAlignment="1">
      <alignment horizontal="center"/>
    </xf>
    <xf numFmtId="3" fontId="72" fillId="0" borderId="1" xfId="109" applyNumberFormat="1" applyFont="1" applyFill="1" applyBorder="1" applyAlignment="1">
      <alignment vertical="center"/>
    </xf>
    <xf numFmtId="10" fontId="85" fillId="0" borderId="1" xfId="109" applyNumberFormat="1" applyFont="1" applyFill="1" applyBorder="1" applyAlignment="1">
      <alignment horizontal="center" vertical="center"/>
    </xf>
    <xf numFmtId="0" fontId="79" fillId="21" borderId="4" xfId="0" applyFont="1" applyFill="1" applyBorder="1" applyAlignment="1">
      <alignment horizontal="center"/>
    </xf>
    <xf numFmtId="0" fontId="89" fillId="0" borderId="0" xfId="0" applyFont="1"/>
    <xf numFmtId="0" fontId="71" fillId="22" borderId="6" xfId="0" applyFont="1" applyFill="1" applyBorder="1" applyAlignment="1">
      <alignment horizontal="left" vertical="center"/>
    </xf>
    <xf numFmtId="0" fontId="71" fillId="22" borderId="6" xfId="0" applyFont="1" applyFill="1" applyBorder="1" applyAlignment="1">
      <alignment horizontal="center" vertical="center" wrapText="1"/>
    </xf>
    <xf numFmtId="0" fontId="71" fillId="22" borderId="6" xfId="0" applyFont="1" applyFill="1" applyBorder="1" applyAlignment="1">
      <alignment horizontal="center" vertical="center"/>
    </xf>
    <xf numFmtId="0" fontId="85" fillId="0" borderId="0" xfId="0" applyFont="1" applyAlignment="1">
      <alignment vertical="center"/>
    </xf>
    <xf numFmtId="0" fontId="71" fillId="22" borderId="11" xfId="0" applyFont="1" applyFill="1" applyBorder="1" applyAlignment="1">
      <alignment horizontal="center" vertical="center" wrapText="1"/>
    </xf>
    <xf numFmtId="3" fontId="91" fillId="0" borderId="7" xfId="0" applyNumberFormat="1" applyFont="1" applyBorder="1"/>
    <xf numFmtId="3" fontId="91" fillId="0" borderId="9" xfId="0" applyNumberFormat="1" applyFont="1" applyBorder="1"/>
    <xf numFmtId="10" fontId="92" fillId="22" borderId="7" xfId="0" applyNumberFormat="1" applyFont="1" applyFill="1" applyBorder="1" applyAlignment="1">
      <alignment horizontal="center"/>
    </xf>
    <xf numFmtId="0" fontId="92" fillId="0" borderId="0" xfId="0" applyFont="1"/>
    <xf numFmtId="3" fontId="93" fillId="19" borderId="6" xfId="0" applyNumberFormat="1" applyFont="1" applyFill="1" applyBorder="1" applyAlignment="1">
      <alignment vertical="center"/>
    </xf>
    <xf numFmtId="10" fontId="94" fillId="19" borderId="6" xfId="0" applyNumberFormat="1" applyFont="1" applyFill="1" applyBorder="1" applyAlignment="1">
      <alignment horizontal="center" vertical="center"/>
    </xf>
    <xf numFmtId="0" fontId="95" fillId="0" borderId="0" xfId="0" applyFont="1" applyAlignment="1">
      <alignment vertical="center"/>
    </xf>
    <xf numFmtId="3" fontId="92" fillId="0" borderId="7" xfId="0" applyNumberFormat="1" applyFont="1" applyBorder="1"/>
    <xf numFmtId="0" fontId="92" fillId="7" borderId="0" xfId="0" applyFont="1" applyFill="1"/>
    <xf numFmtId="3" fontId="96" fillId="19" borderId="6" xfId="0" applyNumberFormat="1" applyFont="1" applyFill="1" applyBorder="1" applyAlignment="1">
      <alignment vertical="center"/>
    </xf>
    <xf numFmtId="10" fontId="92" fillId="7" borderId="0" xfId="0" applyNumberFormat="1" applyFont="1" applyFill="1"/>
    <xf numFmtId="0" fontId="95" fillId="30" borderId="0" xfId="0" applyFont="1" applyFill="1" applyAlignment="1">
      <alignment vertical="center"/>
    </xf>
    <xf numFmtId="10" fontId="95" fillId="30" borderId="0" xfId="0" applyNumberFormat="1" applyFont="1" applyFill="1" applyAlignment="1">
      <alignment vertical="center"/>
    </xf>
    <xf numFmtId="0" fontId="95" fillId="30" borderId="1" xfId="0" applyFont="1" applyFill="1" applyBorder="1" applyAlignment="1">
      <alignment vertical="center"/>
    </xf>
    <xf numFmtId="3" fontId="97" fillId="0" borderId="7" xfId="0" applyNumberFormat="1" applyFont="1" applyBorder="1"/>
    <xf numFmtId="3" fontId="97" fillId="0" borderId="9" xfId="0" applyNumberFormat="1" applyFont="1" applyBorder="1"/>
    <xf numFmtId="10" fontId="98" fillId="22" borderId="7" xfId="0" applyNumberFormat="1" applyFont="1" applyFill="1" applyBorder="1" applyAlignment="1">
      <alignment horizontal="center"/>
    </xf>
    <xf numFmtId="10" fontId="98" fillId="7" borderId="0" xfId="0" applyNumberFormat="1" applyFont="1" applyFill="1"/>
    <xf numFmtId="3" fontId="98" fillId="0" borderId="7" xfId="0" applyNumberFormat="1" applyFont="1" applyBorder="1"/>
    <xf numFmtId="3" fontId="99" fillId="19" borderId="6" xfId="0" applyNumberFormat="1" applyFont="1" applyFill="1" applyBorder="1" applyAlignment="1">
      <alignment vertical="center"/>
    </xf>
    <xf numFmtId="10" fontId="100" fillId="19" borderId="6" xfId="0" applyNumberFormat="1" applyFont="1" applyFill="1" applyBorder="1" applyAlignment="1">
      <alignment horizontal="center" vertical="center"/>
    </xf>
    <xf numFmtId="0" fontId="101" fillId="30" borderId="0" xfId="0" applyFont="1" applyFill="1" applyAlignment="1">
      <alignment vertical="center"/>
    </xf>
    <xf numFmtId="0" fontId="72" fillId="0" borderId="1" xfId="123" applyFont="1"/>
    <xf numFmtId="0" fontId="84" fillId="16" borderId="0" xfId="0" applyFont="1" applyFill="1" applyAlignment="1">
      <alignment horizontal="center" vertical="center"/>
    </xf>
    <xf numFmtId="0" fontId="71" fillId="25" borderId="0" xfId="0" applyFont="1" applyFill="1" applyAlignment="1">
      <alignment horizontal="center" vertical="center" wrapText="1"/>
    </xf>
    <xf numFmtId="17" fontId="84" fillId="16" borderId="0" xfId="0" quotePrefix="1" applyNumberFormat="1" applyFont="1" applyFill="1" applyAlignment="1">
      <alignment horizontal="center" vertical="center" wrapText="1"/>
    </xf>
    <xf numFmtId="17" fontId="84" fillId="16" borderId="0" xfId="0" applyNumberFormat="1" applyFont="1" applyFill="1" applyAlignment="1">
      <alignment horizontal="center" vertical="center" wrapText="1"/>
    </xf>
    <xf numFmtId="0" fontId="71" fillId="0" borderId="1" xfId="123" applyFont="1" applyAlignment="1">
      <alignment horizontal="center"/>
    </xf>
    <xf numFmtId="0" fontId="87" fillId="0" borderId="1" xfId="123" applyFont="1"/>
    <xf numFmtId="173" fontId="6" fillId="0" borderId="1" xfId="187" applyNumberFormat="1" applyFont="1"/>
    <xf numFmtId="168" fontId="6" fillId="0" borderId="1" xfId="187" applyNumberFormat="1" applyFont="1"/>
    <xf numFmtId="0" fontId="6" fillId="0" borderId="1" xfId="166" applyFont="1"/>
    <xf numFmtId="2" fontId="6" fillId="0" borderId="1" xfId="187" applyNumberFormat="1" applyFont="1"/>
    <xf numFmtId="0" fontId="33" fillId="0" borderId="1" xfId="177" applyFont="1"/>
    <xf numFmtId="0" fontId="85" fillId="0" borderId="1" xfId="177" applyFont="1" applyFill="1" applyBorder="1"/>
    <xf numFmtId="173" fontId="102" fillId="0" borderId="1" xfId="177" applyNumberFormat="1" applyFont="1" applyFill="1" applyBorder="1"/>
    <xf numFmtId="0" fontId="85" fillId="0" borderId="1" xfId="177" applyFont="1" applyFill="1" applyBorder="1" applyAlignment="1">
      <alignment wrapText="1"/>
    </xf>
    <xf numFmtId="0" fontId="102" fillId="0" borderId="1" xfId="177" applyFont="1" applyFill="1" applyBorder="1"/>
    <xf numFmtId="173" fontId="33" fillId="0" borderId="1" xfId="177" applyNumberFormat="1" applyFont="1"/>
    <xf numFmtId="168" fontId="102" fillId="0" borderId="1" xfId="177" applyNumberFormat="1" applyFont="1" applyFill="1" applyBorder="1"/>
    <xf numFmtId="0" fontId="26" fillId="0" borderId="1" xfId="177" applyFont="1"/>
    <xf numFmtId="9" fontId="26" fillId="0" borderId="1" xfId="41" applyFont="1"/>
    <xf numFmtId="166" fontId="103" fillId="0" borderId="1" xfId="41" applyNumberFormat="1" applyFont="1" applyAlignment="1">
      <alignment vertical="center"/>
    </xf>
    <xf numFmtId="0" fontId="85" fillId="0" borderId="1" xfId="42" applyFont="1" applyAlignment="1">
      <alignment horizontal="left"/>
    </xf>
    <xf numFmtId="173" fontId="85" fillId="0" borderId="1" xfId="42" applyNumberFormat="1" applyFont="1"/>
    <xf numFmtId="173" fontId="102" fillId="0" borderId="1" xfId="177" applyNumberFormat="1" applyFont="1"/>
    <xf numFmtId="0" fontId="77" fillId="0" borderId="1" xfId="177" applyFont="1" applyAlignment="1"/>
    <xf numFmtId="0" fontId="26" fillId="0" borderId="1" xfId="177" applyNumberFormat="1" applyFont="1"/>
    <xf numFmtId="180" fontId="77" fillId="0" borderId="1" xfId="177" applyNumberFormat="1" applyFont="1"/>
    <xf numFmtId="173" fontId="77" fillId="0" borderId="1" xfId="177" applyNumberFormat="1" applyFont="1"/>
    <xf numFmtId="2" fontId="33" fillId="0" borderId="1" xfId="177" applyNumberFormat="1" applyFont="1"/>
    <xf numFmtId="173" fontId="85" fillId="0" borderId="1" xfId="177" applyNumberFormat="1" applyFont="1"/>
    <xf numFmtId="173" fontId="85" fillId="0" borderId="1" xfId="42" applyNumberFormat="1" applyFont="1" applyFill="1"/>
    <xf numFmtId="4" fontId="33" fillId="0" borderId="1" xfId="177" applyNumberFormat="1" applyFont="1"/>
    <xf numFmtId="180" fontId="33" fillId="0" borderId="1" xfId="177" applyNumberFormat="1" applyFont="1"/>
    <xf numFmtId="0" fontId="33" fillId="0" borderId="1" xfId="177" applyFont="1" applyAlignment="1">
      <alignment horizontal="center" vertical="center"/>
    </xf>
    <xf numFmtId="0" fontId="33" fillId="0" borderId="1" xfId="177" applyFont="1" applyAlignment="1"/>
    <xf numFmtId="168" fontId="33" fillId="0" borderId="1" xfId="177" applyNumberFormat="1" applyFont="1" applyAlignment="1">
      <alignment horizontal="center" vertical="center"/>
    </xf>
    <xf numFmtId="166" fontId="26" fillId="0" borderId="1" xfId="41" applyNumberFormat="1" applyFont="1"/>
    <xf numFmtId="179" fontId="26" fillId="0" borderId="1" xfId="41" applyNumberFormat="1" applyFont="1"/>
    <xf numFmtId="168" fontId="33" fillId="0" borderId="1" xfId="177" applyNumberFormat="1" applyFont="1"/>
    <xf numFmtId="14" fontId="33" fillId="0" borderId="1" xfId="177" applyNumberFormat="1" applyFont="1"/>
    <xf numFmtId="43" fontId="26" fillId="0" borderId="1" xfId="180" applyNumberFormat="1" applyFont="1"/>
    <xf numFmtId="166" fontId="26" fillId="0" borderId="1" xfId="39" applyNumberFormat="1" applyFont="1"/>
    <xf numFmtId="43" fontId="26" fillId="0" borderId="1" xfId="247" applyNumberFormat="1" applyFont="1"/>
    <xf numFmtId="2" fontId="26" fillId="0" borderId="1" xfId="39" applyNumberFormat="1" applyFont="1"/>
    <xf numFmtId="0" fontId="26" fillId="0" borderId="48" xfId="247" applyFont="1" applyBorder="1" applyAlignment="1">
      <alignment horizontal="left"/>
    </xf>
    <xf numFmtId="171" fontId="26" fillId="0" borderId="48" xfId="180" applyNumberFormat="1" applyFont="1" applyBorder="1" applyAlignment="1">
      <alignment horizontal="right"/>
    </xf>
    <xf numFmtId="0" fontId="26" fillId="68" borderId="48" xfId="247" applyFont="1" applyFill="1" applyBorder="1" applyAlignment="1">
      <alignment horizontal="left"/>
    </xf>
    <xf numFmtId="171" fontId="26" fillId="68" borderId="48" xfId="180" applyNumberFormat="1" applyFont="1" applyFill="1" applyBorder="1" applyAlignment="1">
      <alignment horizontal="right"/>
    </xf>
    <xf numFmtId="171" fontId="26" fillId="0" borderId="1" xfId="180" applyNumberFormat="1" applyFont="1" applyBorder="1" applyAlignment="1">
      <alignment horizontal="right"/>
    </xf>
    <xf numFmtId="171" fontId="26" fillId="0" borderId="1" xfId="180" applyNumberFormat="1" applyFont="1"/>
    <xf numFmtId="0" fontId="26" fillId="0" borderId="1" xfId="247" applyFont="1" applyBorder="1" applyAlignment="1">
      <alignment horizontal="left"/>
    </xf>
    <xf numFmtId="0" fontId="26" fillId="0" borderId="6" xfId="247" applyFont="1" applyBorder="1"/>
    <xf numFmtId="171" fontId="26" fillId="0" borderId="6" xfId="180" applyNumberFormat="1" applyFont="1" applyBorder="1"/>
    <xf numFmtId="14" fontId="26" fillId="0" borderId="1" xfId="247" applyNumberFormat="1" applyFont="1" applyBorder="1"/>
    <xf numFmtId="171" fontId="26" fillId="66" borderId="6" xfId="180" applyNumberFormat="1" applyFont="1" applyFill="1" applyBorder="1" applyAlignment="1">
      <alignment horizontal="right"/>
    </xf>
    <xf numFmtId="171" fontId="26" fillId="66" borderId="6" xfId="247" applyNumberFormat="1" applyFont="1" applyFill="1" applyBorder="1" applyAlignment="1">
      <alignment horizontal="right"/>
    </xf>
    <xf numFmtId="171" fontId="72" fillId="0" borderId="6" xfId="180" applyNumberFormat="1" applyFont="1" applyBorder="1"/>
    <xf numFmtId="0" fontId="26" fillId="0" borderId="6" xfId="247" quotePrefix="1" applyFont="1" applyBorder="1"/>
    <xf numFmtId="0" fontId="32" fillId="0" borderId="1" xfId="7" applyFont="1" applyAlignment="1">
      <alignment horizontal="center"/>
    </xf>
    <xf numFmtId="10" fontId="26" fillId="0" borderId="0" xfId="138" applyNumberFormat="1" applyFont="1"/>
    <xf numFmtId="166" fontId="26" fillId="0" borderId="1" xfId="251" applyNumberFormat="1" applyFont="1"/>
    <xf numFmtId="1" fontId="26" fillId="0" borderId="1" xfId="247" applyNumberFormat="1" applyFont="1" applyBorder="1"/>
    <xf numFmtId="166" fontId="26" fillId="0" borderId="1" xfId="251" applyNumberFormat="1" applyFont="1" applyBorder="1"/>
    <xf numFmtId="167" fontId="26" fillId="0" borderId="1" xfId="250" applyNumberFormat="1" applyFont="1"/>
    <xf numFmtId="167" fontId="26" fillId="0" borderId="1" xfId="250" applyNumberFormat="1" applyFont="1" applyBorder="1"/>
    <xf numFmtId="43" fontId="26" fillId="0" borderId="1" xfId="250" applyFont="1" applyBorder="1"/>
    <xf numFmtId="0" fontId="72" fillId="0" borderId="1" xfId="121" applyFont="1"/>
    <xf numFmtId="0" fontId="72" fillId="0" borderId="1" xfId="121" applyFont="1" applyAlignment="1">
      <alignment horizontal="left" vertical="center"/>
    </xf>
    <xf numFmtId="0" fontId="80" fillId="14" borderId="1" xfId="121" applyFont="1" applyFill="1" applyAlignment="1">
      <alignment horizontal="center" vertical="center"/>
    </xf>
    <xf numFmtId="0" fontId="72" fillId="14" borderId="1" xfId="121" applyFont="1" applyFill="1" applyAlignment="1">
      <alignment horizontal="justify" vertical="center"/>
    </xf>
    <xf numFmtId="0" fontId="72" fillId="3" borderId="1" xfId="121" applyFont="1" applyFill="1" applyAlignment="1">
      <alignment horizontal="center" vertical="center"/>
    </xf>
    <xf numFmtId="3" fontId="72" fillId="3" borderId="1" xfId="121" applyNumberFormat="1" applyFont="1" applyFill="1" applyAlignment="1">
      <alignment horizontal="center" vertical="center"/>
    </xf>
    <xf numFmtId="0" fontId="72" fillId="11" borderId="1" xfId="121" applyFont="1" applyFill="1" applyAlignment="1">
      <alignment horizontal="center" vertical="center"/>
    </xf>
    <xf numFmtId="3" fontId="72" fillId="11" borderId="1" xfId="121" applyNumberFormat="1" applyFont="1" applyFill="1" applyAlignment="1">
      <alignment horizontal="center" vertical="center"/>
    </xf>
    <xf numFmtId="0" fontId="87" fillId="0" borderId="1" xfId="121" applyFont="1"/>
    <xf numFmtId="0" fontId="71" fillId="9" borderId="1" xfId="0" applyFont="1" applyFill="1" applyBorder="1" applyAlignment="1">
      <alignment horizontal="center" vertical="center" wrapText="1"/>
    </xf>
    <xf numFmtId="49" fontId="71" fillId="9" borderId="1" xfId="0" applyNumberFormat="1" applyFont="1" applyFill="1" applyBorder="1" applyAlignment="1">
      <alignment horizontal="center" vertical="center" wrapText="1"/>
    </xf>
    <xf numFmtId="0" fontId="71" fillId="9" borderId="1" xfId="0" applyFont="1" applyFill="1" applyBorder="1" applyAlignment="1">
      <alignment horizontal="center" vertical="center"/>
    </xf>
    <xf numFmtId="0" fontId="71" fillId="0" borderId="1" xfId="0" applyFont="1" applyFill="1" applyBorder="1"/>
    <xf numFmtId="3" fontId="85" fillId="0" borderId="1" xfId="0" applyNumberFormat="1" applyFont="1" applyFill="1" applyBorder="1"/>
    <xf numFmtId="166" fontId="85" fillId="0" borderId="1" xfId="258" applyNumberFormat="1" applyFont="1" applyFill="1" applyBorder="1" applyAlignment="1">
      <alignment horizontal="center"/>
    </xf>
    <xf numFmtId="0" fontId="71" fillId="13" borderId="1" xfId="0" applyFont="1" applyFill="1" applyBorder="1"/>
    <xf numFmtId="3" fontId="85" fillId="13" borderId="1" xfId="0" applyNumberFormat="1" applyFont="1" applyFill="1" applyBorder="1"/>
    <xf numFmtId="166" fontId="85" fillId="13" borderId="1" xfId="258" applyNumberFormat="1" applyFont="1" applyFill="1" applyBorder="1" applyAlignment="1">
      <alignment horizontal="center"/>
    </xf>
    <xf numFmtId="0" fontId="71" fillId="0" borderId="8" xfId="0" applyFont="1" applyFill="1" applyBorder="1"/>
    <xf numFmtId="3" fontId="79" fillId="0" borderId="8" xfId="0" applyNumberFormat="1" applyFont="1" applyFill="1" applyBorder="1"/>
    <xf numFmtId="166" fontId="79" fillId="0" borderId="8" xfId="258" applyNumberFormat="1" applyFont="1" applyFill="1" applyBorder="1" applyAlignment="1">
      <alignment horizontal="center"/>
    </xf>
    <xf numFmtId="1" fontId="85" fillId="0" borderId="1" xfId="187" applyNumberFormat="1" applyFont="1"/>
    <xf numFmtId="49" fontId="71" fillId="9" borderId="1" xfId="0" applyNumberFormat="1" applyFont="1" applyFill="1" applyBorder="1" applyAlignment="1">
      <alignment horizontal="center" vertical="center"/>
    </xf>
    <xf numFmtId="0" fontId="86" fillId="0" borderId="1" xfId="7" applyFont="1"/>
    <xf numFmtId="0" fontId="80" fillId="8" borderId="0" xfId="0" applyFont="1" applyFill="1" applyAlignment="1">
      <alignment horizontal="center" vertical="center" wrapText="1"/>
    </xf>
    <xf numFmtId="0" fontId="74" fillId="9" borderId="0" xfId="0" applyFont="1" applyFill="1" applyAlignment="1">
      <alignment horizontal="left" vertical="center" wrapText="1"/>
    </xf>
    <xf numFmtId="166" fontId="86" fillId="10" borderId="0" xfId="0" applyNumberFormat="1" applyFont="1" applyFill="1" applyAlignment="1">
      <alignment horizontal="center" vertical="center" wrapText="1"/>
    </xf>
    <xf numFmtId="3" fontId="86" fillId="10" borderId="0" xfId="0" applyNumberFormat="1" applyFont="1" applyFill="1" applyAlignment="1">
      <alignment horizontal="center" vertical="center" wrapText="1"/>
    </xf>
    <xf numFmtId="0" fontId="74" fillId="15" borderId="0" xfId="0" applyFont="1" applyFill="1" applyAlignment="1">
      <alignment horizontal="left" vertical="center" wrapText="1"/>
    </xf>
    <xf numFmtId="166" fontId="86" fillId="3" borderId="0" xfId="0" applyNumberFormat="1" applyFont="1" applyFill="1" applyAlignment="1">
      <alignment horizontal="center" vertical="center" wrapText="1"/>
    </xf>
    <xf numFmtId="3" fontId="86" fillId="3" borderId="0" xfId="0" applyNumberFormat="1" applyFont="1" applyFill="1" applyAlignment="1">
      <alignment horizontal="center" vertical="center" wrapText="1"/>
    </xf>
    <xf numFmtId="0" fontId="74" fillId="11" borderId="0" xfId="0" applyFont="1" applyFill="1" applyAlignment="1">
      <alignment horizontal="center" vertical="center" wrapText="1"/>
    </xf>
    <xf numFmtId="166" fontId="74" fillId="11" borderId="0" xfId="0" applyNumberFormat="1" applyFont="1" applyFill="1" applyAlignment="1">
      <alignment horizontal="center" vertical="center" wrapText="1"/>
    </xf>
    <xf numFmtId="3" fontId="74" fillId="11" borderId="0" xfId="0" applyNumberFormat="1" applyFont="1" applyFill="1" applyAlignment="1">
      <alignment horizontal="center" vertical="center" wrapText="1"/>
    </xf>
    <xf numFmtId="0" fontId="87" fillId="0" borderId="1" xfId="7" applyFont="1"/>
    <xf numFmtId="0" fontId="80" fillId="6" borderId="5" xfId="23" applyFont="1" applyFill="1" applyBorder="1" applyAlignment="1">
      <alignment horizontal="center" vertical="center"/>
    </xf>
    <xf numFmtId="3" fontId="86" fillId="7" borderId="5" xfId="23" applyNumberFormat="1" applyFont="1" applyFill="1" applyBorder="1" applyAlignment="1">
      <alignment horizontal="center" vertical="center"/>
    </xf>
    <xf numFmtId="10" fontId="86" fillId="7" borderId="1" xfId="23" applyNumberFormat="1" applyFont="1" applyFill="1" applyBorder="1" applyAlignment="1">
      <alignment horizontal="center" vertical="center"/>
    </xf>
    <xf numFmtId="10" fontId="86" fillId="7" borderId="5" xfId="23" applyNumberFormat="1" applyFont="1" applyFill="1" applyBorder="1" applyAlignment="1">
      <alignment horizontal="center" vertical="center"/>
    </xf>
    <xf numFmtId="0" fontId="74" fillId="2" borderId="5" xfId="23" applyFont="1" applyFill="1" applyBorder="1" applyAlignment="1">
      <alignment horizontal="left" vertical="center"/>
    </xf>
    <xf numFmtId="3" fontId="74" fillId="2" borderId="5" xfId="23" applyNumberFormat="1" applyFont="1" applyFill="1" applyBorder="1" applyAlignment="1">
      <alignment horizontal="right" vertical="center"/>
    </xf>
    <xf numFmtId="3" fontId="74" fillId="2" borderId="5" xfId="23" applyNumberFormat="1" applyFont="1" applyFill="1" applyBorder="1" applyAlignment="1">
      <alignment horizontal="center" vertical="center"/>
    </xf>
    <xf numFmtId="10" fontId="74" fillId="2" borderId="5" xfId="23" applyNumberFormat="1" applyFont="1" applyFill="1" applyBorder="1" applyAlignment="1">
      <alignment horizontal="center" vertical="center"/>
    </xf>
    <xf numFmtId="0" fontId="85" fillId="0" borderId="4" xfId="253" applyFont="1" applyBorder="1"/>
    <xf numFmtId="10" fontId="86" fillId="7" borderId="1" xfId="23" applyNumberFormat="1" applyFont="1" applyFill="1" applyBorder="1" applyAlignment="1">
      <alignment horizontal="right" vertical="center"/>
    </xf>
    <xf numFmtId="10" fontId="86" fillId="7" borderId="5" xfId="23" applyNumberFormat="1" applyFont="1" applyFill="1" applyBorder="1" applyAlignment="1">
      <alignment horizontal="right" vertical="center"/>
    </xf>
    <xf numFmtId="0" fontId="74" fillId="2" borderId="5" xfId="23" applyFont="1" applyFill="1" applyBorder="1" applyAlignment="1">
      <alignment horizontal="right" vertical="center"/>
    </xf>
    <xf numFmtId="10" fontId="74" fillId="2" borderId="5" xfId="23" applyNumberFormat="1" applyFont="1" applyFill="1" applyBorder="1" applyAlignment="1">
      <alignment horizontal="right" vertical="center"/>
    </xf>
    <xf numFmtId="0" fontId="85" fillId="0" borderId="1" xfId="257" applyFont="1" applyBorder="1"/>
    <xf numFmtId="0" fontId="80" fillId="6" borderId="1" xfId="256" applyFont="1" applyFill="1" applyAlignment="1">
      <alignment horizontal="center" vertical="center" wrapText="1"/>
    </xf>
    <xf numFmtId="17" fontId="80" fillId="6" borderId="4" xfId="256" quotePrefix="1" applyNumberFormat="1" applyFont="1" applyFill="1" applyBorder="1" applyAlignment="1">
      <alignment horizontal="center" vertical="center" wrapText="1"/>
    </xf>
    <xf numFmtId="0" fontId="80" fillId="6" borderId="4" xfId="256" applyFont="1" applyFill="1" applyBorder="1" applyAlignment="1">
      <alignment horizontal="center" vertical="center" wrapText="1"/>
    </xf>
    <xf numFmtId="0" fontId="80" fillId="6" borderId="3" xfId="256" applyFont="1" applyFill="1" applyBorder="1" applyAlignment="1">
      <alignment horizontal="center" vertical="center" wrapText="1"/>
    </xf>
    <xf numFmtId="3" fontId="26" fillId="7" borderId="3" xfId="23" applyNumberFormat="1" applyFont="1" applyFill="1" applyBorder="1" applyAlignment="1">
      <alignment vertical="center"/>
    </xf>
    <xf numFmtId="0" fontId="79" fillId="2" borderId="3" xfId="256" applyFont="1" applyFill="1" applyBorder="1" applyAlignment="1">
      <alignment horizontal="left" vertical="center"/>
    </xf>
    <xf numFmtId="3" fontId="79" fillId="2" borderId="3" xfId="256" applyNumberFormat="1" applyFont="1" applyFill="1" applyBorder="1" applyAlignment="1">
      <alignment horizontal="right" vertical="center"/>
    </xf>
    <xf numFmtId="3" fontId="79" fillId="2" borderId="2" xfId="256" applyNumberFormat="1" applyFont="1" applyFill="1" applyBorder="1" applyAlignment="1">
      <alignment horizontal="right" vertical="center"/>
    </xf>
    <xf numFmtId="0" fontId="80" fillId="6" borderId="1" xfId="23" applyFont="1" applyFill="1" applyAlignment="1">
      <alignment horizontal="center" vertical="center" wrapText="1"/>
    </xf>
    <xf numFmtId="0" fontId="80" fillId="6" borderId="1" xfId="23" applyFont="1" applyFill="1" applyBorder="1" applyAlignment="1">
      <alignment horizontal="center" vertical="center" wrapText="1"/>
    </xf>
    <xf numFmtId="0" fontId="86" fillId="3" borderId="2" xfId="23" applyFont="1" applyFill="1" applyBorder="1" applyAlignment="1">
      <alignment horizontal="left" vertical="center" wrapText="1"/>
    </xf>
    <xf numFmtId="3" fontId="86" fillId="3" borderId="2" xfId="23" applyNumberFormat="1" applyFont="1" applyFill="1" applyBorder="1" applyAlignment="1">
      <alignment horizontal="right" vertical="center"/>
    </xf>
    <xf numFmtId="10" fontId="86" fillId="3" borderId="2" xfId="23" applyNumberFormat="1" applyFont="1" applyFill="1" applyBorder="1" applyAlignment="1">
      <alignment horizontal="right" vertical="center"/>
    </xf>
    <xf numFmtId="0" fontId="86" fillId="3" borderId="3" xfId="23" applyFont="1" applyFill="1" applyBorder="1" applyAlignment="1">
      <alignment horizontal="left" vertical="center"/>
    </xf>
    <xf numFmtId="3" fontId="86" fillId="3" borderId="3" xfId="23" applyNumberFormat="1" applyFont="1" applyFill="1" applyBorder="1" applyAlignment="1">
      <alignment horizontal="right" vertical="center"/>
    </xf>
    <xf numFmtId="0" fontId="86" fillId="3" borderId="3" xfId="23" applyFont="1" applyFill="1" applyBorder="1" applyAlignment="1">
      <alignment horizontal="left" vertical="center" wrapText="1"/>
    </xf>
    <xf numFmtId="0" fontId="74" fillId="2" borderId="3" xfId="23" applyFont="1" applyFill="1" applyBorder="1" applyAlignment="1">
      <alignment horizontal="left" vertical="center"/>
    </xf>
    <xf numFmtId="3" fontId="74" fillId="2" borderId="3" xfId="23" applyNumberFormat="1" applyFont="1" applyFill="1" applyBorder="1" applyAlignment="1">
      <alignment horizontal="right" vertical="center"/>
    </xf>
    <xf numFmtId="3" fontId="74" fillId="2" borderId="2" xfId="23" applyNumberFormat="1" applyFont="1" applyFill="1" applyBorder="1" applyAlignment="1">
      <alignment horizontal="right" vertical="center"/>
    </xf>
    <xf numFmtId="10" fontId="74" fillId="2" borderId="2" xfId="23" applyNumberFormat="1" applyFont="1" applyFill="1" applyBorder="1" applyAlignment="1">
      <alignment horizontal="right" vertical="center"/>
    </xf>
    <xf numFmtId="10" fontId="85" fillId="3" borderId="2" xfId="256" applyNumberFormat="1" applyFont="1" applyFill="1" applyBorder="1" applyAlignment="1">
      <alignment horizontal="right" vertical="center"/>
    </xf>
    <xf numFmtId="10" fontId="79" fillId="2" borderId="2" xfId="256" applyNumberFormat="1" applyFont="1" applyFill="1" applyBorder="1" applyAlignment="1">
      <alignment horizontal="right" vertical="center"/>
    </xf>
    <xf numFmtId="0" fontId="104" fillId="12" borderId="0" xfId="0" applyFont="1" applyFill="1" applyAlignment="1">
      <alignment horizontal="justify" vertical="center"/>
    </xf>
    <xf numFmtId="0" fontId="104" fillId="12" borderId="0" xfId="0" applyFont="1" applyFill="1" applyAlignment="1">
      <alignment horizontal="justify" vertical="center"/>
    </xf>
    <xf numFmtId="167" fontId="26" fillId="0" borderId="1" xfId="179" applyNumberFormat="1" applyFont="1" applyBorder="1"/>
    <xf numFmtId="1" fontId="6" fillId="0" borderId="1" xfId="187" applyNumberFormat="1" applyFont="1" applyBorder="1"/>
    <xf numFmtId="0" fontId="71" fillId="9" borderId="0" xfId="0" applyFont="1" applyFill="1" applyAlignment="1">
      <alignment horizontal="justify" vertical="center"/>
    </xf>
    <xf numFmtId="3" fontId="72" fillId="63" borderId="0" xfId="0" applyNumberFormat="1" applyFont="1" applyFill="1" applyAlignment="1">
      <alignment horizontal="center" vertical="center"/>
    </xf>
    <xf numFmtId="10" fontId="72" fillId="63" borderId="0" xfId="0" applyNumberFormat="1" applyFont="1" applyFill="1" applyAlignment="1">
      <alignment horizontal="center" vertical="center"/>
    </xf>
    <xf numFmtId="3" fontId="72" fillId="0" borderId="0" xfId="0" applyNumberFormat="1" applyFont="1" applyAlignment="1">
      <alignment horizontal="center" vertical="center"/>
    </xf>
    <xf numFmtId="10" fontId="72" fillId="0" borderId="0" xfId="0" applyNumberFormat="1" applyFont="1" applyAlignment="1">
      <alignment horizontal="center" vertical="center"/>
    </xf>
    <xf numFmtId="166" fontId="26" fillId="5" borderId="1" xfId="171" applyNumberFormat="1" applyFont="1" applyFill="1"/>
    <xf numFmtId="3" fontId="71" fillId="63" borderId="0" xfId="0" applyNumberFormat="1" applyFont="1" applyFill="1" applyAlignment="1">
      <alignment horizontal="center" vertical="center"/>
    </xf>
    <xf numFmtId="10" fontId="71" fillId="63" borderId="0" xfId="0" applyNumberFormat="1" applyFont="1" applyFill="1" applyAlignment="1">
      <alignment horizontal="center" vertical="center"/>
    </xf>
    <xf numFmtId="166" fontId="26" fillId="0" borderId="1" xfId="171" applyNumberFormat="1" applyFont="1" applyAlignment="1">
      <alignment wrapText="1"/>
    </xf>
    <xf numFmtId="3" fontId="6" fillId="0" borderId="1" xfId="187" applyNumberFormat="1" applyFont="1"/>
    <xf numFmtId="3" fontId="72" fillId="63" borderId="0" xfId="0" applyNumberFormat="1" applyFont="1" applyFill="1" applyAlignment="1">
      <alignment horizontal="justify" vertical="center"/>
    </xf>
    <xf numFmtId="10" fontId="72" fillId="63" borderId="0" xfId="0" applyNumberFormat="1" applyFont="1" applyFill="1" applyAlignment="1">
      <alignment horizontal="justify" vertical="center"/>
    </xf>
    <xf numFmtId="3" fontId="72" fillId="0" borderId="0" xfId="0" applyNumberFormat="1" applyFont="1" applyAlignment="1">
      <alignment horizontal="justify" vertical="center"/>
    </xf>
    <xf numFmtId="10" fontId="72" fillId="0" borderId="0" xfId="0" applyNumberFormat="1" applyFont="1" applyAlignment="1">
      <alignment horizontal="justify" vertical="center"/>
    </xf>
    <xf numFmtId="9" fontId="26" fillId="0" borderId="1" xfId="171" applyNumberFormat="1" applyFont="1"/>
    <xf numFmtId="0" fontId="72" fillId="63" borderId="0" xfId="0" applyFont="1" applyFill="1" applyAlignment="1">
      <alignment horizontal="justify" vertical="center"/>
    </xf>
    <xf numFmtId="0" fontId="72" fillId="0" borderId="0" xfId="0" applyFont="1" applyAlignment="1">
      <alignment horizontal="justify" vertical="center"/>
    </xf>
    <xf numFmtId="1" fontId="84" fillId="16" borderId="0" xfId="0" quotePrefix="1" applyNumberFormat="1" applyFont="1" applyFill="1" applyAlignment="1">
      <alignment horizontal="center" vertical="center" wrapText="1"/>
    </xf>
    <xf numFmtId="0" fontId="72" fillId="17" borderId="0" xfId="0" applyFont="1" applyFill="1" applyAlignment="1">
      <alignment vertical="center" wrapText="1"/>
    </xf>
    <xf numFmtId="0" fontId="72" fillId="25" borderId="0" xfId="0" applyFont="1" applyFill="1" applyAlignment="1">
      <alignment vertical="center" wrapText="1"/>
    </xf>
    <xf numFmtId="0" fontId="87" fillId="0" borderId="0" xfId="0" applyFont="1"/>
    <xf numFmtId="0" fontId="6" fillId="72" borderId="1" xfId="187" applyFont="1" applyFill="1"/>
    <xf numFmtId="167" fontId="26" fillId="72" borderId="1" xfId="179" applyNumberFormat="1" applyFont="1" applyFill="1"/>
    <xf numFmtId="1" fontId="26" fillId="72" borderId="1" xfId="171" applyNumberFormat="1" applyFont="1" applyFill="1" applyAlignment="1">
      <alignment vertical="center"/>
    </xf>
    <xf numFmtId="166" fontId="26" fillId="72" borderId="1" xfId="171" applyNumberFormat="1" applyFont="1" applyFill="1" applyAlignment="1">
      <alignment horizontal="center" vertical="center"/>
    </xf>
    <xf numFmtId="167" fontId="26" fillId="0" borderId="1" xfId="179" applyNumberFormat="1" applyFont="1" applyAlignment="1">
      <alignment vertical="center"/>
    </xf>
    <xf numFmtId="166" fontId="26" fillId="0" borderId="1" xfId="171" applyNumberFormat="1" applyFont="1" applyAlignment="1">
      <alignment horizontal="center" vertical="center"/>
    </xf>
    <xf numFmtId="167" fontId="26" fillId="72" borderId="1" xfId="179" applyNumberFormat="1" applyFont="1" applyFill="1" applyAlignment="1">
      <alignment vertical="center"/>
    </xf>
    <xf numFmtId="3" fontId="6" fillId="72" borderId="1" xfId="187" applyNumberFormat="1" applyFont="1" applyFill="1" applyAlignment="1">
      <alignment vertical="center"/>
    </xf>
    <xf numFmtId="10" fontId="26" fillId="72" borderId="1" xfId="171" applyNumberFormat="1" applyFont="1" applyFill="1" applyAlignment="1">
      <alignment vertical="center"/>
    </xf>
    <xf numFmtId="167" fontId="26" fillId="0" borderId="1" xfId="179" applyNumberFormat="1" applyFont="1" applyFill="1" applyAlignment="1">
      <alignment horizontal="center" vertical="center"/>
    </xf>
    <xf numFmtId="3" fontId="6" fillId="72" borderId="1" xfId="187" applyNumberFormat="1" applyFont="1" applyFill="1" applyAlignment="1">
      <alignment horizontal="center" vertical="center"/>
    </xf>
    <xf numFmtId="167" fontId="26" fillId="72" borderId="1" xfId="179" applyNumberFormat="1" applyFont="1" applyFill="1" applyAlignment="1">
      <alignment horizontal="center" vertical="center"/>
    </xf>
    <xf numFmtId="3" fontId="6" fillId="0" borderId="1" xfId="187" applyNumberFormat="1" applyFont="1" applyAlignment="1">
      <alignment horizontal="center" vertical="center"/>
    </xf>
    <xf numFmtId="167" fontId="26" fillId="0" borderId="1" xfId="179" applyNumberFormat="1" applyFont="1" applyAlignment="1">
      <alignment horizontal="center" vertical="center"/>
    </xf>
    <xf numFmtId="0" fontId="6" fillId="72" borderId="1" xfId="187" applyFont="1" applyFill="1" applyAlignment="1">
      <alignment horizontal="center"/>
    </xf>
    <xf numFmtId="167" fontId="26" fillId="72" borderId="1" xfId="179" applyNumberFormat="1" applyFont="1" applyFill="1" applyAlignment="1">
      <alignment horizontal="center"/>
    </xf>
    <xf numFmtId="0" fontId="6" fillId="0" borderId="1" xfId="187" applyFont="1" applyAlignment="1">
      <alignment horizontal="center"/>
    </xf>
    <xf numFmtId="167" fontId="26" fillId="0" borderId="1" xfId="179" applyNumberFormat="1" applyFont="1" applyAlignment="1">
      <alignment horizontal="center"/>
    </xf>
    <xf numFmtId="9" fontId="26" fillId="72" borderId="1" xfId="171" applyFont="1" applyFill="1" applyAlignment="1">
      <alignment horizontal="center" vertical="center"/>
    </xf>
    <xf numFmtId="0" fontId="6" fillId="0" borderId="1" xfId="178" applyFont="1"/>
    <xf numFmtId="0" fontId="6" fillId="0" borderId="1" xfId="178" applyFont="1" applyFill="1"/>
    <xf numFmtId="0" fontId="85" fillId="7" borderId="17" xfId="178" applyFont="1" applyFill="1" applyBorder="1" applyAlignment="1"/>
    <xf numFmtId="180" fontId="86" fillId="7" borderId="1" xfId="178" applyNumberFormat="1" applyFont="1" applyFill="1" applyBorder="1" applyAlignment="1">
      <alignment horizontal="center" vertical="center"/>
    </xf>
    <xf numFmtId="180" fontId="85" fillId="7" borderId="52" xfId="178" applyNumberFormat="1" applyFont="1" applyFill="1" applyBorder="1" applyAlignment="1">
      <alignment horizontal="center" vertical="center"/>
    </xf>
    <xf numFmtId="9" fontId="85" fillId="7" borderId="1" xfId="41" applyFont="1" applyFill="1" applyBorder="1" applyAlignment="1">
      <alignment horizontal="center" vertical="center"/>
    </xf>
    <xf numFmtId="180" fontId="86" fillId="7" borderId="53" xfId="178" applyNumberFormat="1" applyFont="1" applyFill="1" applyBorder="1" applyAlignment="1">
      <alignment horizontal="center" vertical="center"/>
    </xf>
    <xf numFmtId="0" fontId="86" fillId="7" borderId="7" xfId="178" applyFont="1" applyFill="1" applyBorder="1" applyAlignment="1"/>
    <xf numFmtId="180" fontId="86" fillId="7" borderId="9" xfId="178" applyNumberFormat="1" applyFont="1" applyFill="1" applyBorder="1" applyAlignment="1">
      <alignment horizontal="center" vertical="center"/>
    </xf>
    <xf numFmtId="0" fontId="85" fillId="7" borderId="7" xfId="178" applyFont="1" applyFill="1" applyBorder="1" applyAlignment="1"/>
    <xf numFmtId="180" fontId="85" fillId="7" borderId="9" xfId="178" applyNumberFormat="1" applyFont="1" applyFill="1" applyBorder="1" applyAlignment="1">
      <alignment horizontal="center" vertical="center"/>
    </xf>
    <xf numFmtId="180" fontId="85" fillId="7" borderId="1" xfId="178" applyNumberFormat="1" applyFont="1" applyFill="1" applyBorder="1" applyAlignment="1">
      <alignment horizontal="center" vertical="center"/>
    </xf>
    <xf numFmtId="4" fontId="6" fillId="0" borderId="1" xfId="178" applyNumberFormat="1" applyFont="1"/>
    <xf numFmtId="180" fontId="85" fillId="7" borderId="54" xfId="178" applyNumberFormat="1" applyFont="1" applyFill="1" applyBorder="1" applyAlignment="1">
      <alignment horizontal="center" vertical="center"/>
    </xf>
    <xf numFmtId="0" fontId="84" fillId="12" borderId="1" xfId="247" applyFont="1" applyFill="1" applyAlignment="1">
      <alignment horizontal="center" vertical="center" wrapText="1"/>
    </xf>
    <xf numFmtId="0" fontId="84" fillId="12" borderId="1" xfId="247" applyFont="1" applyFill="1" applyAlignment="1">
      <alignment horizontal="center" vertical="center" wrapText="1"/>
    </xf>
    <xf numFmtId="0" fontId="74" fillId="9" borderId="3" xfId="247" applyFont="1" applyFill="1" applyBorder="1" applyAlignment="1">
      <alignment horizontal="left" vertical="center" wrapText="1"/>
    </xf>
    <xf numFmtId="4" fontId="72" fillId="69" borderId="3" xfId="247" applyNumberFormat="1" applyFont="1" applyFill="1" applyBorder="1" applyAlignment="1">
      <alignment horizontal="center" vertical="center" wrapText="1"/>
    </xf>
    <xf numFmtId="166" fontId="72" fillId="69" borderId="3" xfId="247" applyNumberFormat="1" applyFont="1" applyFill="1" applyBorder="1" applyAlignment="1">
      <alignment horizontal="center" vertical="center" wrapText="1"/>
    </xf>
    <xf numFmtId="0" fontId="74" fillId="9" borderId="1" xfId="247" applyFont="1" applyFill="1" applyAlignment="1">
      <alignment horizontal="left" vertical="center" wrapText="1"/>
    </xf>
    <xf numFmtId="4" fontId="72" fillId="0" borderId="1" xfId="247" applyNumberFormat="1" applyFont="1" applyAlignment="1">
      <alignment horizontal="center" vertical="center" wrapText="1"/>
    </xf>
    <xf numFmtId="166" fontId="72" fillId="0" borderId="1" xfId="247" applyNumberFormat="1" applyFont="1" applyAlignment="1">
      <alignment horizontal="center" vertical="center" wrapText="1"/>
    </xf>
    <xf numFmtId="4" fontId="72" fillId="69" borderId="1" xfId="247" applyNumberFormat="1" applyFont="1" applyFill="1" applyAlignment="1">
      <alignment horizontal="center" vertical="center" wrapText="1"/>
    </xf>
    <xf numFmtId="166" fontId="72" fillId="69" borderId="1" xfId="247" applyNumberFormat="1" applyFont="1" applyFill="1" applyAlignment="1">
      <alignment horizontal="center" vertical="center" wrapText="1"/>
    </xf>
    <xf numFmtId="2" fontId="26" fillId="0" borderId="1" xfId="247" applyNumberFormat="1" applyFont="1"/>
    <xf numFmtId="4" fontId="72" fillId="0" borderId="3" xfId="247" applyNumberFormat="1" applyFont="1" applyBorder="1" applyAlignment="1">
      <alignment horizontal="center" vertical="center" wrapText="1"/>
    </xf>
    <xf numFmtId="166" fontId="72" fillId="0" borderId="3" xfId="247" applyNumberFormat="1" applyFont="1" applyBorder="1" applyAlignment="1">
      <alignment horizontal="center" vertical="center" wrapText="1"/>
    </xf>
    <xf numFmtId="10" fontId="72" fillId="7" borderId="1" xfId="247" applyNumberFormat="1" applyFont="1" applyFill="1" applyAlignment="1">
      <alignment horizontal="center" vertical="center" wrapText="1"/>
    </xf>
    <xf numFmtId="168" fontId="72" fillId="7" borderId="1" xfId="180" applyNumberFormat="1" applyFont="1" applyFill="1" applyAlignment="1">
      <alignment horizontal="center" vertical="center" wrapText="1"/>
    </xf>
    <xf numFmtId="0" fontId="26" fillId="0" borderId="1" xfId="247" applyFont="1" applyAlignment="1">
      <alignment horizontal="left" vertical="center"/>
    </xf>
    <xf numFmtId="0" fontId="84" fillId="12" borderId="1" xfId="247" applyFont="1" applyFill="1" applyAlignment="1">
      <alignment horizontal="center" vertical="center"/>
    </xf>
    <xf numFmtId="0" fontId="74" fillId="9" borderId="1" xfId="247" applyFont="1" applyFill="1" applyAlignment="1">
      <alignment horizontal="left" vertical="center"/>
    </xf>
    <xf numFmtId="4" fontId="72" fillId="63" borderId="1" xfId="247" applyNumberFormat="1" applyFont="1" applyFill="1" applyAlignment="1">
      <alignment horizontal="center" vertical="center"/>
    </xf>
    <xf numFmtId="4" fontId="26" fillId="0" borderId="1" xfId="247" applyNumberFormat="1" applyFont="1" applyAlignment="1">
      <alignment horizontal="left" vertical="center"/>
    </xf>
    <xf numFmtId="166" fontId="26" fillId="0" borderId="1" xfId="39" applyNumberFormat="1" applyFont="1" applyAlignment="1">
      <alignment horizontal="left" vertical="center"/>
    </xf>
    <xf numFmtId="166" fontId="26" fillId="0" borderId="1" xfId="247" applyNumberFormat="1" applyFont="1" applyAlignment="1">
      <alignment horizontal="left" vertical="center"/>
    </xf>
    <xf numFmtId="4" fontId="72" fillId="0" borderId="1" xfId="247" applyNumberFormat="1" applyFont="1" applyAlignment="1">
      <alignment horizontal="center" vertical="center"/>
    </xf>
    <xf numFmtId="0" fontId="72" fillId="0" borderId="1" xfId="247" applyFont="1" applyAlignment="1">
      <alignment horizontal="center" vertical="center"/>
    </xf>
    <xf numFmtId="0" fontId="72" fillId="63" borderId="1" xfId="247" applyFont="1" applyFill="1" applyAlignment="1">
      <alignment horizontal="center" vertical="center"/>
    </xf>
    <xf numFmtId="166" fontId="72" fillId="63" borderId="1" xfId="180" applyNumberFormat="1" applyFont="1" applyFill="1" applyAlignment="1">
      <alignment horizontal="center" vertical="center"/>
    </xf>
    <xf numFmtId="168" fontId="72" fillId="63" borderId="1" xfId="180" applyNumberFormat="1" applyFont="1" applyFill="1" applyAlignment="1">
      <alignment horizontal="center" vertical="center"/>
    </xf>
    <xf numFmtId="168" fontId="26" fillId="0" borderId="1" xfId="247" applyNumberFormat="1" applyFont="1" applyAlignment="1">
      <alignment horizontal="left" vertical="center"/>
    </xf>
    <xf numFmtId="166" fontId="72" fillId="0" borderId="1" xfId="180" applyNumberFormat="1" applyFont="1" applyAlignment="1">
      <alignment horizontal="center" vertical="center"/>
    </xf>
    <xf numFmtId="168" fontId="72" fillId="7" borderId="1" xfId="180" applyNumberFormat="1" applyFont="1" applyFill="1" applyAlignment="1">
      <alignment horizontal="center" vertical="center"/>
    </xf>
    <xf numFmtId="0" fontId="105" fillId="12" borderId="1" xfId="247" applyFont="1" applyFill="1" applyAlignment="1">
      <alignment vertical="center"/>
    </xf>
    <xf numFmtId="2" fontId="72" fillId="63" borderId="1" xfId="247" applyNumberFormat="1" applyFont="1" applyFill="1" applyAlignment="1">
      <alignment horizontal="center" vertical="center"/>
    </xf>
    <xf numFmtId="2" fontId="72" fillId="0" borderId="1" xfId="247" applyNumberFormat="1" applyFont="1" applyAlignment="1">
      <alignment horizontal="center" vertical="center"/>
    </xf>
    <xf numFmtId="168" fontId="72" fillId="63" borderId="1" xfId="247" applyNumberFormat="1" applyFont="1" applyFill="1" applyAlignment="1">
      <alignment horizontal="center" vertical="center"/>
    </xf>
    <xf numFmtId="168" fontId="72" fillId="0" borderId="1" xfId="247" applyNumberFormat="1" applyFont="1" applyAlignment="1">
      <alignment horizontal="center" vertical="center"/>
    </xf>
    <xf numFmtId="2" fontId="26" fillId="0" borderId="1" xfId="247" applyNumberFormat="1" applyFont="1" applyAlignment="1">
      <alignment horizontal="left" vertical="center"/>
    </xf>
    <xf numFmtId="0" fontId="80" fillId="12" borderId="1" xfId="247" applyFont="1" applyFill="1" applyAlignment="1">
      <alignment horizontal="center" vertical="center" wrapText="1"/>
    </xf>
    <xf numFmtId="43" fontId="72" fillId="69" borderId="3" xfId="180" applyNumberFormat="1" applyFont="1" applyFill="1" applyBorder="1" applyAlignment="1">
      <alignment horizontal="center" vertical="center" wrapText="1"/>
    </xf>
    <xf numFmtId="43" fontId="72" fillId="0" borderId="1" xfId="180" applyNumberFormat="1" applyFont="1" applyAlignment="1">
      <alignment horizontal="center" vertical="center" wrapText="1"/>
    </xf>
    <xf numFmtId="43" fontId="72" fillId="69" borderId="1" xfId="180" applyNumberFormat="1" applyFont="1" applyFill="1" applyAlignment="1">
      <alignment horizontal="center" vertical="center" wrapText="1"/>
    </xf>
    <xf numFmtId="43" fontId="72" fillId="0" borderId="3" xfId="180" applyNumberFormat="1" applyFont="1" applyBorder="1" applyAlignment="1">
      <alignment horizontal="center" vertical="center" wrapText="1"/>
    </xf>
    <xf numFmtId="166" fontId="72" fillId="0" borderId="3" xfId="39" applyNumberFormat="1" applyFont="1" applyBorder="1" applyAlignment="1">
      <alignment horizontal="center" vertical="center" wrapText="1"/>
    </xf>
    <xf numFmtId="2" fontId="72" fillId="0" borderId="3" xfId="180" applyNumberFormat="1" applyFont="1" applyBorder="1" applyAlignment="1">
      <alignment horizontal="center" vertical="center" wrapText="1"/>
    </xf>
    <xf numFmtId="0" fontId="26" fillId="0" borderId="1" xfId="247" applyFont="1" applyAlignment="1">
      <alignment vertical="center" wrapText="1"/>
    </xf>
    <xf numFmtId="10" fontId="72" fillId="69" borderId="3" xfId="247" applyNumberFormat="1" applyFont="1" applyFill="1" applyBorder="1" applyAlignment="1">
      <alignment horizontal="center" vertical="center" wrapText="1"/>
    </xf>
    <xf numFmtId="0" fontId="26" fillId="69" borderId="3" xfId="247" applyFont="1" applyFill="1" applyBorder="1" applyAlignment="1">
      <alignment vertical="center" wrapText="1"/>
    </xf>
    <xf numFmtId="166" fontId="26" fillId="69" borderId="3" xfId="247" applyNumberFormat="1" applyFont="1" applyFill="1" applyBorder="1" applyAlignment="1">
      <alignment vertical="center" wrapText="1"/>
    </xf>
    <xf numFmtId="10" fontId="26" fillId="0" borderId="1" xfId="247" applyNumberFormat="1" applyFont="1" applyAlignment="1">
      <alignment vertical="center" wrapText="1"/>
    </xf>
    <xf numFmtId="0" fontId="80" fillId="2" borderId="43" xfId="0" applyFont="1" applyFill="1" applyBorder="1" applyAlignment="1">
      <alignment horizontal="justify" vertical="center" wrapText="1"/>
    </xf>
    <xf numFmtId="0" fontId="80" fillId="2" borderId="44" xfId="0" applyFont="1" applyFill="1" applyBorder="1" applyAlignment="1">
      <alignment horizontal="justify" vertical="center" wrapText="1"/>
    </xf>
    <xf numFmtId="0" fontId="80" fillId="2" borderId="45" xfId="0" applyFont="1" applyFill="1" applyBorder="1" applyAlignment="1">
      <alignment horizontal="justify" vertical="center" wrapText="1"/>
    </xf>
    <xf numFmtId="0" fontId="72" fillId="22" borderId="46" xfId="0" applyFont="1" applyFill="1" applyBorder="1" applyAlignment="1">
      <alignment horizontal="justify" vertical="center" wrapText="1"/>
    </xf>
    <xf numFmtId="0" fontId="72" fillId="22" borderId="47" xfId="0" applyFont="1" applyFill="1" applyBorder="1" applyAlignment="1">
      <alignment horizontal="justify" vertical="center" wrapText="1"/>
    </xf>
    <xf numFmtId="0" fontId="72" fillId="0" borderId="46" xfId="0" applyFont="1" applyBorder="1" applyAlignment="1">
      <alignment horizontal="justify" vertical="center" wrapText="1"/>
    </xf>
    <xf numFmtId="0" fontId="72" fillId="0" borderId="47" xfId="0" applyFont="1" applyBorder="1" applyAlignment="1">
      <alignment horizontal="justify" vertical="center" wrapText="1"/>
    </xf>
    <xf numFmtId="10" fontId="72" fillId="22" borderId="47" xfId="0" applyNumberFormat="1" applyFont="1" applyFill="1" applyBorder="1" applyAlignment="1">
      <alignment horizontal="justify" vertical="center" wrapText="1"/>
    </xf>
    <xf numFmtId="10" fontId="72" fillId="0" borderId="47" xfId="0" applyNumberFormat="1" applyFont="1" applyBorder="1" applyAlignment="1">
      <alignment horizontal="justify" vertical="center" wrapText="1"/>
    </xf>
    <xf numFmtId="0" fontId="71" fillId="2" borderId="31" xfId="0" applyFont="1" applyFill="1" applyBorder="1" applyAlignment="1">
      <alignment horizontal="center" vertical="center" wrapText="1"/>
    </xf>
    <xf numFmtId="0" fontId="71" fillId="2" borderId="32" xfId="0" applyFont="1" applyFill="1" applyBorder="1" applyAlignment="1">
      <alignment horizontal="center" vertical="center" wrapText="1"/>
    </xf>
    <xf numFmtId="0" fontId="71" fillId="2" borderId="36" xfId="0" applyFont="1" applyFill="1" applyBorder="1" applyAlignment="1">
      <alignment horizontal="center" vertical="center" wrapText="1"/>
    </xf>
    <xf numFmtId="0" fontId="71" fillId="61" borderId="33" xfId="0" applyFont="1" applyFill="1" applyBorder="1" applyAlignment="1">
      <alignment horizontal="center" vertical="center" wrapText="1"/>
    </xf>
    <xf numFmtId="4" fontId="71" fillId="61" borderId="34" xfId="0" applyNumberFormat="1" applyFont="1" applyFill="1" applyBorder="1" applyAlignment="1">
      <alignment horizontal="right" vertical="center" wrapText="1"/>
    </xf>
    <xf numFmtId="0" fontId="71" fillId="61" borderId="34" xfId="0" applyFont="1" applyFill="1" applyBorder="1" applyAlignment="1">
      <alignment horizontal="right" vertical="center" wrapText="1"/>
    </xf>
    <xf numFmtId="4" fontId="71" fillId="61" borderId="32" xfId="0" applyNumberFormat="1" applyFont="1" applyFill="1" applyBorder="1" applyAlignment="1">
      <alignment horizontal="right" vertical="center" wrapText="1"/>
    </xf>
    <xf numFmtId="0" fontId="72" fillId="3" borderId="33" xfId="0" applyFont="1" applyFill="1" applyBorder="1" applyAlignment="1">
      <alignment horizontal="left" vertical="center"/>
    </xf>
    <xf numFmtId="0" fontId="72" fillId="3" borderId="34" xfId="0" applyFont="1" applyFill="1" applyBorder="1" applyAlignment="1">
      <alignment horizontal="right" vertical="center"/>
    </xf>
    <xf numFmtId="0" fontId="72" fillId="61" borderId="33" xfId="0" applyFont="1" applyFill="1" applyBorder="1" applyAlignment="1">
      <alignment horizontal="left" vertical="center"/>
    </xf>
    <xf numFmtId="0" fontId="72" fillId="61" borderId="34" xfId="0" applyFont="1" applyFill="1" applyBorder="1" applyAlignment="1">
      <alignment horizontal="right" vertical="center"/>
    </xf>
    <xf numFmtId="4" fontId="72" fillId="3" borderId="34" xfId="0" applyNumberFormat="1" applyFont="1" applyFill="1" applyBorder="1" applyAlignment="1">
      <alignment horizontal="right" vertical="center"/>
    </xf>
    <xf numFmtId="0" fontId="71" fillId="61" borderId="33" xfId="0" applyFont="1" applyFill="1" applyBorder="1" applyAlignment="1">
      <alignment horizontal="left" vertical="center"/>
    </xf>
    <xf numFmtId="0" fontId="71" fillId="61" borderId="34" xfId="0" applyFont="1" applyFill="1" applyBorder="1" applyAlignment="1">
      <alignment horizontal="right" vertical="center"/>
    </xf>
    <xf numFmtId="4" fontId="71" fillId="61" borderId="34" xfId="0" applyNumberFormat="1" applyFont="1" applyFill="1" applyBorder="1" applyAlignment="1">
      <alignment horizontal="right" vertical="center"/>
    </xf>
    <xf numFmtId="4" fontId="72" fillId="61" borderId="34" xfId="0" applyNumberFormat="1" applyFont="1" applyFill="1" applyBorder="1" applyAlignment="1">
      <alignment horizontal="right" vertical="center"/>
    </xf>
    <xf numFmtId="10" fontId="71" fillId="61" borderId="34" xfId="0" applyNumberFormat="1" applyFont="1" applyFill="1" applyBorder="1" applyAlignment="1">
      <alignment horizontal="right" vertical="center" wrapText="1"/>
    </xf>
    <xf numFmtId="10" fontId="72" fillId="3" borderId="34" xfId="0" applyNumberFormat="1" applyFont="1" applyFill="1" applyBorder="1" applyAlignment="1">
      <alignment horizontal="right" vertical="center"/>
    </xf>
    <xf numFmtId="10" fontId="72" fillId="61" borderId="34" xfId="0" applyNumberFormat="1" applyFont="1" applyFill="1" applyBorder="1" applyAlignment="1">
      <alignment horizontal="right" vertical="center"/>
    </xf>
    <xf numFmtId="10" fontId="71" fillId="61" borderId="34" xfId="0" applyNumberFormat="1" applyFont="1" applyFill="1" applyBorder="1" applyAlignment="1">
      <alignment horizontal="right" vertical="center"/>
    </xf>
    <xf numFmtId="0" fontId="71" fillId="61" borderId="31" xfId="0" applyFont="1" applyFill="1" applyBorder="1" applyAlignment="1">
      <alignment horizontal="center" vertical="center" wrapText="1"/>
    </xf>
    <xf numFmtId="0" fontId="71" fillId="61" borderId="32" xfId="0" applyFont="1" applyFill="1" applyBorder="1" applyAlignment="1">
      <alignment horizontal="left" vertical="center" wrapText="1"/>
    </xf>
    <xf numFmtId="9" fontId="72" fillId="61" borderId="32" xfId="0" applyNumberFormat="1" applyFont="1" applyFill="1" applyBorder="1" applyAlignment="1">
      <alignment horizontal="center" vertical="center" wrapText="1"/>
    </xf>
    <xf numFmtId="0" fontId="72" fillId="61" borderId="32" xfId="0" applyFont="1" applyFill="1" applyBorder="1" applyAlignment="1">
      <alignment horizontal="center" vertical="center" wrapText="1"/>
    </xf>
    <xf numFmtId="0" fontId="72" fillId="61" borderId="32" xfId="0" applyFont="1" applyFill="1" applyBorder="1" applyAlignment="1">
      <alignment horizontal="left" vertical="center" wrapText="1"/>
    </xf>
    <xf numFmtId="0" fontId="71" fillId="3" borderId="33" xfId="0" applyFont="1" applyFill="1" applyBorder="1" applyAlignment="1">
      <alignment horizontal="center" vertical="center" wrapText="1"/>
    </xf>
    <xf numFmtId="0" fontId="71" fillId="3" borderId="34" xfId="0" applyFont="1" applyFill="1" applyBorder="1" applyAlignment="1">
      <alignment horizontal="left" vertical="center" wrapText="1"/>
    </xf>
    <xf numFmtId="9" fontId="72" fillId="3" borderId="34" xfId="0" applyNumberFormat="1"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2" fillId="3" borderId="34" xfId="0" applyFont="1" applyFill="1" applyBorder="1" applyAlignment="1">
      <alignment horizontal="left" vertical="center" wrapText="1"/>
    </xf>
    <xf numFmtId="0" fontId="71" fillId="61" borderId="34" xfId="0" applyFont="1" applyFill="1" applyBorder="1" applyAlignment="1">
      <alignment horizontal="left" vertical="center" wrapText="1"/>
    </xf>
    <xf numFmtId="10" fontId="72" fillId="61" borderId="34" xfId="0" applyNumberFormat="1" applyFont="1" applyFill="1" applyBorder="1" applyAlignment="1">
      <alignment horizontal="center" vertical="center" wrapText="1"/>
    </xf>
    <xf numFmtId="0" fontId="72" fillId="61" borderId="34" xfId="0" applyFont="1" applyFill="1" applyBorder="1" applyAlignment="1">
      <alignment horizontal="center" vertical="center" wrapText="1"/>
    </xf>
    <xf numFmtId="0" fontId="72" fillId="61" borderId="34" xfId="0" applyFont="1" applyFill="1" applyBorder="1" applyAlignment="1">
      <alignment horizontal="left" vertical="center" wrapText="1"/>
    </xf>
    <xf numFmtId="10" fontId="72" fillId="3" borderId="34" xfId="0" applyNumberFormat="1" applyFont="1" applyFill="1" applyBorder="1" applyAlignment="1">
      <alignment horizontal="center" vertical="center" wrapText="1"/>
    </xf>
    <xf numFmtId="0" fontId="74" fillId="65" borderId="37" xfId="0" applyFont="1" applyFill="1" applyBorder="1" applyAlignment="1">
      <alignment horizontal="left" vertical="center"/>
    </xf>
    <xf numFmtId="0" fontId="71" fillId="3" borderId="41" xfId="0" applyFont="1" applyFill="1" applyBorder="1" applyAlignment="1">
      <alignment horizontal="center" vertical="center" wrapText="1"/>
    </xf>
    <xf numFmtId="0" fontId="71" fillId="3" borderId="42" xfId="0" applyFont="1" applyFill="1" applyBorder="1" applyAlignment="1">
      <alignment horizontal="left" vertical="center" wrapText="1"/>
    </xf>
    <xf numFmtId="0" fontId="72" fillId="3" borderId="42" xfId="0" applyFont="1" applyFill="1" applyBorder="1" applyAlignment="1">
      <alignment horizontal="center" vertical="center" wrapText="1"/>
    </xf>
    <xf numFmtId="0" fontId="72" fillId="3" borderId="42" xfId="0" applyFont="1" applyFill="1" applyBorder="1" applyAlignment="1">
      <alignment horizontal="left" vertical="center" wrapText="1"/>
    </xf>
    <xf numFmtId="0" fontId="85" fillId="0" borderId="1" xfId="187" applyFont="1" applyAlignment="1">
      <alignment horizontal="left" vertical="center" indent="2"/>
    </xf>
    <xf numFmtId="0" fontId="71" fillId="2" borderId="38" xfId="0" applyFont="1" applyFill="1" applyBorder="1" applyAlignment="1">
      <alignment horizontal="center" vertical="center" wrapText="1"/>
    </xf>
    <xf numFmtId="0" fontId="71" fillId="2" borderId="32" xfId="0" applyFont="1" applyFill="1" applyBorder="1" applyAlignment="1">
      <alignment horizontal="center" vertical="center" wrapText="1"/>
    </xf>
    <xf numFmtId="0" fontId="71" fillId="2" borderId="33" xfId="0" applyFont="1" applyFill="1" applyBorder="1" applyAlignment="1">
      <alignment horizontal="center" vertical="center" wrapText="1"/>
    </xf>
    <xf numFmtId="0" fontId="71" fillId="2" borderId="34" xfId="0" applyFont="1" applyFill="1" applyBorder="1" applyAlignment="1">
      <alignment horizontal="center" vertical="center" wrapText="1"/>
    </xf>
    <xf numFmtId="0" fontId="71" fillId="3" borderId="31" xfId="0" applyFont="1" applyFill="1" applyBorder="1" applyAlignment="1">
      <alignment horizontal="left" vertical="center" wrapText="1"/>
    </xf>
    <xf numFmtId="4" fontId="71" fillId="3" borderId="34" xfId="0" applyNumberFormat="1" applyFont="1" applyFill="1" applyBorder="1" applyAlignment="1">
      <alignment horizontal="center" vertical="center"/>
    </xf>
    <xf numFmtId="0" fontId="71" fillId="3" borderId="34" xfId="0" applyFont="1" applyFill="1" applyBorder="1" applyAlignment="1">
      <alignment horizontal="center" vertical="center"/>
    </xf>
    <xf numFmtId="0" fontId="72" fillId="64" borderId="33" xfId="0" applyFont="1" applyFill="1" applyBorder="1" applyAlignment="1">
      <alignment horizontal="left" vertical="center" wrapText="1"/>
    </xf>
    <xf numFmtId="4" fontId="72" fillId="64" borderId="34" xfId="0" applyNumberFormat="1" applyFont="1" applyFill="1" applyBorder="1" applyAlignment="1">
      <alignment horizontal="center" vertical="center"/>
    </xf>
    <xf numFmtId="0" fontId="72" fillId="64" borderId="34" xfId="0" applyFont="1" applyFill="1" applyBorder="1" applyAlignment="1">
      <alignment horizontal="center" vertical="center"/>
    </xf>
    <xf numFmtId="0" fontId="72" fillId="3" borderId="41" xfId="0" applyFont="1" applyFill="1" applyBorder="1" applyAlignment="1">
      <alignment horizontal="left" vertical="center" wrapText="1"/>
    </xf>
    <xf numFmtId="4" fontId="72" fillId="3" borderId="42" xfId="0" applyNumberFormat="1" applyFont="1" applyFill="1" applyBorder="1" applyAlignment="1">
      <alignment horizontal="center" vertical="center"/>
    </xf>
    <xf numFmtId="0" fontId="72" fillId="3" borderId="42" xfId="0" applyFont="1" applyFill="1" applyBorder="1" applyAlignment="1">
      <alignment horizontal="center" vertical="center"/>
    </xf>
    <xf numFmtId="0" fontId="71" fillId="2" borderId="37" xfId="0" applyFont="1" applyFill="1" applyBorder="1" applyAlignment="1">
      <alignment horizontal="center" vertical="center" wrapText="1"/>
    </xf>
    <xf numFmtId="0" fontId="71" fillId="61" borderId="31" xfId="0" applyFont="1" applyFill="1" applyBorder="1" applyAlignment="1">
      <alignment horizontal="left" vertical="center" indent="1"/>
    </xf>
    <xf numFmtId="4" fontId="71" fillId="61" borderId="34" xfId="0" applyNumberFormat="1" applyFont="1" applyFill="1" applyBorder="1" applyAlignment="1">
      <alignment horizontal="center" vertical="center"/>
    </xf>
    <xf numFmtId="0" fontId="71" fillId="61" borderId="34" xfId="0" applyFont="1" applyFill="1" applyBorder="1" applyAlignment="1">
      <alignment horizontal="center" vertical="center"/>
    </xf>
    <xf numFmtId="0" fontId="72" fillId="3" borderId="33" xfId="0" applyFont="1" applyFill="1" applyBorder="1" applyAlignment="1">
      <alignment horizontal="left" vertical="center" wrapText="1" indent="2"/>
    </xf>
    <xf numFmtId="4" fontId="72" fillId="3" borderId="34" xfId="0" applyNumberFormat="1" applyFont="1" applyFill="1" applyBorder="1" applyAlignment="1">
      <alignment horizontal="center" vertical="center"/>
    </xf>
    <xf numFmtId="0" fontId="72" fillId="3" borderId="34" xfId="0" applyFont="1" applyFill="1" applyBorder="1" applyAlignment="1">
      <alignment horizontal="center" vertical="center"/>
    </xf>
    <xf numFmtId="0" fontId="72" fillId="61" borderId="33" xfId="0" applyFont="1" applyFill="1" applyBorder="1" applyAlignment="1">
      <alignment horizontal="left" vertical="center" wrapText="1" indent="2"/>
    </xf>
    <xf numFmtId="4" fontId="72" fillId="61" borderId="34" xfId="0" applyNumberFormat="1" applyFont="1" applyFill="1" applyBorder="1" applyAlignment="1">
      <alignment horizontal="center" vertical="center"/>
    </xf>
    <xf numFmtId="0" fontId="72" fillId="61" borderId="34" xfId="0" applyFont="1" applyFill="1" applyBorder="1" applyAlignment="1">
      <alignment horizontal="center" vertical="center"/>
    </xf>
    <xf numFmtId="0" fontId="72" fillId="3" borderId="39" xfId="0" applyFont="1" applyFill="1" applyBorder="1" applyAlignment="1">
      <alignment horizontal="left" vertical="center" wrapText="1" indent="2"/>
    </xf>
    <xf numFmtId="4" fontId="72" fillId="3" borderId="40" xfId="0" applyNumberFormat="1" applyFont="1" applyFill="1" applyBorder="1" applyAlignment="1">
      <alignment horizontal="center" vertical="center"/>
    </xf>
    <xf numFmtId="0" fontId="72" fillId="3" borderId="40" xfId="0" applyFont="1" applyFill="1" applyBorder="1" applyAlignment="1">
      <alignment horizontal="center" vertical="center"/>
    </xf>
    <xf numFmtId="4" fontId="72" fillId="3" borderId="33" xfId="0" applyNumberFormat="1" applyFont="1" applyFill="1" applyBorder="1" applyAlignment="1">
      <alignment horizontal="center" vertical="center"/>
    </xf>
    <xf numFmtId="0" fontId="72" fillId="3" borderId="33" xfId="0" applyFont="1" applyFill="1" applyBorder="1" applyAlignment="1">
      <alignment horizontal="center" vertical="center"/>
    </xf>
    <xf numFmtId="0" fontId="72" fillId="64" borderId="33" xfId="0" applyFont="1" applyFill="1" applyBorder="1" applyAlignment="1">
      <alignment horizontal="left" vertical="center" wrapText="1" indent="3"/>
    </xf>
    <xf numFmtId="0" fontId="72" fillId="64" borderId="33" xfId="0" applyFont="1" applyFill="1" applyBorder="1" applyAlignment="1">
      <alignment horizontal="left" vertical="center" wrapText="1" indent="5"/>
    </xf>
    <xf numFmtId="0" fontId="72" fillId="64" borderId="39" xfId="0" applyFont="1" applyFill="1" applyBorder="1" applyAlignment="1">
      <alignment horizontal="left" vertical="center" wrapText="1" indent="5"/>
    </xf>
    <xf numFmtId="4" fontId="72" fillId="64" borderId="40" xfId="0" applyNumberFormat="1" applyFont="1" applyFill="1" applyBorder="1" applyAlignment="1">
      <alignment horizontal="center" vertical="center"/>
    </xf>
    <xf numFmtId="0" fontId="72" fillId="64" borderId="40" xfId="0" applyFont="1" applyFill="1" applyBorder="1" applyAlignment="1">
      <alignment horizontal="center" vertical="center"/>
    </xf>
    <xf numFmtId="4" fontId="72" fillId="64" borderId="33" xfId="0" applyNumberFormat="1" applyFont="1" applyFill="1" applyBorder="1" applyAlignment="1">
      <alignment horizontal="center" vertical="center"/>
    </xf>
    <xf numFmtId="0" fontId="72" fillId="64" borderId="33" xfId="0" applyFont="1" applyFill="1" applyBorder="1" applyAlignment="1">
      <alignment horizontal="center" vertical="center"/>
    </xf>
    <xf numFmtId="0" fontId="72" fillId="3" borderId="39" xfId="0" applyFont="1" applyFill="1" applyBorder="1" applyAlignment="1">
      <alignment horizontal="left" vertical="center" wrapText="1" indent="3"/>
    </xf>
    <xf numFmtId="0" fontId="72" fillId="3" borderId="33" xfId="0" applyFont="1" applyFill="1" applyBorder="1" applyAlignment="1">
      <alignment horizontal="left" vertical="center" wrapText="1" indent="3"/>
    </xf>
    <xf numFmtId="4" fontId="72" fillId="3" borderId="39" xfId="0" applyNumberFormat="1" applyFont="1" applyFill="1" applyBorder="1" applyAlignment="1">
      <alignment horizontal="center" vertical="center"/>
    </xf>
    <xf numFmtId="0" fontId="72" fillId="3" borderId="39" xfId="0" applyFont="1" applyFill="1" applyBorder="1" applyAlignment="1">
      <alignment horizontal="center" vertical="center"/>
    </xf>
    <xf numFmtId="8" fontId="72" fillId="61" borderId="34" xfId="0" applyNumberFormat="1" applyFont="1" applyFill="1" applyBorder="1" applyAlignment="1">
      <alignment horizontal="center" vertical="center" wrapText="1"/>
    </xf>
    <xf numFmtId="8" fontId="72" fillId="61" borderId="32" xfId="0" applyNumberFormat="1" applyFont="1" applyFill="1" applyBorder="1" applyAlignment="1">
      <alignment horizontal="center" vertical="center" wrapText="1"/>
    </xf>
    <xf numFmtId="8" fontId="72" fillId="3" borderId="34" xfId="0" applyNumberFormat="1" applyFont="1" applyFill="1" applyBorder="1" applyAlignment="1">
      <alignment horizontal="center" vertical="center" wrapText="1"/>
    </xf>
    <xf numFmtId="0" fontId="85" fillId="0" borderId="1" xfId="187" applyFont="1" applyAlignment="1">
      <alignment horizontal="left"/>
    </xf>
    <xf numFmtId="0" fontId="85" fillId="2" borderId="1" xfId="187" applyFont="1" applyFill="1"/>
    <xf numFmtId="0" fontId="71" fillId="2" borderId="28" xfId="187" applyFont="1" applyFill="1" applyBorder="1" applyAlignment="1" applyProtection="1">
      <alignment horizontal="center" wrapText="1"/>
    </xf>
    <xf numFmtId="0" fontId="71" fillId="2" borderId="29" xfId="187" applyFont="1" applyFill="1" applyBorder="1" applyAlignment="1" applyProtection="1">
      <alignment horizontal="center" wrapText="1"/>
    </xf>
    <xf numFmtId="0" fontId="71" fillId="2" borderId="30" xfId="187" applyFont="1" applyFill="1" applyBorder="1" applyAlignment="1" applyProtection="1">
      <alignment horizontal="center" wrapText="1"/>
    </xf>
    <xf numFmtId="0" fontId="71" fillId="2" borderId="27" xfId="187" applyFont="1" applyFill="1" applyBorder="1" applyAlignment="1" applyProtection="1">
      <alignment horizontal="center" wrapText="1"/>
    </xf>
    <xf numFmtId="0" fontId="71" fillId="61" borderId="27" xfId="187" applyFont="1" applyFill="1" applyBorder="1" applyAlignment="1" applyProtection="1">
      <alignment horizontal="left" vertical="top" indent="4"/>
    </xf>
    <xf numFmtId="173" fontId="71" fillId="61" borderId="27" xfId="187" applyNumberFormat="1" applyFont="1" applyFill="1" applyBorder="1" applyAlignment="1" applyProtection="1">
      <alignment horizontal="right" vertical="top"/>
    </xf>
    <xf numFmtId="0" fontId="72" fillId="3" borderId="27" xfId="187" applyFont="1" applyFill="1" applyBorder="1" applyAlignment="1" applyProtection="1">
      <alignment horizontal="left" vertical="top" wrapText="1" indent="5"/>
    </xf>
    <xf numFmtId="173" fontId="72" fillId="3" borderId="27" xfId="187" applyNumberFormat="1" applyFont="1" applyFill="1" applyBorder="1" applyAlignment="1" applyProtection="1">
      <alignment horizontal="right" vertical="top"/>
    </xf>
    <xf numFmtId="0" fontId="72" fillId="61" borderId="27" xfId="187" applyFont="1" applyFill="1" applyBorder="1" applyAlignment="1" applyProtection="1">
      <alignment horizontal="left" vertical="top" wrapText="1" indent="5"/>
    </xf>
    <xf numFmtId="173" fontId="72" fillId="61" borderId="27" xfId="187" applyNumberFormat="1" applyFont="1" applyFill="1" applyBorder="1" applyAlignment="1" applyProtection="1">
      <alignment horizontal="right" vertical="top"/>
    </xf>
    <xf numFmtId="0" fontId="72" fillId="62" borderId="27" xfId="187" applyFont="1" applyFill="1" applyBorder="1" applyAlignment="1" applyProtection="1">
      <alignment horizontal="left" vertical="top" wrapText="1" indent="6"/>
    </xf>
    <xf numFmtId="173" fontId="72" fillId="62" borderId="27" xfId="187" applyNumberFormat="1" applyFont="1" applyFill="1" applyBorder="1" applyAlignment="1" applyProtection="1">
      <alignment horizontal="right" vertical="top"/>
    </xf>
    <xf numFmtId="171" fontId="72" fillId="0" borderId="1" xfId="179" applyNumberFormat="1" applyFont="1"/>
    <xf numFmtId="0" fontId="72" fillId="3" borderId="27" xfId="187" applyFont="1" applyFill="1" applyBorder="1" applyAlignment="1" applyProtection="1">
      <alignment horizontal="left" vertical="top" wrapText="1" indent="6"/>
    </xf>
    <xf numFmtId="175" fontId="85" fillId="0" borderId="1" xfId="187" applyNumberFormat="1" applyFont="1"/>
    <xf numFmtId="10" fontId="85" fillId="0" borderId="1" xfId="187" applyNumberFormat="1" applyFont="1"/>
    <xf numFmtId="8" fontId="72" fillId="61" borderId="36" xfId="0" applyNumberFormat="1" applyFont="1" applyFill="1" applyBorder="1" applyAlignment="1">
      <alignment horizontal="center" vertical="center" wrapText="1"/>
    </xf>
    <xf numFmtId="8" fontId="72" fillId="3" borderId="36" xfId="0" applyNumberFormat="1" applyFont="1" applyFill="1" applyBorder="1" applyAlignment="1">
      <alignment horizontal="center" vertical="center" wrapText="1"/>
    </xf>
    <xf numFmtId="0" fontId="71" fillId="61" borderId="31" xfId="0" applyFont="1" applyFill="1" applyBorder="1" applyAlignment="1">
      <alignment horizontal="left" vertical="center" wrapText="1"/>
    </xf>
    <xf numFmtId="0" fontId="71" fillId="3" borderId="33" xfId="0" applyFont="1" applyFill="1" applyBorder="1" applyAlignment="1">
      <alignment horizontal="left" vertical="center" wrapText="1"/>
    </xf>
    <xf numFmtId="0" fontId="71" fillId="61" borderId="33" xfId="0" applyFont="1" applyFill="1" applyBorder="1" applyAlignment="1">
      <alignment horizontal="left" vertical="center" wrapText="1"/>
    </xf>
  </cellXfs>
  <cellStyles count="259">
    <cellStyle name="0" xfId="151" xr:uid="{00000000-0005-0000-0000-000000000000}"/>
    <cellStyle name="20% - Énfasis1 2" xfId="93" xr:uid="{00000000-0005-0000-0000-000001000000}"/>
    <cellStyle name="20% - Énfasis1 3" xfId="116" xr:uid="{00000000-0005-0000-0000-000002000000}"/>
    <cellStyle name="20% - Énfasis1 4" xfId="223" xr:uid="{00000000-0005-0000-0000-000003000000}"/>
    <cellStyle name="20% - Énfasis2 2" xfId="227" xr:uid="{00000000-0005-0000-0000-000004000000}"/>
    <cellStyle name="20% - Énfasis3 2" xfId="231" xr:uid="{00000000-0005-0000-0000-000005000000}"/>
    <cellStyle name="20% - Énfasis4 2" xfId="235" xr:uid="{00000000-0005-0000-0000-000006000000}"/>
    <cellStyle name="20% - Énfasis5 2" xfId="239" xr:uid="{00000000-0005-0000-0000-000007000000}"/>
    <cellStyle name="20% - Énfasis6 2" xfId="243" xr:uid="{00000000-0005-0000-0000-000008000000}"/>
    <cellStyle name="40% - Énfasis1 2" xfId="224" xr:uid="{00000000-0005-0000-0000-000009000000}"/>
    <cellStyle name="40% - Énfasis2 2" xfId="228" xr:uid="{00000000-0005-0000-0000-00000A000000}"/>
    <cellStyle name="40% - Énfasis3 2" xfId="232" xr:uid="{00000000-0005-0000-0000-00000B000000}"/>
    <cellStyle name="40% - Énfasis4 2" xfId="236" xr:uid="{00000000-0005-0000-0000-00000C000000}"/>
    <cellStyle name="40% - Énfasis5 2" xfId="240" xr:uid="{00000000-0005-0000-0000-00000D000000}"/>
    <cellStyle name="40% - Énfasis6 2" xfId="244" xr:uid="{00000000-0005-0000-0000-00000E000000}"/>
    <cellStyle name="60% - Énfasis1 2" xfId="225" xr:uid="{00000000-0005-0000-0000-00000F000000}"/>
    <cellStyle name="60% - Énfasis2 2" xfId="229" xr:uid="{00000000-0005-0000-0000-000010000000}"/>
    <cellStyle name="60% - Énfasis3 2" xfId="233" xr:uid="{00000000-0005-0000-0000-000011000000}"/>
    <cellStyle name="60% - Énfasis4 2" xfId="237" xr:uid="{00000000-0005-0000-0000-000012000000}"/>
    <cellStyle name="60% - Énfasis5 2" xfId="241" xr:uid="{00000000-0005-0000-0000-000013000000}"/>
    <cellStyle name="60% - Énfasis6 2" xfId="245" xr:uid="{00000000-0005-0000-0000-000014000000}"/>
    <cellStyle name="Bueno 2" xfId="210" xr:uid="{00000000-0005-0000-0000-000015000000}"/>
    <cellStyle name="Cálculo 2" xfId="215" xr:uid="{00000000-0005-0000-0000-000016000000}"/>
    <cellStyle name="Celda de comprobación 2" xfId="217" xr:uid="{00000000-0005-0000-0000-000017000000}"/>
    <cellStyle name="Celda vinculada 2" xfId="216" xr:uid="{00000000-0005-0000-0000-000018000000}"/>
    <cellStyle name="Encabezado 1 2" xfId="206" xr:uid="{00000000-0005-0000-0000-000019000000}"/>
    <cellStyle name="Encabezado 4 2" xfId="209" xr:uid="{00000000-0005-0000-0000-00001A000000}"/>
    <cellStyle name="Énfasis1 2" xfId="222" xr:uid="{00000000-0005-0000-0000-00001B000000}"/>
    <cellStyle name="Énfasis2 2" xfId="226" xr:uid="{00000000-0005-0000-0000-00001C000000}"/>
    <cellStyle name="Énfasis3 2" xfId="230" xr:uid="{00000000-0005-0000-0000-00001D000000}"/>
    <cellStyle name="Énfasis4 2" xfId="234" xr:uid="{00000000-0005-0000-0000-00001E000000}"/>
    <cellStyle name="Énfasis5 2" xfId="238" xr:uid="{00000000-0005-0000-0000-00001F000000}"/>
    <cellStyle name="Énfasis6 2" xfId="242" xr:uid="{00000000-0005-0000-0000-000020000000}"/>
    <cellStyle name="Entrada 2" xfId="213"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1" xr:uid="{00000000-0005-0000-0000-000026000000}"/>
    <cellStyle name="Millares" xfId="195" builtinId="3"/>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5" xfId="161" xr:uid="{00000000-0005-0000-0000-00002D000000}"/>
    <cellStyle name="Millares 16" xfId="6" xr:uid="{00000000-0005-0000-0000-00002E000000}"/>
    <cellStyle name="Millares 16 2" xfId="29" xr:uid="{00000000-0005-0000-0000-00002F000000}"/>
    <cellStyle name="Millares 16 3" xfId="74" xr:uid="{00000000-0005-0000-0000-000030000000}"/>
    <cellStyle name="Millares 17" xfId="164" xr:uid="{00000000-0005-0000-0000-000031000000}"/>
    <cellStyle name="Millares 18" xfId="173" xr:uid="{00000000-0005-0000-0000-000032000000}"/>
    <cellStyle name="Millares 19" xfId="175" xr:uid="{00000000-0005-0000-0000-000033000000}"/>
    <cellStyle name="Millares 2" xfId="19" xr:uid="{00000000-0005-0000-0000-000034000000}"/>
    <cellStyle name="Millares 2 2" xfId="24" xr:uid="{00000000-0005-0000-0000-000035000000}"/>
    <cellStyle name="Millares 2 3" xfId="44" xr:uid="{00000000-0005-0000-0000-000036000000}"/>
    <cellStyle name="Millares 2 3 2" xfId="57" xr:uid="{00000000-0005-0000-0000-000037000000}"/>
    <cellStyle name="Millares 2 3 2 2" xfId="97" xr:uid="{00000000-0005-0000-0000-000038000000}"/>
    <cellStyle name="Millares 2 3 2 2 2" xfId="111" xr:uid="{00000000-0005-0000-0000-000039000000}"/>
    <cellStyle name="Millares 2 4" xfId="53" xr:uid="{00000000-0005-0000-0000-00003A000000}"/>
    <cellStyle name="Millares 2 5" xfId="76" xr:uid="{00000000-0005-0000-0000-00003B000000}"/>
    <cellStyle name="Millares 2 6" xfId="135" xr:uid="{00000000-0005-0000-0000-00003C000000}"/>
    <cellStyle name="Millares 2 6 2" xfId="179" xr:uid="{00000000-0005-0000-0000-00003D000000}"/>
    <cellStyle name="Millares 2 7" xfId="157" xr:uid="{00000000-0005-0000-0000-00003E000000}"/>
    <cellStyle name="Millares 2 8" xfId="172" xr:uid="{00000000-0005-0000-0000-00003F000000}"/>
    <cellStyle name="Millares 20" xfId="180" xr:uid="{00000000-0005-0000-0000-000040000000}"/>
    <cellStyle name="Millares 21" xfId="183" xr:uid="{00000000-0005-0000-0000-000041000000}"/>
    <cellStyle name="Millares 22" xfId="189" xr:uid="{00000000-0005-0000-0000-000042000000}"/>
    <cellStyle name="Millares 23" xfId="194" xr:uid="{00000000-0005-0000-0000-000043000000}"/>
    <cellStyle name="Millares 24" xfId="199" xr:uid="{00000000-0005-0000-0000-000044000000}"/>
    <cellStyle name="Millares 25" xfId="204" xr:uid="{00000000-0005-0000-0000-000045000000}"/>
    <cellStyle name="Millares 26" xfId="250" xr:uid="{00000000-0005-0000-0000-000046000000}"/>
    <cellStyle name="Millares 3" xfId="21" xr:uid="{00000000-0005-0000-0000-000047000000}"/>
    <cellStyle name="Millares 3 2" xfId="38" xr:uid="{00000000-0005-0000-0000-000048000000}"/>
    <cellStyle name="Millares 4" xfId="32" xr:uid="{00000000-0005-0000-0000-000049000000}"/>
    <cellStyle name="Millares 5" xfId="69" xr:uid="{00000000-0005-0000-0000-00004A000000}"/>
    <cellStyle name="Millares 6" xfId="81" xr:uid="{00000000-0005-0000-0000-00004B000000}"/>
    <cellStyle name="Millares 7" xfId="88" xr:uid="{00000000-0005-0000-0000-00004C000000}"/>
    <cellStyle name="Millares 8" xfId="108" xr:uid="{00000000-0005-0000-0000-00004D000000}"/>
    <cellStyle name="Millares 9" xfId="136" xr:uid="{00000000-0005-0000-0000-00004E000000}"/>
    <cellStyle name="Moneda 2" xfId="40" xr:uid="{00000000-0005-0000-0000-00004F000000}"/>
    <cellStyle name="Moneda 2 2" xfId="145" xr:uid="{00000000-0005-0000-0000-000050000000}"/>
    <cellStyle name="Moneda 2 3" xfId="167" xr:uid="{00000000-0005-0000-0000-000051000000}"/>
    <cellStyle name="Moneda 2 5" xfId="146" xr:uid="{00000000-0005-0000-0000-000052000000}"/>
    <cellStyle name="Moneda 2 5 2" xfId="168" xr:uid="{00000000-0005-0000-0000-000053000000}"/>
    <cellStyle name="Moneda 3" xfId="59" xr:uid="{00000000-0005-0000-0000-000054000000}"/>
    <cellStyle name="Moneda 4" xfId="112" xr:uid="{00000000-0005-0000-0000-000055000000}"/>
    <cellStyle name="Moneda 5" xfId="143" xr:uid="{00000000-0005-0000-0000-000056000000}"/>
    <cellStyle name="Neutral 2" xfId="212" xr:uid="{00000000-0005-0000-0000-000057000000}"/>
    <cellStyle name="Normal" xfId="0" builtinId="0"/>
    <cellStyle name="Normal 10" xfId="35" xr:uid="{00000000-0005-0000-0000-000059000000}"/>
    <cellStyle name="Normal 10 2" xfId="42" xr:uid="{00000000-0005-0000-0000-00005A000000}"/>
    <cellStyle name="Normal 11" xfId="54" xr:uid="{00000000-0005-0000-0000-00005B000000}"/>
    <cellStyle name="Normal 12" xfId="62" xr:uid="{00000000-0005-0000-0000-00005C000000}"/>
    <cellStyle name="Normal 12 2" xfId="176" xr:uid="{00000000-0005-0000-0000-00005D000000}"/>
    <cellStyle name="Normal 12 3" xfId="191" xr:uid="{00000000-0005-0000-0000-00005E000000}"/>
    <cellStyle name="Normal 12 4" xfId="201" xr:uid="{00000000-0005-0000-0000-00005F000000}"/>
    <cellStyle name="Normal 12 5" xfId="252" xr:uid="{00000000-0005-0000-0000-000060000000}"/>
    <cellStyle name="Normal 13" xfId="64" xr:uid="{00000000-0005-0000-0000-000061000000}"/>
    <cellStyle name="Normal 14" xfId="66" xr:uid="{00000000-0005-0000-0000-000062000000}"/>
    <cellStyle name="Normal 15" xfId="68" xr:uid="{00000000-0005-0000-0000-000063000000}"/>
    <cellStyle name="Normal 16" xfId="80" xr:uid="{00000000-0005-0000-0000-000064000000}"/>
    <cellStyle name="Normal 17" xfId="83" xr:uid="{00000000-0005-0000-0000-000065000000}"/>
    <cellStyle name="Normal 18" xfId="12" xr:uid="{00000000-0005-0000-0000-000066000000}"/>
    <cellStyle name="Normal 18 2" xfId="106" xr:uid="{00000000-0005-0000-0000-000067000000}"/>
    <cellStyle name="Normal 18 2 2" xfId="254" xr:uid="{00000000-0005-0000-0000-000068000000}"/>
    <cellStyle name="Normal 19" xfId="86" xr:uid="{00000000-0005-0000-0000-000069000000}"/>
    <cellStyle name="Normal 19 2" xfId="109" xr:uid="{00000000-0005-0000-0000-00006A000000}"/>
    <cellStyle name="Normal 2" xfId="1" xr:uid="{00000000-0005-0000-0000-00006B000000}"/>
    <cellStyle name="Normal 2 10" xfId="130" xr:uid="{00000000-0005-0000-0000-00006C000000}"/>
    <cellStyle name="Normal 2 11" xfId="174" xr:uid="{00000000-0005-0000-0000-00006D000000}"/>
    <cellStyle name="Normal 2 12" xfId="181" xr:uid="{00000000-0005-0000-0000-00006E000000}"/>
    <cellStyle name="Normal 2 13" xfId="185" xr:uid="{00000000-0005-0000-0000-00006F000000}"/>
    <cellStyle name="Normal 2 14" xfId="187" xr:uid="{00000000-0005-0000-0000-000070000000}"/>
    <cellStyle name="Normal 2 15" xfId="188" xr:uid="{00000000-0005-0000-0000-000071000000}"/>
    <cellStyle name="Normal 2 2" xfId="23" xr:uid="{00000000-0005-0000-0000-000072000000}"/>
    <cellStyle name="Normal 2 2 2" xfId="117" xr:uid="{00000000-0005-0000-0000-000073000000}"/>
    <cellStyle name="Normal 2 3" xfId="9" xr:uid="{00000000-0005-0000-0000-000074000000}"/>
    <cellStyle name="Normal 2 3 2" xfId="103" xr:uid="{00000000-0005-0000-0000-000075000000}"/>
    <cellStyle name="Normal 2 3 2 2" xfId="256" xr:uid="{00000000-0005-0000-0000-000076000000}"/>
    <cellStyle name="Normal 2 3 3" xfId="10" xr:uid="{00000000-0005-0000-0000-000077000000}"/>
    <cellStyle name="Normal 2 3 3 2" xfId="104" xr:uid="{00000000-0005-0000-0000-000078000000}"/>
    <cellStyle name="Normal 2 3 3 2 2" xfId="257" xr:uid="{00000000-0005-0000-0000-000079000000}"/>
    <cellStyle name="Normal 2 3 4" xfId="126" xr:uid="{00000000-0005-0000-0000-00007A000000}"/>
    <cellStyle name="Normal 2 4" xfId="85" xr:uid="{00000000-0005-0000-0000-00007B000000}"/>
    <cellStyle name="Normal 2 5" xfId="91" xr:uid="{00000000-0005-0000-0000-00007C000000}"/>
    <cellStyle name="Normal 2 6" xfId="94" xr:uid="{00000000-0005-0000-0000-00007D000000}"/>
    <cellStyle name="Normal 2 7" xfId="49" xr:uid="{00000000-0005-0000-0000-00007E000000}"/>
    <cellStyle name="Normal 2 8" xfId="101" xr:uid="{00000000-0005-0000-0000-00007F000000}"/>
    <cellStyle name="Normal 2 9" xfId="102" xr:uid="{00000000-0005-0000-0000-000080000000}"/>
    <cellStyle name="Normal 2 9 2" xfId="125" xr:uid="{00000000-0005-0000-0000-000081000000}"/>
    <cellStyle name="Normal 2 9 3" xfId="253" xr:uid="{00000000-0005-0000-0000-000082000000}"/>
    <cellStyle name="Normal 20" xfId="89" xr:uid="{00000000-0005-0000-0000-000083000000}"/>
    <cellStyle name="Normal 21" xfId="25" xr:uid="{00000000-0005-0000-0000-000084000000}"/>
    <cellStyle name="Normal 22" xfId="121" xr:uid="{00000000-0005-0000-0000-000085000000}"/>
    <cellStyle name="Normal 23" xfId="123" xr:uid="{00000000-0005-0000-0000-000086000000}"/>
    <cellStyle name="Normal 24" xfId="2" xr:uid="{00000000-0005-0000-0000-000087000000}"/>
    <cellStyle name="Normal 24 2" xfId="27" xr:uid="{00000000-0005-0000-0000-000088000000}"/>
    <cellStyle name="Normal 24 2 2" xfId="46" xr:uid="{00000000-0005-0000-0000-000089000000}"/>
    <cellStyle name="Normal 24 2 2 2" xfId="58" xr:uid="{00000000-0005-0000-0000-00008A000000}"/>
    <cellStyle name="Normal 24 3" xfId="72" xr:uid="{00000000-0005-0000-0000-00008B000000}"/>
    <cellStyle name="Normal 25" xfId="124" xr:uid="{00000000-0005-0000-0000-00008C000000}"/>
    <cellStyle name="Normal 26" xfId="132" xr:uid="{00000000-0005-0000-0000-00008D000000}"/>
    <cellStyle name="Normal 27" xfId="139" xr:uid="{00000000-0005-0000-0000-00008E000000}"/>
    <cellStyle name="Normal 28" xfId="148" xr:uid="{00000000-0005-0000-0000-00008F000000}"/>
    <cellStyle name="Normal 29" xfId="150" xr:uid="{00000000-0005-0000-0000-000090000000}"/>
    <cellStyle name="Normal 3" xfId="7" xr:uid="{00000000-0005-0000-0000-000091000000}"/>
    <cellStyle name="Normal 3 2" xfId="43" xr:uid="{00000000-0005-0000-0000-000092000000}"/>
    <cellStyle name="Normal 3 2 2" xfId="55" xr:uid="{00000000-0005-0000-0000-000093000000}"/>
    <cellStyle name="Normal 3 3" xfId="71" xr:uid="{00000000-0005-0000-0000-000094000000}"/>
    <cellStyle name="Normal 3 4" xfId="79" xr:uid="{00000000-0005-0000-0000-000095000000}"/>
    <cellStyle name="Normal 3 5" xfId="115" xr:uid="{00000000-0005-0000-0000-000096000000}"/>
    <cellStyle name="Normal 3 6" xfId="129" xr:uid="{00000000-0005-0000-0000-000097000000}"/>
    <cellStyle name="Normal 3 7" xfId="142" xr:uid="{00000000-0005-0000-0000-000098000000}"/>
    <cellStyle name="Normal 3 7 2" xfId="178" xr:uid="{00000000-0005-0000-0000-000099000000}"/>
    <cellStyle name="Normal 30" xfId="152" xr:uid="{00000000-0005-0000-0000-00009A000000}"/>
    <cellStyle name="Normal 31" xfId="158" xr:uid="{00000000-0005-0000-0000-00009B000000}"/>
    <cellStyle name="Normal 32" xfId="165" xr:uid="{00000000-0005-0000-0000-00009C000000}"/>
    <cellStyle name="Normal 33" xfId="182" xr:uid="{00000000-0005-0000-0000-00009D000000}"/>
    <cellStyle name="Normal 34" xfId="186" xr:uid="{00000000-0005-0000-0000-00009E000000}"/>
    <cellStyle name="Normal 35" xfId="190" xr:uid="{00000000-0005-0000-0000-00009F000000}"/>
    <cellStyle name="Normal 36" xfId="192" xr:uid="{00000000-0005-0000-0000-0000A0000000}"/>
    <cellStyle name="Normal 37" xfId="196" xr:uid="{00000000-0005-0000-0000-0000A1000000}"/>
    <cellStyle name="Normal 38" xfId="198" xr:uid="{00000000-0005-0000-0000-0000A2000000}"/>
    <cellStyle name="Normal 39" xfId="202" xr:uid="{00000000-0005-0000-0000-0000A3000000}"/>
    <cellStyle name="Normal 4" xfId="8" xr:uid="{00000000-0005-0000-0000-0000A4000000}"/>
    <cellStyle name="Normal 4 10" xfId="170" xr:uid="{00000000-0005-0000-0000-0000A5000000}"/>
    <cellStyle name="Normal 4 2" xfId="37" xr:uid="{00000000-0005-0000-0000-0000A6000000}"/>
    <cellStyle name="Normal 4 2 2" xfId="177" xr:uid="{00000000-0005-0000-0000-0000A7000000}"/>
    <cellStyle name="Normal 4 3" xfId="47" xr:uid="{00000000-0005-0000-0000-0000A8000000}"/>
    <cellStyle name="Normal 4 4" xfId="51" xr:uid="{00000000-0005-0000-0000-0000A9000000}"/>
    <cellStyle name="Normal 4 5" xfId="75" xr:uid="{00000000-0005-0000-0000-0000AA000000}"/>
    <cellStyle name="Normal 4 6" xfId="99" xr:uid="{00000000-0005-0000-0000-0000AB000000}"/>
    <cellStyle name="Normal 4 7" xfId="113" xr:uid="{00000000-0005-0000-0000-0000AC000000}"/>
    <cellStyle name="Normal 4 8" xfId="133" xr:uid="{00000000-0005-0000-0000-0000AD000000}"/>
    <cellStyle name="Normal 4 9" xfId="155" xr:uid="{00000000-0005-0000-0000-0000AE000000}"/>
    <cellStyle name="Normal 40" xfId="247" xr:uid="{00000000-0005-0000-0000-0000AF000000}"/>
    <cellStyle name="Normal 41" xfId="248" xr:uid="{00000000-0005-0000-0000-0000B0000000}"/>
    <cellStyle name="Normal 5" xfId="13" xr:uid="{00000000-0005-0000-0000-0000B1000000}"/>
    <cellStyle name="Normal 5 2" xfId="78" xr:uid="{00000000-0005-0000-0000-0000B2000000}"/>
    <cellStyle name="Normal 6" xfId="17" xr:uid="{00000000-0005-0000-0000-0000B3000000}"/>
    <cellStyle name="Normal 6 2" xfId="60" xr:uid="{00000000-0005-0000-0000-0000B4000000}"/>
    <cellStyle name="Normal 6 2 2" xfId="95" xr:uid="{00000000-0005-0000-0000-0000B5000000}"/>
    <cellStyle name="Normal 6 2 2 2" xfId="118" xr:uid="{00000000-0005-0000-0000-0000B6000000}"/>
    <cellStyle name="Normal 7" xfId="20" xr:uid="{00000000-0005-0000-0000-0000B7000000}"/>
    <cellStyle name="Normal 7 2" xfId="144" xr:uid="{00000000-0005-0000-0000-0000B8000000}"/>
    <cellStyle name="Normal 7 3" xfId="166" xr:uid="{00000000-0005-0000-0000-0000B9000000}"/>
    <cellStyle name="Normal 8" xfId="33" xr:uid="{00000000-0005-0000-0000-0000BA000000}"/>
    <cellStyle name="Normal 9" xfId="15" xr:uid="{00000000-0005-0000-0000-0000BB000000}"/>
    <cellStyle name="Notas 2" xfId="219" xr:uid="{00000000-0005-0000-0000-0000BC000000}"/>
    <cellStyle name="Porcentaje" xfId="138" builtinId="5"/>
    <cellStyle name="Porcentaje 10" xfId="45" xr:uid="{00000000-0005-0000-0000-0000BE000000}"/>
    <cellStyle name="Porcentaje 10 2" xfId="56" xr:uid="{00000000-0005-0000-0000-0000BF000000}"/>
    <cellStyle name="Porcentaje 10 2 2" xfId="98" xr:uid="{00000000-0005-0000-0000-0000C0000000}"/>
    <cellStyle name="Porcentaje 10 2 2 2" xfId="110" xr:uid="{00000000-0005-0000-0000-0000C1000000}"/>
    <cellStyle name="Porcentaje 11" xfId="63" xr:uid="{00000000-0005-0000-0000-0000C2000000}"/>
    <cellStyle name="Porcentaje 12" xfId="65" xr:uid="{00000000-0005-0000-0000-0000C3000000}"/>
    <cellStyle name="Porcentaje 13" xfId="67" xr:uid="{00000000-0005-0000-0000-0000C4000000}"/>
    <cellStyle name="Porcentaje 14" xfId="70" xr:uid="{00000000-0005-0000-0000-0000C5000000}"/>
    <cellStyle name="Porcentaje 15" xfId="82" xr:uid="{00000000-0005-0000-0000-0000C6000000}"/>
    <cellStyle name="Porcentaje 16" xfId="87" xr:uid="{00000000-0005-0000-0000-0000C7000000}"/>
    <cellStyle name="Porcentaje 16 2" xfId="119" xr:uid="{00000000-0005-0000-0000-0000C8000000}"/>
    <cellStyle name="Porcentaje 17" xfId="90" xr:uid="{00000000-0005-0000-0000-0000C9000000}"/>
    <cellStyle name="Porcentaje 18" xfId="11" xr:uid="{00000000-0005-0000-0000-0000CA000000}"/>
    <cellStyle name="Porcentaje 18 2" xfId="105" xr:uid="{00000000-0005-0000-0000-0000CB000000}"/>
    <cellStyle name="Porcentaje 18 2 2" xfId="258" xr:uid="{00000000-0005-0000-0000-0000CC000000}"/>
    <cellStyle name="Porcentaje 19" xfId="92" xr:uid="{00000000-0005-0000-0000-0000CD000000}"/>
    <cellStyle name="Porcentaje 2" xfId="5" xr:uid="{00000000-0005-0000-0000-0000CE000000}"/>
    <cellStyle name="Porcentaje 2 10" xfId="131" xr:uid="{00000000-0005-0000-0000-0000CF000000}"/>
    <cellStyle name="Porcentaje 2 11" xfId="134" xr:uid="{00000000-0005-0000-0000-0000D0000000}"/>
    <cellStyle name="Porcentaje 2 12" xfId="156" xr:uid="{00000000-0005-0000-0000-0000D1000000}"/>
    <cellStyle name="Porcentaje 2 13" xfId="171" xr:uid="{00000000-0005-0000-0000-0000D2000000}"/>
    <cellStyle name="Porcentaje 2 2" xfId="48" xr:uid="{00000000-0005-0000-0000-0000D3000000}"/>
    <cellStyle name="Porcentaje 2 3" xfId="52" xr:uid="{00000000-0005-0000-0000-0000D4000000}"/>
    <cellStyle name="Porcentaje 2 4" xfId="77" xr:uid="{00000000-0005-0000-0000-0000D5000000}"/>
    <cellStyle name="Porcentaje 2 5" xfId="50" xr:uid="{00000000-0005-0000-0000-0000D6000000}"/>
    <cellStyle name="Porcentaje 2 6" xfId="100" xr:uid="{00000000-0005-0000-0000-0000D7000000}"/>
    <cellStyle name="Porcentaje 2 7" xfId="107" xr:uid="{00000000-0005-0000-0000-0000D8000000}"/>
    <cellStyle name="Porcentaje 2 7 2" xfId="255" xr:uid="{00000000-0005-0000-0000-0000D9000000}"/>
    <cellStyle name="Porcentaje 2 8" xfId="114" xr:uid="{00000000-0005-0000-0000-0000DA000000}"/>
    <cellStyle name="Porcentaje 2 9" xfId="128" xr:uid="{00000000-0005-0000-0000-0000DB000000}"/>
    <cellStyle name="Porcentaje 20" xfId="122" xr:uid="{00000000-0005-0000-0000-0000DC000000}"/>
    <cellStyle name="Porcentaje 21" xfId="127" xr:uid="{00000000-0005-0000-0000-0000DD000000}"/>
    <cellStyle name="Porcentaje 22" xfId="4" xr:uid="{00000000-0005-0000-0000-0000DE000000}"/>
    <cellStyle name="Porcentaje 22 2" xfId="28" xr:uid="{00000000-0005-0000-0000-0000DF000000}"/>
    <cellStyle name="Porcentaje 22 3" xfId="73" xr:uid="{00000000-0005-0000-0000-0000E0000000}"/>
    <cellStyle name="Porcentaje 23" xfId="137" xr:uid="{00000000-0005-0000-0000-0000E1000000}"/>
    <cellStyle name="Porcentaje 24" xfId="141" xr:uid="{00000000-0005-0000-0000-0000E2000000}"/>
    <cellStyle name="Porcentaje 25" xfId="149" xr:uid="{00000000-0005-0000-0000-0000E3000000}"/>
    <cellStyle name="Porcentaje 26" xfId="154" xr:uid="{00000000-0005-0000-0000-0000E4000000}"/>
    <cellStyle name="Porcentaje 27" xfId="159" xr:uid="{00000000-0005-0000-0000-0000E5000000}"/>
    <cellStyle name="Porcentaje 28" xfId="162" xr:uid="{00000000-0005-0000-0000-0000E6000000}"/>
    <cellStyle name="Porcentaje 29" xfId="163" xr:uid="{00000000-0005-0000-0000-0000E7000000}"/>
    <cellStyle name="Porcentaje 3" xfId="14" xr:uid="{00000000-0005-0000-0000-0000E8000000}"/>
    <cellStyle name="Porcentaje 3 2" xfId="39" xr:uid="{00000000-0005-0000-0000-0000E9000000}"/>
    <cellStyle name="Porcentaje 30" xfId="169" xr:uid="{00000000-0005-0000-0000-0000EA000000}"/>
    <cellStyle name="Porcentaje 31" xfId="184" xr:uid="{00000000-0005-0000-0000-0000EB000000}"/>
    <cellStyle name="Porcentaje 32" xfId="193" xr:uid="{00000000-0005-0000-0000-0000EC000000}"/>
    <cellStyle name="Porcentaje 33" xfId="197" xr:uid="{00000000-0005-0000-0000-0000ED000000}"/>
    <cellStyle name="Porcentaje 34" xfId="200" xr:uid="{00000000-0005-0000-0000-0000EE000000}"/>
    <cellStyle name="Porcentaje 35" xfId="203" xr:uid="{00000000-0005-0000-0000-0000EF000000}"/>
    <cellStyle name="Porcentaje 36" xfId="249" xr:uid="{00000000-0005-0000-0000-0000F0000000}"/>
    <cellStyle name="Porcentaje 37" xfId="251" xr:uid="{00000000-0005-0000-0000-0000F1000000}"/>
    <cellStyle name="Porcentaje 4" xfId="18" xr:uid="{00000000-0005-0000-0000-0000F2000000}"/>
    <cellStyle name="Porcentaje 4 2" xfId="61" xr:uid="{00000000-0005-0000-0000-0000F3000000}"/>
    <cellStyle name="Porcentaje 4 2 2" xfId="96" xr:uid="{00000000-0005-0000-0000-0000F4000000}"/>
    <cellStyle name="Porcentaje 4 2 2 2" xfId="120" xr:uid="{00000000-0005-0000-0000-0000F5000000}"/>
    <cellStyle name="Porcentaje 5" xfId="22" xr:uid="{00000000-0005-0000-0000-0000F6000000}"/>
    <cellStyle name="Porcentaje 6" xfId="31" xr:uid="{00000000-0005-0000-0000-0000F7000000}"/>
    <cellStyle name="Porcentaje 7" xfId="34" xr:uid="{00000000-0005-0000-0000-0000F8000000}"/>
    <cellStyle name="Porcentaje 8" xfId="36" xr:uid="{00000000-0005-0000-0000-0000F9000000}"/>
    <cellStyle name="Porcentaje 9" xfId="41" xr:uid="{00000000-0005-0000-0000-0000FA000000}"/>
    <cellStyle name="Salida 2" xfId="214" xr:uid="{00000000-0005-0000-0000-0000FB000000}"/>
    <cellStyle name="Texto de advertencia 2" xfId="218" xr:uid="{00000000-0005-0000-0000-0000FC000000}"/>
    <cellStyle name="Texto explicativo 2" xfId="220" xr:uid="{00000000-0005-0000-0000-0000FD000000}"/>
    <cellStyle name="Título 2 2" xfId="207" xr:uid="{00000000-0005-0000-0000-0000FE000000}"/>
    <cellStyle name="Título 3 2" xfId="208" xr:uid="{00000000-0005-0000-0000-0000FF000000}"/>
    <cellStyle name="Título 4" xfId="246" xr:uid="{00000000-0005-0000-0000-000000010000}"/>
    <cellStyle name="Título 5" xfId="205" xr:uid="{00000000-0005-0000-0000-000001010000}"/>
    <cellStyle name="Total 2" xfId="221" xr:uid="{00000000-0005-0000-0000-000002010000}"/>
  </cellStyles>
  <dxfs count="5">
    <dxf>
      <font>
        <color rgb="FFFF0000"/>
      </font>
    </dxf>
    <dxf>
      <font>
        <color rgb="FFFF0000"/>
      </font>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000"/>
      <color rgb="FF7C878E"/>
      <color rgb="FFFBBB27"/>
      <color rgb="FF606868"/>
      <color rgb="FFC9D0D6"/>
      <color rgb="FF000000"/>
      <color rgb="FFBF9000"/>
      <color rgb="FFBFBFBF"/>
      <color rgb="FFD9D9D9"/>
      <color rgb="FF2626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4.xml"/><Relationship Id="rId226"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1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externalLink" Target="externalLinks/externalLink5.xml"/><Relationship Id="rId227" Type="http://schemas.openxmlformats.org/officeDocument/2006/relationships/externalLink" Target="externalLinks/externalLink2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1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externalLink" Target="externalLinks/externalLink6.xml"/><Relationship Id="rId228" Type="http://schemas.openxmlformats.org/officeDocument/2006/relationships/externalLink" Target="externalLinks/externalLink2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externalLink" Target="externalLinks/externalLink17.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externalLink" Target="externalLinks/externalLink7.xml"/><Relationship Id="rId229"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externalLink" Target="externalLinks/externalLink18.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externalLink" Target="externalLinks/externalLink8.xml"/><Relationship Id="rId190" Type="http://schemas.openxmlformats.org/officeDocument/2006/relationships/worksheet" Target="worksheets/sheet190.xml"/><Relationship Id="rId204" Type="http://schemas.openxmlformats.org/officeDocument/2006/relationships/externalLink" Target="externalLinks/externalLink3.xml"/><Relationship Id="rId220" Type="http://schemas.openxmlformats.org/officeDocument/2006/relationships/externalLink" Target="externalLinks/externalLink19.xml"/><Relationship Id="rId225" Type="http://schemas.openxmlformats.org/officeDocument/2006/relationships/externalLink" Target="externalLinks/externalLink2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externalLink" Target="externalLinks/externalLink9.xml"/><Relationship Id="rId215" Type="http://schemas.openxmlformats.org/officeDocument/2006/relationships/externalLink" Target="externalLinks/externalLink14.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externalLink" Target="externalLinks/externalLink20.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10.xml"/><Relationship Id="rId232"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externalLink" Target="externalLinks/externalLink2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externalLink" Target="externalLinks/externalLink11.xml"/><Relationship Id="rId233" Type="http://schemas.openxmlformats.org/officeDocument/2006/relationships/customXml" Target="../customXml/item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externalLink" Target="externalLinks/externalLink1.xml"/><Relationship Id="rId223" Type="http://schemas.openxmlformats.org/officeDocument/2006/relationships/externalLink" Target="externalLinks/externalLink2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externalLink" Target="externalLinks/externalLink2.xml"/><Relationship Id="rId19" Type="http://schemas.openxmlformats.org/officeDocument/2006/relationships/worksheet" Target="worksheets/sheet19.xml"/><Relationship Id="rId224" Type="http://schemas.openxmlformats.org/officeDocument/2006/relationships/externalLink" Target="externalLinks/externalLink23.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externalLink" Target="externalLinks/externalLink13.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xml"/><Relationship Id="rId1" Type="http://schemas.microsoft.com/office/2011/relationships/chartStyle" Target="style7.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46.xml"/><Relationship Id="rId1" Type="http://schemas.microsoft.com/office/2011/relationships/chartStyle" Target="style46.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47.xml"/><Relationship Id="rId1" Type="http://schemas.microsoft.com/office/2011/relationships/chartStyle" Target="style47.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48.xml"/><Relationship Id="rId1" Type="http://schemas.microsoft.com/office/2011/relationships/chartStyle" Target="style48.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49.xml"/><Relationship Id="rId1" Type="http://schemas.microsoft.com/office/2011/relationships/chartStyle" Target="style49.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0.xml"/><Relationship Id="rId1" Type="http://schemas.microsoft.com/office/2011/relationships/chartStyle" Target="style50.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1.xml"/><Relationship Id="rId1" Type="http://schemas.microsoft.com/office/2011/relationships/chartStyle" Target="style51.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2.xml"/><Relationship Id="rId1" Type="http://schemas.microsoft.com/office/2011/relationships/chartStyle" Target="style52.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53.xml"/><Relationship Id="rId1" Type="http://schemas.microsoft.com/office/2011/relationships/chartStyle" Target="style53.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4.xml"/><Relationship Id="rId1" Type="http://schemas.microsoft.com/office/2011/relationships/chartStyle" Target="style54.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5.xml"/><Relationship Id="rId1" Type="http://schemas.microsoft.com/office/2011/relationships/chartStyle" Target="style55.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56.xml"/><Relationship Id="rId1" Type="http://schemas.microsoft.com/office/2011/relationships/chartStyle" Target="style56.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7.xml"/><Relationship Id="rId1" Type="http://schemas.microsoft.com/office/2011/relationships/chartStyle" Target="style57.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58.xml"/><Relationship Id="rId1" Type="http://schemas.microsoft.com/office/2011/relationships/chartStyle" Target="style58.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59.xml"/><Relationship Id="rId1" Type="http://schemas.microsoft.com/office/2011/relationships/chartStyle" Target="style59.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60.xml"/><Relationship Id="rId1" Type="http://schemas.microsoft.com/office/2011/relationships/chartStyle" Target="style60.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61.xml"/><Relationship Id="rId1" Type="http://schemas.microsoft.com/office/2011/relationships/chartStyle" Target="style61.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62.xml"/><Relationship Id="rId1" Type="http://schemas.microsoft.com/office/2011/relationships/chartStyle" Target="style62.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63.xml"/><Relationship Id="rId1" Type="http://schemas.microsoft.com/office/2011/relationships/chartStyle" Target="style63.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64.xml"/><Relationship Id="rId1" Type="http://schemas.microsoft.com/office/2011/relationships/chartStyle" Target="style64.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65.xml"/><Relationship Id="rId1" Type="http://schemas.microsoft.com/office/2011/relationships/chartStyle" Target="style65.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66.xml"/><Relationship Id="rId1" Type="http://schemas.microsoft.com/office/2011/relationships/chartStyle" Target="style66.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67.xml"/><Relationship Id="rId1" Type="http://schemas.microsoft.com/office/2011/relationships/chartStyle" Target="style67.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68.xml"/><Relationship Id="rId1" Type="http://schemas.microsoft.com/office/2011/relationships/chartStyle" Target="style68.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69.xml"/><Relationship Id="rId1" Type="http://schemas.microsoft.com/office/2011/relationships/chartStyle" Target="style69.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70.xml"/><Relationship Id="rId1" Type="http://schemas.microsoft.com/office/2011/relationships/chartStyle" Target="style70.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71.xml"/><Relationship Id="rId1" Type="http://schemas.microsoft.com/office/2011/relationships/chartStyle" Target="style71.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72.xml"/><Relationship Id="rId1" Type="http://schemas.microsoft.com/office/2011/relationships/chartStyle" Target="style72.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73.xml"/><Relationship Id="rId1" Type="http://schemas.microsoft.com/office/2011/relationships/chartStyle" Target="style73.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74.xml"/><Relationship Id="rId1" Type="http://schemas.microsoft.com/office/2011/relationships/chartStyle" Target="style74.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75.xml"/><Relationship Id="rId1" Type="http://schemas.microsoft.com/office/2011/relationships/chartStyle" Target="style75.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76.xml"/><Relationship Id="rId1" Type="http://schemas.microsoft.com/office/2011/relationships/chartStyle" Target="style76.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33.xml"/><Relationship Id="rId1" Type="http://schemas.microsoft.com/office/2011/relationships/chartStyle" Target="style3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34.xml"/><Relationship Id="rId1" Type="http://schemas.microsoft.com/office/2011/relationships/chartStyle" Target="style3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35.xml"/><Relationship Id="rId1" Type="http://schemas.microsoft.com/office/2011/relationships/chartStyle" Target="style35.xml"/></Relationships>
</file>

<file path=xl/charts/_rels/chart7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7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7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8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42.xml"/><Relationship Id="rId1" Type="http://schemas.microsoft.com/office/2011/relationships/chartStyle" Target="style42.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3.xml"/><Relationship Id="rId1" Type="http://schemas.microsoft.com/office/2011/relationships/chartStyle" Target="style43.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4.xml"/><Relationship Id="rId1" Type="http://schemas.microsoft.com/office/2011/relationships/chartStyle" Target="style44.xml"/></Relationships>
</file>

<file path=xl/charts/_rels/chart9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'T18'!$A$12:$A$28</c:f>
              <c:strCache>
                <c:ptCount val="17"/>
                <c:pt idx="0">
                  <c:v>11 Agricultura, cría y explotación de animales, aprovechamiento forestal, pesca y caza</c:v>
                </c:pt>
                <c:pt idx="1">
                  <c:v>21 Minería</c:v>
                </c:pt>
                <c:pt idx="2">
                  <c:v>22 Generación, transmisión y distribución de energía eléctrica, suministro de agua y de gas por ductos al consumidor final</c:v>
                </c:pt>
                <c:pt idx="3">
                  <c:v>23 Construcción</c:v>
                </c:pt>
                <c:pt idx="4">
                  <c:v>31-33 Industrias manufactureras</c:v>
                </c:pt>
                <c:pt idx="5">
                  <c:v>43 y 46 Comercio</c:v>
                </c:pt>
                <c:pt idx="6">
                  <c:v>48 y 49 Transportes, correos y almacenamiento</c:v>
                </c:pt>
                <c:pt idx="7">
                  <c:v>51 Información en medios masivos</c:v>
                </c:pt>
                <c:pt idx="8">
                  <c:v>52 Servicios financieros y de seguros</c:v>
                </c:pt>
                <c:pt idx="9">
                  <c:v>53 Servicios inmobiliarios y de alquiler de bienes muebles e intangibles</c:v>
                </c:pt>
                <c:pt idx="10">
                  <c:v>54 Servicios profesionales, científicos y técnicos</c:v>
                </c:pt>
                <c:pt idx="11">
                  <c:v>56 Servicios de apoyo a los negocios y manejo de residuos y desechos, y servicios de remediación</c:v>
                </c:pt>
                <c:pt idx="12">
                  <c:v>61 Servicios educativos</c:v>
                </c:pt>
                <c:pt idx="13">
                  <c:v>62 Servicios de salud y de asistencia social</c:v>
                </c:pt>
                <c:pt idx="14">
                  <c:v>71 Servicios de esparcimiento culturales y deportivos, y otros servicios recreativos</c:v>
                </c:pt>
                <c:pt idx="15">
                  <c:v>72 Servicios de alojamiento temporal y de preparación de alimentos y bebidas</c:v>
                </c:pt>
                <c:pt idx="16">
                  <c:v>81 Otros servicios excepto actividades gubernamentales</c:v>
                </c:pt>
              </c:strCache>
            </c:strRef>
          </c:cat>
          <c:val>
            <c:numRef>
              <c:f>'T18'!$B$12:$B$28</c:f>
              <c:numCache>
                <c:formatCode>#,##0.0_ ;[Red]\-#,##0.0\ </c:formatCode>
                <c:ptCount val="17"/>
                <c:pt idx="0">
                  <c:v>9.9596748899999987</c:v>
                </c:pt>
                <c:pt idx="1">
                  <c:v>0</c:v>
                </c:pt>
                <c:pt idx="2">
                  <c:v>0</c:v>
                </c:pt>
                <c:pt idx="3">
                  <c:v>2.743298890000001</c:v>
                </c:pt>
                <c:pt idx="4">
                  <c:v>191.76032035000009</c:v>
                </c:pt>
                <c:pt idx="5">
                  <c:v>195.43248067999991</c:v>
                </c:pt>
                <c:pt idx="6">
                  <c:v>6.1123611799999997</c:v>
                </c:pt>
                <c:pt idx="7">
                  <c:v>5.4274763799999972</c:v>
                </c:pt>
                <c:pt idx="8">
                  <c:v>108.14332464</c:v>
                </c:pt>
                <c:pt idx="9">
                  <c:v>0.36936810000000003</c:v>
                </c:pt>
                <c:pt idx="10">
                  <c:v>11.366356089999998</c:v>
                </c:pt>
                <c:pt idx="11">
                  <c:v>0.30497171000000001</c:v>
                </c:pt>
                <c:pt idx="12">
                  <c:v>0</c:v>
                </c:pt>
                <c:pt idx="13">
                  <c:v>0</c:v>
                </c:pt>
                <c:pt idx="14">
                  <c:v>0</c:v>
                </c:pt>
                <c:pt idx="15">
                  <c:v>27.574026299999996</c:v>
                </c:pt>
                <c:pt idx="16">
                  <c:v>0</c:v>
                </c:pt>
              </c:numCache>
            </c:numRef>
          </c:val>
          <c:extLst>
            <c:ext xmlns:c16="http://schemas.microsoft.com/office/drawing/2014/chart" uri="{C3380CC4-5D6E-409C-BE32-E72D297353CC}">
              <c16:uniqueId val="{00000000-ED63-4AAF-B690-AF79B38E7726}"/>
            </c:ext>
          </c:extLst>
        </c:ser>
        <c:dLbls>
          <c:showLegendKey val="0"/>
          <c:showVal val="0"/>
          <c:showCatName val="0"/>
          <c:showSerName val="0"/>
          <c:showPercent val="0"/>
          <c:showBubbleSize val="0"/>
        </c:dLbls>
        <c:gapWidth val="182"/>
        <c:axId val="666995488"/>
        <c:axId val="666995816"/>
      </c:barChart>
      <c:barChart>
        <c:barDir val="bar"/>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'T18'!$A$12:$A$28</c:f>
              <c:strCache>
                <c:ptCount val="17"/>
                <c:pt idx="0">
                  <c:v>11 Agricultura, cría y explotación de animales, aprovechamiento forestal, pesca y caza</c:v>
                </c:pt>
                <c:pt idx="1">
                  <c:v>21 Minería</c:v>
                </c:pt>
                <c:pt idx="2">
                  <c:v>22 Generación, transmisión y distribución de energía eléctrica, suministro de agua y de gas por ductos al consumidor final</c:v>
                </c:pt>
                <c:pt idx="3">
                  <c:v>23 Construcción</c:v>
                </c:pt>
                <c:pt idx="4">
                  <c:v>31-33 Industrias manufactureras</c:v>
                </c:pt>
                <c:pt idx="5">
                  <c:v>43 y 46 Comercio</c:v>
                </c:pt>
                <c:pt idx="6">
                  <c:v>48 y 49 Transportes, correos y almacenamiento</c:v>
                </c:pt>
                <c:pt idx="7">
                  <c:v>51 Información en medios masivos</c:v>
                </c:pt>
                <c:pt idx="8">
                  <c:v>52 Servicios financieros y de seguros</c:v>
                </c:pt>
                <c:pt idx="9">
                  <c:v>53 Servicios inmobiliarios y de alquiler de bienes muebles e intangibles</c:v>
                </c:pt>
                <c:pt idx="10">
                  <c:v>54 Servicios profesionales, científicos y técnicos</c:v>
                </c:pt>
                <c:pt idx="11">
                  <c:v>56 Servicios de apoyo a los negocios y manejo de residuos y desechos, y servicios de remediación</c:v>
                </c:pt>
                <c:pt idx="12">
                  <c:v>61 Servicios educativos</c:v>
                </c:pt>
                <c:pt idx="13">
                  <c:v>62 Servicios de salud y de asistencia social</c:v>
                </c:pt>
                <c:pt idx="14">
                  <c:v>71 Servicios de esparcimiento culturales y deportivos, y otros servicios recreativos</c:v>
                </c:pt>
                <c:pt idx="15">
                  <c:v>72 Servicios de alojamiento temporal y de preparación de alimentos y bebidas</c:v>
                </c:pt>
                <c:pt idx="16">
                  <c:v>81 Otros servicios excepto actividades gubernamentales</c:v>
                </c:pt>
              </c:strCache>
            </c:strRef>
          </c:cat>
          <c:val>
            <c:numRef>
              <c:f>'T18'!$C$12:$C$28</c:f>
              <c:numCache>
                <c:formatCode>#,##0.0_ ;[Red]\-#,##0.0\ </c:formatCode>
                <c:ptCount val="17"/>
                <c:pt idx="0">
                  <c:v>0</c:v>
                </c:pt>
                <c:pt idx="1">
                  <c:v>62.607007140000007</c:v>
                </c:pt>
                <c:pt idx="2">
                  <c:v>0</c:v>
                </c:pt>
                <c:pt idx="3">
                  <c:v>41.203241239999997</c:v>
                </c:pt>
                <c:pt idx="4">
                  <c:v>410.20396254999997</c:v>
                </c:pt>
                <c:pt idx="5">
                  <c:v>230.62544517999999</c:v>
                </c:pt>
                <c:pt idx="6">
                  <c:v>354.25395103000005</c:v>
                </c:pt>
                <c:pt idx="7">
                  <c:v>21.836913460000005</c:v>
                </c:pt>
                <c:pt idx="8">
                  <c:v>241.00374878000002</c:v>
                </c:pt>
                <c:pt idx="9">
                  <c:v>0.11872031999999998</c:v>
                </c:pt>
                <c:pt idx="10">
                  <c:v>10.71098359</c:v>
                </c:pt>
                <c:pt idx="11">
                  <c:v>3.64828061</c:v>
                </c:pt>
                <c:pt idx="12">
                  <c:v>0</c:v>
                </c:pt>
                <c:pt idx="13">
                  <c:v>0</c:v>
                </c:pt>
                <c:pt idx="14">
                  <c:v>0</c:v>
                </c:pt>
                <c:pt idx="15">
                  <c:v>41.017356879999966</c:v>
                </c:pt>
                <c:pt idx="16">
                  <c:v>-102.54191342999999</c:v>
                </c:pt>
              </c:numCache>
            </c:numRef>
          </c:val>
          <c:extLst>
            <c:ext xmlns:c16="http://schemas.microsoft.com/office/drawing/2014/chart" uri="{C3380CC4-5D6E-409C-BE32-E72D297353CC}">
              <c16:uniqueId val="{00000001-ED63-4AAF-B690-AF79B38E7726}"/>
            </c:ext>
          </c:extLst>
        </c:ser>
        <c:dLbls>
          <c:showLegendKey val="0"/>
          <c:showVal val="0"/>
          <c:showCatName val="0"/>
          <c:showSerName val="0"/>
          <c:showPercent val="0"/>
          <c:showBubbleSize val="0"/>
        </c:dLbls>
        <c:gapWidth val="182"/>
        <c:axId val="680699368"/>
        <c:axId val="669259040"/>
      </c:barChart>
      <c:catAx>
        <c:axId val="6669954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66995816"/>
        <c:crosses val="autoZero"/>
        <c:auto val="1"/>
        <c:lblAlgn val="ctr"/>
        <c:lblOffset val="100"/>
        <c:noMultiLvlLbl val="0"/>
      </c:catAx>
      <c:valAx>
        <c:axId val="666995816"/>
        <c:scaling>
          <c:orientation val="minMax"/>
        </c:scaling>
        <c:delete val="0"/>
        <c:axPos val="b"/>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66995488"/>
        <c:crosses val="autoZero"/>
        <c:crossBetween val="between"/>
      </c:valAx>
      <c:valAx>
        <c:axId val="669259040"/>
        <c:scaling>
          <c:orientation val="minMax"/>
        </c:scaling>
        <c:delete val="0"/>
        <c:axPos val="t"/>
        <c:numFmt formatCode="#,##0.0_ ;[Red]\-#,##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80699368"/>
        <c:crosses val="max"/>
        <c:crossBetween val="between"/>
      </c:valAx>
      <c:catAx>
        <c:axId val="680699368"/>
        <c:scaling>
          <c:orientation val="minMax"/>
        </c:scaling>
        <c:delete val="1"/>
        <c:axPos val="l"/>
        <c:numFmt formatCode="General" sourceLinked="1"/>
        <c:majorTickMark val="out"/>
        <c:minorTickMark val="none"/>
        <c:tickLblPos val="nextTo"/>
        <c:crossAx val="6692590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382-4F94-BE8F-FC98115BE0E9}"/>
              </c:ext>
            </c:extLst>
          </c:dPt>
          <c:dPt>
            <c:idx val="1"/>
            <c:invertIfNegative val="0"/>
            <c:bubble3D val="0"/>
            <c:spPr>
              <a:solidFill>
                <a:srgbClr val="7C878E"/>
              </a:solidFill>
              <a:ln>
                <a:noFill/>
              </a:ln>
              <a:effectLst/>
            </c:spPr>
            <c:extLst>
              <c:ext xmlns:c16="http://schemas.microsoft.com/office/drawing/2014/chart" uri="{C3380CC4-5D6E-409C-BE32-E72D297353CC}">
                <c16:uniqueId val="{00000003-F382-4F94-BE8F-FC98115BE0E9}"/>
              </c:ext>
            </c:extLst>
          </c:dPt>
          <c:dPt>
            <c:idx val="2"/>
            <c:invertIfNegative val="0"/>
            <c:bubble3D val="0"/>
            <c:spPr>
              <a:solidFill>
                <a:srgbClr val="7C878E"/>
              </a:solidFill>
              <a:ln>
                <a:noFill/>
              </a:ln>
              <a:effectLst/>
            </c:spPr>
            <c:extLst>
              <c:ext xmlns:c16="http://schemas.microsoft.com/office/drawing/2014/chart" uri="{C3380CC4-5D6E-409C-BE32-E72D297353CC}">
                <c16:uniqueId val="{00000005-F382-4F94-BE8F-FC98115BE0E9}"/>
              </c:ext>
            </c:extLst>
          </c:dPt>
          <c:dPt>
            <c:idx val="3"/>
            <c:invertIfNegative val="0"/>
            <c:bubble3D val="0"/>
            <c:spPr>
              <a:solidFill>
                <a:srgbClr val="7C878E"/>
              </a:solidFill>
              <a:ln>
                <a:noFill/>
              </a:ln>
              <a:effectLst/>
            </c:spPr>
            <c:extLst>
              <c:ext xmlns:c16="http://schemas.microsoft.com/office/drawing/2014/chart" uri="{C3380CC4-5D6E-409C-BE32-E72D297353CC}">
                <c16:uniqueId val="{00000007-F382-4F94-BE8F-FC98115BE0E9}"/>
              </c:ext>
            </c:extLst>
          </c:dPt>
          <c:dPt>
            <c:idx val="4"/>
            <c:invertIfNegative val="0"/>
            <c:bubble3D val="0"/>
            <c:spPr>
              <a:solidFill>
                <a:srgbClr val="7C878E"/>
              </a:solidFill>
              <a:ln>
                <a:noFill/>
              </a:ln>
              <a:effectLst/>
            </c:spPr>
            <c:extLst>
              <c:ext xmlns:c16="http://schemas.microsoft.com/office/drawing/2014/chart" uri="{C3380CC4-5D6E-409C-BE32-E72D297353CC}">
                <c16:uniqueId val="{00000009-F382-4F94-BE8F-FC98115BE0E9}"/>
              </c:ext>
            </c:extLst>
          </c:dPt>
          <c:dPt>
            <c:idx val="5"/>
            <c:invertIfNegative val="0"/>
            <c:bubble3D val="0"/>
            <c:spPr>
              <a:solidFill>
                <a:srgbClr val="7C878E"/>
              </a:solidFill>
              <a:ln>
                <a:noFill/>
              </a:ln>
              <a:effectLst/>
            </c:spPr>
            <c:extLst>
              <c:ext xmlns:c16="http://schemas.microsoft.com/office/drawing/2014/chart" uri="{C3380CC4-5D6E-409C-BE32-E72D297353CC}">
                <c16:uniqueId val="{0000000B-F382-4F94-BE8F-FC98115BE0E9}"/>
              </c:ext>
            </c:extLst>
          </c:dPt>
          <c:dPt>
            <c:idx val="6"/>
            <c:invertIfNegative val="0"/>
            <c:bubble3D val="0"/>
            <c:spPr>
              <a:solidFill>
                <a:srgbClr val="7C878E"/>
              </a:solidFill>
              <a:ln>
                <a:noFill/>
              </a:ln>
              <a:effectLst/>
            </c:spPr>
            <c:extLst>
              <c:ext xmlns:c16="http://schemas.microsoft.com/office/drawing/2014/chart" uri="{C3380CC4-5D6E-409C-BE32-E72D297353CC}">
                <c16:uniqueId val="{0000000D-F382-4F94-BE8F-FC98115BE0E9}"/>
              </c:ext>
            </c:extLst>
          </c:dPt>
          <c:dPt>
            <c:idx val="7"/>
            <c:invertIfNegative val="0"/>
            <c:bubble3D val="0"/>
            <c:spPr>
              <a:solidFill>
                <a:srgbClr val="7C878E"/>
              </a:solidFill>
              <a:ln>
                <a:noFill/>
              </a:ln>
              <a:effectLst/>
            </c:spPr>
            <c:extLst>
              <c:ext xmlns:c16="http://schemas.microsoft.com/office/drawing/2014/chart" uri="{C3380CC4-5D6E-409C-BE32-E72D297353CC}">
                <c16:uniqueId val="{0000000F-F382-4F94-BE8F-FC98115BE0E9}"/>
              </c:ext>
            </c:extLst>
          </c:dPt>
          <c:dPt>
            <c:idx val="8"/>
            <c:invertIfNegative val="0"/>
            <c:bubble3D val="0"/>
            <c:spPr>
              <a:solidFill>
                <a:srgbClr val="7C878E"/>
              </a:solidFill>
              <a:ln>
                <a:noFill/>
              </a:ln>
              <a:effectLst/>
            </c:spPr>
            <c:extLst>
              <c:ext xmlns:c16="http://schemas.microsoft.com/office/drawing/2014/chart" uri="{C3380CC4-5D6E-409C-BE32-E72D297353CC}">
                <c16:uniqueId val="{00000011-F382-4F94-BE8F-FC98115BE0E9}"/>
              </c:ext>
            </c:extLst>
          </c:dPt>
          <c:dPt>
            <c:idx val="9"/>
            <c:invertIfNegative val="0"/>
            <c:bubble3D val="0"/>
            <c:spPr>
              <a:solidFill>
                <a:srgbClr val="7C878E"/>
              </a:solidFill>
              <a:ln>
                <a:noFill/>
              </a:ln>
              <a:effectLst/>
            </c:spPr>
            <c:extLst>
              <c:ext xmlns:c16="http://schemas.microsoft.com/office/drawing/2014/chart" uri="{C3380CC4-5D6E-409C-BE32-E72D297353CC}">
                <c16:uniqueId val="{00000013-F382-4F94-BE8F-FC98115BE0E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382-4F94-BE8F-FC98115BE0E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382-4F94-BE8F-FC98115BE0E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382-4F94-BE8F-FC98115BE0E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382-4F94-BE8F-FC98115BE0E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382-4F94-BE8F-FC98115BE0E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382-4F94-BE8F-FC98115BE0E9}"/>
              </c:ext>
            </c:extLst>
          </c:dPt>
          <c:dPt>
            <c:idx val="16"/>
            <c:invertIfNegative val="0"/>
            <c:bubble3D val="0"/>
            <c:spPr>
              <a:solidFill>
                <a:srgbClr val="95682B"/>
              </a:solidFill>
              <a:ln>
                <a:noFill/>
              </a:ln>
              <a:effectLst/>
            </c:spPr>
            <c:extLst>
              <c:ext xmlns:c16="http://schemas.microsoft.com/office/drawing/2014/chart" uri="{C3380CC4-5D6E-409C-BE32-E72D297353CC}">
                <c16:uniqueId val="{00000021-F382-4F94-BE8F-FC98115BE0E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382-4F94-BE8F-FC98115BE0E9}"/>
              </c:ext>
            </c:extLst>
          </c:dPt>
          <c:dPt>
            <c:idx val="20"/>
            <c:invertIfNegative val="0"/>
            <c:bubble3D val="0"/>
            <c:spPr>
              <a:solidFill>
                <a:srgbClr val="7C878E"/>
              </a:solidFill>
              <a:ln>
                <a:noFill/>
              </a:ln>
              <a:effectLst/>
            </c:spPr>
            <c:extLst>
              <c:ext xmlns:c16="http://schemas.microsoft.com/office/drawing/2014/chart" uri="{C3380CC4-5D6E-409C-BE32-E72D297353CC}">
                <c16:uniqueId val="{00000025-F382-4F94-BE8F-FC98115BE0E9}"/>
              </c:ext>
            </c:extLst>
          </c:dPt>
          <c:dPt>
            <c:idx val="21"/>
            <c:invertIfNegative val="0"/>
            <c:bubble3D val="0"/>
            <c:spPr>
              <a:solidFill>
                <a:srgbClr val="FBBB27"/>
              </a:solidFill>
              <a:ln>
                <a:noFill/>
              </a:ln>
              <a:effectLst/>
            </c:spPr>
            <c:extLst>
              <c:ext xmlns:c16="http://schemas.microsoft.com/office/drawing/2014/chart" uri="{C3380CC4-5D6E-409C-BE32-E72D297353CC}">
                <c16:uniqueId val="{00000027-F382-4F94-BE8F-FC98115BE0E9}"/>
              </c:ext>
            </c:extLst>
          </c:dPt>
          <c:dPt>
            <c:idx val="22"/>
            <c:invertIfNegative val="0"/>
            <c:bubble3D val="0"/>
            <c:spPr>
              <a:solidFill>
                <a:srgbClr val="7C878E"/>
              </a:solidFill>
              <a:ln>
                <a:noFill/>
              </a:ln>
              <a:effectLst/>
            </c:spPr>
            <c:extLst>
              <c:ext xmlns:c16="http://schemas.microsoft.com/office/drawing/2014/chart" uri="{C3380CC4-5D6E-409C-BE32-E72D297353CC}">
                <c16:uniqueId val="{00000029-F382-4F94-BE8F-FC98115BE0E9}"/>
              </c:ext>
            </c:extLst>
          </c:dPt>
          <c:dPt>
            <c:idx val="23"/>
            <c:invertIfNegative val="0"/>
            <c:bubble3D val="0"/>
            <c:spPr>
              <a:solidFill>
                <a:srgbClr val="7C878E"/>
              </a:solidFill>
              <a:ln>
                <a:noFill/>
              </a:ln>
              <a:effectLst/>
            </c:spPr>
            <c:extLst>
              <c:ext xmlns:c16="http://schemas.microsoft.com/office/drawing/2014/chart" uri="{C3380CC4-5D6E-409C-BE32-E72D297353CC}">
                <c16:uniqueId val="{0000002B-F382-4F94-BE8F-FC98115BE0E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'F12'!$B$5:$B$37</c:f>
              <c:strCache>
                <c:ptCount val="33"/>
                <c:pt idx="0">
                  <c:v>Oaxaca</c:v>
                </c:pt>
                <c:pt idx="1">
                  <c:v>Guerrero</c:v>
                </c:pt>
                <c:pt idx="2">
                  <c:v>Chiapas</c:v>
                </c:pt>
                <c:pt idx="3">
                  <c:v>Hidalgo</c:v>
                </c:pt>
                <c:pt idx="4">
                  <c:v>Tlaxcala</c:v>
                </c:pt>
                <c:pt idx="5">
                  <c:v>Puebla</c:v>
                </c:pt>
                <c:pt idx="6">
                  <c:v>Veracruz</c:v>
                </c:pt>
                <c:pt idx="7">
                  <c:v>Morelos</c:v>
                </c:pt>
                <c:pt idx="8">
                  <c:v>Michoacán</c:v>
                </c:pt>
                <c:pt idx="9">
                  <c:v>Tabasco</c:v>
                </c:pt>
                <c:pt idx="10">
                  <c:v>Campeche</c:v>
                </c:pt>
                <c:pt idx="11">
                  <c:v>Yucatán</c:v>
                </c:pt>
                <c:pt idx="12">
                  <c:v>Zacatecas</c:v>
                </c:pt>
                <c:pt idx="13">
                  <c:v>Nayarit</c:v>
                </c:pt>
                <c:pt idx="14">
                  <c:v>México</c:v>
                </c:pt>
                <c:pt idx="15">
                  <c:v>Guanajuato</c:v>
                </c:pt>
                <c:pt idx="16">
                  <c:v>Nacional</c:v>
                </c:pt>
                <c:pt idx="17">
                  <c:v>San Luis Potosí</c:v>
                </c:pt>
                <c:pt idx="18">
                  <c:v>Durango</c:v>
                </c:pt>
                <c:pt idx="19">
                  <c:v>Colima</c:v>
                </c:pt>
                <c:pt idx="20">
                  <c:v>Sinaloa</c:v>
                </c:pt>
                <c:pt idx="21">
                  <c:v>Jalisco</c:v>
                </c:pt>
                <c:pt idx="22">
                  <c:v>Quintana Roo</c:v>
                </c:pt>
                <c:pt idx="23">
                  <c:v>Ciudad de México</c:v>
                </c:pt>
                <c:pt idx="24">
                  <c:v>Tamaulipas</c:v>
                </c:pt>
                <c:pt idx="25">
                  <c:v>Querétaro</c:v>
                </c:pt>
                <c:pt idx="26">
                  <c:v>Sonora</c:v>
                </c:pt>
                <c:pt idx="27">
                  <c:v>Aguascalientes</c:v>
                </c:pt>
                <c:pt idx="28">
                  <c:v>Baja California Sur</c:v>
                </c:pt>
                <c:pt idx="29">
                  <c:v>Baja California</c:v>
                </c:pt>
                <c:pt idx="30">
                  <c:v>Nuevo León</c:v>
                </c:pt>
                <c:pt idx="31">
                  <c:v>Chihuahua</c:v>
                </c:pt>
                <c:pt idx="32">
                  <c:v>Coahuila</c:v>
                </c:pt>
              </c:strCache>
            </c:strRef>
          </c:cat>
          <c:val>
            <c:numRef>
              <c:f>'F12'!$C$5:$C$37</c:f>
              <c:numCache>
                <c:formatCode>_-* #,##0.0_-;\-* #,##0.0_-;_-* "-"??_-;_-@_-</c:formatCode>
                <c:ptCount val="33"/>
                <c:pt idx="0">
                  <c:v>81.3</c:v>
                </c:pt>
                <c:pt idx="1">
                  <c:v>78.099999999999994</c:v>
                </c:pt>
                <c:pt idx="2">
                  <c:v>73.8</c:v>
                </c:pt>
                <c:pt idx="3">
                  <c:v>72.900000000000006</c:v>
                </c:pt>
                <c:pt idx="4">
                  <c:v>72.900000000000006</c:v>
                </c:pt>
                <c:pt idx="5">
                  <c:v>70.400000000000006</c:v>
                </c:pt>
                <c:pt idx="6">
                  <c:v>68.8</c:v>
                </c:pt>
                <c:pt idx="7">
                  <c:v>67.599999999999994</c:v>
                </c:pt>
                <c:pt idx="8">
                  <c:v>67.099999999999994</c:v>
                </c:pt>
                <c:pt idx="9">
                  <c:v>64.2</c:v>
                </c:pt>
                <c:pt idx="10">
                  <c:v>61.8</c:v>
                </c:pt>
                <c:pt idx="11">
                  <c:v>60.7</c:v>
                </c:pt>
                <c:pt idx="12">
                  <c:v>60</c:v>
                </c:pt>
                <c:pt idx="13">
                  <c:v>59.7</c:v>
                </c:pt>
                <c:pt idx="14">
                  <c:v>56.4</c:v>
                </c:pt>
                <c:pt idx="15">
                  <c:v>55.6</c:v>
                </c:pt>
                <c:pt idx="16">
                  <c:v>55.2</c:v>
                </c:pt>
                <c:pt idx="17">
                  <c:v>54.3</c:v>
                </c:pt>
                <c:pt idx="18">
                  <c:v>52</c:v>
                </c:pt>
                <c:pt idx="19">
                  <c:v>49.5</c:v>
                </c:pt>
                <c:pt idx="20">
                  <c:v>48.2</c:v>
                </c:pt>
                <c:pt idx="21">
                  <c:v>46.3</c:v>
                </c:pt>
                <c:pt idx="22">
                  <c:v>46.2</c:v>
                </c:pt>
                <c:pt idx="23">
                  <c:v>46.1</c:v>
                </c:pt>
                <c:pt idx="24">
                  <c:v>43.9</c:v>
                </c:pt>
                <c:pt idx="25">
                  <c:v>42.4</c:v>
                </c:pt>
                <c:pt idx="26">
                  <c:v>41.2</c:v>
                </c:pt>
                <c:pt idx="27">
                  <c:v>40.700000000000003</c:v>
                </c:pt>
                <c:pt idx="28">
                  <c:v>38.5</c:v>
                </c:pt>
                <c:pt idx="29">
                  <c:v>37.9</c:v>
                </c:pt>
                <c:pt idx="30">
                  <c:v>36.700000000000003</c:v>
                </c:pt>
                <c:pt idx="31">
                  <c:v>35.1</c:v>
                </c:pt>
                <c:pt idx="32">
                  <c:v>34</c:v>
                </c:pt>
              </c:numCache>
            </c:numRef>
          </c:val>
          <c:extLst>
            <c:ext xmlns:c16="http://schemas.microsoft.com/office/drawing/2014/chart" uri="{C3380CC4-5D6E-409C-BE32-E72D297353CC}">
              <c16:uniqueId val="{0000002C-F382-4F94-BE8F-FC98115BE0E9}"/>
            </c:ext>
          </c:extLst>
        </c:ser>
        <c:dLbls>
          <c:dLblPos val="outEnd"/>
          <c:showLegendKey val="0"/>
          <c:showVal val="1"/>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0_-;\-* #,##0.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43DA-401B-8D71-F9198E5FE2CB}"/>
              </c:ext>
            </c:extLst>
          </c:dPt>
          <c:dPt>
            <c:idx val="17"/>
            <c:invertIfNegative val="0"/>
            <c:bubble3D val="0"/>
            <c:extLst>
              <c:ext xmlns:c16="http://schemas.microsoft.com/office/drawing/2014/chart" uri="{C3380CC4-5D6E-409C-BE32-E72D297353CC}">
                <c16:uniqueId val="{00000001-43DA-401B-8D71-F9198E5FE2CB}"/>
              </c:ext>
            </c:extLst>
          </c:dPt>
          <c:dPt>
            <c:idx val="18"/>
            <c:invertIfNegative val="0"/>
            <c:bubble3D val="0"/>
            <c:spPr>
              <a:solidFill>
                <a:srgbClr val="FFC000"/>
              </a:solidFill>
              <a:ln>
                <a:noFill/>
              </a:ln>
              <a:effectLst/>
            </c:spPr>
            <c:extLst>
              <c:ext xmlns:c16="http://schemas.microsoft.com/office/drawing/2014/chart" uri="{C3380CC4-5D6E-409C-BE32-E72D297353CC}">
                <c16:uniqueId val="{00000003-43DA-401B-8D71-F9198E5FE2CB}"/>
              </c:ext>
            </c:extLst>
          </c:dPt>
          <c:dPt>
            <c:idx val="19"/>
            <c:invertIfNegative val="0"/>
            <c:bubble3D val="0"/>
            <c:extLst>
              <c:ext xmlns:c16="http://schemas.microsoft.com/office/drawing/2014/chart" uri="{C3380CC4-5D6E-409C-BE32-E72D297353CC}">
                <c16:uniqueId val="{00000004-43DA-401B-8D71-F9198E5FE2CB}"/>
              </c:ext>
            </c:extLst>
          </c:dPt>
          <c:dPt>
            <c:idx val="20"/>
            <c:invertIfNegative val="0"/>
            <c:bubble3D val="0"/>
            <c:spPr>
              <a:solidFill>
                <a:srgbClr val="F79646">
                  <a:lumMod val="75000"/>
                </a:srgbClr>
              </a:solidFill>
              <a:ln>
                <a:noFill/>
              </a:ln>
              <a:effectLst/>
            </c:spPr>
            <c:extLst>
              <c:ext xmlns:c16="http://schemas.microsoft.com/office/drawing/2014/chart" uri="{C3380CC4-5D6E-409C-BE32-E72D297353CC}">
                <c16:uniqueId val="{00000006-43DA-401B-8D71-F9198E5FE2CB}"/>
              </c:ext>
            </c:extLst>
          </c:dPt>
          <c:dPt>
            <c:idx val="24"/>
            <c:invertIfNegative val="0"/>
            <c:bubble3D val="0"/>
            <c:extLst>
              <c:ext xmlns:c16="http://schemas.microsoft.com/office/drawing/2014/chart" uri="{C3380CC4-5D6E-409C-BE32-E72D297353CC}">
                <c16:uniqueId val="{00000007-43DA-401B-8D71-F9198E5FE2CB}"/>
              </c:ext>
            </c:extLst>
          </c:dPt>
          <c:dPt>
            <c:idx val="27"/>
            <c:invertIfNegative val="0"/>
            <c:bubble3D val="0"/>
            <c:extLst>
              <c:ext xmlns:c16="http://schemas.microsoft.com/office/drawing/2014/chart" uri="{C3380CC4-5D6E-409C-BE32-E72D297353CC}">
                <c16:uniqueId val="{00000008-43DA-401B-8D71-F9198E5FE2CB}"/>
              </c:ext>
            </c:extLst>
          </c:dPt>
          <c:dPt>
            <c:idx val="28"/>
            <c:invertIfNegative val="0"/>
            <c:bubble3D val="0"/>
            <c:extLst>
              <c:ext xmlns:c16="http://schemas.microsoft.com/office/drawing/2014/chart" uri="{C3380CC4-5D6E-409C-BE32-E72D297353CC}">
                <c16:uniqueId val="{00000009-43DA-401B-8D71-F9198E5FE2CB}"/>
              </c:ext>
            </c:extLst>
          </c:dPt>
          <c:dLbls>
            <c:dLbl>
              <c:idx val="0"/>
              <c:layout>
                <c:manualLayout>
                  <c:x val="-6.40991991385692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DA-401B-8D71-F9198E5FE2C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'F103'!$A$7:$A$39</c:f>
              <c:strCache>
                <c:ptCount val="33"/>
                <c:pt idx="0">
                  <c:v>Guerrero</c:v>
                </c:pt>
                <c:pt idx="1">
                  <c:v>Zacatecas</c:v>
                </c:pt>
                <c:pt idx="2">
                  <c:v>Veracruz</c:v>
                </c:pt>
                <c:pt idx="3">
                  <c:v>Chiapas</c:v>
                </c:pt>
                <c:pt idx="4">
                  <c:v>Michoacán</c:v>
                </c:pt>
                <c:pt idx="5">
                  <c:v>Durango</c:v>
                </c:pt>
                <c:pt idx="6">
                  <c:v>Tamaulipas</c:v>
                </c:pt>
                <c:pt idx="7">
                  <c:v>Oaxaca</c:v>
                </c:pt>
                <c:pt idx="8">
                  <c:v>San Luis Potosí</c:v>
                </c:pt>
                <c:pt idx="9">
                  <c:v>Hidalgo</c:v>
                </c:pt>
                <c:pt idx="10">
                  <c:v>Aguascalientes</c:v>
                </c:pt>
                <c:pt idx="11">
                  <c:v>Guanajuato</c:v>
                </c:pt>
                <c:pt idx="12">
                  <c:v>Morelos</c:v>
                </c:pt>
                <c:pt idx="13">
                  <c:v>Tlaxcala</c:v>
                </c:pt>
                <c:pt idx="14">
                  <c:v>Sinaloa</c:v>
                </c:pt>
                <c:pt idx="15">
                  <c:v>Coahuila</c:v>
                </c:pt>
                <c:pt idx="16">
                  <c:v>Sonora</c:v>
                </c:pt>
                <c:pt idx="17">
                  <c:v>Puebla</c:v>
                </c:pt>
                <c:pt idx="18">
                  <c:v>Jalisco</c:v>
                </c:pt>
                <c:pt idx="19">
                  <c:v>Colima</c:v>
                </c:pt>
                <c:pt idx="20">
                  <c:v>Nacional</c:v>
                </c:pt>
                <c:pt idx="21">
                  <c:v>Tabasco</c:v>
                </c:pt>
                <c:pt idx="22">
                  <c:v>Chihuahua</c:v>
                </c:pt>
                <c:pt idx="23">
                  <c:v>Baja California</c:v>
                </c:pt>
                <c:pt idx="24">
                  <c:v>Nayarit</c:v>
                </c:pt>
                <c:pt idx="25">
                  <c:v>Yucatán</c:v>
                </c:pt>
                <c:pt idx="26">
                  <c:v>Ciudad de México</c:v>
                </c:pt>
                <c:pt idx="27">
                  <c:v>Campeche</c:v>
                </c:pt>
                <c:pt idx="28">
                  <c:v>Estado de México</c:v>
                </c:pt>
                <c:pt idx="29">
                  <c:v>Nuevo León</c:v>
                </c:pt>
                <c:pt idx="30">
                  <c:v>Baja California Sur</c:v>
                </c:pt>
                <c:pt idx="31">
                  <c:v>Querétaro</c:v>
                </c:pt>
                <c:pt idx="32">
                  <c:v>Quintana Roo</c:v>
                </c:pt>
              </c:strCache>
            </c:strRef>
          </c:cat>
          <c:val>
            <c:numRef>
              <c:f>'F103'!$F$7:$F$39</c:f>
              <c:numCache>
                <c:formatCode>0.00%</c:formatCode>
                <c:ptCount val="33"/>
                <c:pt idx="0">
                  <c:v>5.3195419283340603E-3</c:v>
                </c:pt>
                <c:pt idx="1">
                  <c:v>1.6459863256520699E-2</c:v>
                </c:pt>
                <c:pt idx="2">
                  <c:v>2.2129020298452099E-2</c:v>
                </c:pt>
                <c:pt idx="3">
                  <c:v>2.29574143431821E-2</c:v>
                </c:pt>
                <c:pt idx="4">
                  <c:v>2.4362715410449799E-2</c:v>
                </c:pt>
                <c:pt idx="5">
                  <c:v>2.6409557744707698E-2</c:v>
                </c:pt>
                <c:pt idx="6">
                  <c:v>2.64744120080369E-2</c:v>
                </c:pt>
                <c:pt idx="7">
                  <c:v>2.8550932568149199E-2</c:v>
                </c:pt>
                <c:pt idx="8">
                  <c:v>3.2267897578819101E-2</c:v>
                </c:pt>
                <c:pt idx="9">
                  <c:v>3.4627289141088403E-2</c:v>
                </c:pt>
                <c:pt idx="10">
                  <c:v>3.5270862931620302E-2</c:v>
                </c:pt>
                <c:pt idx="11">
                  <c:v>3.6762084512949503E-2</c:v>
                </c:pt>
                <c:pt idx="12">
                  <c:v>3.8978162340337803E-2</c:v>
                </c:pt>
                <c:pt idx="13">
                  <c:v>4.1443850267379699E-2</c:v>
                </c:pt>
                <c:pt idx="14">
                  <c:v>4.7006155567991002E-2</c:v>
                </c:pt>
                <c:pt idx="15">
                  <c:v>4.7027895428654903E-2</c:v>
                </c:pt>
                <c:pt idx="16">
                  <c:v>4.7332712518291901E-2</c:v>
                </c:pt>
                <c:pt idx="17">
                  <c:v>5.0354481003454001E-2</c:v>
                </c:pt>
                <c:pt idx="18">
                  <c:v>5.4158196547225299E-2</c:v>
                </c:pt>
                <c:pt idx="19">
                  <c:v>5.45104157107461E-2</c:v>
                </c:pt>
                <c:pt idx="20">
                  <c:v>5.47564636823945E-2</c:v>
                </c:pt>
                <c:pt idx="21">
                  <c:v>5.4778235025148697E-2</c:v>
                </c:pt>
                <c:pt idx="22">
                  <c:v>5.73153090237941E-2</c:v>
                </c:pt>
                <c:pt idx="23">
                  <c:v>6.1099163679808798E-2</c:v>
                </c:pt>
                <c:pt idx="24">
                  <c:v>6.1922150571051202E-2</c:v>
                </c:pt>
                <c:pt idx="25">
                  <c:v>6.6530820173204205E-2</c:v>
                </c:pt>
                <c:pt idx="26">
                  <c:v>6.8191077612548306E-2</c:v>
                </c:pt>
                <c:pt idx="27">
                  <c:v>7.2013651877133003E-2</c:v>
                </c:pt>
                <c:pt idx="28">
                  <c:v>7.6239198064293107E-2</c:v>
                </c:pt>
                <c:pt idx="29">
                  <c:v>7.9138442149884594E-2</c:v>
                </c:pt>
                <c:pt idx="30">
                  <c:v>9.8244533415460494E-2</c:v>
                </c:pt>
                <c:pt idx="31">
                  <c:v>0.10177092042258901</c:v>
                </c:pt>
                <c:pt idx="32">
                  <c:v>0.15620945866257799</c:v>
                </c:pt>
              </c:numCache>
            </c:numRef>
          </c:val>
          <c:extLst>
            <c:ext xmlns:c16="http://schemas.microsoft.com/office/drawing/2014/chart" uri="{C3380CC4-5D6E-409C-BE32-E72D297353CC}">
              <c16:uniqueId val="{0000000B-43DA-401B-8D71-F9198E5FE2C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8000000000000002"/>
          <c:min val="0"/>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5C65-4D90-AE4E-4EFB552759E1}"/>
              </c:ext>
            </c:extLst>
          </c:dPt>
          <c:dPt>
            <c:idx val="19"/>
            <c:invertIfNegative val="0"/>
            <c:bubble3D val="0"/>
            <c:extLst>
              <c:ext xmlns:c16="http://schemas.microsoft.com/office/drawing/2014/chart" uri="{C3380CC4-5D6E-409C-BE32-E72D297353CC}">
                <c16:uniqueId val="{00000001-5C65-4D90-AE4E-4EFB552759E1}"/>
              </c:ext>
            </c:extLst>
          </c:dPt>
          <c:dPt>
            <c:idx val="29"/>
            <c:invertIfNegative val="0"/>
            <c:bubble3D val="0"/>
            <c:extLst>
              <c:ext xmlns:c16="http://schemas.microsoft.com/office/drawing/2014/chart" uri="{C3380CC4-5D6E-409C-BE32-E72D297353CC}">
                <c16:uniqueId val="{00000002-5C65-4D90-AE4E-4EFB552759E1}"/>
              </c:ext>
            </c:extLst>
          </c:dPt>
          <c:dPt>
            <c:idx val="30"/>
            <c:invertIfNegative val="0"/>
            <c:bubble3D val="0"/>
            <c:extLst>
              <c:ext xmlns:c16="http://schemas.microsoft.com/office/drawing/2014/chart" uri="{C3380CC4-5D6E-409C-BE32-E72D297353CC}">
                <c16:uniqueId val="{00000003-5C65-4D90-AE4E-4EFB552759E1}"/>
              </c:ext>
            </c:extLst>
          </c:dPt>
          <c:dPt>
            <c:idx val="31"/>
            <c:invertIfNegative val="0"/>
            <c:bubble3D val="0"/>
            <c:spPr>
              <a:solidFill>
                <a:srgbClr val="FFC000"/>
              </a:solidFill>
              <a:ln>
                <a:noFill/>
              </a:ln>
              <a:effectLst/>
            </c:spPr>
            <c:extLst>
              <c:ext xmlns:c16="http://schemas.microsoft.com/office/drawing/2014/chart" uri="{C3380CC4-5D6E-409C-BE32-E72D297353CC}">
                <c16:uniqueId val="{00000005-5C65-4D90-AE4E-4EFB552759E1}"/>
              </c:ext>
            </c:extLst>
          </c:dPt>
          <c:dLbls>
            <c:dLbl>
              <c:idx val="0"/>
              <c:layout>
                <c:manualLayout>
                  <c:x val="-8.54700854700854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65-4D90-AE4E-4EFB552759E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'F104'!$A$7:$A$38</c:f>
              <c:strCache>
                <c:ptCount val="32"/>
                <c:pt idx="0">
                  <c:v>Baja California</c:v>
                </c:pt>
                <c:pt idx="1">
                  <c:v>Guerrero</c:v>
                </c:pt>
                <c:pt idx="2">
                  <c:v>Oaxaca</c:v>
                </c:pt>
                <c:pt idx="3">
                  <c:v>Tamaulipas</c:v>
                </c:pt>
                <c:pt idx="4">
                  <c:v>Chiapas</c:v>
                </c:pt>
                <c:pt idx="5">
                  <c:v>Zacatecas</c:v>
                </c:pt>
                <c:pt idx="6">
                  <c:v>Tlaxcala</c:v>
                </c:pt>
                <c:pt idx="7">
                  <c:v>Veracruz</c:v>
                </c:pt>
                <c:pt idx="8">
                  <c:v>San Luis Potosí</c:v>
                </c:pt>
                <c:pt idx="9">
                  <c:v>Aguascalientes</c:v>
                </c:pt>
                <c:pt idx="10">
                  <c:v>Campeche</c:v>
                </c:pt>
                <c:pt idx="11">
                  <c:v>Morelos</c:v>
                </c:pt>
                <c:pt idx="12">
                  <c:v>Hidalgo</c:v>
                </c:pt>
                <c:pt idx="13">
                  <c:v>Nayarit</c:v>
                </c:pt>
                <c:pt idx="14">
                  <c:v>Guanajuato</c:v>
                </c:pt>
                <c:pt idx="15">
                  <c:v>Durango</c:v>
                </c:pt>
                <c:pt idx="16">
                  <c:v>Colima</c:v>
                </c:pt>
                <c:pt idx="17">
                  <c:v>Tabasco</c:v>
                </c:pt>
                <c:pt idx="18">
                  <c:v>Michoacán</c:v>
                </c:pt>
                <c:pt idx="19">
                  <c:v>Yucatán</c:v>
                </c:pt>
                <c:pt idx="20">
                  <c:v>Sinaloa</c:v>
                </c:pt>
                <c:pt idx="21">
                  <c:v>Coahuila</c:v>
                </c:pt>
                <c:pt idx="22">
                  <c:v>Chihuahua</c:v>
                </c:pt>
                <c:pt idx="23">
                  <c:v>Sonora</c:v>
                </c:pt>
                <c:pt idx="24">
                  <c:v>Puebla</c:v>
                </c:pt>
                <c:pt idx="25">
                  <c:v>Baja California Sur</c:v>
                </c:pt>
                <c:pt idx="26">
                  <c:v>Quintana Roo</c:v>
                </c:pt>
                <c:pt idx="27">
                  <c:v>Querétaro</c:v>
                </c:pt>
                <c:pt idx="28">
                  <c:v>Nuevo León</c:v>
                </c:pt>
                <c:pt idx="29">
                  <c:v>Ciudad de México</c:v>
                </c:pt>
                <c:pt idx="30">
                  <c:v>Estado de México</c:v>
                </c:pt>
                <c:pt idx="31">
                  <c:v>Jalisco</c:v>
                </c:pt>
              </c:strCache>
            </c:strRef>
          </c:cat>
          <c:val>
            <c:numRef>
              <c:f>'F104'!$F$7:$F$38</c:f>
              <c:numCache>
                <c:formatCode>#,##0</c:formatCode>
                <c:ptCount val="32"/>
                <c:pt idx="0">
                  <c:v>-133</c:v>
                </c:pt>
                <c:pt idx="1">
                  <c:v>-67</c:v>
                </c:pt>
                <c:pt idx="2">
                  <c:v>-63</c:v>
                </c:pt>
                <c:pt idx="3">
                  <c:v>-45</c:v>
                </c:pt>
                <c:pt idx="4">
                  <c:v>-40</c:v>
                </c:pt>
                <c:pt idx="5">
                  <c:v>-26</c:v>
                </c:pt>
                <c:pt idx="6">
                  <c:v>-13</c:v>
                </c:pt>
                <c:pt idx="7">
                  <c:v>-5</c:v>
                </c:pt>
                <c:pt idx="8">
                  <c:v>-2</c:v>
                </c:pt>
                <c:pt idx="9">
                  <c:v>14</c:v>
                </c:pt>
                <c:pt idx="10">
                  <c:v>28</c:v>
                </c:pt>
                <c:pt idx="11">
                  <c:v>29</c:v>
                </c:pt>
                <c:pt idx="12">
                  <c:v>65</c:v>
                </c:pt>
                <c:pt idx="13">
                  <c:v>78</c:v>
                </c:pt>
                <c:pt idx="14">
                  <c:v>80</c:v>
                </c:pt>
                <c:pt idx="15">
                  <c:v>82</c:v>
                </c:pt>
                <c:pt idx="16">
                  <c:v>94</c:v>
                </c:pt>
                <c:pt idx="17">
                  <c:v>102</c:v>
                </c:pt>
                <c:pt idx="18">
                  <c:v>107</c:v>
                </c:pt>
                <c:pt idx="19">
                  <c:v>163</c:v>
                </c:pt>
                <c:pt idx="20">
                  <c:v>165</c:v>
                </c:pt>
                <c:pt idx="21">
                  <c:v>203</c:v>
                </c:pt>
                <c:pt idx="22">
                  <c:v>225</c:v>
                </c:pt>
                <c:pt idx="23">
                  <c:v>225</c:v>
                </c:pt>
                <c:pt idx="24">
                  <c:v>245</c:v>
                </c:pt>
                <c:pt idx="25">
                  <c:v>300</c:v>
                </c:pt>
                <c:pt idx="26">
                  <c:v>332</c:v>
                </c:pt>
                <c:pt idx="27">
                  <c:v>485</c:v>
                </c:pt>
                <c:pt idx="28">
                  <c:v>530</c:v>
                </c:pt>
                <c:pt idx="29">
                  <c:v>651</c:v>
                </c:pt>
                <c:pt idx="30">
                  <c:v>795</c:v>
                </c:pt>
                <c:pt idx="31">
                  <c:v>981</c:v>
                </c:pt>
              </c:numCache>
            </c:numRef>
          </c:val>
          <c:extLst>
            <c:ext xmlns:c16="http://schemas.microsoft.com/office/drawing/2014/chart" uri="{C3380CC4-5D6E-409C-BE32-E72D297353CC}">
              <c16:uniqueId val="{00000007-5C65-4D90-AE4E-4EFB552759E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00"/>
          <c:min val="-20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7CFF-4F96-B75E-CA6E02C6D08D}"/>
              </c:ext>
            </c:extLst>
          </c:dPt>
          <c:dPt>
            <c:idx val="14"/>
            <c:invertIfNegative val="0"/>
            <c:bubble3D val="0"/>
            <c:extLst>
              <c:ext xmlns:c16="http://schemas.microsoft.com/office/drawing/2014/chart" uri="{C3380CC4-5D6E-409C-BE32-E72D297353CC}">
                <c16:uniqueId val="{00000001-7CFF-4F96-B75E-CA6E02C6D08D}"/>
              </c:ext>
            </c:extLst>
          </c:dPt>
          <c:dPt>
            <c:idx val="15"/>
            <c:invertIfNegative val="0"/>
            <c:bubble3D val="0"/>
            <c:extLst>
              <c:ext xmlns:c16="http://schemas.microsoft.com/office/drawing/2014/chart" uri="{C3380CC4-5D6E-409C-BE32-E72D297353CC}">
                <c16:uniqueId val="{00000002-7CFF-4F96-B75E-CA6E02C6D08D}"/>
              </c:ext>
            </c:extLst>
          </c:dPt>
          <c:dPt>
            <c:idx val="16"/>
            <c:invertIfNegative val="0"/>
            <c:bubble3D val="0"/>
            <c:extLst>
              <c:ext xmlns:c16="http://schemas.microsoft.com/office/drawing/2014/chart" uri="{C3380CC4-5D6E-409C-BE32-E72D297353CC}">
                <c16:uniqueId val="{00000003-7CFF-4F96-B75E-CA6E02C6D08D}"/>
              </c:ext>
            </c:extLst>
          </c:dPt>
          <c:dPt>
            <c:idx val="17"/>
            <c:invertIfNegative val="0"/>
            <c:bubble3D val="0"/>
            <c:spPr>
              <a:solidFill>
                <a:srgbClr val="F79646">
                  <a:lumMod val="75000"/>
                </a:srgbClr>
              </a:solidFill>
              <a:ln>
                <a:noFill/>
              </a:ln>
              <a:effectLst/>
            </c:spPr>
            <c:extLst>
              <c:ext xmlns:c16="http://schemas.microsoft.com/office/drawing/2014/chart" uri="{C3380CC4-5D6E-409C-BE32-E72D297353CC}">
                <c16:uniqueId val="{00000005-7CFF-4F96-B75E-CA6E02C6D08D}"/>
              </c:ext>
            </c:extLst>
          </c:dPt>
          <c:dPt>
            <c:idx val="19"/>
            <c:invertIfNegative val="0"/>
            <c:bubble3D val="0"/>
            <c:extLst>
              <c:ext xmlns:c16="http://schemas.microsoft.com/office/drawing/2014/chart" uri="{C3380CC4-5D6E-409C-BE32-E72D297353CC}">
                <c16:uniqueId val="{00000006-7CFF-4F96-B75E-CA6E02C6D08D}"/>
              </c:ext>
            </c:extLst>
          </c:dPt>
          <c:dPt>
            <c:idx val="20"/>
            <c:invertIfNegative val="0"/>
            <c:bubble3D val="0"/>
            <c:extLst>
              <c:ext xmlns:c16="http://schemas.microsoft.com/office/drawing/2014/chart" uri="{C3380CC4-5D6E-409C-BE32-E72D297353CC}">
                <c16:uniqueId val="{00000007-7CFF-4F96-B75E-CA6E02C6D08D}"/>
              </c:ext>
            </c:extLst>
          </c:dPt>
          <c:dPt>
            <c:idx val="22"/>
            <c:invertIfNegative val="0"/>
            <c:bubble3D val="0"/>
            <c:extLst>
              <c:ext xmlns:c16="http://schemas.microsoft.com/office/drawing/2014/chart" uri="{C3380CC4-5D6E-409C-BE32-E72D297353CC}">
                <c16:uniqueId val="{00000008-7CFF-4F96-B75E-CA6E02C6D08D}"/>
              </c:ext>
            </c:extLst>
          </c:dPt>
          <c:dPt>
            <c:idx val="24"/>
            <c:invertIfNegative val="0"/>
            <c:bubble3D val="0"/>
            <c:extLst>
              <c:ext xmlns:c16="http://schemas.microsoft.com/office/drawing/2014/chart" uri="{C3380CC4-5D6E-409C-BE32-E72D297353CC}">
                <c16:uniqueId val="{00000009-7CFF-4F96-B75E-CA6E02C6D08D}"/>
              </c:ext>
            </c:extLst>
          </c:dPt>
          <c:dPt>
            <c:idx val="26"/>
            <c:invertIfNegative val="0"/>
            <c:bubble3D val="0"/>
            <c:extLst>
              <c:ext xmlns:c16="http://schemas.microsoft.com/office/drawing/2014/chart" uri="{C3380CC4-5D6E-409C-BE32-E72D297353CC}">
                <c16:uniqueId val="{0000000A-7CFF-4F96-B75E-CA6E02C6D08D}"/>
              </c:ext>
            </c:extLst>
          </c:dPt>
          <c:dPt>
            <c:idx val="27"/>
            <c:invertIfNegative val="0"/>
            <c:bubble3D val="0"/>
            <c:extLst>
              <c:ext xmlns:c16="http://schemas.microsoft.com/office/drawing/2014/chart" uri="{C3380CC4-5D6E-409C-BE32-E72D297353CC}">
                <c16:uniqueId val="{0000000B-7CFF-4F96-B75E-CA6E02C6D08D}"/>
              </c:ext>
            </c:extLst>
          </c:dPt>
          <c:dPt>
            <c:idx val="28"/>
            <c:invertIfNegative val="0"/>
            <c:bubble3D val="0"/>
            <c:spPr>
              <a:solidFill>
                <a:srgbClr val="FFC000"/>
              </a:solidFill>
              <a:ln>
                <a:noFill/>
              </a:ln>
              <a:effectLst/>
            </c:spPr>
            <c:extLst>
              <c:ext xmlns:c16="http://schemas.microsoft.com/office/drawing/2014/chart" uri="{C3380CC4-5D6E-409C-BE32-E72D297353CC}">
                <c16:uniqueId val="{0000000D-7CFF-4F96-B75E-CA6E02C6D08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'F105'!$A$7:$A$39</c:f>
              <c:strCache>
                <c:ptCount val="33"/>
                <c:pt idx="0">
                  <c:v>Guerrero</c:v>
                </c:pt>
                <c:pt idx="1">
                  <c:v>Oaxaca</c:v>
                </c:pt>
                <c:pt idx="2">
                  <c:v>Baja California</c:v>
                </c:pt>
                <c:pt idx="3">
                  <c:v>Chiapas</c:v>
                </c:pt>
                <c:pt idx="4">
                  <c:v>Tlaxcala</c:v>
                </c:pt>
                <c:pt idx="5">
                  <c:v>Zacatecas</c:v>
                </c:pt>
                <c:pt idx="6">
                  <c:v>Tamaulipas</c:v>
                </c:pt>
                <c:pt idx="7">
                  <c:v>Veracruz</c:v>
                </c:pt>
                <c:pt idx="8">
                  <c:v>San Luis Potosí</c:v>
                </c:pt>
                <c:pt idx="9">
                  <c:v>Aguascalientes</c:v>
                </c:pt>
                <c:pt idx="10">
                  <c:v>Guanajuato</c:v>
                </c:pt>
                <c:pt idx="11">
                  <c:v>Morelos</c:v>
                </c:pt>
                <c:pt idx="12">
                  <c:v>Michoacán</c:v>
                </c:pt>
                <c:pt idx="13">
                  <c:v>Sinaloa</c:v>
                </c:pt>
                <c:pt idx="14">
                  <c:v>Hidalgo</c:v>
                </c:pt>
                <c:pt idx="15">
                  <c:v>Campeche</c:v>
                </c:pt>
                <c:pt idx="16">
                  <c:v>Ciudad de México</c:v>
                </c:pt>
                <c:pt idx="17">
                  <c:v>Nacional</c:v>
                </c:pt>
                <c:pt idx="18">
                  <c:v>Chihuahua</c:v>
                </c:pt>
                <c:pt idx="19">
                  <c:v>Durango</c:v>
                </c:pt>
                <c:pt idx="20">
                  <c:v>Coahuila</c:v>
                </c:pt>
                <c:pt idx="21">
                  <c:v>Nayarit</c:v>
                </c:pt>
                <c:pt idx="22">
                  <c:v>Sonora</c:v>
                </c:pt>
                <c:pt idx="23">
                  <c:v>Nuevo León</c:v>
                </c:pt>
                <c:pt idx="24">
                  <c:v>Puebla</c:v>
                </c:pt>
                <c:pt idx="25">
                  <c:v>Yucatán</c:v>
                </c:pt>
                <c:pt idx="26">
                  <c:v>Colima</c:v>
                </c:pt>
                <c:pt idx="27">
                  <c:v>Tabasco</c:v>
                </c:pt>
                <c:pt idx="28">
                  <c:v>Jalisco</c:v>
                </c:pt>
                <c:pt idx="29">
                  <c:v>Estado de México</c:v>
                </c:pt>
                <c:pt idx="30">
                  <c:v>Querétaro</c:v>
                </c:pt>
                <c:pt idx="31">
                  <c:v>Quintana Roo</c:v>
                </c:pt>
                <c:pt idx="32">
                  <c:v>Baja California Sur</c:v>
                </c:pt>
              </c:strCache>
            </c:strRef>
          </c:cat>
          <c:val>
            <c:numRef>
              <c:f>'F105'!$F$7:$F$39</c:f>
              <c:numCache>
                <c:formatCode>0.00%</c:formatCode>
                <c:ptCount val="33"/>
                <c:pt idx="0">
                  <c:v>-4.8998098581248799E-3</c:v>
                </c:pt>
                <c:pt idx="1">
                  <c:v>-4.3746962016526503E-3</c:v>
                </c:pt>
                <c:pt idx="2">
                  <c:v>-2.9860799281544699E-3</c:v>
                </c:pt>
                <c:pt idx="3">
                  <c:v>-2.7047129623368701E-3</c:v>
                </c:pt>
                <c:pt idx="4">
                  <c:v>-2.3783388218074899E-3</c:v>
                </c:pt>
                <c:pt idx="5">
                  <c:v>-2.1544580709313998E-3</c:v>
                </c:pt>
                <c:pt idx="6">
                  <c:v>-1.2936610608020899E-3</c:v>
                </c:pt>
                <c:pt idx="7">
                  <c:v>-1.13337564602412E-4</c:v>
                </c:pt>
                <c:pt idx="8">
                  <c:v>-8.4363268233023106E-5</c:v>
                </c:pt>
                <c:pt idx="9">
                  <c:v>8.3602054221909605E-4</c:v>
                </c:pt>
                <c:pt idx="10">
                  <c:v>1.6208112160136501E-3</c:v>
                </c:pt>
                <c:pt idx="11">
                  <c:v>2.30542968439473E-3</c:v>
                </c:pt>
                <c:pt idx="12">
                  <c:v>2.8837861147046301E-3</c:v>
                </c:pt>
                <c:pt idx="13">
                  <c:v>3.8490249136884399E-3</c:v>
                </c:pt>
                <c:pt idx="14">
                  <c:v>4.0675844806008499E-3</c:v>
                </c:pt>
                <c:pt idx="15">
                  <c:v>4.4771346338343702E-3</c:v>
                </c:pt>
                <c:pt idx="16">
                  <c:v>5.1997220425083999E-3</c:v>
                </c:pt>
                <c:pt idx="17">
                  <c:v>5.3005210359979796E-3</c:v>
                </c:pt>
                <c:pt idx="18">
                  <c:v>5.3359261982117703E-3</c:v>
                </c:pt>
                <c:pt idx="19">
                  <c:v>5.6129783010472299E-3</c:v>
                </c:pt>
                <c:pt idx="20">
                  <c:v>5.6955277481622896E-3</c:v>
                </c:pt>
                <c:pt idx="21">
                  <c:v>5.73951434878595E-3</c:v>
                </c:pt>
                <c:pt idx="22">
                  <c:v>5.7487416643244903E-3</c:v>
                </c:pt>
                <c:pt idx="23">
                  <c:v>7.0833834516124102E-3</c:v>
                </c:pt>
                <c:pt idx="24">
                  <c:v>7.1173343404118397E-3</c:v>
                </c:pt>
                <c:pt idx="25">
                  <c:v>7.8467241130313302E-3</c:v>
                </c:pt>
                <c:pt idx="26">
                  <c:v>8.2477845046942094E-3</c:v>
                </c:pt>
                <c:pt idx="27">
                  <c:v>8.9223233030091293E-3</c:v>
                </c:pt>
                <c:pt idx="28">
                  <c:v>9.5011186332336593E-3</c:v>
                </c:pt>
                <c:pt idx="29">
                  <c:v>1.03187788796013E-2</c:v>
                </c:pt>
                <c:pt idx="30">
                  <c:v>1.7013365138386999E-2</c:v>
                </c:pt>
                <c:pt idx="31">
                  <c:v>1.7224383916991E-2</c:v>
                </c:pt>
                <c:pt idx="32">
                  <c:v>2.1483815525637402E-2</c:v>
                </c:pt>
              </c:numCache>
            </c:numRef>
          </c:val>
          <c:extLst>
            <c:ext xmlns:c16="http://schemas.microsoft.com/office/drawing/2014/chart" uri="{C3380CC4-5D6E-409C-BE32-E72D297353CC}">
              <c16:uniqueId val="{0000000E-7CFF-4F96-B75E-CA6E02C6D08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3000000000000007E-2"/>
          <c:min val="-9.0000000000000028E-3"/>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C45-4A81-84C9-ED2BB8CE8FE1}"/>
              </c:ext>
            </c:extLst>
          </c:dPt>
          <c:dPt>
            <c:idx val="12"/>
            <c:invertIfNegative val="0"/>
            <c:bubble3D val="0"/>
            <c:spPr>
              <a:solidFill>
                <a:srgbClr val="7C878E"/>
              </a:solidFill>
              <a:ln>
                <a:noFill/>
              </a:ln>
              <a:effectLst/>
            </c:spPr>
            <c:extLst>
              <c:ext xmlns:c16="http://schemas.microsoft.com/office/drawing/2014/chart" uri="{C3380CC4-5D6E-409C-BE32-E72D297353CC}">
                <c16:uniqueId val="{00000003-FC45-4A81-84C9-ED2BB8CE8FE1}"/>
              </c:ext>
            </c:extLst>
          </c:dPt>
          <c:dPt>
            <c:idx val="24"/>
            <c:invertIfNegative val="0"/>
            <c:bubble3D val="0"/>
            <c:spPr>
              <a:solidFill>
                <a:srgbClr val="7C878E"/>
              </a:solidFill>
              <a:ln>
                <a:noFill/>
              </a:ln>
              <a:effectLst/>
            </c:spPr>
            <c:extLst>
              <c:ext xmlns:c16="http://schemas.microsoft.com/office/drawing/2014/chart" uri="{C3380CC4-5D6E-409C-BE32-E72D297353CC}">
                <c16:uniqueId val="{00000005-FC45-4A81-84C9-ED2BB8CE8FE1}"/>
              </c:ext>
            </c:extLst>
          </c:dPt>
          <c:dPt>
            <c:idx val="36"/>
            <c:invertIfNegative val="0"/>
            <c:bubble3D val="0"/>
            <c:spPr>
              <a:solidFill>
                <a:srgbClr val="7C878E"/>
              </a:solidFill>
              <a:ln>
                <a:noFill/>
              </a:ln>
              <a:effectLst/>
            </c:spPr>
            <c:extLst>
              <c:ext xmlns:c16="http://schemas.microsoft.com/office/drawing/2014/chart" uri="{C3380CC4-5D6E-409C-BE32-E72D297353CC}">
                <c16:uniqueId val="{00000007-FC45-4A81-84C9-ED2BB8CE8FE1}"/>
              </c:ext>
            </c:extLst>
          </c:dPt>
          <c:dPt>
            <c:idx val="48"/>
            <c:invertIfNegative val="0"/>
            <c:bubble3D val="0"/>
            <c:spPr>
              <a:solidFill>
                <a:srgbClr val="7C878E"/>
              </a:solidFill>
              <a:ln>
                <a:noFill/>
              </a:ln>
              <a:effectLst/>
            </c:spPr>
            <c:extLst>
              <c:ext xmlns:c16="http://schemas.microsoft.com/office/drawing/2014/chart" uri="{C3380CC4-5D6E-409C-BE32-E72D297353CC}">
                <c16:uniqueId val="{00000009-FC45-4A81-84C9-ED2BB8CE8FE1}"/>
              </c:ext>
            </c:extLst>
          </c:dPt>
          <c:dPt>
            <c:idx val="60"/>
            <c:invertIfNegative val="0"/>
            <c:bubble3D val="0"/>
            <c:spPr>
              <a:solidFill>
                <a:srgbClr val="7C878E"/>
              </a:solidFill>
              <a:ln>
                <a:noFill/>
              </a:ln>
              <a:effectLst/>
            </c:spPr>
            <c:extLst>
              <c:ext xmlns:c16="http://schemas.microsoft.com/office/drawing/2014/chart" uri="{C3380CC4-5D6E-409C-BE32-E72D297353CC}">
                <c16:uniqueId val="{0000000B-FC45-4A81-84C9-ED2BB8CE8FE1}"/>
              </c:ext>
            </c:extLst>
          </c:dPt>
          <c:dPt>
            <c:idx val="72"/>
            <c:invertIfNegative val="0"/>
            <c:bubble3D val="0"/>
            <c:spPr>
              <a:solidFill>
                <a:srgbClr val="7C878E"/>
              </a:solidFill>
              <a:ln>
                <a:noFill/>
              </a:ln>
              <a:effectLst/>
            </c:spPr>
            <c:extLst>
              <c:ext xmlns:c16="http://schemas.microsoft.com/office/drawing/2014/chart" uri="{C3380CC4-5D6E-409C-BE32-E72D297353CC}">
                <c16:uniqueId val="{0000000D-FC45-4A81-84C9-ED2BB8CE8FE1}"/>
              </c:ext>
            </c:extLst>
          </c:dPt>
          <c:dPt>
            <c:idx val="84"/>
            <c:invertIfNegative val="0"/>
            <c:bubble3D val="0"/>
            <c:spPr>
              <a:solidFill>
                <a:srgbClr val="7C878E"/>
              </a:solidFill>
              <a:ln>
                <a:noFill/>
              </a:ln>
              <a:effectLst/>
            </c:spPr>
            <c:extLst>
              <c:ext xmlns:c16="http://schemas.microsoft.com/office/drawing/2014/chart" uri="{C3380CC4-5D6E-409C-BE32-E72D297353CC}">
                <c16:uniqueId val="{0000000F-FC45-4A81-84C9-ED2BB8CE8FE1}"/>
              </c:ext>
            </c:extLst>
          </c:dPt>
          <c:dPt>
            <c:idx val="96"/>
            <c:invertIfNegative val="0"/>
            <c:bubble3D val="0"/>
            <c:spPr>
              <a:solidFill>
                <a:srgbClr val="7C878E"/>
              </a:solidFill>
              <a:ln>
                <a:noFill/>
              </a:ln>
              <a:effectLst/>
            </c:spPr>
            <c:extLst>
              <c:ext xmlns:c16="http://schemas.microsoft.com/office/drawing/2014/chart" uri="{C3380CC4-5D6E-409C-BE32-E72D297353CC}">
                <c16:uniqueId val="{00000011-FC45-4A81-84C9-ED2BB8CE8FE1}"/>
              </c:ext>
            </c:extLst>
          </c:dPt>
          <c:dPt>
            <c:idx val="108"/>
            <c:invertIfNegative val="0"/>
            <c:bubble3D val="0"/>
            <c:spPr>
              <a:solidFill>
                <a:srgbClr val="FBBB27"/>
              </a:solidFill>
              <a:ln>
                <a:noFill/>
              </a:ln>
              <a:effectLst/>
            </c:spPr>
            <c:extLst>
              <c:ext xmlns:c16="http://schemas.microsoft.com/office/drawing/2014/chart" uri="{C3380CC4-5D6E-409C-BE32-E72D297353CC}">
                <c16:uniqueId val="{00000013-FC45-4A81-84C9-ED2BB8CE8FE1}"/>
              </c:ext>
            </c:extLst>
          </c:dPt>
          <c:cat>
            <c:multiLvlStrRef>
              <c:f>'F106'!$A$6:$B$114</c:f>
              <c:multiLvlStrCache>
                <c:ptCount val="10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'F106'!$C$6:$C$114</c:f>
              <c:numCache>
                <c:formatCode>0.0</c:formatCode>
                <c:ptCount val="109"/>
                <c:pt idx="0">
                  <c:v>1.028763402517</c:v>
                </c:pt>
                <c:pt idx="1">
                  <c:v>2.7226495386930001</c:v>
                </c:pt>
                <c:pt idx="2">
                  <c:v>-4.0244066631260003</c:v>
                </c:pt>
                <c:pt idx="3">
                  <c:v>7.940704966607</c:v>
                </c:pt>
                <c:pt idx="4">
                  <c:v>0.94817602208499996</c:v>
                </c:pt>
                <c:pt idx="5">
                  <c:v>6.1699591296999999E-2</c:v>
                </c:pt>
                <c:pt idx="6">
                  <c:v>1.839866110177</c:v>
                </c:pt>
                <c:pt idx="7">
                  <c:v>5.0786181748530002</c:v>
                </c:pt>
                <c:pt idx="8">
                  <c:v>3.6736615410039999</c:v>
                </c:pt>
                <c:pt idx="9">
                  <c:v>8.0132653608969999</c:v>
                </c:pt>
                <c:pt idx="10">
                  <c:v>4.6289349043639998</c:v>
                </c:pt>
                <c:pt idx="11">
                  <c:v>5.1308370781579997</c:v>
                </c:pt>
                <c:pt idx="12">
                  <c:v>5.8799859507320003</c:v>
                </c:pt>
                <c:pt idx="13">
                  <c:v>3.496139786629</c:v>
                </c:pt>
                <c:pt idx="14">
                  <c:v>12.291705264022999</c:v>
                </c:pt>
                <c:pt idx="15">
                  <c:v>6.836343781229</c:v>
                </c:pt>
                <c:pt idx="16">
                  <c:v>13.352473421297001</c:v>
                </c:pt>
                <c:pt idx="17">
                  <c:v>12.409013387457</c:v>
                </c:pt>
                <c:pt idx="18">
                  <c:v>7.4080187861670002</c:v>
                </c:pt>
                <c:pt idx="19">
                  <c:v>4.5745643966509997</c:v>
                </c:pt>
                <c:pt idx="20">
                  <c:v>9.281579706054</c:v>
                </c:pt>
                <c:pt idx="21">
                  <c:v>6.3798062709009997</c:v>
                </c:pt>
                <c:pt idx="22">
                  <c:v>6.9479781583379996</c:v>
                </c:pt>
                <c:pt idx="23">
                  <c:v>10.882964877614</c:v>
                </c:pt>
                <c:pt idx="24">
                  <c:v>10.522353631873999</c:v>
                </c:pt>
                <c:pt idx="25">
                  <c:v>6.8294613243260001</c:v>
                </c:pt>
                <c:pt idx="26">
                  <c:v>2.2955949410969998</c:v>
                </c:pt>
                <c:pt idx="27">
                  <c:v>2.2102915007080002</c:v>
                </c:pt>
                <c:pt idx="28">
                  <c:v>1.08153447249</c:v>
                </c:pt>
                <c:pt idx="29">
                  <c:v>4.486276253192</c:v>
                </c:pt>
                <c:pt idx="30">
                  <c:v>9.3557353572099995</c:v>
                </c:pt>
                <c:pt idx="31">
                  <c:v>8.4389903747229997</c:v>
                </c:pt>
                <c:pt idx="32">
                  <c:v>15.369957380264999</c:v>
                </c:pt>
                <c:pt idx="33">
                  <c:v>1.5643768393640001</c:v>
                </c:pt>
                <c:pt idx="34">
                  <c:v>2.518244742806</c:v>
                </c:pt>
                <c:pt idx="35">
                  <c:v>4.1318829758750004</c:v>
                </c:pt>
                <c:pt idx="36">
                  <c:v>3.016911278597</c:v>
                </c:pt>
                <c:pt idx="37">
                  <c:v>6.0779656970540001</c:v>
                </c:pt>
                <c:pt idx="38">
                  <c:v>3.3934349384989999</c:v>
                </c:pt>
                <c:pt idx="39">
                  <c:v>6.6810881360629999</c:v>
                </c:pt>
                <c:pt idx="40">
                  <c:v>2.518691813287</c:v>
                </c:pt>
                <c:pt idx="41">
                  <c:v>2.1297099962120001</c:v>
                </c:pt>
                <c:pt idx="42">
                  <c:v>-5.7957348821880004</c:v>
                </c:pt>
                <c:pt idx="43">
                  <c:v>-2.1305005773599999</c:v>
                </c:pt>
                <c:pt idx="44">
                  <c:v>-7.4851856153669996</c:v>
                </c:pt>
                <c:pt idx="45">
                  <c:v>-2.9383237340030002</c:v>
                </c:pt>
                <c:pt idx="46">
                  <c:v>1.1275307399750001</c:v>
                </c:pt>
                <c:pt idx="47">
                  <c:v>-1.8160535950409999</c:v>
                </c:pt>
                <c:pt idx="48">
                  <c:v>-0.77438998171399998</c:v>
                </c:pt>
                <c:pt idx="49">
                  <c:v>0.57645909783299998</c:v>
                </c:pt>
                <c:pt idx="50">
                  <c:v>7.4113404349150001</c:v>
                </c:pt>
                <c:pt idx="51">
                  <c:v>-4.8564801395519996</c:v>
                </c:pt>
                <c:pt idx="52">
                  <c:v>1.4883591899269999</c:v>
                </c:pt>
                <c:pt idx="53">
                  <c:v>3.6545095616090002</c:v>
                </c:pt>
                <c:pt idx="54">
                  <c:v>2.2381733570729998</c:v>
                </c:pt>
                <c:pt idx="55">
                  <c:v>2.987568219296</c:v>
                </c:pt>
                <c:pt idx="56">
                  <c:v>3.1095238950950002</c:v>
                </c:pt>
                <c:pt idx="57">
                  <c:v>1.0733846568680001</c:v>
                </c:pt>
                <c:pt idx="58">
                  <c:v>0.30859480690000002</c:v>
                </c:pt>
                <c:pt idx="59">
                  <c:v>4.3358919625469996</c:v>
                </c:pt>
                <c:pt idx="60">
                  <c:v>4.2113058235030003</c:v>
                </c:pt>
                <c:pt idx="61">
                  <c:v>1.093517180828</c:v>
                </c:pt>
                <c:pt idx="62">
                  <c:v>-3.12526502955</c:v>
                </c:pt>
                <c:pt idx="63">
                  <c:v>4.9837324141470001</c:v>
                </c:pt>
                <c:pt idx="64">
                  <c:v>0.30355395408000002</c:v>
                </c:pt>
                <c:pt idx="65">
                  <c:v>-2.7110672882040001</c:v>
                </c:pt>
                <c:pt idx="66">
                  <c:v>2.545150371663</c:v>
                </c:pt>
                <c:pt idx="67">
                  <c:v>2.2152440704559999</c:v>
                </c:pt>
                <c:pt idx="68">
                  <c:v>-2.6996477433320001</c:v>
                </c:pt>
                <c:pt idx="69">
                  <c:v>4.2984500386170001</c:v>
                </c:pt>
                <c:pt idx="70">
                  <c:v>-1.6038682188960001</c:v>
                </c:pt>
                <c:pt idx="71">
                  <c:v>-4.472493206337</c:v>
                </c:pt>
                <c:pt idx="72">
                  <c:v>-0.22571777979400001</c:v>
                </c:pt>
                <c:pt idx="73">
                  <c:v>3.0686359347179999</c:v>
                </c:pt>
                <c:pt idx="74">
                  <c:v>5.1433310183280003</c:v>
                </c:pt>
                <c:pt idx="75">
                  <c:v>3.1262386821570001</c:v>
                </c:pt>
                <c:pt idx="76">
                  <c:v>1.450374411041</c:v>
                </c:pt>
                <c:pt idx="77">
                  <c:v>0.18458961131099999</c:v>
                </c:pt>
                <c:pt idx="78">
                  <c:v>0.74735687415600005</c:v>
                </c:pt>
                <c:pt idx="79">
                  <c:v>-0.63860460255700002</c:v>
                </c:pt>
                <c:pt idx="80">
                  <c:v>-1.59475565555</c:v>
                </c:pt>
                <c:pt idx="81">
                  <c:v>-4.22355246456</c:v>
                </c:pt>
                <c:pt idx="82">
                  <c:v>-1.6028607614679999</c:v>
                </c:pt>
                <c:pt idx="83">
                  <c:v>-3.719089053057</c:v>
                </c:pt>
                <c:pt idx="84">
                  <c:v>-3.1600906437949998</c:v>
                </c:pt>
                <c:pt idx="85">
                  <c:v>-7.1529809101320003</c:v>
                </c:pt>
                <c:pt idx="86">
                  <c:v>-9.1463930440589998</c:v>
                </c:pt>
                <c:pt idx="87">
                  <c:v>-31.111488117423999</c:v>
                </c:pt>
                <c:pt idx="88">
                  <c:v>-25.396358756956001</c:v>
                </c:pt>
                <c:pt idx="89">
                  <c:v>-11.064866734057</c:v>
                </c:pt>
                <c:pt idx="90">
                  <c:v>-11.744544302265</c:v>
                </c:pt>
                <c:pt idx="91">
                  <c:v>-11.514753159482</c:v>
                </c:pt>
                <c:pt idx="92">
                  <c:v>-3.8142898133840002</c:v>
                </c:pt>
                <c:pt idx="93">
                  <c:v>-5.082850693838</c:v>
                </c:pt>
                <c:pt idx="94">
                  <c:v>-1.6340003861650001</c:v>
                </c:pt>
                <c:pt idx="95">
                  <c:v>4.1948160755300004</c:v>
                </c:pt>
                <c:pt idx="96">
                  <c:v>-6.7727886463919997</c:v>
                </c:pt>
                <c:pt idx="97">
                  <c:v>-2.7052058070929998</c:v>
                </c:pt>
                <c:pt idx="98">
                  <c:v>1.31943033927</c:v>
                </c:pt>
                <c:pt idx="99">
                  <c:v>31.179157227120999</c:v>
                </c:pt>
                <c:pt idx="100">
                  <c:v>19.750189033811999</c:v>
                </c:pt>
                <c:pt idx="101">
                  <c:v>2.2420254465089999</c:v>
                </c:pt>
                <c:pt idx="102">
                  <c:v>7.1875194643059999</c:v>
                </c:pt>
                <c:pt idx="103">
                  <c:v>5.0874989531450003</c:v>
                </c:pt>
                <c:pt idx="104">
                  <c:v>4.2842580397E-2</c:v>
                </c:pt>
                <c:pt idx="105">
                  <c:v>0.350496007986</c:v>
                </c:pt>
                <c:pt idx="106">
                  <c:v>-0.945459076919</c:v>
                </c:pt>
                <c:pt idx="107">
                  <c:v>-1.4313432886819999</c:v>
                </c:pt>
                <c:pt idx="108">
                  <c:v>6.5286181589829999</c:v>
                </c:pt>
              </c:numCache>
            </c:numRef>
          </c:val>
          <c:extLst>
            <c:ext xmlns:c16="http://schemas.microsoft.com/office/drawing/2014/chart" uri="{C3380CC4-5D6E-409C-BE32-E72D297353CC}">
              <c16:uniqueId val="{00000014-FC45-4A81-84C9-ED2BB8CE8FE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'F106'!$D$5</c:f>
              <c:strCache>
                <c:ptCount val="1"/>
                <c:pt idx="0">
                  <c:v>Variación promedio</c:v>
                </c:pt>
              </c:strCache>
            </c:strRef>
          </c:tx>
          <c:spPr>
            <a:ln w="28575" cap="rnd">
              <a:solidFill>
                <a:srgbClr val="B69630"/>
              </a:solidFill>
              <a:round/>
            </a:ln>
            <a:effectLst/>
          </c:spPr>
          <c:marker>
            <c:symbol val="none"/>
          </c:marker>
          <c:cat>
            <c:multiLvlStrRef>
              <c:f>'F106'!$A$6:$B$114</c:f>
              <c:multiLvlStrCache>
                <c:ptCount val="10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'F106'!$D$6:$D$114</c:f>
              <c:numCache>
                <c:formatCode>0.0</c:formatCode>
                <c:ptCount val="109"/>
                <c:pt idx="0">
                  <c:v>3.9266408320089199</c:v>
                </c:pt>
                <c:pt idx="1">
                  <c:v>3.6953119768971701</c:v>
                </c:pt>
                <c:pt idx="2">
                  <c:v>2.6847619971307499</c:v>
                </c:pt>
                <c:pt idx="3">
                  <c:v>3.3066206700919998</c:v>
                </c:pt>
                <c:pt idx="4">
                  <c:v>2.8098170989992499</c:v>
                </c:pt>
                <c:pt idx="5">
                  <c:v>2.4368846395952501</c:v>
                </c:pt>
                <c:pt idx="6">
                  <c:v>1.8743170056319201</c:v>
                </c:pt>
                <c:pt idx="7">
                  <c:v>1.8967793031939999</c:v>
                </c:pt>
                <c:pt idx="8">
                  <c:v>1.99747297063317</c:v>
                </c:pt>
                <c:pt idx="9">
                  <c:v>2.4303174737975799</c:v>
                </c:pt>
                <c:pt idx="10">
                  <c:v>2.7818248196837501</c:v>
                </c:pt>
                <c:pt idx="11">
                  <c:v>3.0868975022938301</c:v>
                </c:pt>
                <c:pt idx="12">
                  <c:v>3.4911660479784201</c:v>
                </c:pt>
                <c:pt idx="13">
                  <c:v>3.5556235686397502</c:v>
                </c:pt>
                <c:pt idx="14">
                  <c:v>4.9152995625688298</c:v>
                </c:pt>
                <c:pt idx="15">
                  <c:v>4.8232694637873301</c:v>
                </c:pt>
                <c:pt idx="16">
                  <c:v>5.8569609137216698</c:v>
                </c:pt>
                <c:pt idx="17">
                  <c:v>6.8859037300683301</c:v>
                </c:pt>
                <c:pt idx="18">
                  <c:v>7.3499164530675003</c:v>
                </c:pt>
                <c:pt idx="19">
                  <c:v>7.30791197155067</c:v>
                </c:pt>
                <c:pt idx="20">
                  <c:v>7.77523848530483</c:v>
                </c:pt>
                <c:pt idx="21">
                  <c:v>7.6391168944718304</c:v>
                </c:pt>
                <c:pt idx="22">
                  <c:v>7.8323704989696701</c:v>
                </c:pt>
                <c:pt idx="23">
                  <c:v>8.3117144822576705</c:v>
                </c:pt>
                <c:pt idx="24">
                  <c:v>8.6985784556861692</c:v>
                </c:pt>
                <c:pt idx="25">
                  <c:v>8.9763552504942492</c:v>
                </c:pt>
                <c:pt idx="26">
                  <c:v>8.1433460569170801</c:v>
                </c:pt>
                <c:pt idx="27">
                  <c:v>7.7578417002069999</c:v>
                </c:pt>
                <c:pt idx="28">
                  <c:v>6.7352634544730803</c:v>
                </c:pt>
                <c:pt idx="29">
                  <c:v>6.0750353599510003</c:v>
                </c:pt>
                <c:pt idx="30">
                  <c:v>6.2373450742045797</c:v>
                </c:pt>
                <c:pt idx="31">
                  <c:v>6.5593805723772496</c:v>
                </c:pt>
                <c:pt idx="32">
                  <c:v>7.0667453785615004</c:v>
                </c:pt>
                <c:pt idx="33">
                  <c:v>6.6654595926000804</c:v>
                </c:pt>
                <c:pt idx="34">
                  <c:v>6.2963151413057501</c:v>
                </c:pt>
                <c:pt idx="35">
                  <c:v>5.7337249828274999</c:v>
                </c:pt>
                <c:pt idx="36">
                  <c:v>5.1082714533877498</c:v>
                </c:pt>
                <c:pt idx="37">
                  <c:v>5.0456468177817504</c:v>
                </c:pt>
                <c:pt idx="38">
                  <c:v>5.1371334842319198</c:v>
                </c:pt>
                <c:pt idx="39">
                  <c:v>5.5096998705114997</c:v>
                </c:pt>
                <c:pt idx="40">
                  <c:v>5.6294629822445801</c:v>
                </c:pt>
                <c:pt idx="41">
                  <c:v>5.4330824608295796</c:v>
                </c:pt>
                <c:pt idx="42">
                  <c:v>4.1704599408797502</c:v>
                </c:pt>
                <c:pt idx="43">
                  <c:v>3.2896690282061698</c:v>
                </c:pt>
                <c:pt idx="44">
                  <c:v>1.3850737785701699</c:v>
                </c:pt>
                <c:pt idx="45">
                  <c:v>1.00984873078958</c:v>
                </c:pt>
                <c:pt idx="46">
                  <c:v>0.89395589722033297</c:v>
                </c:pt>
                <c:pt idx="47">
                  <c:v>0.39829451631066698</c:v>
                </c:pt>
                <c:pt idx="48">
                  <c:v>8.2352744618083396E-2</c:v>
                </c:pt>
                <c:pt idx="49">
                  <c:v>-0.37610613865033299</c:v>
                </c:pt>
                <c:pt idx="50">
                  <c:v>-4.1280680615666601E-2</c:v>
                </c:pt>
                <c:pt idx="51">
                  <c:v>-1.0027447035835799</c:v>
                </c:pt>
                <c:pt idx="52">
                  <c:v>-1.08860575553025</c:v>
                </c:pt>
                <c:pt idx="53">
                  <c:v>-0.96153912508049999</c:v>
                </c:pt>
                <c:pt idx="54">
                  <c:v>-0.29204677180874999</c:v>
                </c:pt>
                <c:pt idx="55">
                  <c:v>0.134458961245917</c:v>
                </c:pt>
                <c:pt idx="56">
                  <c:v>1.0173514204510801</c:v>
                </c:pt>
                <c:pt idx="57">
                  <c:v>1.35166045302367</c:v>
                </c:pt>
                <c:pt idx="58">
                  <c:v>1.2834157919340801</c:v>
                </c:pt>
                <c:pt idx="59">
                  <c:v>1.79607792173308</c:v>
                </c:pt>
                <c:pt idx="60">
                  <c:v>2.2115525721678302</c:v>
                </c:pt>
                <c:pt idx="61">
                  <c:v>2.2546407457507498</c:v>
                </c:pt>
                <c:pt idx="62">
                  <c:v>1.37659029037867</c:v>
                </c:pt>
                <c:pt idx="63">
                  <c:v>2.19660800318692</c:v>
                </c:pt>
                <c:pt idx="64">
                  <c:v>2.0978742335330001</c:v>
                </c:pt>
                <c:pt idx="65">
                  <c:v>1.56740949604858</c:v>
                </c:pt>
                <c:pt idx="66">
                  <c:v>1.5929909139310801</c:v>
                </c:pt>
                <c:pt idx="67">
                  <c:v>1.5286305681944199</c:v>
                </c:pt>
                <c:pt idx="68">
                  <c:v>1.0445329316588301</c:v>
                </c:pt>
                <c:pt idx="69">
                  <c:v>1.31328838013792</c:v>
                </c:pt>
                <c:pt idx="70">
                  <c:v>1.15391646132158</c:v>
                </c:pt>
                <c:pt idx="71">
                  <c:v>0.419884363914583</c:v>
                </c:pt>
                <c:pt idx="72">
                  <c:v>5.0132396973166703E-2</c:v>
                </c:pt>
                <c:pt idx="73">
                  <c:v>0.21472562646400001</c:v>
                </c:pt>
                <c:pt idx="74">
                  <c:v>0.90377529712049998</c:v>
                </c:pt>
                <c:pt idx="75">
                  <c:v>0.74898415278800001</c:v>
                </c:pt>
                <c:pt idx="76">
                  <c:v>0.84455252420141702</c:v>
                </c:pt>
                <c:pt idx="77">
                  <c:v>1.0858572658276699</c:v>
                </c:pt>
                <c:pt idx="78">
                  <c:v>0.93604114103541702</c:v>
                </c:pt>
                <c:pt idx="79">
                  <c:v>0.69822041828433301</c:v>
                </c:pt>
                <c:pt idx="80">
                  <c:v>0.79029475893283296</c:v>
                </c:pt>
                <c:pt idx="81">
                  <c:v>8.0127883668083294E-2</c:v>
                </c:pt>
                <c:pt idx="82">
                  <c:v>8.0211838453750003E-2</c:v>
                </c:pt>
                <c:pt idx="83">
                  <c:v>0.14299551789375001</c:v>
                </c:pt>
                <c:pt idx="84">
                  <c:v>-0.101535554106333</c:v>
                </c:pt>
                <c:pt idx="85">
                  <c:v>-0.95333695784383299</c:v>
                </c:pt>
                <c:pt idx="86">
                  <c:v>-2.1441472963760799</c:v>
                </c:pt>
                <c:pt idx="87">
                  <c:v>-4.9972911963411697</c:v>
                </c:pt>
                <c:pt idx="88">
                  <c:v>-7.2345189603409201</c:v>
                </c:pt>
                <c:pt idx="89">
                  <c:v>-8.1719736557882499</c:v>
                </c:pt>
                <c:pt idx="90">
                  <c:v>-9.2129654204900007</c:v>
                </c:pt>
                <c:pt idx="91">
                  <c:v>-10.1193111335671</c:v>
                </c:pt>
                <c:pt idx="92">
                  <c:v>-10.304272313386599</c:v>
                </c:pt>
                <c:pt idx="93">
                  <c:v>-10.3758804991598</c:v>
                </c:pt>
                <c:pt idx="94">
                  <c:v>-10.378475467884501</c:v>
                </c:pt>
                <c:pt idx="95">
                  <c:v>-9.7189833738355809</c:v>
                </c:pt>
                <c:pt idx="96">
                  <c:v>-10.020041540718699</c:v>
                </c:pt>
                <c:pt idx="97">
                  <c:v>-9.6493936154654207</c:v>
                </c:pt>
                <c:pt idx="98">
                  <c:v>-8.7772416668546693</c:v>
                </c:pt>
                <c:pt idx="99">
                  <c:v>-3.5863545548092501</c:v>
                </c:pt>
                <c:pt idx="100">
                  <c:v>0.17585776108808299</c:v>
                </c:pt>
                <c:pt idx="101">
                  <c:v>1.28476544280192</c:v>
                </c:pt>
                <c:pt idx="102">
                  <c:v>2.8624374233494998</c:v>
                </c:pt>
                <c:pt idx="103">
                  <c:v>4.2459584327350797</c:v>
                </c:pt>
                <c:pt idx="104">
                  <c:v>4.5673861322168303</c:v>
                </c:pt>
                <c:pt idx="105">
                  <c:v>5.0201650240355002</c:v>
                </c:pt>
                <c:pt idx="106">
                  <c:v>5.0775434664726697</c:v>
                </c:pt>
                <c:pt idx="107">
                  <c:v>4.6086968527883299</c:v>
                </c:pt>
                <c:pt idx="108">
                  <c:v>5.7171474199029202</c:v>
                </c:pt>
              </c:numCache>
            </c:numRef>
          </c:val>
          <c:smooth val="0"/>
          <c:extLst>
            <c:ext xmlns:c16="http://schemas.microsoft.com/office/drawing/2014/chart" uri="{C3380CC4-5D6E-409C-BE32-E72D297353CC}">
              <c16:uniqueId val="{00000015-FC45-4A81-84C9-ED2BB8CE8FE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4D4-45F3-A01E-04A0C45A9B5D}"/>
              </c:ext>
            </c:extLst>
          </c:dPt>
          <c:dPt>
            <c:idx val="1"/>
            <c:invertIfNegative val="0"/>
            <c:bubble3D val="0"/>
            <c:spPr>
              <a:solidFill>
                <a:srgbClr val="7C878E"/>
              </a:solidFill>
              <a:ln>
                <a:noFill/>
              </a:ln>
              <a:effectLst/>
            </c:spPr>
            <c:extLst>
              <c:ext xmlns:c16="http://schemas.microsoft.com/office/drawing/2014/chart" uri="{C3380CC4-5D6E-409C-BE32-E72D297353CC}">
                <c16:uniqueId val="{00000003-A4D4-45F3-A01E-04A0C45A9B5D}"/>
              </c:ext>
            </c:extLst>
          </c:dPt>
          <c:dPt>
            <c:idx val="2"/>
            <c:invertIfNegative val="0"/>
            <c:bubble3D val="0"/>
            <c:spPr>
              <a:solidFill>
                <a:srgbClr val="7C878E"/>
              </a:solidFill>
              <a:ln>
                <a:noFill/>
              </a:ln>
              <a:effectLst/>
            </c:spPr>
            <c:extLst>
              <c:ext xmlns:c16="http://schemas.microsoft.com/office/drawing/2014/chart" uri="{C3380CC4-5D6E-409C-BE32-E72D297353CC}">
                <c16:uniqueId val="{00000005-A4D4-45F3-A01E-04A0C45A9B5D}"/>
              </c:ext>
            </c:extLst>
          </c:dPt>
          <c:dPt>
            <c:idx val="3"/>
            <c:invertIfNegative val="0"/>
            <c:bubble3D val="0"/>
            <c:spPr>
              <a:solidFill>
                <a:srgbClr val="7C878E"/>
              </a:solidFill>
              <a:ln>
                <a:noFill/>
              </a:ln>
              <a:effectLst/>
            </c:spPr>
            <c:extLst>
              <c:ext xmlns:c16="http://schemas.microsoft.com/office/drawing/2014/chart" uri="{C3380CC4-5D6E-409C-BE32-E72D297353CC}">
                <c16:uniqueId val="{00000007-A4D4-45F3-A01E-04A0C45A9B5D}"/>
              </c:ext>
            </c:extLst>
          </c:dPt>
          <c:dPt>
            <c:idx val="4"/>
            <c:invertIfNegative val="0"/>
            <c:bubble3D val="0"/>
            <c:spPr>
              <a:solidFill>
                <a:srgbClr val="7C878E"/>
              </a:solidFill>
              <a:ln>
                <a:noFill/>
              </a:ln>
              <a:effectLst/>
            </c:spPr>
            <c:extLst>
              <c:ext xmlns:c16="http://schemas.microsoft.com/office/drawing/2014/chart" uri="{C3380CC4-5D6E-409C-BE32-E72D297353CC}">
                <c16:uniqueId val="{00000009-A4D4-45F3-A01E-04A0C45A9B5D}"/>
              </c:ext>
            </c:extLst>
          </c:dPt>
          <c:dPt>
            <c:idx val="5"/>
            <c:invertIfNegative val="0"/>
            <c:bubble3D val="0"/>
            <c:spPr>
              <a:solidFill>
                <a:srgbClr val="7C878E"/>
              </a:solidFill>
              <a:ln>
                <a:noFill/>
              </a:ln>
              <a:effectLst/>
            </c:spPr>
            <c:extLst>
              <c:ext xmlns:c16="http://schemas.microsoft.com/office/drawing/2014/chart" uri="{C3380CC4-5D6E-409C-BE32-E72D297353CC}">
                <c16:uniqueId val="{0000000B-A4D4-45F3-A01E-04A0C45A9B5D}"/>
              </c:ext>
            </c:extLst>
          </c:dPt>
          <c:dPt>
            <c:idx val="6"/>
            <c:invertIfNegative val="0"/>
            <c:bubble3D val="0"/>
            <c:spPr>
              <a:solidFill>
                <a:srgbClr val="7C878E"/>
              </a:solidFill>
              <a:ln>
                <a:noFill/>
              </a:ln>
              <a:effectLst/>
            </c:spPr>
            <c:extLst>
              <c:ext xmlns:c16="http://schemas.microsoft.com/office/drawing/2014/chart" uri="{C3380CC4-5D6E-409C-BE32-E72D297353CC}">
                <c16:uniqueId val="{0000000D-A4D4-45F3-A01E-04A0C45A9B5D}"/>
              </c:ext>
            </c:extLst>
          </c:dPt>
          <c:dPt>
            <c:idx val="7"/>
            <c:invertIfNegative val="0"/>
            <c:bubble3D val="0"/>
            <c:spPr>
              <a:solidFill>
                <a:srgbClr val="7C878E"/>
              </a:solidFill>
              <a:ln>
                <a:noFill/>
              </a:ln>
              <a:effectLst/>
            </c:spPr>
            <c:extLst>
              <c:ext xmlns:c16="http://schemas.microsoft.com/office/drawing/2014/chart" uri="{C3380CC4-5D6E-409C-BE32-E72D297353CC}">
                <c16:uniqueId val="{0000000F-A4D4-45F3-A01E-04A0C45A9B5D}"/>
              </c:ext>
            </c:extLst>
          </c:dPt>
          <c:dPt>
            <c:idx val="8"/>
            <c:invertIfNegative val="0"/>
            <c:bubble3D val="0"/>
            <c:spPr>
              <a:solidFill>
                <a:srgbClr val="7C878E"/>
              </a:solidFill>
              <a:ln>
                <a:noFill/>
              </a:ln>
              <a:effectLst/>
            </c:spPr>
            <c:extLst>
              <c:ext xmlns:c16="http://schemas.microsoft.com/office/drawing/2014/chart" uri="{C3380CC4-5D6E-409C-BE32-E72D297353CC}">
                <c16:uniqueId val="{00000011-A4D4-45F3-A01E-04A0C45A9B5D}"/>
              </c:ext>
            </c:extLst>
          </c:dPt>
          <c:dPt>
            <c:idx val="9"/>
            <c:invertIfNegative val="0"/>
            <c:bubble3D val="0"/>
            <c:spPr>
              <a:solidFill>
                <a:srgbClr val="7C878E"/>
              </a:solidFill>
              <a:ln>
                <a:noFill/>
              </a:ln>
              <a:effectLst/>
            </c:spPr>
            <c:extLst>
              <c:ext xmlns:c16="http://schemas.microsoft.com/office/drawing/2014/chart" uri="{C3380CC4-5D6E-409C-BE32-E72D297353CC}">
                <c16:uniqueId val="{00000013-A4D4-45F3-A01E-04A0C45A9B5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4D4-45F3-A01E-04A0C45A9B5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4D4-45F3-A01E-04A0C45A9B5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4D4-45F3-A01E-04A0C45A9B5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4D4-45F3-A01E-04A0C45A9B5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4D4-45F3-A01E-04A0C45A9B5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4D4-45F3-A01E-04A0C45A9B5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4D4-45F3-A01E-04A0C45A9B5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4D4-45F3-A01E-04A0C45A9B5D}"/>
              </c:ext>
            </c:extLst>
          </c:dPt>
          <c:dPt>
            <c:idx val="20"/>
            <c:invertIfNegative val="0"/>
            <c:bubble3D val="0"/>
            <c:spPr>
              <a:solidFill>
                <a:srgbClr val="95682B"/>
              </a:solidFill>
              <a:ln>
                <a:noFill/>
              </a:ln>
              <a:effectLst/>
            </c:spPr>
            <c:extLst>
              <c:ext xmlns:c16="http://schemas.microsoft.com/office/drawing/2014/chart" uri="{C3380CC4-5D6E-409C-BE32-E72D297353CC}">
                <c16:uniqueId val="{00000025-A4D4-45F3-A01E-04A0C45A9B5D}"/>
              </c:ext>
            </c:extLst>
          </c:dPt>
          <c:dPt>
            <c:idx val="25"/>
            <c:invertIfNegative val="0"/>
            <c:bubble3D val="0"/>
            <c:spPr>
              <a:solidFill>
                <a:srgbClr val="FBBB27"/>
              </a:solidFill>
              <a:ln>
                <a:noFill/>
              </a:ln>
              <a:effectLst/>
            </c:spPr>
            <c:extLst>
              <c:ext xmlns:c16="http://schemas.microsoft.com/office/drawing/2014/chart" uri="{C3380CC4-5D6E-409C-BE32-E72D297353CC}">
                <c16:uniqueId val="{00000027-A4D4-45F3-A01E-04A0C45A9B5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'F107'!$A$6:$A$38</c:f>
              <c:strCache>
                <c:ptCount val="33"/>
                <c:pt idx="0">
                  <c:v>Aguascalientes</c:v>
                </c:pt>
                <c:pt idx="1">
                  <c:v>Baja California Sur</c:v>
                </c:pt>
                <c:pt idx="2">
                  <c:v>Colima</c:v>
                </c:pt>
                <c:pt idx="3">
                  <c:v>Campeche</c:v>
                </c:pt>
                <c:pt idx="4">
                  <c:v>Oaxaca</c:v>
                </c:pt>
                <c:pt idx="5">
                  <c:v>Coahuila</c:v>
                </c:pt>
                <c:pt idx="6">
                  <c:v>Puebla</c:v>
                </c:pt>
                <c:pt idx="7">
                  <c:v>Veracruz</c:v>
                </c:pt>
                <c:pt idx="8">
                  <c:v>Guanajuato</c:v>
                </c:pt>
                <c:pt idx="9">
                  <c:v>Guerrero</c:v>
                </c:pt>
                <c:pt idx="10">
                  <c:v>San Luis Potosí</c:v>
                </c:pt>
                <c:pt idx="11">
                  <c:v>Ciudad de México</c:v>
                </c:pt>
                <c:pt idx="12">
                  <c:v>Quintana Roo</c:v>
                </c:pt>
                <c:pt idx="13">
                  <c:v>Chihuahua</c:v>
                </c:pt>
                <c:pt idx="14">
                  <c:v>Durango</c:v>
                </c:pt>
                <c:pt idx="15">
                  <c:v>Querétaro</c:v>
                </c:pt>
                <c:pt idx="16">
                  <c:v>Baja California</c:v>
                </c:pt>
                <c:pt idx="17">
                  <c:v>Zacatecas</c:v>
                </c:pt>
                <c:pt idx="18">
                  <c:v>Tamaulipas</c:v>
                </c:pt>
                <c:pt idx="19">
                  <c:v>Nayarit</c:v>
                </c:pt>
                <c:pt idx="20">
                  <c:v>Nacional</c:v>
                </c:pt>
                <c:pt idx="21">
                  <c:v>Nuevo León</c:v>
                </c:pt>
                <c:pt idx="22">
                  <c:v>Tlaxcala</c:v>
                </c:pt>
                <c:pt idx="23">
                  <c:v>Estado de México</c:v>
                </c:pt>
                <c:pt idx="24">
                  <c:v>Michoacán</c:v>
                </c:pt>
                <c:pt idx="25">
                  <c:v>Jalisco</c:v>
                </c:pt>
                <c:pt idx="26">
                  <c:v>Chiapas</c:v>
                </c:pt>
                <c:pt idx="27">
                  <c:v>Sinaloa</c:v>
                </c:pt>
                <c:pt idx="28">
                  <c:v>Yucatán</c:v>
                </c:pt>
                <c:pt idx="29">
                  <c:v>Hidalgo</c:v>
                </c:pt>
                <c:pt idx="30">
                  <c:v>Sonora</c:v>
                </c:pt>
                <c:pt idx="31">
                  <c:v>Morelos</c:v>
                </c:pt>
                <c:pt idx="32">
                  <c:v>Tabasco</c:v>
                </c:pt>
              </c:strCache>
            </c:strRef>
          </c:cat>
          <c:val>
            <c:numRef>
              <c:f>'F107'!$B$6:$B$38</c:f>
              <c:numCache>
                <c:formatCode>0.0</c:formatCode>
                <c:ptCount val="33"/>
                <c:pt idx="0">
                  <c:v>-11.306675659047</c:v>
                </c:pt>
                <c:pt idx="1">
                  <c:v>-10.914521449143001</c:v>
                </c:pt>
                <c:pt idx="2">
                  <c:v>-5.6884777255439998</c:v>
                </c:pt>
                <c:pt idx="3">
                  <c:v>-4.5757950780519998</c:v>
                </c:pt>
                <c:pt idx="4">
                  <c:v>-3.992255730263</c:v>
                </c:pt>
                <c:pt idx="5">
                  <c:v>-3.87714052341</c:v>
                </c:pt>
                <c:pt idx="6">
                  <c:v>-3.093920010373</c:v>
                </c:pt>
                <c:pt idx="7">
                  <c:v>-2.736217902615</c:v>
                </c:pt>
                <c:pt idx="8">
                  <c:v>-0.97460658517200005</c:v>
                </c:pt>
                <c:pt idx="9">
                  <c:v>-0.90035662414499995</c:v>
                </c:pt>
                <c:pt idx="10">
                  <c:v>-0.860876958887</c:v>
                </c:pt>
                <c:pt idx="11">
                  <c:v>-0.68647786604700001</c:v>
                </c:pt>
                <c:pt idx="12">
                  <c:v>0.348871142967</c:v>
                </c:pt>
                <c:pt idx="13">
                  <c:v>0.69338339067499999</c:v>
                </c:pt>
                <c:pt idx="14">
                  <c:v>0.98693767170900004</c:v>
                </c:pt>
                <c:pt idx="15">
                  <c:v>1.4533803957589999</c:v>
                </c:pt>
                <c:pt idx="16">
                  <c:v>2.0449553245769998</c:v>
                </c:pt>
                <c:pt idx="17">
                  <c:v>2.2474034942599999</c:v>
                </c:pt>
                <c:pt idx="18">
                  <c:v>2.9850787402379999</c:v>
                </c:pt>
                <c:pt idx="19">
                  <c:v>4.088573986409</c:v>
                </c:pt>
                <c:pt idx="20">
                  <c:v>4.2564808530510003</c:v>
                </c:pt>
                <c:pt idx="21">
                  <c:v>4.4160701363710002</c:v>
                </c:pt>
                <c:pt idx="22">
                  <c:v>4.7096413237499997</c:v>
                </c:pt>
                <c:pt idx="23">
                  <c:v>4.7302079987400001</c:v>
                </c:pt>
                <c:pt idx="24">
                  <c:v>5.1216618072770004</c:v>
                </c:pt>
                <c:pt idx="25">
                  <c:v>6.5286181589829999</c:v>
                </c:pt>
                <c:pt idx="26">
                  <c:v>7.2258321961699998</c:v>
                </c:pt>
                <c:pt idx="27">
                  <c:v>7.6559572067439996</c:v>
                </c:pt>
                <c:pt idx="28">
                  <c:v>10.547625973054</c:v>
                </c:pt>
                <c:pt idx="29">
                  <c:v>17.632515130365999</c:v>
                </c:pt>
                <c:pt idx="30">
                  <c:v>18.65032483693</c:v>
                </c:pt>
                <c:pt idx="31">
                  <c:v>24.908758648496999</c:v>
                </c:pt>
                <c:pt idx="32">
                  <c:v>32.769109665560002</c:v>
                </c:pt>
              </c:numCache>
            </c:numRef>
          </c:val>
          <c:extLst>
            <c:ext xmlns:c16="http://schemas.microsoft.com/office/drawing/2014/chart" uri="{C3380CC4-5D6E-409C-BE32-E72D297353CC}">
              <c16:uniqueId val="{00000028-A4D4-45F3-A01E-04A0C45A9B5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'F108'!$C$5</c:f>
              <c:strCache>
                <c:ptCount val="1"/>
                <c:pt idx="0">
                  <c:v>Serie desestacionalizada</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E9B-40BE-80D1-32A4332250F1}"/>
              </c:ext>
            </c:extLst>
          </c:dPt>
          <c:dPt>
            <c:idx val="12"/>
            <c:invertIfNegative val="0"/>
            <c:bubble3D val="0"/>
            <c:spPr>
              <a:solidFill>
                <a:srgbClr val="7C878E"/>
              </a:solidFill>
              <a:ln>
                <a:noFill/>
              </a:ln>
              <a:effectLst/>
            </c:spPr>
            <c:extLst>
              <c:ext xmlns:c16="http://schemas.microsoft.com/office/drawing/2014/chart" uri="{C3380CC4-5D6E-409C-BE32-E72D297353CC}">
                <c16:uniqueId val="{00000003-6E9B-40BE-80D1-32A4332250F1}"/>
              </c:ext>
            </c:extLst>
          </c:dPt>
          <c:dPt>
            <c:idx val="24"/>
            <c:invertIfNegative val="0"/>
            <c:bubble3D val="0"/>
            <c:spPr>
              <a:solidFill>
                <a:srgbClr val="7C878E"/>
              </a:solidFill>
              <a:ln>
                <a:noFill/>
              </a:ln>
              <a:effectLst/>
            </c:spPr>
            <c:extLst>
              <c:ext xmlns:c16="http://schemas.microsoft.com/office/drawing/2014/chart" uri="{C3380CC4-5D6E-409C-BE32-E72D297353CC}">
                <c16:uniqueId val="{00000005-6E9B-40BE-80D1-32A4332250F1}"/>
              </c:ext>
            </c:extLst>
          </c:dPt>
          <c:dPt>
            <c:idx val="36"/>
            <c:invertIfNegative val="0"/>
            <c:bubble3D val="0"/>
            <c:spPr>
              <a:solidFill>
                <a:srgbClr val="7C878E"/>
              </a:solidFill>
              <a:ln>
                <a:noFill/>
              </a:ln>
              <a:effectLst/>
            </c:spPr>
            <c:extLst>
              <c:ext xmlns:c16="http://schemas.microsoft.com/office/drawing/2014/chart" uri="{C3380CC4-5D6E-409C-BE32-E72D297353CC}">
                <c16:uniqueId val="{00000007-6E9B-40BE-80D1-32A4332250F1}"/>
              </c:ext>
            </c:extLst>
          </c:dPt>
          <c:dPt>
            <c:idx val="48"/>
            <c:invertIfNegative val="0"/>
            <c:bubble3D val="0"/>
            <c:spPr>
              <a:solidFill>
                <a:srgbClr val="7C878E"/>
              </a:solidFill>
              <a:ln>
                <a:noFill/>
              </a:ln>
              <a:effectLst/>
            </c:spPr>
            <c:extLst>
              <c:ext xmlns:c16="http://schemas.microsoft.com/office/drawing/2014/chart" uri="{C3380CC4-5D6E-409C-BE32-E72D297353CC}">
                <c16:uniqueId val="{00000009-6E9B-40BE-80D1-32A4332250F1}"/>
              </c:ext>
            </c:extLst>
          </c:dPt>
          <c:dPt>
            <c:idx val="60"/>
            <c:invertIfNegative val="0"/>
            <c:bubble3D val="0"/>
            <c:spPr>
              <a:solidFill>
                <a:srgbClr val="7C878E"/>
              </a:solidFill>
              <a:ln>
                <a:noFill/>
              </a:ln>
              <a:effectLst/>
            </c:spPr>
            <c:extLst>
              <c:ext xmlns:c16="http://schemas.microsoft.com/office/drawing/2014/chart" uri="{C3380CC4-5D6E-409C-BE32-E72D297353CC}">
                <c16:uniqueId val="{0000000B-6E9B-40BE-80D1-32A4332250F1}"/>
              </c:ext>
            </c:extLst>
          </c:dPt>
          <c:dPt>
            <c:idx val="72"/>
            <c:invertIfNegative val="0"/>
            <c:bubble3D val="0"/>
            <c:spPr>
              <a:solidFill>
                <a:srgbClr val="7C878E"/>
              </a:solidFill>
              <a:ln>
                <a:noFill/>
              </a:ln>
              <a:effectLst/>
            </c:spPr>
            <c:extLst>
              <c:ext xmlns:c16="http://schemas.microsoft.com/office/drawing/2014/chart" uri="{C3380CC4-5D6E-409C-BE32-E72D297353CC}">
                <c16:uniqueId val="{0000000D-6E9B-40BE-80D1-32A4332250F1}"/>
              </c:ext>
            </c:extLst>
          </c:dPt>
          <c:dPt>
            <c:idx val="84"/>
            <c:invertIfNegative val="0"/>
            <c:bubble3D val="0"/>
            <c:spPr>
              <a:solidFill>
                <a:srgbClr val="7C878E"/>
              </a:solidFill>
              <a:ln>
                <a:noFill/>
              </a:ln>
              <a:effectLst/>
            </c:spPr>
            <c:extLst>
              <c:ext xmlns:c16="http://schemas.microsoft.com/office/drawing/2014/chart" uri="{C3380CC4-5D6E-409C-BE32-E72D297353CC}">
                <c16:uniqueId val="{0000000F-6E9B-40BE-80D1-32A4332250F1}"/>
              </c:ext>
            </c:extLst>
          </c:dPt>
          <c:dPt>
            <c:idx val="96"/>
            <c:invertIfNegative val="0"/>
            <c:bubble3D val="0"/>
            <c:spPr>
              <a:solidFill>
                <a:srgbClr val="7C878E"/>
              </a:solidFill>
              <a:ln>
                <a:noFill/>
              </a:ln>
              <a:effectLst/>
            </c:spPr>
            <c:extLst>
              <c:ext xmlns:c16="http://schemas.microsoft.com/office/drawing/2014/chart" uri="{C3380CC4-5D6E-409C-BE32-E72D297353CC}">
                <c16:uniqueId val="{00000011-6E9B-40BE-80D1-32A4332250F1}"/>
              </c:ext>
            </c:extLst>
          </c:dPt>
          <c:dPt>
            <c:idx val="108"/>
            <c:invertIfNegative val="0"/>
            <c:bubble3D val="0"/>
            <c:spPr>
              <a:solidFill>
                <a:srgbClr val="FBBB27"/>
              </a:solidFill>
              <a:ln>
                <a:noFill/>
              </a:ln>
              <a:effectLst/>
            </c:spPr>
            <c:extLst>
              <c:ext xmlns:c16="http://schemas.microsoft.com/office/drawing/2014/chart" uri="{C3380CC4-5D6E-409C-BE32-E72D297353CC}">
                <c16:uniqueId val="{00000013-6E9B-40BE-80D1-32A4332250F1}"/>
              </c:ext>
            </c:extLst>
          </c:dPt>
          <c:cat>
            <c:multiLvlStrRef>
              <c:f>'F108'!$A$6:$B$114</c:f>
              <c:multiLvlStrCache>
                <c:ptCount val="10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'F108'!$C$6:$C$114</c:f>
              <c:numCache>
                <c:formatCode>0.0</c:formatCode>
                <c:ptCount val="109"/>
                <c:pt idx="0">
                  <c:v>94.639359220597996</c:v>
                </c:pt>
                <c:pt idx="1">
                  <c:v>99.428055443543002</c:v>
                </c:pt>
                <c:pt idx="2">
                  <c:v>97.555094192954996</c:v>
                </c:pt>
                <c:pt idx="3">
                  <c:v>98.180576068722999</c:v>
                </c:pt>
                <c:pt idx="4">
                  <c:v>97.009957088863999</c:v>
                </c:pt>
                <c:pt idx="5">
                  <c:v>98.192414715870996</c:v>
                </c:pt>
                <c:pt idx="6">
                  <c:v>99.991242745747002</c:v>
                </c:pt>
                <c:pt idx="7">
                  <c:v>102.90384250083</c:v>
                </c:pt>
                <c:pt idx="8">
                  <c:v>100.97582700449701</c:v>
                </c:pt>
                <c:pt idx="9">
                  <c:v>104.953400602968</c:v>
                </c:pt>
                <c:pt idx="10">
                  <c:v>102.360569019143</c:v>
                </c:pt>
                <c:pt idx="11">
                  <c:v>102.646879963579</c:v>
                </c:pt>
                <c:pt idx="12">
                  <c:v>100.157900012029</c:v>
                </c:pt>
                <c:pt idx="13">
                  <c:v>102.93735542897799</c:v>
                </c:pt>
                <c:pt idx="14">
                  <c:v>106.538549297442</c:v>
                </c:pt>
                <c:pt idx="15">
                  <c:v>108.099358023077</c:v>
                </c:pt>
                <c:pt idx="16">
                  <c:v>110.756982323887</c:v>
                </c:pt>
                <c:pt idx="17">
                  <c:v>110.264172999281</c:v>
                </c:pt>
                <c:pt idx="18">
                  <c:v>107.74105620466</c:v>
                </c:pt>
                <c:pt idx="19">
                  <c:v>108.059754201488</c:v>
                </c:pt>
                <c:pt idx="20">
                  <c:v>108.23312345407599</c:v>
                </c:pt>
                <c:pt idx="21">
                  <c:v>111.911921331551</c:v>
                </c:pt>
                <c:pt idx="22">
                  <c:v>111.83534125446999</c:v>
                </c:pt>
                <c:pt idx="23">
                  <c:v>111.26531339971901</c:v>
                </c:pt>
                <c:pt idx="24">
                  <c:v>111.727263980884</c:v>
                </c:pt>
                <c:pt idx="25">
                  <c:v>109.86056500235</c:v>
                </c:pt>
                <c:pt idx="26">
                  <c:v>109.760867898276</c:v>
                </c:pt>
                <c:pt idx="27">
                  <c:v>110.519045070903</c:v>
                </c:pt>
                <c:pt idx="28">
                  <c:v>112.555134505718</c:v>
                </c:pt>
                <c:pt idx="29">
                  <c:v>113.240594543323</c:v>
                </c:pt>
                <c:pt idx="30">
                  <c:v>117.69822634856401</c:v>
                </c:pt>
                <c:pt idx="31">
                  <c:v>117.633120623143</c:v>
                </c:pt>
                <c:pt idx="32">
                  <c:v>123.06243252978</c:v>
                </c:pt>
                <c:pt idx="33">
                  <c:v>115.285506663462</c:v>
                </c:pt>
                <c:pt idx="34">
                  <c:v>115.59212837637401</c:v>
                </c:pt>
                <c:pt idx="35">
                  <c:v>116.393346651446</c:v>
                </c:pt>
                <c:pt idx="36">
                  <c:v>115.77657843582</c:v>
                </c:pt>
                <c:pt idx="37">
                  <c:v>116.1134724126</c:v>
                </c:pt>
                <c:pt idx="38">
                  <c:v>113.661472722459</c:v>
                </c:pt>
                <c:pt idx="39">
                  <c:v>115.16537222676</c:v>
                </c:pt>
                <c:pt idx="40">
                  <c:v>115.913099153426</c:v>
                </c:pt>
                <c:pt idx="41">
                  <c:v>115.47326235578799</c:v>
                </c:pt>
                <c:pt idx="42">
                  <c:v>112.643676016443</c:v>
                </c:pt>
                <c:pt idx="43">
                  <c:v>112.15220267820899</c:v>
                </c:pt>
                <c:pt idx="44">
                  <c:v>115.106035275115</c:v>
                </c:pt>
                <c:pt idx="45">
                  <c:v>113.890040802267</c:v>
                </c:pt>
                <c:pt idx="46">
                  <c:v>114.749840249672</c:v>
                </c:pt>
                <c:pt idx="47">
                  <c:v>115.27154863707</c:v>
                </c:pt>
                <c:pt idx="48">
                  <c:v>114.991278336626</c:v>
                </c:pt>
                <c:pt idx="49">
                  <c:v>116.047574947992</c:v>
                </c:pt>
                <c:pt idx="50">
                  <c:v>117.167938994715</c:v>
                </c:pt>
                <c:pt idx="51">
                  <c:v>114.95758545042899</c:v>
                </c:pt>
                <c:pt idx="52">
                  <c:v>115.401943003471</c:v>
                </c:pt>
                <c:pt idx="53">
                  <c:v>120.56665086932399</c:v>
                </c:pt>
                <c:pt idx="54">
                  <c:v>115.99337270898801</c:v>
                </c:pt>
                <c:pt idx="55">
                  <c:v>115.96258483513699</c:v>
                </c:pt>
                <c:pt idx="56">
                  <c:v>117.77083340717699</c:v>
                </c:pt>
                <c:pt idx="57">
                  <c:v>115.402748431186</c:v>
                </c:pt>
                <c:pt idx="58">
                  <c:v>116.677863717414</c:v>
                </c:pt>
                <c:pt idx="59">
                  <c:v>121.149778169944</c:v>
                </c:pt>
                <c:pt idx="60">
                  <c:v>117.03225290342699</c:v>
                </c:pt>
                <c:pt idx="61">
                  <c:v>116.625881104756</c:v>
                </c:pt>
                <c:pt idx="62">
                  <c:v>117.663172704296</c:v>
                </c:pt>
                <c:pt idx="63">
                  <c:v>116.408250005814</c:v>
                </c:pt>
                <c:pt idx="64">
                  <c:v>116.879649906311</c:v>
                </c:pt>
                <c:pt idx="65">
                  <c:v>117.007528144293</c:v>
                </c:pt>
                <c:pt idx="66">
                  <c:v>119.02124916719301</c:v>
                </c:pt>
                <c:pt idx="67">
                  <c:v>118.08350900008099</c:v>
                </c:pt>
                <c:pt idx="68">
                  <c:v>116.56957035119299</c:v>
                </c:pt>
                <c:pt idx="69">
                  <c:v>118.178634998709</c:v>
                </c:pt>
                <c:pt idx="70">
                  <c:v>115.814455792244</c:v>
                </c:pt>
                <c:pt idx="71">
                  <c:v>116.190269256514</c:v>
                </c:pt>
                <c:pt idx="72">
                  <c:v>117.052126116205</c:v>
                </c:pt>
                <c:pt idx="73">
                  <c:v>119.804739327452</c:v>
                </c:pt>
                <c:pt idx="74">
                  <c:v>119.68672058617901</c:v>
                </c:pt>
                <c:pt idx="75">
                  <c:v>121.923479393031</c:v>
                </c:pt>
                <c:pt idx="76">
                  <c:v>118.81190778736899</c:v>
                </c:pt>
                <c:pt idx="77">
                  <c:v>119.66725775664101</c:v>
                </c:pt>
                <c:pt idx="78">
                  <c:v>117.673498077299</c:v>
                </c:pt>
                <c:pt idx="79">
                  <c:v>118.236786362092</c:v>
                </c:pt>
                <c:pt idx="80">
                  <c:v>115.21844125456001</c:v>
                </c:pt>
                <c:pt idx="81">
                  <c:v>113.795383907065</c:v>
                </c:pt>
                <c:pt idx="82">
                  <c:v>113.324814530301</c:v>
                </c:pt>
                <c:pt idx="83">
                  <c:v>111.396477887693</c:v>
                </c:pt>
                <c:pt idx="84">
                  <c:v>113.019211328629</c:v>
                </c:pt>
                <c:pt idx="85">
                  <c:v>110.972205661972</c:v>
                </c:pt>
                <c:pt idx="86">
                  <c:v>108.594638538773</c:v>
                </c:pt>
                <c:pt idx="87">
                  <c:v>83.647458610357006</c:v>
                </c:pt>
                <c:pt idx="88">
                  <c:v>90.281809235300997</c:v>
                </c:pt>
                <c:pt idx="89">
                  <c:v>105.382826839931</c:v>
                </c:pt>
                <c:pt idx="90">
                  <c:v>104.406416450211</c:v>
                </c:pt>
                <c:pt idx="91">
                  <c:v>105.636132157186</c:v>
                </c:pt>
                <c:pt idx="92">
                  <c:v>108.36358272845899</c:v>
                </c:pt>
                <c:pt idx="93">
                  <c:v>109.00820545131199</c:v>
                </c:pt>
                <c:pt idx="94">
                  <c:v>113.41167482985399</c:v>
                </c:pt>
                <c:pt idx="95">
                  <c:v>113.820155711867</c:v>
                </c:pt>
                <c:pt idx="96">
                  <c:v>106.815523089686</c:v>
                </c:pt>
                <c:pt idx="97">
                  <c:v>107.97231494904101</c:v>
                </c:pt>
                <c:pt idx="98">
                  <c:v>109.36895288380499</c:v>
                </c:pt>
                <c:pt idx="99">
                  <c:v>108.35326456396599</c:v>
                </c:pt>
                <c:pt idx="100">
                  <c:v>108.68664872306</c:v>
                </c:pt>
                <c:pt idx="101">
                  <c:v>106.950895159851</c:v>
                </c:pt>
                <c:pt idx="102">
                  <c:v>113.071403942434</c:v>
                </c:pt>
                <c:pt idx="103">
                  <c:v>110.79637449630199</c:v>
                </c:pt>
                <c:pt idx="104">
                  <c:v>109.48645972879901</c:v>
                </c:pt>
                <c:pt idx="105">
                  <c:v>110.179379079641</c:v>
                </c:pt>
                <c:pt idx="106">
                  <c:v>110.501282276136</c:v>
                </c:pt>
                <c:pt idx="107">
                  <c:v>111.803372255799</c:v>
                </c:pt>
                <c:pt idx="108">
                  <c:v>114.249612086051</c:v>
                </c:pt>
              </c:numCache>
            </c:numRef>
          </c:val>
          <c:extLst>
            <c:ext xmlns:c16="http://schemas.microsoft.com/office/drawing/2014/chart" uri="{C3380CC4-5D6E-409C-BE32-E72D297353CC}">
              <c16:uniqueId val="{00000014-6E9B-40BE-80D1-32A4332250F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'F108'!$D$5</c:f>
              <c:strCache>
                <c:ptCount val="1"/>
                <c:pt idx="0">
                  <c:v>Tendencia-ciclo</c:v>
                </c:pt>
              </c:strCache>
            </c:strRef>
          </c:tx>
          <c:spPr>
            <a:ln w="28575" cap="rnd">
              <a:solidFill>
                <a:srgbClr val="B69630"/>
              </a:solidFill>
              <a:round/>
            </a:ln>
            <a:effectLst/>
          </c:spPr>
          <c:marker>
            <c:symbol val="none"/>
          </c:marker>
          <c:cat>
            <c:multiLvlStrRef>
              <c:f>'F108'!$A$6:$B$114</c:f>
              <c:multiLvlStrCache>
                <c:ptCount val="10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'F108'!$D$6:$D$114</c:f>
              <c:numCache>
                <c:formatCode>0.0</c:formatCode>
                <c:ptCount val="109"/>
                <c:pt idx="0">
                  <c:v>98.129173269687996</c:v>
                </c:pt>
                <c:pt idx="1">
                  <c:v>98.060077256110006</c:v>
                </c:pt>
                <c:pt idx="2">
                  <c:v>97.930083035582001</c:v>
                </c:pt>
                <c:pt idx="3">
                  <c:v>97.917763658354005</c:v>
                </c:pt>
                <c:pt idx="4">
                  <c:v>98.217213884277001</c:v>
                </c:pt>
                <c:pt idx="5">
                  <c:v>98.907191612255005</c:v>
                </c:pt>
                <c:pt idx="6">
                  <c:v>99.863475090628995</c:v>
                </c:pt>
                <c:pt idx="7">
                  <c:v>100.917115065248</c:v>
                </c:pt>
                <c:pt idx="8">
                  <c:v>101.77568052637</c:v>
                </c:pt>
                <c:pt idx="9">
                  <c:v>102.27618753050901</c:v>
                </c:pt>
                <c:pt idx="10">
                  <c:v>102.52926931062299</c:v>
                </c:pt>
                <c:pt idx="11">
                  <c:v>102.83078142838799</c:v>
                </c:pt>
                <c:pt idx="12">
                  <c:v>103.569496250149</c:v>
                </c:pt>
                <c:pt idx="13">
                  <c:v>104.818181095214</c:v>
                </c:pt>
                <c:pt idx="14">
                  <c:v>106.341726151472</c:v>
                </c:pt>
                <c:pt idx="15">
                  <c:v>107.693645875093</c:v>
                </c:pt>
                <c:pt idx="16">
                  <c:v>108.613900933918</c:v>
                </c:pt>
                <c:pt idx="17">
                  <c:v>109.037892103999</c:v>
                </c:pt>
                <c:pt idx="18">
                  <c:v>109.172381181166</c:v>
                </c:pt>
                <c:pt idx="19">
                  <c:v>109.333049801557</c:v>
                </c:pt>
                <c:pt idx="20">
                  <c:v>109.735975819928</c:v>
                </c:pt>
                <c:pt idx="21">
                  <c:v>110.35794881966901</c:v>
                </c:pt>
                <c:pt idx="22">
                  <c:v>110.897991645028</c:v>
                </c:pt>
                <c:pt idx="23">
                  <c:v>111.121085373608</c:v>
                </c:pt>
                <c:pt idx="24">
                  <c:v>110.908897432231</c:v>
                </c:pt>
                <c:pt idx="25">
                  <c:v>110.560539853525</c:v>
                </c:pt>
                <c:pt idx="26">
                  <c:v>110.577593921491</c:v>
                </c:pt>
                <c:pt idx="27">
                  <c:v>111.30221008433401</c:v>
                </c:pt>
                <c:pt idx="28">
                  <c:v>112.68287723074801</c:v>
                </c:pt>
                <c:pt idx="29">
                  <c:v>114.285398078621</c:v>
                </c:pt>
                <c:pt idx="30">
                  <c:v>115.687591410864</c:v>
                </c:pt>
                <c:pt idx="31">
                  <c:v>116.561342450067</c:v>
                </c:pt>
                <c:pt idx="32">
                  <c:v>116.85098567747001</c:v>
                </c:pt>
                <c:pt idx="33">
                  <c:v>116.68925773679101</c:v>
                </c:pt>
                <c:pt idx="34">
                  <c:v>116.270792203959</c:v>
                </c:pt>
                <c:pt idx="35">
                  <c:v>115.827014664665</c:v>
                </c:pt>
                <c:pt idx="36">
                  <c:v>115.56709509612899</c:v>
                </c:pt>
                <c:pt idx="37">
                  <c:v>115.50631652570399</c:v>
                </c:pt>
                <c:pt idx="38">
                  <c:v>115.37706393575</c:v>
                </c:pt>
                <c:pt idx="39">
                  <c:v>115.10009264779301</c:v>
                </c:pt>
                <c:pt idx="40">
                  <c:v>114.700518768479</c:v>
                </c:pt>
                <c:pt idx="41">
                  <c:v>114.288954018493</c:v>
                </c:pt>
                <c:pt idx="42">
                  <c:v>113.960261047926</c:v>
                </c:pt>
                <c:pt idx="43">
                  <c:v>113.776151381937</c:v>
                </c:pt>
                <c:pt idx="44">
                  <c:v>113.78978022319799</c:v>
                </c:pt>
                <c:pt idx="45">
                  <c:v>114.07990852579501</c:v>
                </c:pt>
                <c:pt idx="46">
                  <c:v>114.61923428029699</c:v>
                </c:pt>
                <c:pt idx="47">
                  <c:v>115.173355930553</c:v>
                </c:pt>
                <c:pt idx="48">
                  <c:v>115.562710694983</c:v>
                </c:pt>
                <c:pt idx="49">
                  <c:v>115.763827348758</c:v>
                </c:pt>
                <c:pt idx="50">
                  <c:v>115.832389842502</c:v>
                </c:pt>
                <c:pt idx="51">
                  <c:v>115.86075692477</c:v>
                </c:pt>
                <c:pt idx="52">
                  <c:v>115.868095989831</c:v>
                </c:pt>
                <c:pt idx="53">
                  <c:v>115.92597011058599</c:v>
                </c:pt>
                <c:pt idx="54">
                  <c:v>116.055553452358</c:v>
                </c:pt>
                <c:pt idx="55">
                  <c:v>116.265330021648</c:v>
                </c:pt>
                <c:pt idx="56">
                  <c:v>116.495496154617</c:v>
                </c:pt>
                <c:pt idx="57">
                  <c:v>116.68710901193199</c:v>
                </c:pt>
                <c:pt idx="58">
                  <c:v>116.81211671711399</c:v>
                </c:pt>
                <c:pt idx="59">
                  <c:v>116.91301017751</c:v>
                </c:pt>
                <c:pt idx="60">
                  <c:v>116.93648021128401</c:v>
                </c:pt>
                <c:pt idx="61">
                  <c:v>116.91672439880401</c:v>
                </c:pt>
                <c:pt idx="62">
                  <c:v>116.963522689146</c:v>
                </c:pt>
                <c:pt idx="63">
                  <c:v>117.078858328179</c:v>
                </c:pt>
                <c:pt idx="64">
                  <c:v>117.27434909794199</c:v>
                </c:pt>
                <c:pt idx="65">
                  <c:v>117.537875809754</c:v>
                </c:pt>
                <c:pt idx="66">
                  <c:v>117.707693644541</c:v>
                </c:pt>
                <c:pt idx="67">
                  <c:v>117.6233756319</c:v>
                </c:pt>
                <c:pt idx="68">
                  <c:v>117.325659599891</c:v>
                </c:pt>
                <c:pt idx="69">
                  <c:v>116.962991304631</c:v>
                </c:pt>
                <c:pt idx="70">
                  <c:v>116.83132347039199</c:v>
                </c:pt>
                <c:pt idx="71">
                  <c:v>117.138866940253</c:v>
                </c:pt>
                <c:pt idx="72">
                  <c:v>117.88532514742801</c:v>
                </c:pt>
                <c:pt idx="73">
                  <c:v>118.81315671323</c:v>
                </c:pt>
                <c:pt idx="74">
                  <c:v>119.611105012485</c:v>
                </c:pt>
                <c:pt idx="75">
                  <c:v>120.05228403827201</c:v>
                </c:pt>
                <c:pt idx="76">
                  <c:v>119.96554948726499</c:v>
                </c:pt>
                <c:pt idx="77">
                  <c:v>119.32237594322901</c:v>
                </c:pt>
                <c:pt idx="78">
                  <c:v>118.264283081171</c:v>
                </c:pt>
                <c:pt idx="79">
                  <c:v>116.976429850351</c:v>
                </c:pt>
                <c:pt idx="80">
                  <c:v>115.66542882204</c:v>
                </c:pt>
                <c:pt idx="81">
                  <c:v>114.41991364590299</c:v>
                </c:pt>
                <c:pt idx="82">
                  <c:v>113.287791452758</c:v>
                </c:pt>
                <c:pt idx="83">
                  <c:v>112.25931316315599</c:v>
                </c:pt>
                <c:pt idx="84">
                  <c:v>111.324967797054</c:v>
                </c:pt>
                <c:pt idx="85">
                  <c:v>110.3256816265</c:v>
                </c:pt>
                <c:pt idx="86">
                  <c:v>109.146645447504</c:v>
                </c:pt>
                <c:pt idx="87">
                  <c:v>107.833171192884</c:v>
                </c:pt>
                <c:pt idx="88">
                  <c:v>106.67662083061499</c:v>
                </c:pt>
                <c:pt idx="89">
                  <c:v>105.970366254651</c:v>
                </c:pt>
                <c:pt idx="90">
                  <c:v>105.908126215157</c:v>
                </c:pt>
                <c:pt idx="91">
                  <c:v>106.51016815531899</c:v>
                </c:pt>
                <c:pt idx="92">
                  <c:v>107.473702873997</c:v>
                </c:pt>
                <c:pt idx="93">
                  <c:v>108.47870414460699</c:v>
                </c:pt>
                <c:pt idx="94">
                  <c:v>109.227729985567</c:v>
                </c:pt>
                <c:pt idx="95">
                  <c:v>109.511947115032</c:v>
                </c:pt>
                <c:pt idx="96">
                  <c:v>109.367825951841</c:v>
                </c:pt>
                <c:pt idx="97">
                  <c:v>109.033052274022</c:v>
                </c:pt>
                <c:pt idx="98">
                  <c:v>108.806519224178</c:v>
                </c:pt>
                <c:pt idx="99">
                  <c:v>108.82243009109099</c:v>
                </c:pt>
                <c:pt idx="100">
                  <c:v>109.045935151452</c:v>
                </c:pt>
                <c:pt idx="101">
                  <c:v>109.369045666441</c:v>
                </c:pt>
                <c:pt idx="102">
                  <c:v>109.69576936017</c:v>
                </c:pt>
                <c:pt idx="103">
                  <c:v>109.97448333592401</c:v>
                </c:pt>
                <c:pt idx="104">
                  <c:v>110.216874002173</c:v>
                </c:pt>
                <c:pt idx="105">
                  <c:v>110.48041430649801</c:v>
                </c:pt>
                <c:pt idx="106">
                  <c:v>110.763326442851</c:v>
                </c:pt>
                <c:pt idx="107">
                  <c:v>111.108969425627</c:v>
                </c:pt>
                <c:pt idx="108">
                  <c:v>111.453492259833</c:v>
                </c:pt>
              </c:numCache>
            </c:numRef>
          </c:val>
          <c:smooth val="0"/>
          <c:extLst>
            <c:ext xmlns:c16="http://schemas.microsoft.com/office/drawing/2014/chart" uri="{C3380CC4-5D6E-409C-BE32-E72D297353CC}">
              <c16:uniqueId val="{00000015-6E9B-40BE-80D1-32A4332250F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30"/>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78D-4633-A5EC-6CE514167775}"/>
              </c:ext>
            </c:extLst>
          </c:dPt>
          <c:dPt>
            <c:idx val="1"/>
            <c:invertIfNegative val="0"/>
            <c:bubble3D val="0"/>
            <c:spPr>
              <a:solidFill>
                <a:srgbClr val="7C878E"/>
              </a:solidFill>
              <a:ln>
                <a:noFill/>
              </a:ln>
              <a:effectLst/>
            </c:spPr>
            <c:extLst>
              <c:ext xmlns:c16="http://schemas.microsoft.com/office/drawing/2014/chart" uri="{C3380CC4-5D6E-409C-BE32-E72D297353CC}">
                <c16:uniqueId val="{00000003-B78D-4633-A5EC-6CE514167775}"/>
              </c:ext>
            </c:extLst>
          </c:dPt>
          <c:dPt>
            <c:idx val="2"/>
            <c:invertIfNegative val="0"/>
            <c:bubble3D val="0"/>
            <c:spPr>
              <a:solidFill>
                <a:srgbClr val="7C878E"/>
              </a:solidFill>
              <a:ln>
                <a:noFill/>
              </a:ln>
              <a:effectLst/>
            </c:spPr>
            <c:extLst>
              <c:ext xmlns:c16="http://schemas.microsoft.com/office/drawing/2014/chart" uri="{C3380CC4-5D6E-409C-BE32-E72D297353CC}">
                <c16:uniqueId val="{00000005-B78D-4633-A5EC-6CE514167775}"/>
              </c:ext>
            </c:extLst>
          </c:dPt>
          <c:dPt>
            <c:idx val="3"/>
            <c:invertIfNegative val="0"/>
            <c:bubble3D val="0"/>
            <c:spPr>
              <a:solidFill>
                <a:srgbClr val="7C878E"/>
              </a:solidFill>
              <a:ln>
                <a:noFill/>
              </a:ln>
              <a:effectLst/>
            </c:spPr>
            <c:extLst>
              <c:ext xmlns:c16="http://schemas.microsoft.com/office/drawing/2014/chart" uri="{C3380CC4-5D6E-409C-BE32-E72D297353CC}">
                <c16:uniqueId val="{00000007-B78D-4633-A5EC-6CE514167775}"/>
              </c:ext>
            </c:extLst>
          </c:dPt>
          <c:dPt>
            <c:idx val="4"/>
            <c:invertIfNegative val="0"/>
            <c:bubble3D val="0"/>
            <c:spPr>
              <a:solidFill>
                <a:srgbClr val="7C878E"/>
              </a:solidFill>
              <a:ln>
                <a:noFill/>
              </a:ln>
              <a:effectLst/>
            </c:spPr>
            <c:extLst>
              <c:ext xmlns:c16="http://schemas.microsoft.com/office/drawing/2014/chart" uri="{C3380CC4-5D6E-409C-BE32-E72D297353CC}">
                <c16:uniqueId val="{00000009-B78D-4633-A5EC-6CE514167775}"/>
              </c:ext>
            </c:extLst>
          </c:dPt>
          <c:dPt>
            <c:idx val="5"/>
            <c:invertIfNegative val="0"/>
            <c:bubble3D val="0"/>
            <c:spPr>
              <a:solidFill>
                <a:srgbClr val="7C878E"/>
              </a:solidFill>
              <a:ln>
                <a:noFill/>
              </a:ln>
              <a:effectLst/>
            </c:spPr>
            <c:extLst>
              <c:ext xmlns:c16="http://schemas.microsoft.com/office/drawing/2014/chart" uri="{C3380CC4-5D6E-409C-BE32-E72D297353CC}">
                <c16:uniqueId val="{0000000B-B78D-4633-A5EC-6CE514167775}"/>
              </c:ext>
            </c:extLst>
          </c:dPt>
          <c:dPt>
            <c:idx val="6"/>
            <c:invertIfNegative val="0"/>
            <c:bubble3D val="0"/>
            <c:spPr>
              <a:solidFill>
                <a:srgbClr val="7C878E"/>
              </a:solidFill>
              <a:ln>
                <a:noFill/>
              </a:ln>
              <a:effectLst/>
            </c:spPr>
            <c:extLst>
              <c:ext xmlns:c16="http://schemas.microsoft.com/office/drawing/2014/chart" uri="{C3380CC4-5D6E-409C-BE32-E72D297353CC}">
                <c16:uniqueId val="{0000000D-B78D-4633-A5EC-6CE514167775}"/>
              </c:ext>
            </c:extLst>
          </c:dPt>
          <c:dPt>
            <c:idx val="7"/>
            <c:invertIfNegative val="0"/>
            <c:bubble3D val="0"/>
            <c:spPr>
              <a:solidFill>
                <a:srgbClr val="7C878E"/>
              </a:solidFill>
              <a:ln>
                <a:noFill/>
              </a:ln>
              <a:effectLst/>
            </c:spPr>
            <c:extLst>
              <c:ext xmlns:c16="http://schemas.microsoft.com/office/drawing/2014/chart" uri="{C3380CC4-5D6E-409C-BE32-E72D297353CC}">
                <c16:uniqueId val="{0000000F-B78D-4633-A5EC-6CE514167775}"/>
              </c:ext>
            </c:extLst>
          </c:dPt>
          <c:dPt>
            <c:idx val="8"/>
            <c:invertIfNegative val="0"/>
            <c:bubble3D val="0"/>
            <c:spPr>
              <a:solidFill>
                <a:srgbClr val="7C878E"/>
              </a:solidFill>
              <a:ln>
                <a:noFill/>
              </a:ln>
              <a:effectLst/>
            </c:spPr>
            <c:extLst>
              <c:ext xmlns:c16="http://schemas.microsoft.com/office/drawing/2014/chart" uri="{C3380CC4-5D6E-409C-BE32-E72D297353CC}">
                <c16:uniqueId val="{00000011-B78D-4633-A5EC-6CE514167775}"/>
              </c:ext>
            </c:extLst>
          </c:dPt>
          <c:dPt>
            <c:idx val="9"/>
            <c:invertIfNegative val="0"/>
            <c:bubble3D val="0"/>
            <c:spPr>
              <a:solidFill>
                <a:srgbClr val="7C878E"/>
              </a:solidFill>
              <a:ln>
                <a:noFill/>
              </a:ln>
              <a:effectLst/>
            </c:spPr>
            <c:extLst>
              <c:ext xmlns:c16="http://schemas.microsoft.com/office/drawing/2014/chart" uri="{C3380CC4-5D6E-409C-BE32-E72D297353CC}">
                <c16:uniqueId val="{00000013-B78D-4633-A5EC-6CE51416777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78D-4633-A5EC-6CE51416777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78D-4633-A5EC-6CE51416777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78D-4633-A5EC-6CE51416777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78D-4633-A5EC-6CE51416777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78D-4633-A5EC-6CE51416777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78D-4633-A5EC-6CE51416777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78D-4633-A5EC-6CE51416777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78D-4633-A5EC-6CE514167775}"/>
              </c:ext>
            </c:extLst>
          </c:dPt>
          <c:dPt>
            <c:idx val="20"/>
            <c:invertIfNegative val="0"/>
            <c:bubble3D val="0"/>
            <c:spPr>
              <a:solidFill>
                <a:srgbClr val="95682B"/>
              </a:solidFill>
              <a:ln>
                <a:noFill/>
              </a:ln>
              <a:effectLst/>
            </c:spPr>
            <c:extLst>
              <c:ext xmlns:c16="http://schemas.microsoft.com/office/drawing/2014/chart" uri="{C3380CC4-5D6E-409C-BE32-E72D297353CC}">
                <c16:uniqueId val="{00000025-B78D-4633-A5EC-6CE514167775}"/>
              </c:ext>
            </c:extLst>
          </c:dPt>
          <c:dPt>
            <c:idx val="25"/>
            <c:invertIfNegative val="0"/>
            <c:bubble3D val="0"/>
            <c:spPr>
              <a:solidFill>
                <a:srgbClr val="FBBB27"/>
              </a:solidFill>
              <a:ln>
                <a:noFill/>
              </a:ln>
              <a:effectLst/>
            </c:spPr>
            <c:extLst>
              <c:ext xmlns:c16="http://schemas.microsoft.com/office/drawing/2014/chart" uri="{C3380CC4-5D6E-409C-BE32-E72D297353CC}">
                <c16:uniqueId val="{00000027-B78D-4633-A5EC-6CE51416777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'F109'!$A$6:$A$38</c:f>
              <c:strCache>
                <c:ptCount val="33"/>
                <c:pt idx="0">
                  <c:v>Baja California Sur</c:v>
                </c:pt>
                <c:pt idx="1">
                  <c:v>Aguascalientes</c:v>
                </c:pt>
                <c:pt idx="2">
                  <c:v>Colima</c:v>
                </c:pt>
                <c:pt idx="3">
                  <c:v>Campeche</c:v>
                </c:pt>
                <c:pt idx="4">
                  <c:v>Oaxaca</c:v>
                </c:pt>
                <c:pt idx="5">
                  <c:v>Puebla</c:v>
                </c:pt>
                <c:pt idx="6">
                  <c:v>Coahuila</c:v>
                </c:pt>
                <c:pt idx="7">
                  <c:v>Guanajuato</c:v>
                </c:pt>
                <c:pt idx="8">
                  <c:v>Guerrero</c:v>
                </c:pt>
                <c:pt idx="9">
                  <c:v>San Luis Potosí</c:v>
                </c:pt>
                <c:pt idx="10">
                  <c:v>Veracruz</c:v>
                </c:pt>
                <c:pt idx="11">
                  <c:v>Ciudad de México</c:v>
                </c:pt>
                <c:pt idx="12">
                  <c:v>Quintana Roo</c:v>
                </c:pt>
                <c:pt idx="13">
                  <c:v>Chihuahua</c:v>
                </c:pt>
                <c:pt idx="14">
                  <c:v>Durango</c:v>
                </c:pt>
                <c:pt idx="15">
                  <c:v>Querétaro</c:v>
                </c:pt>
                <c:pt idx="16">
                  <c:v>Zacatecas</c:v>
                </c:pt>
                <c:pt idx="17">
                  <c:v>Baja California</c:v>
                </c:pt>
                <c:pt idx="18">
                  <c:v>Tamaulipas</c:v>
                </c:pt>
                <c:pt idx="19">
                  <c:v>Nayarit</c:v>
                </c:pt>
                <c:pt idx="20">
                  <c:v>Nacional</c:v>
                </c:pt>
                <c:pt idx="21">
                  <c:v>Tlaxcala</c:v>
                </c:pt>
                <c:pt idx="22">
                  <c:v>Michoacán</c:v>
                </c:pt>
                <c:pt idx="23">
                  <c:v>Estado de México</c:v>
                </c:pt>
                <c:pt idx="24">
                  <c:v>Nuevo León</c:v>
                </c:pt>
                <c:pt idx="25">
                  <c:v>Jalisco</c:v>
                </c:pt>
                <c:pt idx="26">
                  <c:v>Chiapas</c:v>
                </c:pt>
                <c:pt idx="27">
                  <c:v>Sinaloa</c:v>
                </c:pt>
                <c:pt idx="28">
                  <c:v>Yucatán</c:v>
                </c:pt>
                <c:pt idx="29">
                  <c:v>Hidalgo</c:v>
                </c:pt>
                <c:pt idx="30">
                  <c:v>Sonora</c:v>
                </c:pt>
                <c:pt idx="31">
                  <c:v>Morelos</c:v>
                </c:pt>
                <c:pt idx="32">
                  <c:v>Tabasco</c:v>
                </c:pt>
              </c:strCache>
            </c:strRef>
          </c:cat>
          <c:val>
            <c:numRef>
              <c:f>'F109'!$B$6:$B$38</c:f>
              <c:numCache>
                <c:formatCode>0.0</c:formatCode>
                <c:ptCount val="33"/>
                <c:pt idx="0">
                  <c:v>-10.913479391388</c:v>
                </c:pt>
                <c:pt idx="1">
                  <c:v>-10.478790147465</c:v>
                </c:pt>
                <c:pt idx="2">
                  <c:v>-5.4742684578110001</c:v>
                </c:pt>
                <c:pt idx="3">
                  <c:v>-4.5865643809919998</c:v>
                </c:pt>
                <c:pt idx="4">
                  <c:v>-4.5146956403220004</c:v>
                </c:pt>
                <c:pt idx="5">
                  <c:v>-3.7155743747119998</c:v>
                </c:pt>
                <c:pt idx="6">
                  <c:v>-3.4222284144350001</c:v>
                </c:pt>
                <c:pt idx="7">
                  <c:v>-1.475675152837</c:v>
                </c:pt>
                <c:pt idx="8">
                  <c:v>-1.408456028936</c:v>
                </c:pt>
                <c:pt idx="9">
                  <c:v>-1.344813548214</c:v>
                </c:pt>
                <c:pt idx="10">
                  <c:v>-1.025414770429</c:v>
                </c:pt>
                <c:pt idx="11">
                  <c:v>-0.71755565418099998</c:v>
                </c:pt>
                <c:pt idx="12">
                  <c:v>0.34834443254300002</c:v>
                </c:pt>
                <c:pt idx="13">
                  <c:v>0.55146259778899998</c:v>
                </c:pt>
                <c:pt idx="14">
                  <c:v>1.1374505918510001</c:v>
                </c:pt>
                <c:pt idx="15">
                  <c:v>1.5253015079429999</c:v>
                </c:pt>
                <c:pt idx="16">
                  <c:v>1.6189640450330001</c:v>
                </c:pt>
                <c:pt idx="17">
                  <c:v>2.343109426931</c:v>
                </c:pt>
                <c:pt idx="18">
                  <c:v>2.7314066406399999</c:v>
                </c:pt>
                <c:pt idx="19">
                  <c:v>3.5919776455950001</c:v>
                </c:pt>
                <c:pt idx="20">
                  <c:v>4.2680074212459997</c:v>
                </c:pt>
                <c:pt idx="21">
                  <c:v>4.7581405116850002</c:v>
                </c:pt>
                <c:pt idx="22">
                  <c:v>5.1211736879989997</c:v>
                </c:pt>
                <c:pt idx="23">
                  <c:v>5.7946970190710001</c:v>
                </c:pt>
                <c:pt idx="24">
                  <c:v>6.1134224742279999</c:v>
                </c:pt>
                <c:pt idx="25">
                  <c:v>6.9597459070839998</c:v>
                </c:pt>
                <c:pt idx="26">
                  <c:v>7.2715081844640004</c:v>
                </c:pt>
                <c:pt idx="27">
                  <c:v>8.9840119276350006</c:v>
                </c:pt>
                <c:pt idx="28">
                  <c:v>10.644703443673</c:v>
                </c:pt>
                <c:pt idx="29">
                  <c:v>17.111014142605999</c:v>
                </c:pt>
                <c:pt idx="30">
                  <c:v>18.859097635283</c:v>
                </c:pt>
                <c:pt idx="31">
                  <c:v>26.069455024591999</c:v>
                </c:pt>
                <c:pt idx="32">
                  <c:v>32.266603040345998</c:v>
                </c:pt>
              </c:numCache>
            </c:numRef>
          </c:val>
          <c:extLst>
            <c:ext xmlns:c16="http://schemas.microsoft.com/office/drawing/2014/chart" uri="{C3380CC4-5D6E-409C-BE32-E72D297353CC}">
              <c16:uniqueId val="{00000028-B78D-4633-A5EC-6CE51416777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E16-47FB-B6FC-FDE328CC3ACE}"/>
              </c:ext>
            </c:extLst>
          </c:dPt>
          <c:dPt>
            <c:idx val="1"/>
            <c:invertIfNegative val="0"/>
            <c:bubble3D val="0"/>
            <c:spPr>
              <a:solidFill>
                <a:srgbClr val="7C878E"/>
              </a:solidFill>
              <a:ln>
                <a:noFill/>
              </a:ln>
              <a:effectLst/>
            </c:spPr>
            <c:extLst>
              <c:ext xmlns:c16="http://schemas.microsoft.com/office/drawing/2014/chart" uri="{C3380CC4-5D6E-409C-BE32-E72D297353CC}">
                <c16:uniqueId val="{00000003-CE16-47FB-B6FC-FDE328CC3ACE}"/>
              </c:ext>
            </c:extLst>
          </c:dPt>
          <c:dPt>
            <c:idx val="2"/>
            <c:invertIfNegative val="0"/>
            <c:bubble3D val="0"/>
            <c:spPr>
              <a:solidFill>
                <a:srgbClr val="7C878E"/>
              </a:solidFill>
              <a:ln>
                <a:noFill/>
              </a:ln>
              <a:effectLst/>
            </c:spPr>
            <c:extLst>
              <c:ext xmlns:c16="http://schemas.microsoft.com/office/drawing/2014/chart" uri="{C3380CC4-5D6E-409C-BE32-E72D297353CC}">
                <c16:uniqueId val="{00000005-CE16-47FB-B6FC-FDE328CC3ACE}"/>
              </c:ext>
            </c:extLst>
          </c:dPt>
          <c:dPt>
            <c:idx val="3"/>
            <c:invertIfNegative val="0"/>
            <c:bubble3D val="0"/>
            <c:spPr>
              <a:solidFill>
                <a:srgbClr val="7C878E"/>
              </a:solidFill>
              <a:ln>
                <a:noFill/>
              </a:ln>
              <a:effectLst/>
            </c:spPr>
            <c:extLst>
              <c:ext xmlns:c16="http://schemas.microsoft.com/office/drawing/2014/chart" uri="{C3380CC4-5D6E-409C-BE32-E72D297353CC}">
                <c16:uniqueId val="{00000007-CE16-47FB-B6FC-FDE328CC3ACE}"/>
              </c:ext>
            </c:extLst>
          </c:dPt>
          <c:dPt>
            <c:idx val="4"/>
            <c:invertIfNegative val="0"/>
            <c:bubble3D val="0"/>
            <c:spPr>
              <a:solidFill>
                <a:srgbClr val="7C878E"/>
              </a:solidFill>
              <a:ln>
                <a:noFill/>
              </a:ln>
              <a:effectLst/>
            </c:spPr>
            <c:extLst>
              <c:ext xmlns:c16="http://schemas.microsoft.com/office/drawing/2014/chart" uri="{C3380CC4-5D6E-409C-BE32-E72D297353CC}">
                <c16:uniqueId val="{00000009-CE16-47FB-B6FC-FDE328CC3ACE}"/>
              </c:ext>
            </c:extLst>
          </c:dPt>
          <c:dPt>
            <c:idx val="5"/>
            <c:invertIfNegative val="0"/>
            <c:bubble3D val="0"/>
            <c:spPr>
              <a:solidFill>
                <a:srgbClr val="7C878E"/>
              </a:solidFill>
              <a:ln>
                <a:noFill/>
              </a:ln>
              <a:effectLst/>
            </c:spPr>
            <c:extLst>
              <c:ext xmlns:c16="http://schemas.microsoft.com/office/drawing/2014/chart" uri="{C3380CC4-5D6E-409C-BE32-E72D297353CC}">
                <c16:uniqueId val="{0000000B-CE16-47FB-B6FC-FDE328CC3ACE}"/>
              </c:ext>
            </c:extLst>
          </c:dPt>
          <c:dPt>
            <c:idx val="6"/>
            <c:invertIfNegative val="0"/>
            <c:bubble3D val="0"/>
            <c:spPr>
              <a:solidFill>
                <a:srgbClr val="7C878E"/>
              </a:solidFill>
              <a:ln>
                <a:noFill/>
              </a:ln>
              <a:effectLst/>
            </c:spPr>
            <c:extLst>
              <c:ext xmlns:c16="http://schemas.microsoft.com/office/drawing/2014/chart" uri="{C3380CC4-5D6E-409C-BE32-E72D297353CC}">
                <c16:uniqueId val="{0000000D-CE16-47FB-B6FC-FDE328CC3ACE}"/>
              </c:ext>
            </c:extLst>
          </c:dPt>
          <c:dPt>
            <c:idx val="7"/>
            <c:invertIfNegative val="0"/>
            <c:bubble3D val="0"/>
            <c:spPr>
              <a:solidFill>
                <a:srgbClr val="7C878E"/>
              </a:solidFill>
              <a:ln>
                <a:noFill/>
              </a:ln>
              <a:effectLst/>
            </c:spPr>
            <c:extLst>
              <c:ext xmlns:c16="http://schemas.microsoft.com/office/drawing/2014/chart" uri="{C3380CC4-5D6E-409C-BE32-E72D297353CC}">
                <c16:uniqueId val="{0000000F-CE16-47FB-B6FC-FDE328CC3ACE}"/>
              </c:ext>
            </c:extLst>
          </c:dPt>
          <c:dPt>
            <c:idx val="8"/>
            <c:invertIfNegative val="0"/>
            <c:bubble3D val="0"/>
            <c:spPr>
              <a:solidFill>
                <a:srgbClr val="7C878E"/>
              </a:solidFill>
              <a:ln>
                <a:noFill/>
              </a:ln>
              <a:effectLst/>
            </c:spPr>
            <c:extLst>
              <c:ext xmlns:c16="http://schemas.microsoft.com/office/drawing/2014/chart" uri="{C3380CC4-5D6E-409C-BE32-E72D297353CC}">
                <c16:uniqueId val="{00000011-CE16-47FB-B6FC-FDE328CC3ACE}"/>
              </c:ext>
            </c:extLst>
          </c:dPt>
          <c:dPt>
            <c:idx val="9"/>
            <c:invertIfNegative val="0"/>
            <c:bubble3D val="0"/>
            <c:spPr>
              <a:solidFill>
                <a:srgbClr val="7C878E"/>
              </a:solidFill>
              <a:ln>
                <a:noFill/>
              </a:ln>
              <a:effectLst/>
            </c:spPr>
            <c:extLst>
              <c:ext xmlns:c16="http://schemas.microsoft.com/office/drawing/2014/chart" uri="{C3380CC4-5D6E-409C-BE32-E72D297353CC}">
                <c16:uniqueId val="{00000013-CE16-47FB-B6FC-FDE328CC3AC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E16-47FB-B6FC-FDE328CC3AC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E16-47FB-B6FC-FDE328CC3AC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E16-47FB-B6FC-FDE328CC3AC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E16-47FB-B6FC-FDE328CC3AC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E16-47FB-B6FC-FDE328CC3AC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E16-47FB-B6FC-FDE328CC3AC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E16-47FB-B6FC-FDE328CC3AC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E16-47FB-B6FC-FDE328CC3ACE}"/>
              </c:ext>
            </c:extLst>
          </c:dPt>
          <c:dPt>
            <c:idx val="18"/>
            <c:invertIfNegative val="0"/>
            <c:bubble3D val="0"/>
            <c:spPr>
              <a:solidFill>
                <a:srgbClr val="95682B"/>
              </a:solidFill>
              <a:ln>
                <a:noFill/>
              </a:ln>
              <a:effectLst/>
            </c:spPr>
            <c:extLst>
              <c:ext xmlns:c16="http://schemas.microsoft.com/office/drawing/2014/chart" uri="{C3380CC4-5D6E-409C-BE32-E72D297353CC}">
                <c16:uniqueId val="{00000025-CE16-47FB-B6FC-FDE328CC3ACE}"/>
              </c:ext>
            </c:extLst>
          </c:dPt>
          <c:dPt>
            <c:idx val="19"/>
            <c:invertIfNegative val="0"/>
            <c:bubble3D val="0"/>
            <c:spPr>
              <a:solidFill>
                <a:srgbClr val="FBBB27"/>
              </a:solidFill>
              <a:ln>
                <a:noFill/>
              </a:ln>
              <a:effectLst/>
            </c:spPr>
            <c:extLst>
              <c:ext xmlns:c16="http://schemas.microsoft.com/office/drawing/2014/chart" uri="{C3380CC4-5D6E-409C-BE32-E72D297353CC}">
                <c16:uniqueId val="{00000027-CE16-47FB-B6FC-FDE328CC3AC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'F110'!$A$6:$A$38</c:f>
              <c:strCache>
                <c:ptCount val="33"/>
                <c:pt idx="0">
                  <c:v>Colima</c:v>
                </c:pt>
                <c:pt idx="1">
                  <c:v>Morelos</c:v>
                </c:pt>
                <c:pt idx="2">
                  <c:v>Veracruz</c:v>
                </c:pt>
                <c:pt idx="3">
                  <c:v>Estado de México</c:v>
                </c:pt>
                <c:pt idx="4">
                  <c:v>San Luis Potosí</c:v>
                </c:pt>
                <c:pt idx="5">
                  <c:v>Durango</c:v>
                </c:pt>
                <c:pt idx="6">
                  <c:v>Baja California Sur</c:v>
                </c:pt>
                <c:pt idx="7">
                  <c:v>Ciudad de México</c:v>
                </c:pt>
                <c:pt idx="8">
                  <c:v>Querétaro</c:v>
                </c:pt>
                <c:pt idx="9">
                  <c:v>Baja California</c:v>
                </c:pt>
                <c:pt idx="10">
                  <c:v>Tlaxcala</c:v>
                </c:pt>
                <c:pt idx="11">
                  <c:v>Coahuila</c:v>
                </c:pt>
                <c:pt idx="12">
                  <c:v>Nuevo León</c:v>
                </c:pt>
                <c:pt idx="13">
                  <c:v>Michoacán</c:v>
                </c:pt>
                <c:pt idx="14">
                  <c:v>Puebla</c:v>
                </c:pt>
                <c:pt idx="15">
                  <c:v>Zacatecas</c:v>
                </c:pt>
                <c:pt idx="16">
                  <c:v>Guanajuato</c:v>
                </c:pt>
                <c:pt idx="17">
                  <c:v>Guerrero</c:v>
                </c:pt>
                <c:pt idx="18">
                  <c:v>Nacional</c:v>
                </c:pt>
                <c:pt idx="19">
                  <c:v>Jalisco</c:v>
                </c:pt>
                <c:pt idx="20">
                  <c:v>Tamaulipas</c:v>
                </c:pt>
                <c:pt idx="21">
                  <c:v>Sinaloa</c:v>
                </c:pt>
                <c:pt idx="22">
                  <c:v>Tabasco</c:v>
                </c:pt>
                <c:pt idx="23">
                  <c:v>Aguascalientes</c:v>
                </c:pt>
                <c:pt idx="24">
                  <c:v>Campeche</c:v>
                </c:pt>
                <c:pt idx="25">
                  <c:v>Hidalgo</c:v>
                </c:pt>
                <c:pt idx="26">
                  <c:v>Chihuahua</c:v>
                </c:pt>
                <c:pt idx="27">
                  <c:v>Oaxaca</c:v>
                </c:pt>
                <c:pt idx="28">
                  <c:v>Nayarit</c:v>
                </c:pt>
                <c:pt idx="29">
                  <c:v>Sonora</c:v>
                </c:pt>
                <c:pt idx="30">
                  <c:v>Yucatán</c:v>
                </c:pt>
                <c:pt idx="31">
                  <c:v>Chiapas</c:v>
                </c:pt>
                <c:pt idx="32">
                  <c:v>Quintana Roo</c:v>
                </c:pt>
              </c:strCache>
            </c:strRef>
          </c:cat>
          <c:val>
            <c:numRef>
              <c:f>'F110'!$B$6:$B$38</c:f>
              <c:numCache>
                <c:formatCode>0.0</c:formatCode>
                <c:ptCount val="33"/>
                <c:pt idx="0">
                  <c:v>-7.7380180363119999</c:v>
                </c:pt>
                <c:pt idx="1">
                  <c:v>-5.7000069020630004</c:v>
                </c:pt>
                <c:pt idx="2">
                  <c:v>-4.9453527063380003</c:v>
                </c:pt>
                <c:pt idx="3">
                  <c:v>-4.1914659260849998</c:v>
                </c:pt>
                <c:pt idx="4">
                  <c:v>-4.1642096812169997</c:v>
                </c:pt>
                <c:pt idx="5">
                  <c:v>-3.3511543105629999</c:v>
                </c:pt>
                <c:pt idx="6">
                  <c:v>-2.4585377949490002</c:v>
                </c:pt>
                <c:pt idx="7">
                  <c:v>-2.355991068807</c:v>
                </c:pt>
                <c:pt idx="8">
                  <c:v>-1.4396161710869999</c:v>
                </c:pt>
                <c:pt idx="9">
                  <c:v>-1.0240520022699999</c:v>
                </c:pt>
                <c:pt idx="10">
                  <c:v>-0.78227370195000001</c:v>
                </c:pt>
                <c:pt idx="11">
                  <c:v>-0.288851821944</c:v>
                </c:pt>
                <c:pt idx="12">
                  <c:v>-0.27842415079100002</c:v>
                </c:pt>
                <c:pt idx="13">
                  <c:v>-0.25586261478599998</c:v>
                </c:pt>
                <c:pt idx="14">
                  <c:v>0.41884080675399998</c:v>
                </c:pt>
                <c:pt idx="15">
                  <c:v>0.746716118333</c:v>
                </c:pt>
                <c:pt idx="16">
                  <c:v>0.79239925978699999</c:v>
                </c:pt>
                <c:pt idx="17">
                  <c:v>1.2471784808240001</c:v>
                </c:pt>
                <c:pt idx="18">
                  <c:v>1.3284766831749999</c:v>
                </c:pt>
                <c:pt idx="19">
                  <c:v>2.1879839408200001</c:v>
                </c:pt>
                <c:pt idx="20">
                  <c:v>2.378319276219</c:v>
                </c:pt>
                <c:pt idx="21">
                  <c:v>3.820168891727</c:v>
                </c:pt>
                <c:pt idx="22">
                  <c:v>4.1674296772670001</c:v>
                </c:pt>
                <c:pt idx="23">
                  <c:v>4.2969881142209996</c:v>
                </c:pt>
                <c:pt idx="24">
                  <c:v>4.4733382393700003</c:v>
                </c:pt>
                <c:pt idx="25">
                  <c:v>4.8569966653919998</c:v>
                </c:pt>
                <c:pt idx="26">
                  <c:v>5.6073401833779997</c:v>
                </c:pt>
                <c:pt idx="27">
                  <c:v>6.57507479558</c:v>
                </c:pt>
                <c:pt idx="28">
                  <c:v>9.5386679538500001</c:v>
                </c:pt>
                <c:pt idx="29">
                  <c:v>10.380337954175999</c:v>
                </c:pt>
                <c:pt idx="30">
                  <c:v>10.782199359104</c:v>
                </c:pt>
                <c:pt idx="31">
                  <c:v>10.863688298959</c:v>
                </c:pt>
                <c:pt idx="32">
                  <c:v>12.728357084562999</c:v>
                </c:pt>
              </c:numCache>
            </c:numRef>
          </c:val>
          <c:extLst>
            <c:ext xmlns:c16="http://schemas.microsoft.com/office/drawing/2014/chart" uri="{C3380CC4-5D6E-409C-BE32-E72D297353CC}">
              <c16:uniqueId val="{00000028-CE16-47FB-B6FC-FDE328CC3AC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1836-420E-9940-0B7D83F2FC18}"/>
              </c:ext>
            </c:extLst>
          </c:dPt>
          <c:dPt>
            <c:idx val="2"/>
            <c:invertIfNegative val="0"/>
            <c:bubble3D val="0"/>
            <c:spPr>
              <a:solidFill>
                <a:srgbClr val="95682B"/>
              </a:solidFill>
              <a:ln>
                <a:noFill/>
              </a:ln>
              <a:effectLst/>
            </c:spPr>
            <c:extLst>
              <c:ext xmlns:c16="http://schemas.microsoft.com/office/drawing/2014/chart" uri="{C3380CC4-5D6E-409C-BE32-E72D297353CC}">
                <c16:uniqueId val="{00000003-1836-420E-9940-0B7D83F2FC18}"/>
              </c:ext>
            </c:extLst>
          </c:dPt>
          <c:dPt>
            <c:idx val="3"/>
            <c:invertIfNegative val="0"/>
            <c:bubble3D val="0"/>
            <c:spPr>
              <a:solidFill>
                <a:srgbClr val="BDCFD6"/>
              </a:solidFill>
              <a:ln>
                <a:noFill/>
              </a:ln>
              <a:effectLst/>
            </c:spPr>
            <c:extLst>
              <c:ext xmlns:c16="http://schemas.microsoft.com/office/drawing/2014/chart" uri="{C3380CC4-5D6E-409C-BE32-E72D297353CC}">
                <c16:uniqueId val="{00000005-1836-420E-9940-0B7D83F2FC18}"/>
              </c:ext>
            </c:extLst>
          </c:dPt>
          <c:dPt>
            <c:idx val="4"/>
            <c:invertIfNegative val="0"/>
            <c:bubble3D val="0"/>
            <c:spPr>
              <a:solidFill>
                <a:srgbClr val="004A98"/>
              </a:solidFill>
              <a:ln>
                <a:noFill/>
              </a:ln>
              <a:effectLst/>
            </c:spPr>
            <c:extLst>
              <c:ext xmlns:c16="http://schemas.microsoft.com/office/drawing/2014/chart" uri="{C3380CC4-5D6E-409C-BE32-E72D297353CC}">
                <c16:uniqueId val="{00000007-1836-420E-9940-0B7D83F2FC18}"/>
              </c:ext>
            </c:extLst>
          </c:dPt>
          <c:dPt>
            <c:idx val="6"/>
            <c:invertIfNegative val="0"/>
            <c:bubble3D val="0"/>
            <c:spPr>
              <a:solidFill>
                <a:srgbClr val="FBBB27"/>
              </a:solidFill>
              <a:ln>
                <a:noFill/>
              </a:ln>
              <a:effectLst/>
            </c:spPr>
            <c:extLst>
              <c:ext xmlns:c16="http://schemas.microsoft.com/office/drawing/2014/chart" uri="{C3380CC4-5D6E-409C-BE32-E72D297353CC}">
                <c16:uniqueId val="{00000009-1836-420E-9940-0B7D83F2FC18}"/>
              </c:ext>
            </c:extLst>
          </c:dPt>
          <c:dPt>
            <c:idx val="10"/>
            <c:invertIfNegative val="0"/>
            <c:bubble3D val="0"/>
            <c:spPr>
              <a:solidFill>
                <a:srgbClr val="FBBB27"/>
              </a:solidFill>
              <a:ln>
                <a:noFill/>
              </a:ln>
              <a:effectLst/>
            </c:spPr>
            <c:extLst>
              <c:ext xmlns:c16="http://schemas.microsoft.com/office/drawing/2014/chart" uri="{C3380CC4-5D6E-409C-BE32-E72D297353CC}">
                <c16:uniqueId val="{0000000B-1836-420E-9940-0B7D83F2FC18}"/>
              </c:ext>
            </c:extLst>
          </c:dPt>
          <c:dPt>
            <c:idx val="14"/>
            <c:invertIfNegative val="0"/>
            <c:bubble3D val="0"/>
            <c:spPr>
              <a:solidFill>
                <a:srgbClr val="FBBB27"/>
              </a:solidFill>
              <a:ln>
                <a:noFill/>
              </a:ln>
              <a:effectLst/>
            </c:spPr>
            <c:extLst>
              <c:ext xmlns:c16="http://schemas.microsoft.com/office/drawing/2014/chart" uri="{C3380CC4-5D6E-409C-BE32-E72D297353CC}">
                <c16:uniqueId val="{0000000D-1836-420E-9940-0B7D83F2FC18}"/>
              </c:ext>
            </c:extLst>
          </c:dPt>
          <c:dPt>
            <c:idx val="18"/>
            <c:invertIfNegative val="0"/>
            <c:bubble3D val="0"/>
            <c:spPr>
              <a:solidFill>
                <a:srgbClr val="FBBB27"/>
              </a:solidFill>
              <a:ln>
                <a:noFill/>
              </a:ln>
              <a:effectLst/>
            </c:spPr>
            <c:extLst>
              <c:ext xmlns:c16="http://schemas.microsoft.com/office/drawing/2014/chart" uri="{C3380CC4-5D6E-409C-BE32-E72D297353CC}">
                <c16:uniqueId val="{0000000F-1836-420E-9940-0B7D83F2FC18}"/>
              </c:ext>
            </c:extLst>
          </c:dPt>
          <c:dPt>
            <c:idx val="22"/>
            <c:invertIfNegative val="0"/>
            <c:bubble3D val="0"/>
            <c:spPr>
              <a:solidFill>
                <a:srgbClr val="FBBB27"/>
              </a:solidFill>
              <a:ln>
                <a:noFill/>
              </a:ln>
              <a:effectLst/>
            </c:spPr>
            <c:extLst>
              <c:ext xmlns:c16="http://schemas.microsoft.com/office/drawing/2014/chart" uri="{C3380CC4-5D6E-409C-BE32-E72D297353CC}">
                <c16:uniqueId val="{00000011-1836-420E-9940-0B7D83F2FC1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'F111'!$A$6:$A$10</c:f>
              <c:strCache>
                <c:ptCount val="5"/>
                <c:pt idx="0">
                  <c:v>Actividades secundarias</c:v>
                </c:pt>
                <c:pt idx="1">
                  <c:v>Industria de la construcción</c:v>
                </c:pt>
                <c:pt idx="2">
                  <c:v>Industrias manufactureras</c:v>
                </c:pt>
                <c:pt idx="3">
                  <c:v>Minería</c:v>
                </c:pt>
                <c:pt idx="4">
                  <c:v>Servicios Públicos</c:v>
                </c:pt>
              </c:strCache>
            </c:strRef>
          </c:cat>
          <c:val>
            <c:numRef>
              <c:f>'F111'!$B$6:$B$10</c:f>
              <c:numCache>
                <c:formatCode>0.0</c:formatCode>
                <c:ptCount val="5"/>
                <c:pt idx="0">
                  <c:v>6.5286181589829999</c:v>
                </c:pt>
                <c:pt idx="1">
                  <c:v>-1.438165335443</c:v>
                </c:pt>
                <c:pt idx="2">
                  <c:v>9.6811094183800002</c:v>
                </c:pt>
                <c:pt idx="3">
                  <c:v>8.6165662249520008</c:v>
                </c:pt>
                <c:pt idx="4">
                  <c:v>0.84010559279399999</c:v>
                </c:pt>
              </c:numCache>
            </c:numRef>
          </c:val>
          <c:extLst>
            <c:ext xmlns:c16="http://schemas.microsoft.com/office/drawing/2014/chart" uri="{C3380CC4-5D6E-409C-BE32-E72D297353CC}">
              <c16:uniqueId val="{00000012-1836-420E-9940-0B7D83F2FC18}"/>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'F112'!$C$5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94A-4600-B899-B4CB62CD621F}"/>
              </c:ext>
            </c:extLst>
          </c:dPt>
          <c:dPt>
            <c:idx val="12"/>
            <c:invertIfNegative val="0"/>
            <c:bubble3D val="0"/>
            <c:spPr>
              <a:solidFill>
                <a:srgbClr val="7C878E"/>
              </a:solidFill>
              <a:ln>
                <a:noFill/>
              </a:ln>
              <a:effectLst/>
            </c:spPr>
            <c:extLst>
              <c:ext xmlns:c16="http://schemas.microsoft.com/office/drawing/2014/chart" uri="{C3380CC4-5D6E-409C-BE32-E72D297353CC}">
                <c16:uniqueId val="{00000003-A94A-4600-B899-B4CB62CD621F}"/>
              </c:ext>
            </c:extLst>
          </c:dPt>
          <c:dPt>
            <c:idx val="24"/>
            <c:invertIfNegative val="0"/>
            <c:bubble3D val="0"/>
            <c:spPr>
              <a:solidFill>
                <a:srgbClr val="7C878E"/>
              </a:solidFill>
              <a:ln>
                <a:noFill/>
              </a:ln>
              <a:effectLst/>
            </c:spPr>
            <c:extLst>
              <c:ext xmlns:c16="http://schemas.microsoft.com/office/drawing/2014/chart" uri="{C3380CC4-5D6E-409C-BE32-E72D297353CC}">
                <c16:uniqueId val="{00000005-A94A-4600-B899-B4CB62CD621F}"/>
              </c:ext>
            </c:extLst>
          </c:dPt>
          <c:dPt>
            <c:idx val="36"/>
            <c:invertIfNegative val="0"/>
            <c:bubble3D val="0"/>
            <c:spPr>
              <a:solidFill>
                <a:srgbClr val="7C878E"/>
              </a:solidFill>
              <a:ln>
                <a:noFill/>
              </a:ln>
              <a:effectLst/>
            </c:spPr>
            <c:extLst>
              <c:ext xmlns:c16="http://schemas.microsoft.com/office/drawing/2014/chart" uri="{C3380CC4-5D6E-409C-BE32-E72D297353CC}">
                <c16:uniqueId val="{00000007-A94A-4600-B899-B4CB62CD621F}"/>
              </c:ext>
            </c:extLst>
          </c:dPt>
          <c:dPt>
            <c:idx val="48"/>
            <c:invertIfNegative val="0"/>
            <c:bubble3D val="0"/>
            <c:spPr>
              <a:solidFill>
                <a:srgbClr val="7C878E"/>
              </a:solidFill>
              <a:ln>
                <a:noFill/>
              </a:ln>
              <a:effectLst/>
            </c:spPr>
            <c:extLst>
              <c:ext xmlns:c16="http://schemas.microsoft.com/office/drawing/2014/chart" uri="{C3380CC4-5D6E-409C-BE32-E72D297353CC}">
                <c16:uniqueId val="{00000009-A94A-4600-B899-B4CB62CD621F}"/>
              </c:ext>
            </c:extLst>
          </c:dPt>
          <c:dPt>
            <c:idx val="60"/>
            <c:invertIfNegative val="0"/>
            <c:bubble3D val="0"/>
            <c:spPr>
              <a:solidFill>
                <a:srgbClr val="7C878E"/>
              </a:solidFill>
              <a:ln>
                <a:noFill/>
              </a:ln>
              <a:effectLst/>
            </c:spPr>
            <c:extLst>
              <c:ext xmlns:c16="http://schemas.microsoft.com/office/drawing/2014/chart" uri="{C3380CC4-5D6E-409C-BE32-E72D297353CC}">
                <c16:uniqueId val="{0000000B-A94A-4600-B899-B4CB62CD621F}"/>
              </c:ext>
            </c:extLst>
          </c:dPt>
          <c:dPt>
            <c:idx val="72"/>
            <c:invertIfNegative val="0"/>
            <c:bubble3D val="0"/>
            <c:spPr>
              <a:solidFill>
                <a:srgbClr val="7C878E"/>
              </a:solidFill>
              <a:ln>
                <a:noFill/>
              </a:ln>
              <a:effectLst/>
            </c:spPr>
            <c:extLst>
              <c:ext xmlns:c16="http://schemas.microsoft.com/office/drawing/2014/chart" uri="{C3380CC4-5D6E-409C-BE32-E72D297353CC}">
                <c16:uniqueId val="{0000000D-A94A-4600-B899-B4CB62CD621F}"/>
              </c:ext>
            </c:extLst>
          </c:dPt>
          <c:dPt>
            <c:idx val="84"/>
            <c:invertIfNegative val="0"/>
            <c:bubble3D val="0"/>
            <c:spPr>
              <a:solidFill>
                <a:srgbClr val="7C878E"/>
              </a:solidFill>
              <a:ln>
                <a:noFill/>
              </a:ln>
              <a:effectLst/>
            </c:spPr>
            <c:extLst>
              <c:ext xmlns:c16="http://schemas.microsoft.com/office/drawing/2014/chart" uri="{C3380CC4-5D6E-409C-BE32-E72D297353CC}">
                <c16:uniqueId val="{0000000F-A94A-4600-B899-B4CB62CD621F}"/>
              </c:ext>
            </c:extLst>
          </c:dPt>
          <c:dPt>
            <c:idx val="96"/>
            <c:invertIfNegative val="0"/>
            <c:bubble3D val="0"/>
            <c:spPr>
              <a:solidFill>
                <a:srgbClr val="7C878E"/>
              </a:solidFill>
              <a:ln>
                <a:noFill/>
              </a:ln>
              <a:effectLst/>
            </c:spPr>
            <c:extLst>
              <c:ext xmlns:c16="http://schemas.microsoft.com/office/drawing/2014/chart" uri="{C3380CC4-5D6E-409C-BE32-E72D297353CC}">
                <c16:uniqueId val="{00000011-A94A-4600-B899-B4CB62CD621F}"/>
              </c:ext>
            </c:extLst>
          </c:dPt>
          <c:dPt>
            <c:idx val="108"/>
            <c:invertIfNegative val="0"/>
            <c:bubble3D val="0"/>
            <c:spPr>
              <a:solidFill>
                <a:srgbClr val="FBBB27"/>
              </a:solidFill>
              <a:ln>
                <a:noFill/>
              </a:ln>
              <a:effectLst/>
            </c:spPr>
            <c:extLst>
              <c:ext xmlns:c16="http://schemas.microsoft.com/office/drawing/2014/chart" uri="{C3380CC4-5D6E-409C-BE32-E72D297353CC}">
                <c16:uniqueId val="{00000013-A94A-4600-B899-B4CB62CD621F}"/>
              </c:ext>
            </c:extLst>
          </c:dPt>
          <c:cat>
            <c:multiLvlStrRef>
              <c:f>'F112'!$A$6:$B$114</c:f>
              <c:multiLvlStrCache>
                <c:ptCount val="10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'F112'!$C$6:$C$114</c:f>
              <c:numCache>
                <c:formatCode>0.0</c:formatCode>
                <c:ptCount val="109"/>
                <c:pt idx="0">
                  <c:v>-6.3022593456699996</c:v>
                </c:pt>
                <c:pt idx="1">
                  <c:v>10.538025484884001</c:v>
                </c:pt>
                <c:pt idx="2">
                  <c:v>0.336737964562</c:v>
                </c:pt>
                <c:pt idx="3">
                  <c:v>5.5331543964980003</c:v>
                </c:pt>
                <c:pt idx="4">
                  <c:v>4.2374431814889997</c:v>
                </c:pt>
                <c:pt idx="5">
                  <c:v>-0.23706972320700001</c:v>
                </c:pt>
                <c:pt idx="6">
                  <c:v>-11.130424565076</c:v>
                </c:pt>
                <c:pt idx="7">
                  <c:v>-4.2002765151409998</c:v>
                </c:pt>
                <c:pt idx="8">
                  <c:v>-7.455934591049</c:v>
                </c:pt>
                <c:pt idx="9">
                  <c:v>2.970955861652</c:v>
                </c:pt>
                <c:pt idx="10">
                  <c:v>-4.2102726011760003</c:v>
                </c:pt>
                <c:pt idx="11">
                  <c:v>0.23205293930699999</c:v>
                </c:pt>
                <c:pt idx="12">
                  <c:v>-10.173036657461999</c:v>
                </c:pt>
                <c:pt idx="13">
                  <c:v>-10.982208557331001</c:v>
                </c:pt>
                <c:pt idx="14">
                  <c:v>1.1767631023459999</c:v>
                </c:pt>
                <c:pt idx="15">
                  <c:v>-0.93684027920400004</c:v>
                </c:pt>
                <c:pt idx="16">
                  <c:v>1.2744691154029999</c:v>
                </c:pt>
                <c:pt idx="17">
                  <c:v>7.2398024987339999</c:v>
                </c:pt>
                <c:pt idx="18">
                  <c:v>-4.3936109293690002</c:v>
                </c:pt>
                <c:pt idx="19">
                  <c:v>-3.5339076205829998</c:v>
                </c:pt>
                <c:pt idx="20">
                  <c:v>-7.5048164080240003</c:v>
                </c:pt>
                <c:pt idx="21">
                  <c:v>-2.249335657709</c:v>
                </c:pt>
                <c:pt idx="22">
                  <c:v>-5.028757516322</c:v>
                </c:pt>
                <c:pt idx="23">
                  <c:v>-1.9372700778430001</c:v>
                </c:pt>
                <c:pt idx="24">
                  <c:v>3.1234970899509999</c:v>
                </c:pt>
                <c:pt idx="25">
                  <c:v>-8.6088338379560003</c:v>
                </c:pt>
                <c:pt idx="26">
                  <c:v>-8.604123371459</c:v>
                </c:pt>
                <c:pt idx="27">
                  <c:v>-1.6018992648670001</c:v>
                </c:pt>
                <c:pt idx="28">
                  <c:v>2.0173818769620002</c:v>
                </c:pt>
                <c:pt idx="29">
                  <c:v>7.7312439966930002</c:v>
                </c:pt>
                <c:pt idx="30">
                  <c:v>25.750833692846999</c:v>
                </c:pt>
                <c:pt idx="31">
                  <c:v>26.009984233531</c:v>
                </c:pt>
                <c:pt idx="32">
                  <c:v>62.375335129741003</c:v>
                </c:pt>
                <c:pt idx="33">
                  <c:v>2.6399697433060001</c:v>
                </c:pt>
                <c:pt idx="34">
                  <c:v>7.6906984453540002</c:v>
                </c:pt>
                <c:pt idx="35">
                  <c:v>7.3752186752390001</c:v>
                </c:pt>
                <c:pt idx="36">
                  <c:v>20.865200602205999</c:v>
                </c:pt>
                <c:pt idx="37">
                  <c:v>22.573289430488</c:v>
                </c:pt>
                <c:pt idx="38">
                  <c:v>14.561354392959</c:v>
                </c:pt>
                <c:pt idx="39">
                  <c:v>10.613085057448</c:v>
                </c:pt>
                <c:pt idx="40">
                  <c:v>6.0756685275970002</c:v>
                </c:pt>
                <c:pt idx="41">
                  <c:v>1.461901207485</c:v>
                </c:pt>
                <c:pt idx="42">
                  <c:v>-16.542617649343999</c:v>
                </c:pt>
                <c:pt idx="43">
                  <c:v>-13.804575771832001</c:v>
                </c:pt>
                <c:pt idx="44">
                  <c:v>-21.918210082236001</c:v>
                </c:pt>
                <c:pt idx="45">
                  <c:v>2.8981166753480001</c:v>
                </c:pt>
                <c:pt idx="46">
                  <c:v>14.532959366836</c:v>
                </c:pt>
                <c:pt idx="47">
                  <c:v>2.3083258233319999</c:v>
                </c:pt>
                <c:pt idx="48">
                  <c:v>4.4556629480780003</c:v>
                </c:pt>
                <c:pt idx="49">
                  <c:v>5.443033897886</c:v>
                </c:pt>
                <c:pt idx="50">
                  <c:v>9.4889810549860005</c:v>
                </c:pt>
                <c:pt idx="51">
                  <c:v>-7.2734984687899997</c:v>
                </c:pt>
                <c:pt idx="52">
                  <c:v>-5.6592876688120004</c:v>
                </c:pt>
                <c:pt idx="53">
                  <c:v>-0.85445492744899998</c:v>
                </c:pt>
                <c:pt idx="54">
                  <c:v>4.9373816107839996</c:v>
                </c:pt>
                <c:pt idx="55">
                  <c:v>4.4659976813100002</c:v>
                </c:pt>
                <c:pt idx="56">
                  <c:v>11.113491723771</c:v>
                </c:pt>
                <c:pt idx="57">
                  <c:v>1.1145010936540001</c:v>
                </c:pt>
                <c:pt idx="58">
                  <c:v>-2.0544051781329999</c:v>
                </c:pt>
                <c:pt idx="59">
                  <c:v>10.603552792512</c:v>
                </c:pt>
                <c:pt idx="60">
                  <c:v>0.59139930489699999</c:v>
                </c:pt>
                <c:pt idx="61">
                  <c:v>-5.8367425892489999</c:v>
                </c:pt>
                <c:pt idx="62">
                  <c:v>-8.7219458976249999</c:v>
                </c:pt>
                <c:pt idx="63">
                  <c:v>-3.8896428506379999</c:v>
                </c:pt>
                <c:pt idx="64">
                  <c:v>-5.457130569666</c:v>
                </c:pt>
                <c:pt idx="65">
                  <c:v>-16.237443886767998</c:v>
                </c:pt>
                <c:pt idx="66">
                  <c:v>0.69123723774699997</c:v>
                </c:pt>
                <c:pt idx="67">
                  <c:v>-2.6712296671739999</c:v>
                </c:pt>
                <c:pt idx="68">
                  <c:v>-14.080333497866</c:v>
                </c:pt>
                <c:pt idx="69">
                  <c:v>2.6599553466399999</c:v>
                </c:pt>
                <c:pt idx="70">
                  <c:v>-9.5760476717320007</c:v>
                </c:pt>
                <c:pt idx="71">
                  <c:v>2.858708258854</c:v>
                </c:pt>
                <c:pt idx="72">
                  <c:v>12.408162900060001</c:v>
                </c:pt>
                <c:pt idx="73">
                  <c:v>13.709210822385</c:v>
                </c:pt>
                <c:pt idx="74">
                  <c:v>5.8774850290999998</c:v>
                </c:pt>
                <c:pt idx="75">
                  <c:v>7.6328341162589997</c:v>
                </c:pt>
                <c:pt idx="76">
                  <c:v>-8.1496822324260005</c:v>
                </c:pt>
                <c:pt idx="77">
                  <c:v>-0.84341686591300002</c:v>
                </c:pt>
                <c:pt idx="78">
                  <c:v>-5.4913190720139999</c:v>
                </c:pt>
                <c:pt idx="79">
                  <c:v>-5.9838092142089998</c:v>
                </c:pt>
                <c:pt idx="80">
                  <c:v>-15.652063401582</c:v>
                </c:pt>
                <c:pt idx="81">
                  <c:v>-20.112978266955</c:v>
                </c:pt>
                <c:pt idx="82">
                  <c:v>-15.435597813892</c:v>
                </c:pt>
                <c:pt idx="83">
                  <c:v>-27.436791273665001</c:v>
                </c:pt>
                <c:pt idx="84">
                  <c:v>-30.987016969464001</c:v>
                </c:pt>
                <c:pt idx="85">
                  <c:v>-30.582428119424002</c:v>
                </c:pt>
                <c:pt idx="86">
                  <c:v>-16.200592557246001</c:v>
                </c:pt>
                <c:pt idx="87">
                  <c:v>-59.530977651214997</c:v>
                </c:pt>
                <c:pt idx="88">
                  <c:v>-19.889172536008001</c:v>
                </c:pt>
                <c:pt idx="89">
                  <c:v>10.003104477096</c:v>
                </c:pt>
                <c:pt idx="90">
                  <c:v>-15.721275182473001</c:v>
                </c:pt>
                <c:pt idx="91">
                  <c:v>-4.1532381142089996</c:v>
                </c:pt>
                <c:pt idx="92">
                  <c:v>-2.9138728695820002</c:v>
                </c:pt>
                <c:pt idx="93">
                  <c:v>8.7853383042700006</c:v>
                </c:pt>
                <c:pt idx="94">
                  <c:v>22.532347309898999</c:v>
                </c:pt>
                <c:pt idx="95">
                  <c:v>19.044591121086999</c:v>
                </c:pt>
                <c:pt idx="96">
                  <c:v>14.857734594574</c:v>
                </c:pt>
                <c:pt idx="97">
                  <c:v>15.844832917102</c:v>
                </c:pt>
                <c:pt idx="98">
                  <c:v>10.285798816486</c:v>
                </c:pt>
                <c:pt idx="99">
                  <c:v>113.23053043097001</c:v>
                </c:pt>
                <c:pt idx="100">
                  <c:v>16.524224986888001</c:v>
                </c:pt>
                <c:pt idx="101">
                  <c:v>-23.074250957705001</c:v>
                </c:pt>
                <c:pt idx="102">
                  <c:v>9.0869801992389991</c:v>
                </c:pt>
                <c:pt idx="103">
                  <c:v>2.3895276881659999</c:v>
                </c:pt>
                <c:pt idx="104">
                  <c:v>12.675533297397999</c:v>
                </c:pt>
                <c:pt idx="105">
                  <c:v>2.0259811689139999</c:v>
                </c:pt>
                <c:pt idx="106">
                  <c:v>-8.5673465167079996</c:v>
                </c:pt>
                <c:pt idx="107">
                  <c:v>-6.9696975161379999</c:v>
                </c:pt>
                <c:pt idx="108">
                  <c:v>-1.438165335443</c:v>
                </c:pt>
              </c:numCache>
            </c:numRef>
          </c:val>
          <c:extLst>
            <c:ext xmlns:c16="http://schemas.microsoft.com/office/drawing/2014/chart" uri="{C3380CC4-5D6E-409C-BE32-E72D297353CC}">
              <c16:uniqueId val="{00000014-A94A-4600-B899-B4CB62CD621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'F112'!$D$5</c:f>
              <c:strCache>
                <c:ptCount val="1"/>
                <c:pt idx="0">
                  <c:v>Variación promedio</c:v>
                </c:pt>
              </c:strCache>
            </c:strRef>
          </c:tx>
          <c:spPr>
            <a:ln w="28575" cap="rnd">
              <a:solidFill>
                <a:srgbClr val="B69630"/>
              </a:solidFill>
              <a:round/>
            </a:ln>
            <a:effectLst/>
          </c:spPr>
          <c:marker>
            <c:symbol val="none"/>
          </c:marker>
          <c:cat>
            <c:multiLvlStrRef>
              <c:f>'F112'!$A$6:$B$114</c:f>
              <c:multiLvlStrCache>
                <c:ptCount val="10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'F112'!$D$6:$D$114</c:f>
              <c:numCache>
                <c:formatCode>0.0</c:formatCode>
                <c:ptCount val="109"/>
                <c:pt idx="0">
                  <c:v>1.27914102888225</c:v>
                </c:pt>
                <c:pt idx="1">
                  <c:v>1.8883810368980001</c:v>
                </c:pt>
                <c:pt idx="2">
                  <c:v>0.97285140963608296</c:v>
                </c:pt>
                <c:pt idx="3">
                  <c:v>1.7783902006732499</c:v>
                </c:pt>
                <c:pt idx="4">
                  <c:v>1.78446416539333</c:v>
                </c:pt>
                <c:pt idx="5">
                  <c:v>1.92319216182875</c:v>
                </c:pt>
                <c:pt idx="6">
                  <c:v>0.25394295694941699</c:v>
                </c:pt>
                <c:pt idx="7">
                  <c:v>-0.78037614191933302</c:v>
                </c:pt>
                <c:pt idx="8">
                  <c:v>-2.0497853375591699</c:v>
                </c:pt>
                <c:pt idx="9">
                  <c:v>-1.44491455535858</c:v>
                </c:pt>
                <c:pt idx="10">
                  <c:v>-1.21289803867825</c:v>
                </c:pt>
                <c:pt idx="11">
                  <c:v>-0.80732229274391698</c:v>
                </c:pt>
                <c:pt idx="12">
                  <c:v>-1.1298870687265801</c:v>
                </c:pt>
                <c:pt idx="13">
                  <c:v>-2.9232399055778302</c:v>
                </c:pt>
                <c:pt idx="14">
                  <c:v>-2.8532378107624998</c:v>
                </c:pt>
                <c:pt idx="15">
                  <c:v>-3.39240403373767</c:v>
                </c:pt>
                <c:pt idx="16">
                  <c:v>-3.63931853924483</c:v>
                </c:pt>
                <c:pt idx="17">
                  <c:v>-3.0162458540830799</c:v>
                </c:pt>
                <c:pt idx="18">
                  <c:v>-2.4548447177741699</c:v>
                </c:pt>
                <c:pt idx="19">
                  <c:v>-2.3993139765609999</c:v>
                </c:pt>
                <c:pt idx="20">
                  <c:v>-2.4033874613089199</c:v>
                </c:pt>
                <c:pt idx="21">
                  <c:v>-2.838411754589</c:v>
                </c:pt>
                <c:pt idx="22">
                  <c:v>-2.90661883085117</c:v>
                </c:pt>
                <c:pt idx="23">
                  <c:v>-3.0873957489469999</c:v>
                </c:pt>
                <c:pt idx="24">
                  <c:v>-1.9793512699959199</c:v>
                </c:pt>
                <c:pt idx="25">
                  <c:v>-1.78157004338133</c:v>
                </c:pt>
                <c:pt idx="26">
                  <c:v>-2.5966439161984201</c:v>
                </c:pt>
                <c:pt idx="27">
                  <c:v>-2.652065498337</c:v>
                </c:pt>
                <c:pt idx="28">
                  <c:v>-2.59015610154042</c:v>
                </c:pt>
                <c:pt idx="29">
                  <c:v>-2.54920264337717</c:v>
                </c:pt>
                <c:pt idx="30">
                  <c:v>-3.7165591525833402E-2</c:v>
                </c:pt>
                <c:pt idx="31">
                  <c:v>2.4248253963169999</c:v>
                </c:pt>
                <c:pt idx="32">
                  <c:v>8.2481713577974194</c:v>
                </c:pt>
                <c:pt idx="33">
                  <c:v>8.6556134745486695</c:v>
                </c:pt>
                <c:pt idx="34">
                  <c:v>9.7155681380216699</c:v>
                </c:pt>
                <c:pt idx="35">
                  <c:v>10.491608867445199</c:v>
                </c:pt>
                <c:pt idx="36">
                  <c:v>11.9700841601331</c:v>
                </c:pt>
                <c:pt idx="37">
                  <c:v>14.568594432503399</c:v>
                </c:pt>
                <c:pt idx="38">
                  <c:v>16.499050912871599</c:v>
                </c:pt>
                <c:pt idx="39">
                  <c:v>17.516966273064501</c:v>
                </c:pt>
                <c:pt idx="40">
                  <c:v>17.855156827284102</c:v>
                </c:pt>
                <c:pt idx="41">
                  <c:v>17.3327115948501</c:v>
                </c:pt>
                <c:pt idx="42">
                  <c:v>13.808257316334201</c:v>
                </c:pt>
                <c:pt idx="43">
                  <c:v>10.490377315887301</c:v>
                </c:pt>
                <c:pt idx="44">
                  <c:v>3.4659152148891699</c:v>
                </c:pt>
                <c:pt idx="45">
                  <c:v>3.4874274592260002</c:v>
                </c:pt>
                <c:pt idx="46">
                  <c:v>4.0576158693495001</c:v>
                </c:pt>
                <c:pt idx="47">
                  <c:v>3.6353747983572502</c:v>
                </c:pt>
                <c:pt idx="48">
                  <c:v>2.2679133271799201</c:v>
                </c:pt>
                <c:pt idx="49">
                  <c:v>0.84039203279641705</c:v>
                </c:pt>
                <c:pt idx="50">
                  <c:v>0.41769425463199999</c:v>
                </c:pt>
                <c:pt idx="51">
                  <c:v>-1.0728543725544999</c:v>
                </c:pt>
                <c:pt idx="52">
                  <c:v>-2.05076738892192</c:v>
                </c:pt>
                <c:pt idx="53">
                  <c:v>-2.2437970668330798</c:v>
                </c:pt>
                <c:pt idx="54">
                  <c:v>-0.45379712848908299</c:v>
                </c:pt>
                <c:pt idx="55">
                  <c:v>1.06875065927275</c:v>
                </c:pt>
                <c:pt idx="56">
                  <c:v>3.8213924764399998</c:v>
                </c:pt>
                <c:pt idx="57">
                  <c:v>3.6727578446321698</c:v>
                </c:pt>
                <c:pt idx="58">
                  <c:v>2.29047746588475</c:v>
                </c:pt>
                <c:pt idx="59">
                  <c:v>2.9817463799830799</c:v>
                </c:pt>
                <c:pt idx="60">
                  <c:v>2.6597244097180002</c:v>
                </c:pt>
                <c:pt idx="61">
                  <c:v>1.71974303579008</c:v>
                </c:pt>
                <c:pt idx="62">
                  <c:v>0.20216578973916699</c:v>
                </c:pt>
                <c:pt idx="63">
                  <c:v>0.48415375791850002</c:v>
                </c:pt>
                <c:pt idx="64">
                  <c:v>0.50100018284733305</c:v>
                </c:pt>
                <c:pt idx="65">
                  <c:v>-0.78091556376258298</c:v>
                </c:pt>
                <c:pt idx="66">
                  <c:v>-1.1347609281823301</c:v>
                </c:pt>
                <c:pt idx="67">
                  <c:v>-1.7295298738893301</c:v>
                </c:pt>
                <c:pt idx="68">
                  <c:v>-3.8290153090257499</c:v>
                </c:pt>
                <c:pt idx="69">
                  <c:v>-3.7002274546102498</c:v>
                </c:pt>
                <c:pt idx="70">
                  <c:v>-4.3270309957434998</c:v>
                </c:pt>
                <c:pt idx="71">
                  <c:v>-4.9724347068816703</c:v>
                </c:pt>
                <c:pt idx="72">
                  <c:v>-3.9877044072847498</c:v>
                </c:pt>
                <c:pt idx="73">
                  <c:v>-2.3588749563152498</c:v>
                </c:pt>
                <c:pt idx="74">
                  <c:v>-1.1422557124215</c:v>
                </c:pt>
                <c:pt idx="75">
                  <c:v>-0.182049298513417</c:v>
                </c:pt>
                <c:pt idx="76">
                  <c:v>-0.40642860374341699</c:v>
                </c:pt>
                <c:pt idx="77">
                  <c:v>0.87640698132783301</c:v>
                </c:pt>
                <c:pt idx="78">
                  <c:v>0.36119395551441702</c:v>
                </c:pt>
                <c:pt idx="79">
                  <c:v>8.5145659928166501E-2</c:v>
                </c:pt>
                <c:pt idx="80">
                  <c:v>-4.5831832048166703E-2</c:v>
                </c:pt>
                <c:pt idx="81">
                  <c:v>-1.9435762998477499</c:v>
                </c:pt>
                <c:pt idx="82">
                  <c:v>-2.4318721450277501</c:v>
                </c:pt>
                <c:pt idx="83">
                  <c:v>-4.9564971060709997</c:v>
                </c:pt>
                <c:pt idx="84">
                  <c:v>-8.5727620951979997</c:v>
                </c:pt>
                <c:pt idx="85">
                  <c:v>-12.263732007015401</c:v>
                </c:pt>
                <c:pt idx="86">
                  <c:v>-14.1035718058776</c:v>
                </c:pt>
                <c:pt idx="87">
                  <c:v>-19.700556119833699</c:v>
                </c:pt>
                <c:pt idx="88">
                  <c:v>-20.6788469784656</c:v>
                </c:pt>
                <c:pt idx="89">
                  <c:v>-19.774970199881501</c:v>
                </c:pt>
                <c:pt idx="90">
                  <c:v>-20.6274665424198</c:v>
                </c:pt>
                <c:pt idx="91">
                  <c:v>-20.4749189507531</c:v>
                </c:pt>
                <c:pt idx="92">
                  <c:v>-19.4134030730864</c:v>
                </c:pt>
                <c:pt idx="93">
                  <c:v>-17.005210025484299</c:v>
                </c:pt>
                <c:pt idx="94">
                  <c:v>-13.8412145985018</c:v>
                </c:pt>
                <c:pt idx="95">
                  <c:v>-9.9677660656057494</c:v>
                </c:pt>
                <c:pt idx="96">
                  <c:v>-6.1473701019359197</c:v>
                </c:pt>
                <c:pt idx="97">
                  <c:v>-2.27843168222542</c:v>
                </c:pt>
                <c:pt idx="98">
                  <c:v>-7.1232401081083294E-2</c:v>
                </c:pt>
                <c:pt idx="99">
                  <c:v>14.325559939101</c:v>
                </c:pt>
                <c:pt idx="100">
                  <c:v>17.360009732675699</c:v>
                </c:pt>
                <c:pt idx="101">
                  <c:v>14.6035634464422</c:v>
                </c:pt>
                <c:pt idx="102">
                  <c:v>16.670918061584899</c:v>
                </c:pt>
                <c:pt idx="103">
                  <c:v>17.216148545116202</c:v>
                </c:pt>
                <c:pt idx="104">
                  <c:v>18.515265725697802</c:v>
                </c:pt>
                <c:pt idx="105">
                  <c:v>17.951985964418199</c:v>
                </c:pt>
                <c:pt idx="106">
                  <c:v>15.3603448122009</c:v>
                </c:pt>
                <c:pt idx="107">
                  <c:v>13.192487425765499</c:v>
                </c:pt>
                <c:pt idx="108">
                  <c:v>11.8344957649308</c:v>
                </c:pt>
              </c:numCache>
            </c:numRef>
          </c:val>
          <c:smooth val="0"/>
          <c:extLst>
            <c:ext xmlns:c16="http://schemas.microsoft.com/office/drawing/2014/chart" uri="{C3380CC4-5D6E-409C-BE32-E72D297353CC}">
              <c16:uniqueId val="{00000015-A94A-4600-B899-B4CB62CD621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1-46E5-4782-BB38-E4B53B803195}"/>
              </c:ext>
            </c:extLst>
          </c:dPt>
          <c:dPt>
            <c:idx val="1"/>
            <c:bubble3D val="0"/>
            <c:spPr>
              <a:solidFill>
                <a:srgbClr val="FAD496"/>
              </a:solidFill>
              <a:ln w="19050">
                <a:solidFill>
                  <a:schemeClr val="lt1"/>
                </a:solidFill>
              </a:ln>
              <a:effectLst/>
            </c:spPr>
            <c:extLst>
              <c:ext xmlns:c16="http://schemas.microsoft.com/office/drawing/2014/chart" uri="{C3380CC4-5D6E-409C-BE32-E72D297353CC}">
                <c16:uniqueId val="{00000003-46E5-4782-BB38-E4B53B803195}"/>
              </c:ext>
            </c:extLst>
          </c:dPt>
          <c:dPt>
            <c:idx val="2"/>
            <c:bubble3D val="0"/>
            <c:spPr>
              <a:solidFill>
                <a:srgbClr val="95682B"/>
              </a:solidFill>
              <a:ln w="19050">
                <a:solidFill>
                  <a:schemeClr val="lt1"/>
                </a:solidFill>
              </a:ln>
              <a:effectLst/>
            </c:spPr>
            <c:extLst>
              <c:ext xmlns:c16="http://schemas.microsoft.com/office/drawing/2014/chart" uri="{C3380CC4-5D6E-409C-BE32-E72D297353CC}">
                <c16:uniqueId val="{00000005-46E5-4782-BB38-E4B53B803195}"/>
              </c:ext>
            </c:extLst>
          </c:dPt>
          <c:dPt>
            <c:idx val="3"/>
            <c:bubble3D val="0"/>
            <c:spPr>
              <a:solidFill>
                <a:srgbClr val="7C878E"/>
              </a:solidFill>
              <a:ln w="19050">
                <a:solidFill>
                  <a:schemeClr val="lt1"/>
                </a:solidFill>
              </a:ln>
              <a:effectLst/>
            </c:spPr>
            <c:extLst>
              <c:ext xmlns:c16="http://schemas.microsoft.com/office/drawing/2014/chart" uri="{C3380CC4-5D6E-409C-BE32-E72D297353CC}">
                <c16:uniqueId val="{00000007-46E5-4782-BB38-E4B53B80319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6E5-4782-BB38-E4B53B80319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6E5-4782-BB38-E4B53B80319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'F13'!$A$6:$A$9</c:f>
              <c:strCache>
                <c:ptCount val="4"/>
                <c:pt idx="0">
                  <c:v>PEA Ocupada</c:v>
                </c:pt>
                <c:pt idx="1">
                  <c:v>PEA Desocupada</c:v>
                </c:pt>
                <c:pt idx="2">
                  <c:v>PNEA Disponible</c:v>
                </c:pt>
                <c:pt idx="3">
                  <c:v>PNEA No disponible</c:v>
                </c:pt>
              </c:strCache>
            </c:strRef>
          </c:cat>
          <c:val>
            <c:numRef>
              <c:f>'F13'!$B$6:$B$9</c:f>
              <c:numCache>
                <c:formatCode>_(* #,##0.00_);_(* \(#,##0.00\);_(* "-"??_);_(@_)</c:formatCode>
                <c:ptCount val="4"/>
                <c:pt idx="0">
                  <c:v>3943.7269999999999</c:v>
                </c:pt>
                <c:pt idx="1">
                  <c:v>95.403000000000006</c:v>
                </c:pt>
                <c:pt idx="2">
                  <c:v>218.24600000000001</c:v>
                </c:pt>
                <c:pt idx="3">
                  <c:v>2296.3939999999998</c:v>
                </c:pt>
              </c:numCache>
            </c:numRef>
          </c:val>
          <c:extLst>
            <c:ext xmlns:c16="http://schemas.microsoft.com/office/drawing/2014/chart" uri="{C3380CC4-5D6E-409C-BE32-E72D297353CC}">
              <c16:uniqueId val="{0000000C-46E5-4782-BB38-E4B53B80319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1C8-4B76-A961-87921FF64BA2}"/>
              </c:ext>
            </c:extLst>
          </c:dPt>
          <c:dPt>
            <c:idx val="1"/>
            <c:invertIfNegative val="0"/>
            <c:bubble3D val="0"/>
            <c:spPr>
              <a:solidFill>
                <a:srgbClr val="7C878E"/>
              </a:solidFill>
              <a:ln>
                <a:noFill/>
              </a:ln>
              <a:effectLst/>
            </c:spPr>
            <c:extLst>
              <c:ext xmlns:c16="http://schemas.microsoft.com/office/drawing/2014/chart" uri="{C3380CC4-5D6E-409C-BE32-E72D297353CC}">
                <c16:uniqueId val="{00000003-31C8-4B76-A961-87921FF64BA2}"/>
              </c:ext>
            </c:extLst>
          </c:dPt>
          <c:dPt>
            <c:idx val="2"/>
            <c:invertIfNegative val="0"/>
            <c:bubble3D val="0"/>
            <c:spPr>
              <a:solidFill>
                <a:srgbClr val="7C878E"/>
              </a:solidFill>
              <a:ln>
                <a:noFill/>
              </a:ln>
              <a:effectLst/>
            </c:spPr>
            <c:extLst>
              <c:ext xmlns:c16="http://schemas.microsoft.com/office/drawing/2014/chart" uri="{C3380CC4-5D6E-409C-BE32-E72D297353CC}">
                <c16:uniqueId val="{00000005-31C8-4B76-A961-87921FF64BA2}"/>
              </c:ext>
            </c:extLst>
          </c:dPt>
          <c:dPt>
            <c:idx val="3"/>
            <c:invertIfNegative val="0"/>
            <c:bubble3D val="0"/>
            <c:spPr>
              <a:solidFill>
                <a:srgbClr val="7C878E"/>
              </a:solidFill>
              <a:ln>
                <a:noFill/>
              </a:ln>
              <a:effectLst/>
            </c:spPr>
            <c:extLst>
              <c:ext xmlns:c16="http://schemas.microsoft.com/office/drawing/2014/chart" uri="{C3380CC4-5D6E-409C-BE32-E72D297353CC}">
                <c16:uniqueId val="{00000007-31C8-4B76-A961-87921FF64BA2}"/>
              </c:ext>
            </c:extLst>
          </c:dPt>
          <c:dPt>
            <c:idx val="4"/>
            <c:invertIfNegative val="0"/>
            <c:bubble3D val="0"/>
            <c:spPr>
              <a:solidFill>
                <a:srgbClr val="7C878E"/>
              </a:solidFill>
              <a:ln>
                <a:noFill/>
              </a:ln>
              <a:effectLst/>
            </c:spPr>
            <c:extLst>
              <c:ext xmlns:c16="http://schemas.microsoft.com/office/drawing/2014/chart" uri="{C3380CC4-5D6E-409C-BE32-E72D297353CC}">
                <c16:uniqueId val="{00000009-31C8-4B76-A961-87921FF64BA2}"/>
              </c:ext>
            </c:extLst>
          </c:dPt>
          <c:dPt>
            <c:idx val="5"/>
            <c:invertIfNegative val="0"/>
            <c:bubble3D val="0"/>
            <c:spPr>
              <a:solidFill>
                <a:srgbClr val="7C878E"/>
              </a:solidFill>
              <a:ln>
                <a:noFill/>
              </a:ln>
              <a:effectLst/>
            </c:spPr>
            <c:extLst>
              <c:ext xmlns:c16="http://schemas.microsoft.com/office/drawing/2014/chart" uri="{C3380CC4-5D6E-409C-BE32-E72D297353CC}">
                <c16:uniqueId val="{0000000B-31C8-4B76-A961-87921FF64BA2}"/>
              </c:ext>
            </c:extLst>
          </c:dPt>
          <c:dPt>
            <c:idx val="6"/>
            <c:invertIfNegative val="0"/>
            <c:bubble3D val="0"/>
            <c:spPr>
              <a:solidFill>
                <a:srgbClr val="7C878E"/>
              </a:solidFill>
              <a:ln>
                <a:noFill/>
              </a:ln>
              <a:effectLst/>
            </c:spPr>
            <c:extLst>
              <c:ext xmlns:c16="http://schemas.microsoft.com/office/drawing/2014/chart" uri="{C3380CC4-5D6E-409C-BE32-E72D297353CC}">
                <c16:uniqueId val="{0000000D-31C8-4B76-A961-87921FF64BA2}"/>
              </c:ext>
            </c:extLst>
          </c:dPt>
          <c:dPt>
            <c:idx val="7"/>
            <c:invertIfNegative val="0"/>
            <c:bubble3D val="0"/>
            <c:spPr>
              <a:solidFill>
                <a:srgbClr val="7C878E"/>
              </a:solidFill>
              <a:ln>
                <a:noFill/>
              </a:ln>
              <a:effectLst/>
            </c:spPr>
            <c:extLst>
              <c:ext xmlns:c16="http://schemas.microsoft.com/office/drawing/2014/chart" uri="{C3380CC4-5D6E-409C-BE32-E72D297353CC}">
                <c16:uniqueId val="{0000000F-31C8-4B76-A961-87921FF64BA2}"/>
              </c:ext>
            </c:extLst>
          </c:dPt>
          <c:dPt>
            <c:idx val="8"/>
            <c:invertIfNegative val="0"/>
            <c:bubble3D val="0"/>
            <c:spPr>
              <a:solidFill>
                <a:srgbClr val="7C878E"/>
              </a:solidFill>
              <a:ln>
                <a:noFill/>
              </a:ln>
              <a:effectLst/>
            </c:spPr>
            <c:extLst>
              <c:ext xmlns:c16="http://schemas.microsoft.com/office/drawing/2014/chart" uri="{C3380CC4-5D6E-409C-BE32-E72D297353CC}">
                <c16:uniqueId val="{00000011-31C8-4B76-A961-87921FF64BA2}"/>
              </c:ext>
            </c:extLst>
          </c:dPt>
          <c:dPt>
            <c:idx val="9"/>
            <c:invertIfNegative val="0"/>
            <c:bubble3D val="0"/>
            <c:spPr>
              <a:solidFill>
                <a:srgbClr val="7C878E"/>
              </a:solidFill>
              <a:ln>
                <a:noFill/>
              </a:ln>
              <a:effectLst/>
            </c:spPr>
            <c:extLst>
              <c:ext xmlns:c16="http://schemas.microsoft.com/office/drawing/2014/chart" uri="{C3380CC4-5D6E-409C-BE32-E72D297353CC}">
                <c16:uniqueId val="{00000013-31C8-4B76-A961-87921FF64BA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1C8-4B76-A961-87921FF64BA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1C8-4B76-A961-87921FF64BA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1C8-4B76-A961-87921FF64BA2}"/>
              </c:ext>
            </c:extLst>
          </c:dPt>
          <c:dPt>
            <c:idx val="13"/>
            <c:invertIfNegative val="0"/>
            <c:bubble3D val="0"/>
            <c:spPr>
              <a:solidFill>
                <a:srgbClr val="FBBB27"/>
              </a:solidFill>
              <a:ln>
                <a:noFill/>
              </a:ln>
              <a:effectLst/>
            </c:spPr>
            <c:extLst>
              <c:ext xmlns:c16="http://schemas.microsoft.com/office/drawing/2014/chart" uri="{C3380CC4-5D6E-409C-BE32-E72D297353CC}">
                <c16:uniqueId val="{0000001B-31C8-4B76-A961-87921FF64BA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1C8-4B76-A961-87921FF64BA2}"/>
              </c:ext>
            </c:extLst>
          </c:dPt>
          <c:dPt>
            <c:idx val="15"/>
            <c:invertIfNegative val="0"/>
            <c:bubble3D val="0"/>
            <c:spPr>
              <a:solidFill>
                <a:srgbClr val="95682B"/>
              </a:solidFill>
              <a:ln>
                <a:noFill/>
              </a:ln>
              <a:effectLst/>
            </c:spPr>
            <c:extLst>
              <c:ext xmlns:c16="http://schemas.microsoft.com/office/drawing/2014/chart" uri="{C3380CC4-5D6E-409C-BE32-E72D297353CC}">
                <c16:uniqueId val="{0000001F-31C8-4B76-A961-87921FF64BA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1C8-4B76-A961-87921FF64BA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1C8-4B76-A961-87921FF64BA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'F113'!$A$6:$A$38</c:f>
              <c:strCache>
                <c:ptCount val="33"/>
                <c:pt idx="0">
                  <c:v>Veracruz</c:v>
                </c:pt>
                <c:pt idx="1">
                  <c:v>Puebla</c:v>
                </c:pt>
                <c:pt idx="2">
                  <c:v>Campeche</c:v>
                </c:pt>
                <c:pt idx="3">
                  <c:v>Baja California Sur</c:v>
                </c:pt>
                <c:pt idx="4">
                  <c:v>Coahuila</c:v>
                </c:pt>
                <c:pt idx="5">
                  <c:v>Guerrero</c:v>
                </c:pt>
                <c:pt idx="6">
                  <c:v>Oaxaca</c:v>
                </c:pt>
                <c:pt idx="7">
                  <c:v>Ciudad de México</c:v>
                </c:pt>
                <c:pt idx="8">
                  <c:v>Guanajuato</c:v>
                </c:pt>
                <c:pt idx="9">
                  <c:v>Quintana Roo</c:v>
                </c:pt>
                <c:pt idx="10">
                  <c:v>Aguascalientes</c:v>
                </c:pt>
                <c:pt idx="11">
                  <c:v>Michoacán</c:v>
                </c:pt>
                <c:pt idx="12">
                  <c:v>Colima</c:v>
                </c:pt>
                <c:pt idx="13">
                  <c:v>Jalisco</c:v>
                </c:pt>
                <c:pt idx="14">
                  <c:v>Chihuahua</c:v>
                </c:pt>
                <c:pt idx="15">
                  <c:v>Nacional</c:v>
                </c:pt>
                <c:pt idx="16">
                  <c:v>Nuevo León</c:v>
                </c:pt>
                <c:pt idx="17">
                  <c:v>Querétaro</c:v>
                </c:pt>
                <c:pt idx="18">
                  <c:v>Baja California</c:v>
                </c:pt>
                <c:pt idx="19">
                  <c:v>Durango</c:v>
                </c:pt>
                <c:pt idx="20">
                  <c:v>Tamaulipas</c:v>
                </c:pt>
                <c:pt idx="21">
                  <c:v>Zacatecas</c:v>
                </c:pt>
                <c:pt idx="22">
                  <c:v>San Luis Potosí</c:v>
                </c:pt>
                <c:pt idx="23">
                  <c:v>Sinaloa</c:v>
                </c:pt>
                <c:pt idx="24">
                  <c:v>Nayarit</c:v>
                </c:pt>
                <c:pt idx="25">
                  <c:v>Hidalgo</c:v>
                </c:pt>
                <c:pt idx="26">
                  <c:v>Sonora</c:v>
                </c:pt>
                <c:pt idx="27">
                  <c:v>Chiapas</c:v>
                </c:pt>
                <c:pt idx="28">
                  <c:v>Estado de México</c:v>
                </c:pt>
                <c:pt idx="29">
                  <c:v>Yucatán</c:v>
                </c:pt>
                <c:pt idx="30">
                  <c:v>Tabasco</c:v>
                </c:pt>
                <c:pt idx="31">
                  <c:v>Tlaxcala</c:v>
                </c:pt>
                <c:pt idx="32">
                  <c:v>Morelos</c:v>
                </c:pt>
              </c:strCache>
            </c:strRef>
          </c:cat>
          <c:val>
            <c:numRef>
              <c:f>'F113'!$B$6:$B$38</c:f>
              <c:numCache>
                <c:formatCode>0.0</c:formatCode>
                <c:ptCount val="33"/>
                <c:pt idx="0">
                  <c:v>-25.65232914501</c:v>
                </c:pt>
                <c:pt idx="1">
                  <c:v>-20.500100614851998</c:v>
                </c:pt>
                <c:pt idx="2">
                  <c:v>-20.286942179092001</c:v>
                </c:pt>
                <c:pt idx="3">
                  <c:v>-19.813613910966001</c:v>
                </c:pt>
                <c:pt idx="4">
                  <c:v>-12.454158644908</c:v>
                </c:pt>
                <c:pt idx="5">
                  <c:v>-11.20644845596</c:v>
                </c:pt>
                <c:pt idx="6">
                  <c:v>-10.751168631575</c:v>
                </c:pt>
                <c:pt idx="7">
                  <c:v>-10.246273321401</c:v>
                </c:pt>
                <c:pt idx="8">
                  <c:v>-8.6297102898569999</c:v>
                </c:pt>
                <c:pt idx="9">
                  <c:v>-5.9119709952930002</c:v>
                </c:pt>
                <c:pt idx="10">
                  <c:v>-4.0205513254119998</c:v>
                </c:pt>
                <c:pt idx="11">
                  <c:v>-2.99692427419</c:v>
                </c:pt>
                <c:pt idx="12">
                  <c:v>-2.9764443451270002</c:v>
                </c:pt>
                <c:pt idx="13">
                  <c:v>-1.438165335443</c:v>
                </c:pt>
                <c:pt idx="14">
                  <c:v>-1.1987814384740001</c:v>
                </c:pt>
                <c:pt idx="15">
                  <c:v>0.63620233531699999</c:v>
                </c:pt>
                <c:pt idx="16">
                  <c:v>0.67828984574399998</c:v>
                </c:pt>
                <c:pt idx="17">
                  <c:v>2.1215334910079999</c:v>
                </c:pt>
                <c:pt idx="18">
                  <c:v>2.717089432102</c:v>
                </c:pt>
                <c:pt idx="19">
                  <c:v>5.074491743556</c:v>
                </c:pt>
                <c:pt idx="20">
                  <c:v>5.5735480523190004</c:v>
                </c:pt>
                <c:pt idx="21">
                  <c:v>6.9792808146979999</c:v>
                </c:pt>
                <c:pt idx="22">
                  <c:v>9.177387402331</c:v>
                </c:pt>
                <c:pt idx="23">
                  <c:v>11.789315037613999</c:v>
                </c:pt>
                <c:pt idx="24">
                  <c:v>11.941140358778</c:v>
                </c:pt>
                <c:pt idx="25">
                  <c:v>14.342368674756001</c:v>
                </c:pt>
                <c:pt idx="26">
                  <c:v>14.420978332402001</c:v>
                </c:pt>
                <c:pt idx="27">
                  <c:v>15.003737114891999</c:v>
                </c:pt>
                <c:pt idx="28">
                  <c:v>24.173959695166001</c:v>
                </c:pt>
                <c:pt idx="29">
                  <c:v>25.192133106278</c:v>
                </c:pt>
                <c:pt idx="30">
                  <c:v>33.558369934645</c:v>
                </c:pt>
                <c:pt idx="31">
                  <c:v>46.739859077551003</c:v>
                </c:pt>
                <c:pt idx="32">
                  <c:v>74.218485228234002</c:v>
                </c:pt>
              </c:numCache>
            </c:numRef>
          </c:val>
          <c:extLst>
            <c:ext xmlns:c16="http://schemas.microsoft.com/office/drawing/2014/chart" uri="{C3380CC4-5D6E-409C-BE32-E72D297353CC}">
              <c16:uniqueId val="{00000024-31C8-4B76-A961-87921FF64BA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'F114'!$C$5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C77-4961-B139-BCBD4E50EDF5}"/>
              </c:ext>
            </c:extLst>
          </c:dPt>
          <c:dPt>
            <c:idx val="12"/>
            <c:invertIfNegative val="0"/>
            <c:bubble3D val="0"/>
            <c:spPr>
              <a:solidFill>
                <a:srgbClr val="7C878E"/>
              </a:solidFill>
              <a:ln>
                <a:noFill/>
              </a:ln>
              <a:effectLst/>
            </c:spPr>
            <c:extLst>
              <c:ext xmlns:c16="http://schemas.microsoft.com/office/drawing/2014/chart" uri="{C3380CC4-5D6E-409C-BE32-E72D297353CC}">
                <c16:uniqueId val="{00000003-9C77-4961-B139-BCBD4E50EDF5}"/>
              </c:ext>
            </c:extLst>
          </c:dPt>
          <c:dPt>
            <c:idx val="24"/>
            <c:invertIfNegative val="0"/>
            <c:bubble3D val="0"/>
            <c:spPr>
              <a:solidFill>
                <a:srgbClr val="7C878E"/>
              </a:solidFill>
              <a:ln>
                <a:noFill/>
              </a:ln>
              <a:effectLst/>
            </c:spPr>
            <c:extLst>
              <c:ext xmlns:c16="http://schemas.microsoft.com/office/drawing/2014/chart" uri="{C3380CC4-5D6E-409C-BE32-E72D297353CC}">
                <c16:uniqueId val="{00000005-9C77-4961-B139-BCBD4E50EDF5}"/>
              </c:ext>
            </c:extLst>
          </c:dPt>
          <c:dPt>
            <c:idx val="36"/>
            <c:invertIfNegative val="0"/>
            <c:bubble3D val="0"/>
            <c:spPr>
              <a:solidFill>
                <a:srgbClr val="7C878E"/>
              </a:solidFill>
              <a:ln>
                <a:noFill/>
              </a:ln>
              <a:effectLst/>
            </c:spPr>
            <c:extLst>
              <c:ext xmlns:c16="http://schemas.microsoft.com/office/drawing/2014/chart" uri="{C3380CC4-5D6E-409C-BE32-E72D297353CC}">
                <c16:uniqueId val="{00000007-9C77-4961-B139-BCBD4E50EDF5}"/>
              </c:ext>
            </c:extLst>
          </c:dPt>
          <c:dPt>
            <c:idx val="48"/>
            <c:invertIfNegative val="0"/>
            <c:bubble3D val="0"/>
            <c:spPr>
              <a:solidFill>
                <a:srgbClr val="7C878E"/>
              </a:solidFill>
              <a:ln>
                <a:noFill/>
              </a:ln>
              <a:effectLst/>
            </c:spPr>
            <c:extLst>
              <c:ext xmlns:c16="http://schemas.microsoft.com/office/drawing/2014/chart" uri="{C3380CC4-5D6E-409C-BE32-E72D297353CC}">
                <c16:uniqueId val="{00000009-9C77-4961-B139-BCBD4E50EDF5}"/>
              </c:ext>
            </c:extLst>
          </c:dPt>
          <c:dPt>
            <c:idx val="60"/>
            <c:invertIfNegative val="0"/>
            <c:bubble3D val="0"/>
            <c:spPr>
              <a:solidFill>
                <a:srgbClr val="7C878E"/>
              </a:solidFill>
              <a:ln>
                <a:noFill/>
              </a:ln>
              <a:effectLst/>
            </c:spPr>
            <c:extLst>
              <c:ext xmlns:c16="http://schemas.microsoft.com/office/drawing/2014/chart" uri="{C3380CC4-5D6E-409C-BE32-E72D297353CC}">
                <c16:uniqueId val="{0000000B-9C77-4961-B139-BCBD4E50EDF5}"/>
              </c:ext>
            </c:extLst>
          </c:dPt>
          <c:dPt>
            <c:idx val="72"/>
            <c:invertIfNegative val="0"/>
            <c:bubble3D val="0"/>
            <c:spPr>
              <a:solidFill>
                <a:srgbClr val="7C878E"/>
              </a:solidFill>
              <a:ln>
                <a:noFill/>
              </a:ln>
              <a:effectLst/>
            </c:spPr>
            <c:extLst>
              <c:ext xmlns:c16="http://schemas.microsoft.com/office/drawing/2014/chart" uri="{C3380CC4-5D6E-409C-BE32-E72D297353CC}">
                <c16:uniqueId val="{0000000D-9C77-4961-B139-BCBD4E50EDF5}"/>
              </c:ext>
            </c:extLst>
          </c:dPt>
          <c:dPt>
            <c:idx val="84"/>
            <c:invertIfNegative val="0"/>
            <c:bubble3D val="0"/>
            <c:spPr>
              <a:solidFill>
                <a:srgbClr val="7C878E"/>
              </a:solidFill>
              <a:ln>
                <a:noFill/>
              </a:ln>
              <a:effectLst/>
            </c:spPr>
            <c:extLst>
              <c:ext xmlns:c16="http://schemas.microsoft.com/office/drawing/2014/chart" uri="{C3380CC4-5D6E-409C-BE32-E72D297353CC}">
                <c16:uniqueId val="{0000000F-9C77-4961-B139-BCBD4E50EDF5}"/>
              </c:ext>
            </c:extLst>
          </c:dPt>
          <c:dPt>
            <c:idx val="96"/>
            <c:invertIfNegative val="0"/>
            <c:bubble3D val="0"/>
            <c:spPr>
              <a:solidFill>
                <a:srgbClr val="7C878E"/>
              </a:solidFill>
              <a:ln>
                <a:noFill/>
              </a:ln>
              <a:effectLst/>
            </c:spPr>
            <c:extLst>
              <c:ext xmlns:c16="http://schemas.microsoft.com/office/drawing/2014/chart" uri="{C3380CC4-5D6E-409C-BE32-E72D297353CC}">
                <c16:uniqueId val="{00000011-9C77-4961-B139-BCBD4E50EDF5}"/>
              </c:ext>
            </c:extLst>
          </c:dPt>
          <c:dPt>
            <c:idx val="108"/>
            <c:invertIfNegative val="0"/>
            <c:bubble3D val="0"/>
            <c:spPr>
              <a:solidFill>
                <a:srgbClr val="FBBB27"/>
              </a:solidFill>
              <a:ln>
                <a:noFill/>
              </a:ln>
              <a:effectLst/>
            </c:spPr>
            <c:extLst>
              <c:ext xmlns:c16="http://schemas.microsoft.com/office/drawing/2014/chart" uri="{C3380CC4-5D6E-409C-BE32-E72D297353CC}">
                <c16:uniqueId val="{00000013-9C77-4961-B139-BCBD4E50EDF5}"/>
              </c:ext>
            </c:extLst>
          </c:dPt>
          <c:cat>
            <c:multiLvlStrRef>
              <c:f>'F114'!$A$6:$B$114</c:f>
              <c:multiLvlStrCache>
                <c:ptCount val="10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'F114'!$C$6:$C$114</c:f>
              <c:numCache>
                <c:formatCode>0.0</c:formatCode>
                <c:ptCount val="109"/>
                <c:pt idx="0">
                  <c:v>4.3489674894870003</c:v>
                </c:pt>
                <c:pt idx="1">
                  <c:v>7.6663912796000003E-2</c:v>
                </c:pt>
                <c:pt idx="2">
                  <c:v>-5.3107791597</c:v>
                </c:pt>
                <c:pt idx="3">
                  <c:v>9.767277199794</c:v>
                </c:pt>
                <c:pt idx="4">
                  <c:v>-0.250405398843</c:v>
                </c:pt>
                <c:pt idx="5">
                  <c:v>0.41423858684300002</c:v>
                </c:pt>
                <c:pt idx="6">
                  <c:v>8.5280187799899991</c:v>
                </c:pt>
                <c:pt idx="7">
                  <c:v>9.367747394877</c:v>
                </c:pt>
                <c:pt idx="8">
                  <c:v>8.7003869015850004</c:v>
                </c:pt>
                <c:pt idx="9">
                  <c:v>10.349163868044</c:v>
                </c:pt>
                <c:pt idx="10">
                  <c:v>8.4342102617970003</c:v>
                </c:pt>
                <c:pt idx="11">
                  <c:v>7.34506148998</c:v>
                </c:pt>
                <c:pt idx="12">
                  <c:v>12.679815985968</c:v>
                </c:pt>
                <c:pt idx="13">
                  <c:v>10.472802066603</c:v>
                </c:pt>
                <c:pt idx="14">
                  <c:v>17.077078866642001</c:v>
                </c:pt>
                <c:pt idx="15">
                  <c:v>10.079141212426</c:v>
                </c:pt>
                <c:pt idx="16">
                  <c:v>19.196616781429999</c:v>
                </c:pt>
                <c:pt idx="17">
                  <c:v>14.833650305096</c:v>
                </c:pt>
                <c:pt idx="18">
                  <c:v>12.098904106528</c:v>
                </c:pt>
                <c:pt idx="19">
                  <c:v>7.1975161816110003</c:v>
                </c:pt>
                <c:pt idx="20">
                  <c:v>15.484685177683</c:v>
                </c:pt>
                <c:pt idx="21">
                  <c:v>9.2244287103729992</c:v>
                </c:pt>
                <c:pt idx="22">
                  <c:v>10.836495377585001</c:v>
                </c:pt>
                <c:pt idx="23">
                  <c:v>15.347536991536</c:v>
                </c:pt>
                <c:pt idx="24">
                  <c:v>12.581147228473</c:v>
                </c:pt>
                <c:pt idx="25">
                  <c:v>12.339783427243001</c:v>
                </c:pt>
                <c:pt idx="26">
                  <c:v>6.0921620065450002</c:v>
                </c:pt>
                <c:pt idx="27">
                  <c:v>3.9916054742739999</c:v>
                </c:pt>
                <c:pt idx="28">
                  <c:v>0.96089492688400002</c:v>
                </c:pt>
                <c:pt idx="29">
                  <c:v>3.5034201488569998</c:v>
                </c:pt>
                <c:pt idx="30">
                  <c:v>4.3475591559569997</c:v>
                </c:pt>
                <c:pt idx="31">
                  <c:v>3.3938509620509998</c:v>
                </c:pt>
                <c:pt idx="32">
                  <c:v>2.5695408412609999</c:v>
                </c:pt>
                <c:pt idx="33">
                  <c:v>1.24753235542</c:v>
                </c:pt>
                <c:pt idx="34">
                  <c:v>1.0844483400210001</c:v>
                </c:pt>
                <c:pt idx="35">
                  <c:v>3.729741592875</c:v>
                </c:pt>
                <c:pt idx="36">
                  <c:v>-1.5781982857450001</c:v>
                </c:pt>
                <c:pt idx="37">
                  <c:v>1.66287520825</c:v>
                </c:pt>
                <c:pt idx="38">
                  <c:v>0.223168023523</c:v>
                </c:pt>
                <c:pt idx="39">
                  <c:v>5.4572769950889999</c:v>
                </c:pt>
                <c:pt idx="40">
                  <c:v>1.1037398534839999</c:v>
                </c:pt>
                <c:pt idx="41">
                  <c:v>2.4470457138500001</c:v>
                </c:pt>
                <c:pt idx="42">
                  <c:v>-1.7393682428449999</c:v>
                </c:pt>
                <c:pt idx="43">
                  <c:v>2.2406517092590001</c:v>
                </c:pt>
                <c:pt idx="44">
                  <c:v>-1.2981085236850001</c:v>
                </c:pt>
                <c:pt idx="45">
                  <c:v>-4.9603626532160003</c:v>
                </c:pt>
                <c:pt idx="46">
                  <c:v>-2.9758400343729998</c:v>
                </c:pt>
                <c:pt idx="47">
                  <c:v>-3.4669444101329998</c:v>
                </c:pt>
                <c:pt idx="48">
                  <c:v>-2.5125149066639998</c:v>
                </c:pt>
                <c:pt idx="49">
                  <c:v>-1.1318255001890001</c:v>
                </c:pt>
                <c:pt idx="50">
                  <c:v>6.9977578051540004</c:v>
                </c:pt>
                <c:pt idx="51">
                  <c:v>-4.2900260545869999</c:v>
                </c:pt>
                <c:pt idx="52">
                  <c:v>4.2691116008760002</c:v>
                </c:pt>
                <c:pt idx="53">
                  <c:v>5.4894292322610001</c:v>
                </c:pt>
                <c:pt idx="54">
                  <c:v>1.5439690761660001</c:v>
                </c:pt>
                <c:pt idx="55">
                  <c:v>2.698415822226</c:v>
                </c:pt>
                <c:pt idx="56">
                  <c:v>0.17142577375000001</c:v>
                </c:pt>
                <c:pt idx="57">
                  <c:v>1.2357902228269999</c:v>
                </c:pt>
                <c:pt idx="58">
                  <c:v>0.92505507915899998</c:v>
                </c:pt>
                <c:pt idx="59">
                  <c:v>2.0726102189610001</c:v>
                </c:pt>
                <c:pt idx="60">
                  <c:v>5.5071542871350001</c:v>
                </c:pt>
                <c:pt idx="61">
                  <c:v>3.4341286851700001</c:v>
                </c:pt>
                <c:pt idx="62">
                  <c:v>-1.3611409765960001</c:v>
                </c:pt>
                <c:pt idx="63">
                  <c:v>7.992441718227</c:v>
                </c:pt>
                <c:pt idx="64">
                  <c:v>2.4812599541960001</c:v>
                </c:pt>
                <c:pt idx="65">
                  <c:v>1.8205727082550001</c:v>
                </c:pt>
                <c:pt idx="66">
                  <c:v>2.9323819935679998</c:v>
                </c:pt>
                <c:pt idx="67">
                  <c:v>3.8340474778520002</c:v>
                </c:pt>
                <c:pt idx="68">
                  <c:v>1.6663789958340001</c:v>
                </c:pt>
                <c:pt idx="69">
                  <c:v>4.7055465638299996</c:v>
                </c:pt>
                <c:pt idx="70">
                  <c:v>0.95900409484600002</c:v>
                </c:pt>
                <c:pt idx="71">
                  <c:v>-7.2725018051769998</c:v>
                </c:pt>
                <c:pt idx="72">
                  <c:v>-4.8498707601459996</c:v>
                </c:pt>
                <c:pt idx="73">
                  <c:v>-0.31897630792699999</c:v>
                </c:pt>
                <c:pt idx="74">
                  <c:v>5.3438926918260004</c:v>
                </c:pt>
                <c:pt idx="75">
                  <c:v>2.0567205313830002</c:v>
                </c:pt>
                <c:pt idx="76">
                  <c:v>4.7869503129259998</c:v>
                </c:pt>
                <c:pt idx="77">
                  <c:v>0.75676973491400001</c:v>
                </c:pt>
                <c:pt idx="78">
                  <c:v>3.038475991661</c:v>
                </c:pt>
                <c:pt idx="79">
                  <c:v>1.008374077055</c:v>
                </c:pt>
                <c:pt idx="80">
                  <c:v>2.9972266248160002</c:v>
                </c:pt>
                <c:pt idx="81">
                  <c:v>0.79534659872500002</c:v>
                </c:pt>
                <c:pt idx="82">
                  <c:v>2.511833246318</c:v>
                </c:pt>
                <c:pt idx="83">
                  <c:v>5.549930255584</c:v>
                </c:pt>
                <c:pt idx="84">
                  <c:v>8.0966472153570006</c:v>
                </c:pt>
                <c:pt idx="85">
                  <c:v>1.838442282391</c:v>
                </c:pt>
                <c:pt idx="86">
                  <c:v>-7.7649862920560002</c:v>
                </c:pt>
                <c:pt idx="87">
                  <c:v>-24.043376978619001</c:v>
                </c:pt>
                <c:pt idx="88">
                  <c:v>-28.442206939597</c:v>
                </c:pt>
                <c:pt idx="89">
                  <c:v>-18.09134347501</c:v>
                </c:pt>
                <c:pt idx="90">
                  <c:v>-11.375882091609</c:v>
                </c:pt>
                <c:pt idx="91">
                  <c:v>-14.892499028291001</c:v>
                </c:pt>
                <c:pt idx="92">
                  <c:v>-4.7100856757000003</c:v>
                </c:pt>
                <c:pt idx="93">
                  <c:v>-9.664692910087</c:v>
                </c:pt>
                <c:pt idx="94">
                  <c:v>-8.309452053347</c:v>
                </c:pt>
                <c:pt idx="95">
                  <c:v>-0.130962057268</c:v>
                </c:pt>
                <c:pt idx="96">
                  <c:v>-13.056250881674</c:v>
                </c:pt>
                <c:pt idx="97">
                  <c:v>-8.0251827837909993</c:v>
                </c:pt>
                <c:pt idx="98">
                  <c:v>-1.6300521045730001</c:v>
                </c:pt>
                <c:pt idx="99">
                  <c:v>19.306613618977</c:v>
                </c:pt>
                <c:pt idx="100">
                  <c:v>21.508833942098999</c:v>
                </c:pt>
                <c:pt idx="101">
                  <c:v>12.167522190429001</c:v>
                </c:pt>
                <c:pt idx="102">
                  <c:v>6.8218353556539997</c:v>
                </c:pt>
                <c:pt idx="103">
                  <c:v>6.5721692721730003</c:v>
                </c:pt>
                <c:pt idx="104">
                  <c:v>-3.3400679201000001</c:v>
                </c:pt>
                <c:pt idx="105">
                  <c:v>0.19853860868500001</c:v>
                </c:pt>
                <c:pt idx="106">
                  <c:v>1.7088887858870001</c:v>
                </c:pt>
                <c:pt idx="107">
                  <c:v>0.64166107738300004</c:v>
                </c:pt>
                <c:pt idx="108">
                  <c:v>9.6811094183800002</c:v>
                </c:pt>
              </c:numCache>
            </c:numRef>
          </c:val>
          <c:extLst>
            <c:ext xmlns:c16="http://schemas.microsoft.com/office/drawing/2014/chart" uri="{C3380CC4-5D6E-409C-BE32-E72D297353CC}">
              <c16:uniqueId val="{00000014-9C77-4961-B139-BCBD4E50EDF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'F114'!$D$5</c:f>
              <c:strCache>
                <c:ptCount val="1"/>
                <c:pt idx="0">
                  <c:v>Variación promedio</c:v>
                </c:pt>
              </c:strCache>
            </c:strRef>
          </c:tx>
          <c:spPr>
            <a:ln w="28575" cap="rnd">
              <a:solidFill>
                <a:srgbClr val="B69630"/>
              </a:solidFill>
              <a:round/>
            </a:ln>
            <a:effectLst/>
          </c:spPr>
          <c:marker>
            <c:symbol val="none"/>
          </c:marker>
          <c:cat>
            <c:multiLvlStrRef>
              <c:f>'F114'!$A$6:$B$114</c:f>
              <c:multiLvlStrCache>
                <c:ptCount val="10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'F114'!$D$6:$D$114</c:f>
              <c:numCache>
                <c:formatCode>0.0</c:formatCode>
                <c:ptCount val="109"/>
                <c:pt idx="0">
                  <c:v>5.2030040127966704</c:v>
                </c:pt>
                <c:pt idx="1">
                  <c:v>4.7129158871269201</c:v>
                </c:pt>
                <c:pt idx="2">
                  <c:v>3.6913899504667498</c:v>
                </c:pt>
                <c:pt idx="3">
                  <c:v>4.2852079481488303</c:v>
                </c:pt>
                <c:pt idx="4">
                  <c:v>3.5709681150914201</c:v>
                </c:pt>
                <c:pt idx="5">
                  <c:v>2.9637487035690002</c:v>
                </c:pt>
                <c:pt idx="6">
                  <c:v>2.9195969716631698</c:v>
                </c:pt>
                <c:pt idx="7">
                  <c:v>3.4002219076143301</c:v>
                </c:pt>
                <c:pt idx="8">
                  <c:v>4.0924076950005803</c:v>
                </c:pt>
                <c:pt idx="9">
                  <c:v>4.4626069905753303</c:v>
                </c:pt>
                <c:pt idx="10">
                  <c:v>4.8845264535108299</c:v>
                </c:pt>
                <c:pt idx="11">
                  <c:v>5.1475459438874998</c:v>
                </c:pt>
                <c:pt idx="12">
                  <c:v>5.84178331859425</c:v>
                </c:pt>
                <c:pt idx="13">
                  <c:v>6.7081281647448296</c:v>
                </c:pt>
                <c:pt idx="14">
                  <c:v>8.5737830002733304</c:v>
                </c:pt>
                <c:pt idx="15">
                  <c:v>8.5997716679926697</c:v>
                </c:pt>
                <c:pt idx="16">
                  <c:v>10.2203568496821</c:v>
                </c:pt>
                <c:pt idx="17">
                  <c:v>11.421974492869801</c:v>
                </c:pt>
                <c:pt idx="18">
                  <c:v>11.719548270081299</c:v>
                </c:pt>
                <c:pt idx="19">
                  <c:v>11.5386956689758</c:v>
                </c:pt>
                <c:pt idx="20">
                  <c:v>12.104053858650699</c:v>
                </c:pt>
                <c:pt idx="21">
                  <c:v>12.0103259288448</c:v>
                </c:pt>
                <c:pt idx="22">
                  <c:v>12.210516355160401</c:v>
                </c:pt>
                <c:pt idx="23">
                  <c:v>12.8773893136234</c:v>
                </c:pt>
                <c:pt idx="24">
                  <c:v>12.869166917165501</c:v>
                </c:pt>
                <c:pt idx="25">
                  <c:v>13.024748697218801</c:v>
                </c:pt>
                <c:pt idx="26">
                  <c:v>12.1093389588774</c:v>
                </c:pt>
                <c:pt idx="27">
                  <c:v>11.602044314031399</c:v>
                </c:pt>
                <c:pt idx="28">
                  <c:v>10.0824008261526</c:v>
                </c:pt>
                <c:pt idx="29">
                  <c:v>9.1382149797993293</c:v>
                </c:pt>
                <c:pt idx="30">
                  <c:v>8.4922695672517499</c:v>
                </c:pt>
                <c:pt idx="31">
                  <c:v>8.1752974656217496</c:v>
                </c:pt>
                <c:pt idx="32">
                  <c:v>7.0990354375865801</c:v>
                </c:pt>
                <c:pt idx="33">
                  <c:v>6.4342940746738302</c:v>
                </c:pt>
                <c:pt idx="34">
                  <c:v>5.6216234882101697</c:v>
                </c:pt>
                <c:pt idx="35">
                  <c:v>4.6534738716550796</c:v>
                </c:pt>
                <c:pt idx="36">
                  <c:v>3.4735284121369201</c:v>
                </c:pt>
                <c:pt idx="37">
                  <c:v>2.58378606055417</c:v>
                </c:pt>
                <c:pt idx="38">
                  <c:v>2.0947032286356699</c:v>
                </c:pt>
                <c:pt idx="39">
                  <c:v>2.2168425220369201</c:v>
                </c:pt>
                <c:pt idx="40">
                  <c:v>2.2287462659202499</c:v>
                </c:pt>
                <c:pt idx="41">
                  <c:v>2.1407150630029999</c:v>
                </c:pt>
                <c:pt idx="42">
                  <c:v>1.6334711131028301</c:v>
                </c:pt>
                <c:pt idx="43">
                  <c:v>1.53737117537017</c:v>
                </c:pt>
                <c:pt idx="44">
                  <c:v>1.2150670616246699</c:v>
                </c:pt>
                <c:pt idx="45">
                  <c:v>0.69774247757166696</c:v>
                </c:pt>
                <c:pt idx="46">
                  <c:v>0.35938511303883303</c:v>
                </c:pt>
                <c:pt idx="47">
                  <c:v>-0.240338720545167</c:v>
                </c:pt>
                <c:pt idx="48">
                  <c:v>-0.31819843895508299</c:v>
                </c:pt>
                <c:pt idx="49">
                  <c:v>-0.55109016465833305</c:v>
                </c:pt>
                <c:pt idx="50">
                  <c:v>1.3458983810916701E-2</c:v>
                </c:pt>
                <c:pt idx="51">
                  <c:v>-0.79881627032875002</c:v>
                </c:pt>
                <c:pt idx="52">
                  <c:v>-0.53503529137941697</c:v>
                </c:pt>
                <c:pt idx="53">
                  <c:v>-0.28150333151183299</c:v>
                </c:pt>
                <c:pt idx="54">
                  <c:v>-7.8918882609165797E-3</c:v>
                </c:pt>
                <c:pt idx="55">
                  <c:v>3.0255121153000102E-2</c:v>
                </c:pt>
                <c:pt idx="56">
                  <c:v>0.152716312605917</c:v>
                </c:pt>
                <c:pt idx="57">
                  <c:v>0.66906238560950004</c:v>
                </c:pt>
                <c:pt idx="58">
                  <c:v>0.99413697840383297</c:v>
                </c:pt>
                <c:pt idx="59">
                  <c:v>1.4557665308283301</c:v>
                </c:pt>
                <c:pt idx="60">
                  <c:v>2.12407229697825</c:v>
                </c:pt>
                <c:pt idx="61">
                  <c:v>2.5045684790915002</c:v>
                </c:pt>
                <c:pt idx="62">
                  <c:v>1.80799358061233</c:v>
                </c:pt>
                <c:pt idx="63">
                  <c:v>2.8315325616801701</c:v>
                </c:pt>
                <c:pt idx="64">
                  <c:v>2.6825449244568298</c:v>
                </c:pt>
                <c:pt idx="65">
                  <c:v>2.3768068807896698</c:v>
                </c:pt>
                <c:pt idx="66">
                  <c:v>2.4925079572398299</c:v>
                </c:pt>
                <c:pt idx="67">
                  <c:v>2.5871439285419999</c:v>
                </c:pt>
                <c:pt idx="68">
                  <c:v>2.7117233637156701</c:v>
                </c:pt>
                <c:pt idx="69">
                  <c:v>3.00086972546592</c:v>
                </c:pt>
                <c:pt idx="70">
                  <c:v>3.0036988101065001</c:v>
                </c:pt>
                <c:pt idx="71">
                  <c:v>2.22493947476167</c:v>
                </c:pt>
                <c:pt idx="72">
                  <c:v>1.36185405415492</c:v>
                </c:pt>
                <c:pt idx="73">
                  <c:v>1.0490953047301701</c:v>
                </c:pt>
                <c:pt idx="74">
                  <c:v>1.6078481104319999</c:v>
                </c:pt>
                <c:pt idx="75">
                  <c:v>1.113204678195</c:v>
                </c:pt>
                <c:pt idx="76">
                  <c:v>1.3053455414224999</c:v>
                </c:pt>
                <c:pt idx="77">
                  <c:v>1.21669529364408</c:v>
                </c:pt>
                <c:pt idx="78">
                  <c:v>1.2255364601518299</c:v>
                </c:pt>
                <c:pt idx="79">
                  <c:v>0.99006367675208296</c:v>
                </c:pt>
                <c:pt idx="80">
                  <c:v>1.1009676458339199</c:v>
                </c:pt>
                <c:pt idx="81">
                  <c:v>0.77511764874183298</c:v>
                </c:pt>
                <c:pt idx="82">
                  <c:v>0.90452007803116696</c:v>
                </c:pt>
                <c:pt idx="83">
                  <c:v>1.97305608309458</c:v>
                </c:pt>
                <c:pt idx="84">
                  <c:v>3.0519325810531699</c:v>
                </c:pt>
                <c:pt idx="85">
                  <c:v>3.2317174635796699</c:v>
                </c:pt>
                <c:pt idx="86">
                  <c:v>2.1393108815895001</c:v>
                </c:pt>
                <c:pt idx="87">
                  <c:v>-3.5697244244000101E-2</c:v>
                </c:pt>
                <c:pt idx="88">
                  <c:v>-2.8047936819542501</c:v>
                </c:pt>
                <c:pt idx="89">
                  <c:v>-4.3754697827812503</c:v>
                </c:pt>
                <c:pt idx="90">
                  <c:v>-5.5766662897204196</c:v>
                </c:pt>
                <c:pt idx="91">
                  <c:v>-6.90173904849925</c:v>
                </c:pt>
                <c:pt idx="92">
                  <c:v>-7.5440150735422504</c:v>
                </c:pt>
                <c:pt idx="93">
                  <c:v>-8.41568503260992</c:v>
                </c:pt>
                <c:pt idx="94">
                  <c:v>-9.3174588075819997</c:v>
                </c:pt>
                <c:pt idx="95">
                  <c:v>-9.7908665003196695</c:v>
                </c:pt>
                <c:pt idx="96">
                  <c:v>-11.5536080084056</c:v>
                </c:pt>
                <c:pt idx="97">
                  <c:v>-12.3755767639207</c:v>
                </c:pt>
                <c:pt idx="98">
                  <c:v>-11.864332248297201</c:v>
                </c:pt>
                <c:pt idx="99">
                  <c:v>-8.2518330318308308</c:v>
                </c:pt>
                <c:pt idx="100">
                  <c:v>-4.0892462916895003</c:v>
                </c:pt>
                <c:pt idx="101">
                  <c:v>-1.5676741529029199</c:v>
                </c:pt>
                <c:pt idx="102">
                  <c:v>-5.1197698964333398E-2</c:v>
                </c:pt>
                <c:pt idx="103">
                  <c:v>1.7375246594076701</c:v>
                </c:pt>
                <c:pt idx="104">
                  <c:v>1.85169280570767</c:v>
                </c:pt>
                <c:pt idx="105">
                  <c:v>2.6736287656053301</c:v>
                </c:pt>
                <c:pt idx="106">
                  <c:v>3.5084905022081698</c:v>
                </c:pt>
                <c:pt idx="107">
                  <c:v>3.5728757634290802</c:v>
                </c:pt>
                <c:pt idx="108">
                  <c:v>5.4676557884335804</c:v>
                </c:pt>
              </c:numCache>
            </c:numRef>
          </c:val>
          <c:smooth val="0"/>
          <c:extLst>
            <c:ext xmlns:c16="http://schemas.microsoft.com/office/drawing/2014/chart" uri="{C3380CC4-5D6E-409C-BE32-E72D297353CC}">
              <c16:uniqueId val="{00000015-9C77-4961-B139-BCBD4E50EDF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EFD-4178-8320-A6CB0E0FFEF2}"/>
              </c:ext>
            </c:extLst>
          </c:dPt>
          <c:dPt>
            <c:idx val="1"/>
            <c:invertIfNegative val="0"/>
            <c:bubble3D val="0"/>
            <c:spPr>
              <a:solidFill>
                <a:srgbClr val="7C878E"/>
              </a:solidFill>
              <a:ln>
                <a:noFill/>
              </a:ln>
              <a:effectLst/>
            </c:spPr>
            <c:extLst>
              <c:ext xmlns:c16="http://schemas.microsoft.com/office/drawing/2014/chart" uri="{C3380CC4-5D6E-409C-BE32-E72D297353CC}">
                <c16:uniqueId val="{00000003-3EFD-4178-8320-A6CB0E0FFEF2}"/>
              </c:ext>
            </c:extLst>
          </c:dPt>
          <c:dPt>
            <c:idx val="2"/>
            <c:invertIfNegative val="0"/>
            <c:bubble3D val="0"/>
            <c:spPr>
              <a:solidFill>
                <a:srgbClr val="7C878E"/>
              </a:solidFill>
              <a:ln>
                <a:noFill/>
              </a:ln>
              <a:effectLst/>
            </c:spPr>
            <c:extLst>
              <c:ext xmlns:c16="http://schemas.microsoft.com/office/drawing/2014/chart" uri="{C3380CC4-5D6E-409C-BE32-E72D297353CC}">
                <c16:uniqueId val="{00000005-3EFD-4178-8320-A6CB0E0FFEF2}"/>
              </c:ext>
            </c:extLst>
          </c:dPt>
          <c:dPt>
            <c:idx val="3"/>
            <c:invertIfNegative val="0"/>
            <c:bubble3D val="0"/>
            <c:spPr>
              <a:solidFill>
                <a:srgbClr val="7C878E"/>
              </a:solidFill>
              <a:ln>
                <a:noFill/>
              </a:ln>
              <a:effectLst/>
            </c:spPr>
            <c:extLst>
              <c:ext xmlns:c16="http://schemas.microsoft.com/office/drawing/2014/chart" uri="{C3380CC4-5D6E-409C-BE32-E72D297353CC}">
                <c16:uniqueId val="{00000007-3EFD-4178-8320-A6CB0E0FFEF2}"/>
              </c:ext>
            </c:extLst>
          </c:dPt>
          <c:dPt>
            <c:idx val="4"/>
            <c:invertIfNegative val="0"/>
            <c:bubble3D val="0"/>
            <c:spPr>
              <a:solidFill>
                <a:srgbClr val="7C878E"/>
              </a:solidFill>
              <a:ln>
                <a:noFill/>
              </a:ln>
              <a:effectLst/>
            </c:spPr>
            <c:extLst>
              <c:ext xmlns:c16="http://schemas.microsoft.com/office/drawing/2014/chart" uri="{C3380CC4-5D6E-409C-BE32-E72D297353CC}">
                <c16:uniqueId val="{00000009-3EFD-4178-8320-A6CB0E0FFEF2}"/>
              </c:ext>
            </c:extLst>
          </c:dPt>
          <c:dPt>
            <c:idx val="5"/>
            <c:invertIfNegative val="0"/>
            <c:bubble3D val="0"/>
            <c:spPr>
              <a:solidFill>
                <a:srgbClr val="7C878E"/>
              </a:solidFill>
              <a:ln>
                <a:noFill/>
              </a:ln>
              <a:effectLst/>
            </c:spPr>
            <c:extLst>
              <c:ext xmlns:c16="http://schemas.microsoft.com/office/drawing/2014/chart" uri="{C3380CC4-5D6E-409C-BE32-E72D297353CC}">
                <c16:uniqueId val="{0000000B-3EFD-4178-8320-A6CB0E0FFEF2}"/>
              </c:ext>
            </c:extLst>
          </c:dPt>
          <c:dPt>
            <c:idx val="6"/>
            <c:invertIfNegative val="0"/>
            <c:bubble3D val="0"/>
            <c:spPr>
              <a:solidFill>
                <a:srgbClr val="7C878E"/>
              </a:solidFill>
              <a:ln>
                <a:noFill/>
              </a:ln>
              <a:effectLst/>
            </c:spPr>
            <c:extLst>
              <c:ext xmlns:c16="http://schemas.microsoft.com/office/drawing/2014/chart" uri="{C3380CC4-5D6E-409C-BE32-E72D297353CC}">
                <c16:uniqueId val="{0000000D-3EFD-4178-8320-A6CB0E0FFEF2}"/>
              </c:ext>
            </c:extLst>
          </c:dPt>
          <c:dPt>
            <c:idx val="7"/>
            <c:invertIfNegative val="0"/>
            <c:bubble3D val="0"/>
            <c:spPr>
              <a:solidFill>
                <a:srgbClr val="7C878E"/>
              </a:solidFill>
              <a:ln>
                <a:noFill/>
              </a:ln>
              <a:effectLst/>
            </c:spPr>
            <c:extLst>
              <c:ext xmlns:c16="http://schemas.microsoft.com/office/drawing/2014/chart" uri="{C3380CC4-5D6E-409C-BE32-E72D297353CC}">
                <c16:uniqueId val="{0000000F-3EFD-4178-8320-A6CB0E0FFEF2}"/>
              </c:ext>
            </c:extLst>
          </c:dPt>
          <c:dPt>
            <c:idx val="8"/>
            <c:invertIfNegative val="0"/>
            <c:bubble3D val="0"/>
            <c:spPr>
              <a:solidFill>
                <a:srgbClr val="7C878E"/>
              </a:solidFill>
              <a:ln>
                <a:noFill/>
              </a:ln>
              <a:effectLst/>
            </c:spPr>
            <c:extLst>
              <c:ext xmlns:c16="http://schemas.microsoft.com/office/drawing/2014/chart" uri="{C3380CC4-5D6E-409C-BE32-E72D297353CC}">
                <c16:uniqueId val="{00000011-3EFD-4178-8320-A6CB0E0FFEF2}"/>
              </c:ext>
            </c:extLst>
          </c:dPt>
          <c:dPt>
            <c:idx val="9"/>
            <c:invertIfNegative val="0"/>
            <c:bubble3D val="0"/>
            <c:spPr>
              <a:solidFill>
                <a:srgbClr val="7C878E"/>
              </a:solidFill>
              <a:ln>
                <a:noFill/>
              </a:ln>
              <a:effectLst/>
            </c:spPr>
            <c:extLst>
              <c:ext xmlns:c16="http://schemas.microsoft.com/office/drawing/2014/chart" uri="{C3380CC4-5D6E-409C-BE32-E72D297353CC}">
                <c16:uniqueId val="{00000013-3EFD-4178-8320-A6CB0E0FFEF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EFD-4178-8320-A6CB0E0FFEF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EFD-4178-8320-A6CB0E0FFEF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EFD-4178-8320-A6CB0E0FFEF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EFD-4178-8320-A6CB0E0FFEF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EFD-4178-8320-A6CB0E0FFEF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EFD-4178-8320-A6CB0E0FFEF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EFD-4178-8320-A6CB0E0FFEF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EFD-4178-8320-A6CB0E0FFEF2}"/>
              </c:ext>
            </c:extLst>
          </c:dPt>
          <c:dPt>
            <c:idx val="21"/>
            <c:invertIfNegative val="0"/>
            <c:bubble3D val="0"/>
            <c:spPr>
              <a:solidFill>
                <a:srgbClr val="95682B"/>
              </a:solidFill>
              <a:ln>
                <a:noFill/>
              </a:ln>
              <a:effectLst/>
            </c:spPr>
            <c:extLst>
              <c:ext xmlns:c16="http://schemas.microsoft.com/office/drawing/2014/chart" uri="{C3380CC4-5D6E-409C-BE32-E72D297353CC}">
                <c16:uniqueId val="{00000025-3EFD-4178-8320-A6CB0E0FFEF2}"/>
              </c:ext>
            </c:extLst>
          </c:dPt>
          <c:dPt>
            <c:idx val="27"/>
            <c:invertIfNegative val="0"/>
            <c:bubble3D val="0"/>
            <c:spPr>
              <a:solidFill>
                <a:srgbClr val="FBBB27"/>
              </a:solidFill>
              <a:ln>
                <a:noFill/>
              </a:ln>
              <a:effectLst/>
            </c:spPr>
            <c:extLst>
              <c:ext xmlns:c16="http://schemas.microsoft.com/office/drawing/2014/chart" uri="{C3380CC4-5D6E-409C-BE32-E72D297353CC}">
                <c16:uniqueId val="{00000027-3EFD-4178-8320-A6CB0E0FFEF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'F115'!$A$6:$A$38</c:f>
              <c:strCache>
                <c:ptCount val="33"/>
                <c:pt idx="0">
                  <c:v>Aguascalientes</c:v>
                </c:pt>
                <c:pt idx="1">
                  <c:v>Nayarit</c:v>
                </c:pt>
                <c:pt idx="2">
                  <c:v>Guerrero</c:v>
                </c:pt>
                <c:pt idx="3">
                  <c:v>Morelos</c:v>
                </c:pt>
                <c:pt idx="4">
                  <c:v>Baja California Sur</c:v>
                </c:pt>
                <c:pt idx="5">
                  <c:v>Yucatán</c:v>
                </c:pt>
                <c:pt idx="6">
                  <c:v>Coahuila</c:v>
                </c:pt>
                <c:pt idx="7">
                  <c:v>Tlaxcala</c:v>
                </c:pt>
                <c:pt idx="8">
                  <c:v>Zacatecas</c:v>
                </c:pt>
                <c:pt idx="9">
                  <c:v>San Luis Potosí</c:v>
                </c:pt>
                <c:pt idx="10">
                  <c:v>Tabasco</c:v>
                </c:pt>
                <c:pt idx="11">
                  <c:v>Querétaro</c:v>
                </c:pt>
                <c:pt idx="12">
                  <c:v>Chihuahua</c:v>
                </c:pt>
                <c:pt idx="13">
                  <c:v>Puebla</c:v>
                </c:pt>
                <c:pt idx="14">
                  <c:v>Durango</c:v>
                </c:pt>
                <c:pt idx="15">
                  <c:v>Veracruz</c:v>
                </c:pt>
                <c:pt idx="16">
                  <c:v>Guanajuato</c:v>
                </c:pt>
                <c:pt idx="17">
                  <c:v>Baja California</c:v>
                </c:pt>
                <c:pt idx="18">
                  <c:v>Sinaloa</c:v>
                </c:pt>
                <c:pt idx="19">
                  <c:v>Estado de México</c:v>
                </c:pt>
                <c:pt idx="20">
                  <c:v>Tamaulipas</c:v>
                </c:pt>
                <c:pt idx="21">
                  <c:v>Nacional</c:v>
                </c:pt>
                <c:pt idx="22">
                  <c:v>Oaxaca</c:v>
                </c:pt>
                <c:pt idx="23">
                  <c:v>Colima</c:v>
                </c:pt>
                <c:pt idx="24">
                  <c:v>Ciudad de México</c:v>
                </c:pt>
                <c:pt idx="25">
                  <c:v>Nuevo León</c:v>
                </c:pt>
                <c:pt idx="26">
                  <c:v>Michoacán</c:v>
                </c:pt>
                <c:pt idx="27">
                  <c:v>Jalisco</c:v>
                </c:pt>
                <c:pt idx="28">
                  <c:v>Campeche</c:v>
                </c:pt>
                <c:pt idx="29">
                  <c:v>Chiapas</c:v>
                </c:pt>
                <c:pt idx="30">
                  <c:v>Quintana Roo</c:v>
                </c:pt>
                <c:pt idx="31">
                  <c:v>Hidalgo</c:v>
                </c:pt>
                <c:pt idx="32">
                  <c:v>Sonora</c:v>
                </c:pt>
              </c:strCache>
            </c:strRef>
          </c:cat>
          <c:val>
            <c:numRef>
              <c:f>'F115'!$B$6:$B$38</c:f>
              <c:numCache>
                <c:formatCode>0.0</c:formatCode>
                <c:ptCount val="33"/>
                <c:pt idx="0">
                  <c:v>-14.226672427729</c:v>
                </c:pt>
                <c:pt idx="1">
                  <c:v>-10.88018976028</c:v>
                </c:pt>
                <c:pt idx="2">
                  <c:v>-8.8644914245869995</c:v>
                </c:pt>
                <c:pt idx="3">
                  <c:v>-4.3594666622579998</c:v>
                </c:pt>
                <c:pt idx="4">
                  <c:v>-2.8083802916380001</c:v>
                </c:pt>
                <c:pt idx="5">
                  <c:v>-2.6212059416689999</c:v>
                </c:pt>
                <c:pt idx="6">
                  <c:v>-1.9309487760720001</c:v>
                </c:pt>
                <c:pt idx="7">
                  <c:v>-1.17808037779</c:v>
                </c:pt>
                <c:pt idx="8">
                  <c:v>-0.58986796631100002</c:v>
                </c:pt>
                <c:pt idx="9">
                  <c:v>-0.34974482885300001</c:v>
                </c:pt>
                <c:pt idx="10">
                  <c:v>0.230549217394</c:v>
                </c:pt>
                <c:pt idx="11">
                  <c:v>0.26847108717000001</c:v>
                </c:pt>
                <c:pt idx="12">
                  <c:v>0.499139400397</c:v>
                </c:pt>
                <c:pt idx="13">
                  <c:v>0.80463424588800003</c:v>
                </c:pt>
                <c:pt idx="14">
                  <c:v>0.88716354344699999</c:v>
                </c:pt>
                <c:pt idx="15">
                  <c:v>0.89763327928000003</c:v>
                </c:pt>
                <c:pt idx="16">
                  <c:v>1.622905703182</c:v>
                </c:pt>
                <c:pt idx="17">
                  <c:v>1.862238675945</c:v>
                </c:pt>
                <c:pt idx="18">
                  <c:v>2.0213464546659998</c:v>
                </c:pt>
                <c:pt idx="19">
                  <c:v>2.1516974107659999</c:v>
                </c:pt>
                <c:pt idx="20">
                  <c:v>2.2840231534250002</c:v>
                </c:pt>
                <c:pt idx="21">
                  <c:v>3.7445248885120002</c:v>
                </c:pt>
                <c:pt idx="22">
                  <c:v>3.962411098979</c:v>
                </c:pt>
                <c:pt idx="23">
                  <c:v>4.8613806955419996</c:v>
                </c:pt>
                <c:pt idx="24">
                  <c:v>5.2237075976109999</c:v>
                </c:pt>
                <c:pt idx="25">
                  <c:v>5.6635933793159996</c:v>
                </c:pt>
                <c:pt idx="26">
                  <c:v>7.1497184158150002</c:v>
                </c:pt>
                <c:pt idx="27">
                  <c:v>9.6811094183800002</c:v>
                </c:pt>
                <c:pt idx="28">
                  <c:v>12.071982098778999</c:v>
                </c:pt>
                <c:pt idx="29">
                  <c:v>18.214433751383002</c:v>
                </c:pt>
                <c:pt idx="30">
                  <c:v>20.449159650178999</c:v>
                </c:pt>
                <c:pt idx="31">
                  <c:v>24.879952066944998</c:v>
                </c:pt>
                <c:pt idx="32">
                  <c:v>32.075998627491998</c:v>
                </c:pt>
              </c:numCache>
            </c:numRef>
          </c:val>
          <c:extLst>
            <c:ext xmlns:c16="http://schemas.microsoft.com/office/drawing/2014/chart" uri="{C3380CC4-5D6E-409C-BE32-E72D297353CC}">
              <c16:uniqueId val="{00000028-3EFD-4178-8320-A6CB0E0FFEF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7B9B-4444-B2A9-F4156836AD52}"/>
              </c:ext>
            </c:extLst>
          </c:dPt>
          <c:dPt>
            <c:idx val="16"/>
            <c:invertIfNegative val="0"/>
            <c:bubble3D val="0"/>
            <c:spPr>
              <a:solidFill>
                <a:srgbClr val="FBBB27"/>
              </a:solidFill>
              <a:ln>
                <a:noFill/>
              </a:ln>
              <a:effectLst/>
            </c:spPr>
            <c:extLst>
              <c:ext xmlns:c16="http://schemas.microsoft.com/office/drawing/2014/chart" uri="{C3380CC4-5D6E-409C-BE32-E72D297353CC}">
                <c16:uniqueId val="{00000003-7B9B-4444-B2A9-F4156836AD52}"/>
              </c:ext>
            </c:extLst>
          </c:dPt>
          <c:dLbls>
            <c:dLbl>
              <c:idx val="0"/>
              <c:delete val="1"/>
              <c:extLst>
                <c:ext xmlns:c15="http://schemas.microsoft.com/office/drawing/2012/chart" uri="{CE6537A1-D6FC-4f65-9D91-7224C49458BB}"/>
                <c:ext xmlns:c16="http://schemas.microsoft.com/office/drawing/2014/chart" uri="{C3380CC4-5D6E-409C-BE32-E72D297353CC}">
                  <c16:uniqueId val="{00000004-7B9B-4444-B2A9-F4156836AD52}"/>
                </c:ext>
              </c:extLst>
            </c:dLbl>
            <c:dLbl>
              <c:idx val="1"/>
              <c:delete val="1"/>
              <c:extLst>
                <c:ext xmlns:c15="http://schemas.microsoft.com/office/drawing/2012/chart" uri="{CE6537A1-D6FC-4f65-9D91-7224C49458BB}"/>
                <c:ext xmlns:c16="http://schemas.microsoft.com/office/drawing/2014/chart" uri="{C3380CC4-5D6E-409C-BE32-E72D297353CC}">
                  <c16:uniqueId val="{00000005-7B9B-4444-B2A9-F4156836AD52}"/>
                </c:ext>
              </c:extLst>
            </c:dLbl>
            <c:dLbl>
              <c:idx val="2"/>
              <c:delete val="1"/>
              <c:extLst>
                <c:ext xmlns:c15="http://schemas.microsoft.com/office/drawing/2012/chart" uri="{CE6537A1-D6FC-4f65-9D91-7224C49458BB}"/>
                <c:ext xmlns:c16="http://schemas.microsoft.com/office/drawing/2014/chart" uri="{C3380CC4-5D6E-409C-BE32-E72D297353CC}">
                  <c16:uniqueId val="{00000006-7B9B-4444-B2A9-F4156836AD52}"/>
                </c:ext>
              </c:extLst>
            </c:dLbl>
            <c:dLbl>
              <c:idx val="3"/>
              <c:delete val="1"/>
              <c:extLst>
                <c:ext xmlns:c15="http://schemas.microsoft.com/office/drawing/2012/chart" uri="{CE6537A1-D6FC-4f65-9D91-7224C49458BB}"/>
                <c:ext xmlns:c16="http://schemas.microsoft.com/office/drawing/2014/chart" uri="{C3380CC4-5D6E-409C-BE32-E72D297353CC}">
                  <c16:uniqueId val="{00000007-7B9B-4444-B2A9-F4156836AD52}"/>
                </c:ext>
              </c:extLst>
            </c:dLbl>
            <c:dLbl>
              <c:idx val="4"/>
              <c:delete val="1"/>
              <c:extLst>
                <c:ext xmlns:c15="http://schemas.microsoft.com/office/drawing/2012/chart" uri="{CE6537A1-D6FC-4f65-9D91-7224C49458BB}"/>
                <c:ext xmlns:c16="http://schemas.microsoft.com/office/drawing/2014/chart" uri="{C3380CC4-5D6E-409C-BE32-E72D297353CC}">
                  <c16:uniqueId val="{00000008-7B9B-4444-B2A9-F4156836AD52}"/>
                </c:ext>
              </c:extLst>
            </c:dLbl>
            <c:dLbl>
              <c:idx val="5"/>
              <c:delete val="1"/>
              <c:extLst>
                <c:ext xmlns:c15="http://schemas.microsoft.com/office/drawing/2012/chart" uri="{CE6537A1-D6FC-4f65-9D91-7224C49458BB}"/>
                <c:ext xmlns:c16="http://schemas.microsoft.com/office/drawing/2014/chart" uri="{C3380CC4-5D6E-409C-BE32-E72D297353CC}">
                  <c16:uniqueId val="{00000009-7B9B-4444-B2A9-F4156836AD52}"/>
                </c:ext>
              </c:extLst>
            </c:dLbl>
            <c:dLbl>
              <c:idx val="6"/>
              <c:delete val="1"/>
              <c:extLst>
                <c:ext xmlns:c15="http://schemas.microsoft.com/office/drawing/2012/chart" uri="{CE6537A1-D6FC-4f65-9D91-7224C49458BB}"/>
                <c:ext xmlns:c16="http://schemas.microsoft.com/office/drawing/2014/chart" uri="{C3380CC4-5D6E-409C-BE32-E72D297353CC}">
                  <c16:uniqueId val="{00000001-7B9B-4444-B2A9-F4156836AD52}"/>
                </c:ext>
              </c:extLst>
            </c:dLbl>
            <c:dLbl>
              <c:idx val="7"/>
              <c:delete val="1"/>
              <c:extLst>
                <c:ext xmlns:c15="http://schemas.microsoft.com/office/drawing/2012/chart" uri="{CE6537A1-D6FC-4f65-9D91-7224C49458BB}"/>
                <c:ext xmlns:c16="http://schemas.microsoft.com/office/drawing/2014/chart" uri="{C3380CC4-5D6E-409C-BE32-E72D297353CC}">
                  <c16:uniqueId val="{0000000A-7B9B-4444-B2A9-F4156836AD52}"/>
                </c:ext>
              </c:extLst>
            </c:dLbl>
            <c:dLbl>
              <c:idx val="8"/>
              <c:delete val="1"/>
              <c:extLst>
                <c:ext xmlns:c15="http://schemas.microsoft.com/office/drawing/2012/chart" uri="{CE6537A1-D6FC-4f65-9D91-7224C49458BB}"/>
                <c:ext xmlns:c16="http://schemas.microsoft.com/office/drawing/2014/chart" uri="{C3380CC4-5D6E-409C-BE32-E72D297353CC}">
                  <c16:uniqueId val="{0000000B-7B9B-4444-B2A9-F4156836AD52}"/>
                </c:ext>
              </c:extLst>
            </c:dLbl>
            <c:dLbl>
              <c:idx val="9"/>
              <c:delete val="1"/>
              <c:extLst>
                <c:ext xmlns:c15="http://schemas.microsoft.com/office/drawing/2012/chart" uri="{CE6537A1-D6FC-4f65-9D91-7224C49458BB}"/>
                <c:ext xmlns:c16="http://schemas.microsoft.com/office/drawing/2014/chart" uri="{C3380CC4-5D6E-409C-BE32-E72D297353CC}">
                  <c16:uniqueId val="{0000000C-7B9B-4444-B2A9-F4156836AD52}"/>
                </c:ext>
              </c:extLst>
            </c:dLbl>
            <c:dLbl>
              <c:idx val="10"/>
              <c:delete val="1"/>
              <c:extLst>
                <c:ext xmlns:c15="http://schemas.microsoft.com/office/drawing/2012/chart" uri="{CE6537A1-D6FC-4f65-9D91-7224C49458BB}"/>
                <c:ext xmlns:c16="http://schemas.microsoft.com/office/drawing/2014/chart" uri="{C3380CC4-5D6E-409C-BE32-E72D297353CC}">
                  <c16:uniqueId val="{0000000D-7B9B-4444-B2A9-F4156836AD52}"/>
                </c:ext>
              </c:extLst>
            </c:dLbl>
            <c:dLbl>
              <c:idx val="11"/>
              <c:delete val="1"/>
              <c:extLst>
                <c:ext xmlns:c15="http://schemas.microsoft.com/office/drawing/2012/chart" uri="{CE6537A1-D6FC-4f65-9D91-7224C49458BB}"/>
                <c:ext xmlns:c16="http://schemas.microsoft.com/office/drawing/2014/chart" uri="{C3380CC4-5D6E-409C-BE32-E72D297353CC}">
                  <c16:uniqueId val="{0000000E-7B9B-4444-B2A9-F4156836AD52}"/>
                </c:ext>
              </c:extLst>
            </c:dLbl>
            <c:dLbl>
              <c:idx val="12"/>
              <c:delete val="1"/>
              <c:extLst>
                <c:ext xmlns:c15="http://schemas.microsoft.com/office/drawing/2012/chart" uri="{CE6537A1-D6FC-4f65-9D91-7224C49458BB}"/>
                <c:ext xmlns:c16="http://schemas.microsoft.com/office/drawing/2014/chart" uri="{C3380CC4-5D6E-409C-BE32-E72D297353CC}">
                  <c16:uniqueId val="{0000000F-7B9B-4444-B2A9-F4156836AD52}"/>
                </c:ext>
              </c:extLst>
            </c:dLbl>
            <c:dLbl>
              <c:idx val="13"/>
              <c:delete val="1"/>
              <c:extLst>
                <c:ext xmlns:c15="http://schemas.microsoft.com/office/drawing/2012/chart" uri="{CE6537A1-D6FC-4f65-9D91-7224C49458BB}"/>
                <c:ext xmlns:c16="http://schemas.microsoft.com/office/drawing/2014/chart" uri="{C3380CC4-5D6E-409C-BE32-E72D297353CC}">
                  <c16:uniqueId val="{00000010-7B9B-4444-B2A9-F4156836AD52}"/>
                </c:ext>
              </c:extLst>
            </c:dLbl>
            <c:dLbl>
              <c:idx val="14"/>
              <c:delete val="1"/>
              <c:extLst>
                <c:ext xmlns:c15="http://schemas.microsoft.com/office/drawing/2012/chart" uri="{CE6537A1-D6FC-4f65-9D91-7224C49458BB}"/>
                <c:ext xmlns:c16="http://schemas.microsoft.com/office/drawing/2014/chart" uri="{C3380CC4-5D6E-409C-BE32-E72D297353CC}">
                  <c16:uniqueId val="{00000011-7B9B-4444-B2A9-F4156836AD52}"/>
                </c:ext>
              </c:extLst>
            </c:dLbl>
            <c:dLbl>
              <c:idx val="15"/>
              <c:delete val="1"/>
              <c:extLst>
                <c:ext xmlns:c15="http://schemas.microsoft.com/office/drawing/2012/chart" uri="{CE6537A1-D6FC-4f65-9D91-7224C49458BB}"/>
                <c:ext xmlns:c16="http://schemas.microsoft.com/office/drawing/2014/chart" uri="{C3380CC4-5D6E-409C-BE32-E72D297353CC}">
                  <c16:uniqueId val="{00000012-7B9B-4444-B2A9-F4156836AD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'F116'!$A$6:$A$22</c:f>
              <c:strCache>
                <c:ptCount val="17"/>
                <c:pt idx="0">
                  <c:v>2006/03</c:v>
                </c:pt>
                <c:pt idx="1">
                  <c:v>2007/03</c:v>
                </c:pt>
                <c:pt idx="2">
                  <c:v>2008/03</c:v>
                </c:pt>
                <c:pt idx="3">
                  <c:v>2009/03</c:v>
                </c:pt>
                <c:pt idx="4">
                  <c:v>2010/03</c:v>
                </c:pt>
                <c:pt idx="5">
                  <c:v>2011/03</c:v>
                </c:pt>
                <c:pt idx="6">
                  <c:v>2012/03</c:v>
                </c:pt>
                <c:pt idx="7">
                  <c:v>2013/03</c:v>
                </c:pt>
                <c:pt idx="8">
                  <c:v>2014/03</c:v>
                </c:pt>
                <c:pt idx="9">
                  <c:v>2015/03</c:v>
                </c:pt>
                <c:pt idx="10">
                  <c:v>2016/03</c:v>
                </c:pt>
                <c:pt idx="11">
                  <c:v>2017/03</c:v>
                </c:pt>
                <c:pt idx="12">
                  <c:v>2018/03</c:v>
                </c:pt>
                <c:pt idx="13">
                  <c:v>2019/03</c:v>
                </c:pt>
                <c:pt idx="14">
                  <c:v>2020/03</c:v>
                </c:pt>
                <c:pt idx="15">
                  <c:v>2021/03</c:v>
                </c:pt>
                <c:pt idx="16">
                  <c:v>2022/03</c:v>
                </c:pt>
              </c:strCache>
            </c:strRef>
          </c:cat>
          <c:val>
            <c:numRef>
              <c:f>'F116'!$B$6:$B$22</c:f>
              <c:numCache>
                <c:formatCode>#,##0</c:formatCode>
                <c:ptCount val="17"/>
                <c:pt idx="0">
                  <c:v>2098.0954817090001</c:v>
                </c:pt>
                <c:pt idx="1">
                  <c:v>2048.6438437450001</c:v>
                </c:pt>
                <c:pt idx="2">
                  <c:v>2470.660673937</c:v>
                </c:pt>
                <c:pt idx="3">
                  <c:v>2354.0505736919999</c:v>
                </c:pt>
                <c:pt idx="4">
                  <c:v>2082.5063160630002</c:v>
                </c:pt>
                <c:pt idx="5">
                  <c:v>2184.5549764150001</c:v>
                </c:pt>
                <c:pt idx="6">
                  <c:v>2002.3716962250001</c:v>
                </c:pt>
                <c:pt idx="7">
                  <c:v>1951.7494531350001</c:v>
                </c:pt>
                <c:pt idx="8">
                  <c:v>1649.649151695</c:v>
                </c:pt>
                <c:pt idx="9">
                  <c:v>2666.4913328950001</c:v>
                </c:pt>
                <c:pt idx="10">
                  <c:v>1919.491318549</c:v>
                </c:pt>
                <c:pt idx="11">
                  <c:v>2230.315251774</c:v>
                </c:pt>
                <c:pt idx="12">
                  <c:v>1993.3354172859999</c:v>
                </c:pt>
                <c:pt idx="13">
                  <c:v>1986.6897139979999</c:v>
                </c:pt>
                <c:pt idx="14">
                  <c:v>1555.8531746660001</c:v>
                </c:pt>
                <c:pt idx="15">
                  <c:v>1562.2819323379999</c:v>
                </c:pt>
                <c:pt idx="16">
                  <c:v>1718.0126302230001</c:v>
                </c:pt>
              </c:numCache>
            </c:numRef>
          </c:val>
          <c:extLst>
            <c:ext xmlns:c16="http://schemas.microsoft.com/office/drawing/2014/chart" uri="{C3380CC4-5D6E-409C-BE32-E72D297353CC}">
              <c16:uniqueId val="{00000013-7B9B-4444-B2A9-F4156836AD52}"/>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'F117'!$C$5</c:f>
              <c:strCache>
                <c:ptCount val="1"/>
                <c:pt idx="0">
                  <c:v>Valor de la producción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93AF-4CC7-9D26-85956FF2727D}"/>
              </c:ext>
            </c:extLst>
          </c:dPt>
          <c:dPt>
            <c:idx val="14"/>
            <c:invertIfNegative val="0"/>
            <c:bubble3D val="0"/>
            <c:spPr>
              <a:solidFill>
                <a:srgbClr val="7C878E"/>
              </a:solidFill>
              <a:ln>
                <a:noFill/>
              </a:ln>
              <a:effectLst/>
            </c:spPr>
            <c:extLst>
              <c:ext xmlns:c16="http://schemas.microsoft.com/office/drawing/2014/chart" uri="{C3380CC4-5D6E-409C-BE32-E72D297353CC}">
                <c16:uniqueId val="{00000003-93AF-4CC7-9D26-85956FF2727D}"/>
              </c:ext>
            </c:extLst>
          </c:dPt>
          <c:dPt>
            <c:idx val="26"/>
            <c:invertIfNegative val="0"/>
            <c:bubble3D val="0"/>
            <c:spPr>
              <a:solidFill>
                <a:srgbClr val="7C878E"/>
              </a:solidFill>
              <a:ln>
                <a:noFill/>
              </a:ln>
              <a:effectLst/>
            </c:spPr>
            <c:extLst>
              <c:ext xmlns:c16="http://schemas.microsoft.com/office/drawing/2014/chart" uri="{C3380CC4-5D6E-409C-BE32-E72D297353CC}">
                <c16:uniqueId val="{00000005-93AF-4CC7-9D26-85956FF2727D}"/>
              </c:ext>
            </c:extLst>
          </c:dPt>
          <c:dPt>
            <c:idx val="38"/>
            <c:invertIfNegative val="0"/>
            <c:bubble3D val="0"/>
            <c:spPr>
              <a:solidFill>
                <a:srgbClr val="7C878E"/>
              </a:solidFill>
              <a:ln>
                <a:noFill/>
              </a:ln>
              <a:effectLst/>
            </c:spPr>
            <c:extLst>
              <c:ext xmlns:c16="http://schemas.microsoft.com/office/drawing/2014/chart" uri="{C3380CC4-5D6E-409C-BE32-E72D297353CC}">
                <c16:uniqueId val="{00000007-93AF-4CC7-9D26-85956FF2727D}"/>
              </c:ext>
            </c:extLst>
          </c:dPt>
          <c:dPt>
            <c:idx val="50"/>
            <c:invertIfNegative val="0"/>
            <c:bubble3D val="0"/>
            <c:spPr>
              <a:solidFill>
                <a:srgbClr val="7C878E"/>
              </a:solidFill>
              <a:ln>
                <a:noFill/>
              </a:ln>
              <a:effectLst/>
            </c:spPr>
            <c:extLst>
              <c:ext xmlns:c16="http://schemas.microsoft.com/office/drawing/2014/chart" uri="{C3380CC4-5D6E-409C-BE32-E72D297353CC}">
                <c16:uniqueId val="{00000009-93AF-4CC7-9D26-85956FF2727D}"/>
              </c:ext>
            </c:extLst>
          </c:dPt>
          <c:dPt>
            <c:idx val="62"/>
            <c:invertIfNegative val="0"/>
            <c:bubble3D val="0"/>
            <c:spPr>
              <a:solidFill>
                <a:srgbClr val="7C878E"/>
              </a:solidFill>
              <a:ln>
                <a:noFill/>
              </a:ln>
              <a:effectLst/>
            </c:spPr>
            <c:extLst>
              <c:ext xmlns:c16="http://schemas.microsoft.com/office/drawing/2014/chart" uri="{C3380CC4-5D6E-409C-BE32-E72D297353CC}">
                <c16:uniqueId val="{0000000B-93AF-4CC7-9D26-85956FF2727D}"/>
              </c:ext>
            </c:extLst>
          </c:dPt>
          <c:dPt>
            <c:idx val="74"/>
            <c:invertIfNegative val="0"/>
            <c:bubble3D val="0"/>
            <c:spPr>
              <a:solidFill>
                <a:srgbClr val="7C878E"/>
              </a:solidFill>
              <a:ln>
                <a:noFill/>
              </a:ln>
              <a:effectLst/>
            </c:spPr>
            <c:extLst>
              <c:ext xmlns:c16="http://schemas.microsoft.com/office/drawing/2014/chart" uri="{C3380CC4-5D6E-409C-BE32-E72D297353CC}">
                <c16:uniqueId val="{0000000D-93AF-4CC7-9D26-85956FF2727D}"/>
              </c:ext>
            </c:extLst>
          </c:dPt>
          <c:dPt>
            <c:idx val="86"/>
            <c:invertIfNegative val="0"/>
            <c:bubble3D val="0"/>
            <c:spPr>
              <a:solidFill>
                <a:srgbClr val="7C878E"/>
              </a:solidFill>
              <a:ln>
                <a:noFill/>
              </a:ln>
              <a:effectLst/>
            </c:spPr>
            <c:extLst>
              <c:ext xmlns:c16="http://schemas.microsoft.com/office/drawing/2014/chart" uri="{C3380CC4-5D6E-409C-BE32-E72D297353CC}">
                <c16:uniqueId val="{0000000F-93AF-4CC7-9D26-85956FF2727D}"/>
              </c:ext>
            </c:extLst>
          </c:dPt>
          <c:dPt>
            <c:idx val="98"/>
            <c:invertIfNegative val="0"/>
            <c:bubble3D val="0"/>
            <c:spPr>
              <a:solidFill>
                <a:srgbClr val="7C878E"/>
              </a:solidFill>
              <a:ln>
                <a:noFill/>
              </a:ln>
              <a:effectLst/>
            </c:spPr>
            <c:extLst>
              <c:ext xmlns:c16="http://schemas.microsoft.com/office/drawing/2014/chart" uri="{C3380CC4-5D6E-409C-BE32-E72D297353CC}">
                <c16:uniqueId val="{00000011-93AF-4CC7-9D26-85956FF2727D}"/>
              </c:ext>
            </c:extLst>
          </c:dPt>
          <c:dPt>
            <c:idx val="110"/>
            <c:invertIfNegative val="0"/>
            <c:bubble3D val="0"/>
            <c:spPr>
              <a:solidFill>
                <a:srgbClr val="FBBB27"/>
              </a:solidFill>
              <a:ln>
                <a:noFill/>
              </a:ln>
              <a:effectLst/>
            </c:spPr>
            <c:extLst>
              <c:ext xmlns:c16="http://schemas.microsoft.com/office/drawing/2014/chart" uri="{C3380CC4-5D6E-409C-BE32-E72D297353CC}">
                <c16:uniqueId val="{00000013-93AF-4CC7-9D26-85956FF2727D}"/>
              </c:ext>
            </c:extLst>
          </c:dPt>
          <c:cat>
            <c:multiLvlStrRef>
              <c:f>'F117'!$A$6:$B$116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'F117'!$C$6:$C$116</c:f>
              <c:numCache>
                <c:formatCode>#,##0</c:formatCode>
                <c:ptCount val="111"/>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1323.412155429</c:v>
                </c:pt>
                <c:pt idx="97">
                  <c:v>1285.704185396</c:v>
                </c:pt>
                <c:pt idx="98">
                  <c:v>1562.2819323379999</c:v>
                </c:pt>
                <c:pt idx="99">
                  <c:v>1404.678035726</c:v>
                </c:pt>
                <c:pt idx="100">
                  <c:v>1324.3402681709999</c:v>
                </c:pt>
                <c:pt idx="101">
                  <c:v>1248.675763365</c:v>
                </c:pt>
                <c:pt idx="102">
                  <c:v>1498.2356071429999</c:v>
                </c:pt>
                <c:pt idx="103">
                  <c:v>1314.2402707599999</c:v>
                </c:pt>
                <c:pt idx="104">
                  <c:v>1543.086057152</c:v>
                </c:pt>
                <c:pt idx="105">
                  <c:v>1631.280287889</c:v>
                </c:pt>
                <c:pt idx="106">
                  <c:v>1534.593373148</c:v>
                </c:pt>
                <c:pt idx="107">
                  <c:v>1863.6214069580001</c:v>
                </c:pt>
                <c:pt idx="108">
                  <c:v>1684.9914587589999</c:v>
                </c:pt>
                <c:pt idx="109">
                  <c:v>1757.8703063360001</c:v>
                </c:pt>
                <c:pt idx="110">
                  <c:v>1718.0126302230001</c:v>
                </c:pt>
              </c:numCache>
            </c:numRef>
          </c:val>
          <c:extLst>
            <c:ext xmlns:c16="http://schemas.microsoft.com/office/drawing/2014/chart" uri="{C3380CC4-5D6E-409C-BE32-E72D297353CC}">
              <c16:uniqueId val="{00000014-93AF-4CC7-9D26-85956FF2727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'F117'!$D$5</c:f>
              <c:strCache>
                <c:ptCount val="1"/>
                <c:pt idx="0">
                  <c:v>Promedio</c:v>
                </c:pt>
              </c:strCache>
            </c:strRef>
          </c:tx>
          <c:spPr>
            <a:ln w="28575" cap="rnd">
              <a:solidFill>
                <a:srgbClr val="B69630"/>
              </a:solidFill>
              <a:round/>
            </a:ln>
            <a:effectLst/>
          </c:spPr>
          <c:marker>
            <c:symbol val="none"/>
          </c:marker>
          <c:cat>
            <c:multiLvlStrRef>
              <c:f>'F117'!$A$6:$B$116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'F117'!$D$6:$D$116</c:f>
              <c:numCache>
                <c:formatCode>#,##0</c:formatCode>
                <c:ptCount val="111"/>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1388.9294525924199</c:v>
                </c:pt>
                <c:pt idx="97">
                  <c:v>1356.6894339610801</c:v>
                </c:pt>
                <c:pt idx="98">
                  <c:v>1357.2251637670799</c:v>
                </c:pt>
                <c:pt idx="99">
                  <c:v>1367.7940291350801</c:v>
                </c:pt>
                <c:pt idx="100">
                  <c:v>1376.1796327111699</c:v>
                </c:pt>
                <c:pt idx="101">
                  <c:v>1371.28834347417</c:v>
                </c:pt>
                <c:pt idx="102">
                  <c:v>1387.19752327733</c:v>
                </c:pt>
                <c:pt idx="103">
                  <c:v>1387.52204090908</c:v>
                </c:pt>
                <c:pt idx="104">
                  <c:v>1393.5287900707499</c:v>
                </c:pt>
                <c:pt idx="105">
                  <c:v>1415.8486062070799</c:v>
                </c:pt>
                <c:pt idx="106">
                  <c:v>1422.00732864767</c:v>
                </c:pt>
                <c:pt idx="107">
                  <c:v>1461.1791119562499</c:v>
                </c:pt>
                <c:pt idx="108">
                  <c:v>1491.3107205670799</c:v>
                </c:pt>
                <c:pt idx="109">
                  <c:v>1530.65789731208</c:v>
                </c:pt>
                <c:pt idx="110">
                  <c:v>1543.63545546917</c:v>
                </c:pt>
              </c:numCache>
            </c:numRef>
          </c:val>
          <c:smooth val="0"/>
          <c:extLst>
            <c:ext xmlns:c16="http://schemas.microsoft.com/office/drawing/2014/chart" uri="{C3380CC4-5D6E-409C-BE32-E72D297353CC}">
              <c16:uniqueId val="{00000015-93AF-4CC7-9D26-85956FF2727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'F118'!$C$5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E7ED-406F-9490-CED40284FFCA}"/>
              </c:ext>
            </c:extLst>
          </c:dPt>
          <c:dPt>
            <c:idx val="14"/>
            <c:invertIfNegative val="0"/>
            <c:bubble3D val="0"/>
            <c:spPr>
              <a:solidFill>
                <a:srgbClr val="7C878E"/>
              </a:solidFill>
              <a:ln>
                <a:noFill/>
              </a:ln>
              <a:effectLst/>
            </c:spPr>
            <c:extLst>
              <c:ext xmlns:c16="http://schemas.microsoft.com/office/drawing/2014/chart" uri="{C3380CC4-5D6E-409C-BE32-E72D297353CC}">
                <c16:uniqueId val="{00000003-E7ED-406F-9490-CED40284FFCA}"/>
              </c:ext>
            </c:extLst>
          </c:dPt>
          <c:dPt>
            <c:idx val="26"/>
            <c:invertIfNegative val="0"/>
            <c:bubble3D val="0"/>
            <c:spPr>
              <a:solidFill>
                <a:srgbClr val="7C878E"/>
              </a:solidFill>
              <a:ln>
                <a:noFill/>
              </a:ln>
              <a:effectLst/>
            </c:spPr>
            <c:extLst>
              <c:ext xmlns:c16="http://schemas.microsoft.com/office/drawing/2014/chart" uri="{C3380CC4-5D6E-409C-BE32-E72D297353CC}">
                <c16:uniqueId val="{00000005-E7ED-406F-9490-CED40284FFCA}"/>
              </c:ext>
            </c:extLst>
          </c:dPt>
          <c:dPt>
            <c:idx val="38"/>
            <c:invertIfNegative val="0"/>
            <c:bubble3D val="0"/>
            <c:spPr>
              <a:solidFill>
                <a:srgbClr val="7C878E"/>
              </a:solidFill>
              <a:ln>
                <a:noFill/>
              </a:ln>
              <a:effectLst/>
            </c:spPr>
            <c:extLst>
              <c:ext xmlns:c16="http://schemas.microsoft.com/office/drawing/2014/chart" uri="{C3380CC4-5D6E-409C-BE32-E72D297353CC}">
                <c16:uniqueId val="{00000007-E7ED-406F-9490-CED40284FFCA}"/>
              </c:ext>
            </c:extLst>
          </c:dPt>
          <c:dPt>
            <c:idx val="50"/>
            <c:invertIfNegative val="0"/>
            <c:bubble3D val="0"/>
            <c:spPr>
              <a:solidFill>
                <a:srgbClr val="7C878E"/>
              </a:solidFill>
              <a:ln>
                <a:noFill/>
              </a:ln>
              <a:effectLst/>
            </c:spPr>
            <c:extLst>
              <c:ext xmlns:c16="http://schemas.microsoft.com/office/drawing/2014/chart" uri="{C3380CC4-5D6E-409C-BE32-E72D297353CC}">
                <c16:uniqueId val="{00000009-E7ED-406F-9490-CED40284FFCA}"/>
              </c:ext>
            </c:extLst>
          </c:dPt>
          <c:dPt>
            <c:idx val="62"/>
            <c:invertIfNegative val="0"/>
            <c:bubble3D val="0"/>
            <c:spPr>
              <a:solidFill>
                <a:srgbClr val="7C878E"/>
              </a:solidFill>
              <a:ln>
                <a:noFill/>
              </a:ln>
              <a:effectLst/>
            </c:spPr>
            <c:extLst>
              <c:ext xmlns:c16="http://schemas.microsoft.com/office/drawing/2014/chart" uri="{C3380CC4-5D6E-409C-BE32-E72D297353CC}">
                <c16:uniqueId val="{0000000B-E7ED-406F-9490-CED40284FFCA}"/>
              </c:ext>
            </c:extLst>
          </c:dPt>
          <c:dPt>
            <c:idx val="74"/>
            <c:invertIfNegative val="0"/>
            <c:bubble3D val="0"/>
            <c:spPr>
              <a:solidFill>
                <a:srgbClr val="7C878E"/>
              </a:solidFill>
              <a:ln>
                <a:noFill/>
              </a:ln>
              <a:effectLst/>
            </c:spPr>
            <c:extLst>
              <c:ext xmlns:c16="http://schemas.microsoft.com/office/drawing/2014/chart" uri="{C3380CC4-5D6E-409C-BE32-E72D297353CC}">
                <c16:uniqueId val="{0000000D-E7ED-406F-9490-CED40284FFCA}"/>
              </c:ext>
            </c:extLst>
          </c:dPt>
          <c:dPt>
            <c:idx val="86"/>
            <c:invertIfNegative val="0"/>
            <c:bubble3D val="0"/>
            <c:spPr>
              <a:solidFill>
                <a:srgbClr val="7C878E"/>
              </a:solidFill>
              <a:ln>
                <a:noFill/>
              </a:ln>
              <a:effectLst/>
            </c:spPr>
            <c:extLst>
              <c:ext xmlns:c16="http://schemas.microsoft.com/office/drawing/2014/chart" uri="{C3380CC4-5D6E-409C-BE32-E72D297353CC}">
                <c16:uniqueId val="{0000000F-E7ED-406F-9490-CED40284FFCA}"/>
              </c:ext>
            </c:extLst>
          </c:dPt>
          <c:dPt>
            <c:idx val="98"/>
            <c:invertIfNegative val="0"/>
            <c:bubble3D val="0"/>
            <c:spPr>
              <a:solidFill>
                <a:srgbClr val="7C878E"/>
              </a:solidFill>
              <a:ln>
                <a:noFill/>
              </a:ln>
              <a:effectLst/>
            </c:spPr>
            <c:extLst>
              <c:ext xmlns:c16="http://schemas.microsoft.com/office/drawing/2014/chart" uri="{C3380CC4-5D6E-409C-BE32-E72D297353CC}">
                <c16:uniqueId val="{00000011-E7ED-406F-9490-CED40284FFCA}"/>
              </c:ext>
            </c:extLst>
          </c:dPt>
          <c:dPt>
            <c:idx val="110"/>
            <c:invertIfNegative val="0"/>
            <c:bubble3D val="0"/>
            <c:spPr>
              <a:solidFill>
                <a:srgbClr val="FBBB27"/>
              </a:solidFill>
              <a:ln>
                <a:noFill/>
              </a:ln>
              <a:effectLst/>
            </c:spPr>
            <c:extLst>
              <c:ext xmlns:c16="http://schemas.microsoft.com/office/drawing/2014/chart" uri="{C3380CC4-5D6E-409C-BE32-E72D297353CC}">
                <c16:uniqueId val="{00000013-E7ED-406F-9490-CED40284FFCA}"/>
              </c:ext>
            </c:extLst>
          </c:dPt>
          <c:cat>
            <c:multiLvlStrRef>
              <c:f>'F118'!$A$6:$B$116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'F118'!$C$6:$C$116</c:f>
              <c:numCache>
                <c:formatCode>0.0</c:formatCode>
                <c:ptCount val="111"/>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-24.0182954647379</c:v>
                </c:pt>
                <c:pt idx="97">
                  <c:v>-25.542341013311901</c:v>
                </c:pt>
                <c:pt idx="98">
                  <c:v>-24.015724941973499</c:v>
                </c:pt>
                <c:pt idx="99">
                  <c:v>-21.7599619954688</c:v>
                </c:pt>
                <c:pt idx="100">
                  <c:v>-19.062053458331899</c:v>
                </c:pt>
                <c:pt idx="101">
                  <c:v>-17.4347618055771</c:v>
                </c:pt>
                <c:pt idx="102">
                  <c:v>-14.5154112211077</c:v>
                </c:pt>
                <c:pt idx="103">
                  <c:v>-11.900809399354101</c:v>
                </c:pt>
                <c:pt idx="104">
                  <c:v>-9.6152852202872907</c:v>
                </c:pt>
                <c:pt idx="105">
                  <c:v>-5.1577257001494399</c:v>
                </c:pt>
                <c:pt idx="106">
                  <c:v>-2.2599242900748</c:v>
                </c:pt>
                <c:pt idx="107">
                  <c:v>3.5866358987238298</c:v>
                </c:pt>
                <c:pt idx="108">
                  <c:v>7.3712360108408399</c:v>
                </c:pt>
                <c:pt idx="109">
                  <c:v>12.823013063724501</c:v>
                </c:pt>
                <c:pt idx="110">
                  <c:v>13.7346622121776</c:v>
                </c:pt>
              </c:numCache>
            </c:numRef>
          </c:val>
          <c:extLst>
            <c:ext xmlns:c16="http://schemas.microsoft.com/office/drawing/2014/chart" uri="{C3380CC4-5D6E-409C-BE32-E72D297353CC}">
              <c16:uniqueId val="{00000014-E7ED-406F-9490-CED40284FFCA}"/>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'F118'!$D$5</c:f>
              <c:strCache>
                <c:ptCount val="1"/>
                <c:pt idx="0">
                  <c:v>Variación promedio</c:v>
                </c:pt>
              </c:strCache>
            </c:strRef>
          </c:tx>
          <c:spPr>
            <a:ln w="28575" cap="rnd">
              <a:solidFill>
                <a:srgbClr val="B69630"/>
              </a:solidFill>
              <a:round/>
            </a:ln>
            <a:effectLst/>
          </c:spPr>
          <c:marker>
            <c:symbol val="none"/>
          </c:marker>
          <c:cat>
            <c:multiLvlStrRef>
              <c:f>'F118'!$A$6:$B$116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'F118'!$D$6:$D$116</c:f>
              <c:numCache>
                <c:formatCode>0.0</c:formatCode>
                <c:ptCount val="111"/>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-19.914683238646699</c:v>
                </c:pt>
                <c:pt idx="97">
                  <c:v>-20.720146712473898</c:v>
                </c:pt>
                <c:pt idx="98">
                  <c:v>-21.262017549912699</c:v>
                </c:pt>
                <c:pt idx="99">
                  <c:v>-21.544670895878799</c:v>
                </c:pt>
                <c:pt idx="100">
                  <c:v>-21.613120944035</c:v>
                </c:pt>
                <c:pt idx="101">
                  <c:v>-21.474321802172199</c:v>
                </c:pt>
                <c:pt idx="102">
                  <c:v>-21.1075583152696</c:v>
                </c:pt>
                <c:pt idx="103">
                  <c:v>-20.589327095216898</c:v>
                </c:pt>
                <c:pt idx="104">
                  <c:v>-19.7321406016179</c:v>
                </c:pt>
                <c:pt idx="105">
                  <c:v>-18.3790961219681</c:v>
                </c:pt>
                <c:pt idx="106">
                  <c:v>-16.5635618903104</c:v>
                </c:pt>
                <c:pt idx="107">
                  <c:v>-14.307971550970899</c:v>
                </c:pt>
                <c:pt idx="108">
                  <c:v>-11.6921772613393</c:v>
                </c:pt>
                <c:pt idx="109">
                  <c:v>-8.4950644215862905</c:v>
                </c:pt>
                <c:pt idx="110">
                  <c:v>-5.3491988254070302</c:v>
                </c:pt>
              </c:numCache>
            </c:numRef>
          </c:val>
          <c:smooth val="0"/>
          <c:extLst>
            <c:ext xmlns:c16="http://schemas.microsoft.com/office/drawing/2014/chart" uri="{C3380CC4-5D6E-409C-BE32-E72D297353CC}">
              <c16:uniqueId val="{00000015-E7ED-406F-9490-CED40284FFCA}"/>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99A-4D74-A4BB-DC0D46D40FE7}"/>
              </c:ext>
            </c:extLst>
          </c:dPt>
          <c:dPt>
            <c:idx val="1"/>
            <c:invertIfNegative val="0"/>
            <c:bubble3D val="0"/>
            <c:spPr>
              <a:solidFill>
                <a:srgbClr val="7C878E"/>
              </a:solidFill>
              <a:ln>
                <a:noFill/>
              </a:ln>
              <a:effectLst/>
            </c:spPr>
            <c:extLst>
              <c:ext xmlns:c16="http://schemas.microsoft.com/office/drawing/2014/chart" uri="{C3380CC4-5D6E-409C-BE32-E72D297353CC}">
                <c16:uniqueId val="{00000003-099A-4D74-A4BB-DC0D46D40FE7}"/>
              </c:ext>
            </c:extLst>
          </c:dPt>
          <c:dPt>
            <c:idx val="2"/>
            <c:invertIfNegative val="0"/>
            <c:bubble3D val="0"/>
            <c:spPr>
              <a:solidFill>
                <a:srgbClr val="7C878E"/>
              </a:solidFill>
              <a:ln>
                <a:noFill/>
              </a:ln>
              <a:effectLst/>
            </c:spPr>
            <c:extLst>
              <c:ext xmlns:c16="http://schemas.microsoft.com/office/drawing/2014/chart" uri="{C3380CC4-5D6E-409C-BE32-E72D297353CC}">
                <c16:uniqueId val="{00000005-099A-4D74-A4BB-DC0D46D40FE7}"/>
              </c:ext>
            </c:extLst>
          </c:dPt>
          <c:dPt>
            <c:idx val="3"/>
            <c:invertIfNegative val="0"/>
            <c:bubble3D val="0"/>
            <c:spPr>
              <a:solidFill>
                <a:srgbClr val="7C878E"/>
              </a:solidFill>
              <a:ln>
                <a:noFill/>
              </a:ln>
              <a:effectLst/>
            </c:spPr>
            <c:extLst>
              <c:ext xmlns:c16="http://schemas.microsoft.com/office/drawing/2014/chart" uri="{C3380CC4-5D6E-409C-BE32-E72D297353CC}">
                <c16:uniqueId val="{00000007-099A-4D74-A4BB-DC0D46D40FE7}"/>
              </c:ext>
            </c:extLst>
          </c:dPt>
          <c:dPt>
            <c:idx val="4"/>
            <c:invertIfNegative val="0"/>
            <c:bubble3D val="0"/>
            <c:spPr>
              <a:solidFill>
                <a:srgbClr val="7C878E"/>
              </a:solidFill>
              <a:ln>
                <a:noFill/>
              </a:ln>
              <a:effectLst/>
            </c:spPr>
            <c:extLst>
              <c:ext xmlns:c16="http://schemas.microsoft.com/office/drawing/2014/chart" uri="{C3380CC4-5D6E-409C-BE32-E72D297353CC}">
                <c16:uniqueId val="{00000009-099A-4D74-A4BB-DC0D46D40FE7}"/>
              </c:ext>
            </c:extLst>
          </c:dPt>
          <c:dPt>
            <c:idx val="5"/>
            <c:invertIfNegative val="0"/>
            <c:bubble3D val="0"/>
            <c:spPr>
              <a:solidFill>
                <a:srgbClr val="7C878E"/>
              </a:solidFill>
              <a:ln>
                <a:noFill/>
              </a:ln>
              <a:effectLst/>
            </c:spPr>
            <c:extLst>
              <c:ext xmlns:c16="http://schemas.microsoft.com/office/drawing/2014/chart" uri="{C3380CC4-5D6E-409C-BE32-E72D297353CC}">
                <c16:uniqueId val="{0000000B-099A-4D74-A4BB-DC0D46D40FE7}"/>
              </c:ext>
            </c:extLst>
          </c:dPt>
          <c:dPt>
            <c:idx val="6"/>
            <c:invertIfNegative val="0"/>
            <c:bubble3D val="0"/>
            <c:spPr>
              <a:solidFill>
                <a:srgbClr val="7C878E"/>
              </a:solidFill>
              <a:ln>
                <a:noFill/>
              </a:ln>
              <a:effectLst/>
            </c:spPr>
            <c:extLst>
              <c:ext xmlns:c16="http://schemas.microsoft.com/office/drawing/2014/chart" uri="{C3380CC4-5D6E-409C-BE32-E72D297353CC}">
                <c16:uniqueId val="{0000000D-099A-4D74-A4BB-DC0D46D40FE7}"/>
              </c:ext>
            </c:extLst>
          </c:dPt>
          <c:dPt>
            <c:idx val="7"/>
            <c:invertIfNegative val="0"/>
            <c:bubble3D val="0"/>
            <c:spPr>
              <a:solidFill>
                <a:srgbClr val="7C878E"/>
              </a:solidFill>
              <a:ln>
                <a:noFill/>
              </a:ln>
              <a:effectLst/>
            </c:spPr>
            <c:extLst>
              <c:ext xmlns:c16="http://schemas.microsoft.com/office/drawing/2014/chart" uri="{C3380CC4-5D6E-409C-BE32-E72D297353CC}">
                <c16:uniqueId val="{0000000F-099A-4D74-A4BB-DC0D46D40FE7}"/>
              </c:ext>
            </c:extLst>
          </c:dPt>
          <c:dPt>
            <c:idx val="8"/>
            <c:invertIfNegative val="0"/>
            <c:bubble3D val="0"/>
            <c:spPr>
              <a:solidFill>
                <a:srgbClr val="7C878E"/>
              </a:solidFill>
              <a:ln>
                <a:noFill/>
              </a:ln>
              <a:effectLst/>
            </c:spPr>
            <c:extLst>
              <c:ext xmlns:c16="http://schemas.microsoft.com/office/drawing/2014/chart" uri="{C3380CC4-5D6E-409C-BE32-E72D297353CC}">
                <c16:uniqueId val="{00000011-099A-4D74-A4BB-DC0D46D40FE7}"/>
              </c:ext>
            </c:extLst>
          </c:dPt>
          <c:dPt>
            <c:idx val="9"/>
            <c:invertIfNegative val="0"/>
            <c:bubble3D val="0"/>
            <c:spPr>
              <a:solidFill>
                <a:srgbClr val="7C878E"/>
              </a:solidFill>
              <a:ln>
                <a:noFill/>
              </a:ln>
              <a:effectLst/>
            </c:spPr>
            <c:extLst>
              <c:ext xmlns:c16="http://schemas.microsoft.com/office/drawing/2014/chart" uri="{C3380CC4-5D6E-409C-BE32-E72D297353CC}">
                <c16:uniqueId val="{00000013-099A-4D74-A4BB-DC0D46D40FE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99A-4D74-A4BB-DC0D46D40FE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99A-4D74-A4BB-DC0D46D40FE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99A-4D74-A4BB-DC0D46D40FE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99A-4D74-A4BB-DC0D46D40FE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99A-4D74-A4BB-DC0D46D40FE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99A-4D74-A4BB-DC0D46D40FE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99A-4D74-A4BB-DC0D46D40FE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99A-4D74-A4BB-DC0D46D40FE7}"/>
              </c:ext>
            </c:extLst>
          </c:dPt>
          <c:dPt>
            <c:idx val="28"/>
            <c:invertIfNegative val="0"/>
            <c:bubble3D val="0"/>
            <c:spPr>
              <a:solidFill>
                <a:srgbClr val="FBBB27"/>
              </a:solidFill>
              <a:ln>
                <a:noFill/>
              </a:ln>
              <a:effectLst/>
            </c:spPr>
            <c:extLst>
              <c:ext xmlns:c16="http://schemas.microsoft.com/office/drawing/2014/chart" uri="{C3380CC4-5D6E-409C-BE32-E72D297353CC}">
                <c16:uniqueId val="{00000025-099A-4D74-A4BB-DC0D46D40FE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'F119'!$A$6:$A$37</c:f>
              <c:strCache>
                <c:ptCount val="32"/>
                <c:pt idx="0">
                  <c:v>Tlaxcala</c:v>
                </c:pt>
                <c:pt idx="1">
                  <c:v>Morelos</c:v>
                </c:pt>
                <c:pt idx="2">
                  <c:v>Baja California Sur</c:v>
                </c:pt>
                <c:pt idx="3">
                  <c:v>Guerrero</c:v>
                </c:pt>
                <c:pt idx="4">
                  <c:v>Michoacán</c:v>
                </c:pt>
                <c:pt idx="5">
                  <c:v>Nayarit</c:v>
                </c:pt>
                <c:pt idx="6">
                  <c:v>Puebla</c:v>
                </c:pt>
                <c:pt idx="7">
                  <c:v>Zacatecas</c:v>
                </c:pt>
                <c:pt idx="8">
                  <c:v>Aguascalientes</c:v>
                </c:pt>
                <c:pt idx="9">
                  <c:v>Chiapas</c:v>
                </c:pt>
                <c:pt idx="10">
                  <c:v>Colima</c:v>
                </c:pt>
                <c:pt idx="11">
                  <c:v>San Luis Potosí</c:v>
                </c:pt>
                <c:pt idx="12">
                  <c:v>Durango</c:v>
                </c:pt>
                <c:pt idx="13">
                  <c:v>Quintana Roo</c:v>
                </c:pt>
                <c:pt idx="14">
                  <c:v>Hidalgo</c:v>
                </c:pt>
                <c:pt idx="15">
                  <c:v>Oaxaca</c:v>
                </c:pt>
                <c:pt idx="16">
                  <c:v>Veracruz</c:v>
                </c:pt>
                <c:pt idx="17">
                  <c:v>Tamaulipas</c:v>
                </c:pt>
                <c:pt idx="18">
                  <c:v>Yucatán</c:v>
                </c:pt>
                <c:pt idx="19">
                  <c:v>Querétaro</c:v>
                </c:pt>
                <c:pt idx="20">
                  <c:v>Coahuila</c:v>
                </c:pt>
                <c:pt idx="21">
                  <c:v>Sinaloa</c:v>
                </c:pt>
                <c:pt idx="22">
                  <c:v>Campeche</c:v>
                </c:pt>
                <c:pt idx="23">
                  <c:v>Chihuahua</c:v>
                </c:pt>
                <c:pt idx="24">
                  <c:v>Ciudad de México</c:v>
                </c:pt>
                <c:pt idx="25">
                  <c:v>Baja California</c:v>
                </c:pt>
                <c:pt idx="26">
                  <c:v>Guanajuato</c:v>
                </c:pt>
                <c:pt idx="27">
                  <c:v>Sonora</c:v>
                </c:pt>
                <c:pt idx="28">
                  <c:v>Jalisco</c:v>
                </c:pt>
                <c:pt idx="29">
                  <c:v>Nuevo León</c:v>
                </c:pt>
                <c:pt idx="30">
                  <c:v>Estado de México</c:v>
                </c:pt>
                <c:pt idx="31">
                  <c:v>Tabasco</c:v>
                </c:pt>
              </c:strCache>
            </c:strRef>
          </c:cat>
          <c:val>
            <c:numRef>
              <c:f>'F119'!$B$6:$B$37</c:f>
              <c:numCache>
                <c:formatCode>0.0</c:formatCode>
                <c:ptCount val="32"/>
                <c:pt idx="0">
                  <c:v>0.14846942331691501</c:v>
                </c:pt>
                <c:pt idx="1">
                  <c:v>0.52134456332911305</c:v>
                </c:pt>
                <c:pt idx="2">
                  <c:v>0.63975233718159596</c:v>
                </c:pt>
                <c:pt idx="3">
                  <c:v>0.70793834412751699</c:v>
                </c:pt>
                <c:pt idx="4">
                  <c:v>0.71483170283700104</c:v>
                </c:pt>
                <c:pt idx="5">
                  <c:v>0.79648977409774702</c:v>
                </c:pt>
                <c:pt idx="6">
                  <c:v>0.90048821893766395</c:v>
                </c:pt>
                <c:pt idx="7">
                  <c:v>1.05670123396016</c:v>
                </c:pt>
                <c:pt idx="8">
                  <c:v>1.1253112416203299</c:v>
                </c:pt>
                <c:pt idx="9">
                  <c:v>1.2798572644011399</c:v>
                </c:pt>
                <c:pt idx="10">
                  <c:v>1.2893325642097</c:v>
                </c:pt>
                <c:pt idx="11">
                  <c:v>1.41542590858926</c:v>
                </c:pt>
                <c:pt idx="12">
                  <c:v>1.42420272304479</c:v>
                </c:pt>
                <c:pt idx="13">
                  <c:v>1.50483872944171</c:v>
                </c:pt>
                <c:pt idx="14">
                  <c:v>1.5457905021018601</c:v>
                </c:pt>
                <c:pt idx="15">
                  <c:v>1.84750270395007</c:v>
                </c:pt>
                <c:pt idx="16">
                  <c:v>2.16182334761521</c:v>
                </c:pt>
                <c:pt idx="17">
                  <c:v>2.3389619128497499</c:v>
                </c:pt>
                <c:pt idx="18">
                  <c:v>2.3596687679738002</c:v>
                </c:pt>
                <c:pt idx="19">
                  <c:v>2.40014967670345</c:v>
                </c:pt>
                <c:pt idx="20">
                  <c:v>2.4716272680356801</c:v>
                </c:pt>
                <c:pt idx="21">
                  <c:v>2.6300138445044099</c:v>
                </c:pt>
                <c:pt idx="22">
                  <c:v>3.4690398149415702</c:v>
                </c:pt>
                <c:pt idx="23">
                  <c:v>3.55622774791218</c:v>
                </c:pt>
                <c:pt idx="24">
                  <c:v>4.02439816058072</c:v>
                </c:pt>
                <c:pt idx="25">
                  <c:v>4.4282342778933996</c:v>
                </c:pt>
                <c:pt idx="26">
                  <c:v>4.9560682834945</c:v>
                </c:pt>
                <c:pt idx="27">
                  <c:v>5.0899944828569099</c:v>
                </c:pt>
                <c:pt idx="28">
                  <c:v>6.8830421077092003</c:v>
                </c:pt>
                <c:pt idx="29">
                  <c:v>11.0538477092622</c:v>
                </c:pt>
                <c:pt idx="30">
                  <c:v>12.5612505271299</c:v>
                </c:pt>
                <c:pt idx="31">
                  <c:v>12.697374835390599</c:v>
                </c:pt>
              </c:numCache>
            </c:numRef>
          </c:val>
          <c:extLst>
            <c:ext xmlns:c16="http://schemas.microsoft.com/office/drawing/2014/chart" uri="{C3380CC4-5D6E-409C-BE32-E72D297353CC}">
              <c16:uniqueId val="{00000026-099A-4D74-A4BB-DC0D46D40FE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307-4798-9B04-8B4310E69238}"/>
              </c:ext>
            </c:extLst>
          </c:dPt>
          <c:dPt>
            <c:idx val="1"/>
            <c:invertIfNegative val="0"/>
            <c:bubble3D val="0"/>
            <c:spPr>
              <a:solidFill>
                <a:srgbClr val="7C878E"/>
              </a:solidFill>
              <a:ln>
                <a:noFill/>
              </a:ln>
              <a:effectLst/>
            </c:spPr>
            <c:extLst>
              <c:ext xmlns:c16="http://schemas.microsoft.com/office/drawing/2014/chart" uri="{C3380CC4-5D6E-409C-BE32-E72D297353CC}">
                <c16:uniqueId val="{00000003-2307-4798-9B04-8B4310E69238}"/>
              </c:ext>
            </c:extLst>
          </c:dPt>
          <c:dPt>
            <c:idx val="2"/>
            <c:invertIfNegative val="0"/>
            <c:bubble3D val="0"/>
            <c:spPr>
              <a:solidFill>
                <a:srgbClr val="7C878E"/>
              </a:solidFill>
              <a:ln>
                <a:noFill/>
              </a:ln>
              <a:effectLst/>
            </c:spPr>
            <c:extLst>
              <c:ext xmlns:c16="http://schemas.microsoft.com/office/drawing/2014/chart" uri="{C3380CC4-5D6E-409C-BE32-E72D297353CC}">
                <c16:uniqueId val="{00000005-2307-4798-9B04-8B4310E69238}"/>
              </c:ext>
            </c:extLst>
          </c:dPt>
          <c:dPt>
            <c:idx val="3"/>
            <c:invertIfNegative val="0"/>
            <c:bubble3D val="0"/>
            <c:spPr>
              <a:solidFill>
                <a:srgbClr val="7C878E"/>
              </a:solidFill>
              <a:ln>
                <a:noFill/>
              </a:ln>
              <a:effectLst/>
            </c:spPr>
            <c:extLst>
              <c:ext xmlns:c16="http://schemas.microsoft.com/office/drawing/2014/chart" uri="{C3380CC4-5D6E-409C-BE32-E72D297353CC}">
                <c16:uniqueId val="{00000007-2307-4798-9B04-8B4310E69238}"/>
              </c:ext>
            </c:extLst>
          </c:dPt>
          <c:dPt>
            <c:idx val="4"/>
            <c:invertIfNegative val="0"/>
            <c:bubble3D val="0"/>
            <c:spPr>
              <a:solidFill>
                <a:srgbClr val="7C878E"/>
              </a:solidFill>
              <a:ln>
                <a:noFill/>
              </a:ln>
              <a:effectLst/>
            </c:spPr>
            <c:extLst>
              <c:ext xmlns:c16="http://schemas.microsoft.com/office/drawing/2014/chart" uri="{C3380CC4-5D6E-409C-BE32-E72D297353CC}">
                <c16:uniqueId val="{00000009-2307-4798-9B04-8B4310E69238}"/>
              </c:ext>
            </c:extLst>
          </c:dPt>
          <c:dPt>
            <c:idx val="5"/>
            <c:invertIfNegative val="0"/>
            <c:bubble3D val="0"/>
            <c:spPr>
              <a:solidFill>
                <a:srgbClr val="7C878E"/>
              </a:solidFill>
              <a:ln>
                <a:noFill/>
              </a:ln>
              <a:effectLst/>
            </c:spPr>
            <c:extLst>
              <c:ext xmlns:c16="http://schemas.microsoft.com/office/drawing/2014/chart" uri="{C3380CC4-5D6E-409C-BE32-E72D297353CC}">
                <c16:uniqueId val="{0000000B-2307-4798-9B04-8B4310E69238}"/>
              </c:ext>
            </c:extLst>
          </c:dPt>
          <c:dPt>
            <c:idx val="6"/>
            <c:invertIfNegative val="0"/>
            <c:bubble3D val="0"/>
            <c:spPr>
              <a:solidFill>
                <a:srgbClr val="7C878E"/>
              </a:solidFill>
              <a:ln>
                <a:noFill/>
              </a:ln>
              <a:effectLst/>
            </c:spPr>
            <c:extLst>
              <c:ext xmlns:c16="http://schemas.microsoft.com/office/drawing/2014/chart" uri="{C3380CC4-5D6E-409C-BE32-E72D297353CC}">
                <c16:uniqueId val="{0000000D-2307-4798-9B04-8B4310E69238}"/>
              </c:ext>
            </c:extLst>
          </c:dPt>
          <c:dPt>
            <c:idx val="7"/>
            <c:invertIfNegative val="0"/>
            <c:bubble3D val="0"/>
            <c:spPr>
              <a:solidFill>
                <a:srgbClr val="7C878E"/>
              </a:solidFill>
              <a:ln>
                <a:noFill/>
              </a:ln>
              <a:effectLst/>
            </c:spPr>
            <c:extLst>
              <c:ext xmlns:c16="http://schemas.microsoft.com/office/drawing/2014/chart" uri="{C3380CC4-5D6E-409C-BE32-E72D297353CC}">
                <c16:uniqueId val="{0000000F-2307-4798-9B04-8B4310E69238}"/>
              </c:ext>
            </c:extLst>
          </c:dPt>
          <c:dPt>
            <c:idx val="8"/>
            <c:invertIfNegative val="0"/>
            <c:bubble3D val="0"/>
            <c:spPr>
              <a:solidFill>
                <a:srgbClr val="7C878E"/>
              </a:solidFill>
              <a:ln>
                <a:noFill/>
              </a:ln>
              <a:effectLst/>
            </c:spPr>
            <c:extLst>
              <c:ext xmlns:c16="http://schemas.microsoft.com/office/drawing/2014/chart" uri="{C3380CC4-5D6E-409C-BE32-E72D297353CC}">
                <c16:uniqueId val="{00000011-2307-4798-9B04-8B4310E69238}"/>
              </c:ext>
            </c:extLst>
          </c:dPt>
          <c:dPt>
            <c:idx val="9"/>
            <c:invertIfNegative val="0"/>
            <c:bubble3D val="0"/>
            <c:spPr>
              <a:solidFill>
                <a:srgbClr val="7C878E"/>
              </a:solidFill>
              <a:ln>
                <a:noFill/>
              </a:ln>
              <a:effectLst/>
            </c:spPr>
            <c:extLst>
              <c:ext xmlns:c16="http://schemas.microsoft.com/office/drawing/2014/chart" uri="{C3380CC4-5D6E-409C-BE32-E72D297353CC}">
                <c16:uniqueId val="{00000013-2307-4798-9B04-8B4310E6923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307-4798-9B04-8B4310E6923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307-4798-9B04-8B4310E6923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307-4798-9B04-8B4310E6923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307-4798-9B04-8B4310E6923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307-4798-9B04-8B4310E6923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307-4798-9B04-8B4310E6923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307-4798-9B04-8B4310E6923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307-4798-9B04-8B4310E69238}"/>
              </c:ext>
            </c:extLst>
          </c:dPt>
          <c:dPt>
            <c:idx val="18"/>
            <c:invertIfNegative val="0"/>
            <c:bubble3D val="0"/>
            <c:spPr>
              <a:solidFill>
                <a:srgbClr val="95682B"/>
              </a:solidFill>
              <a:ln>
                <a:noFill/>
              </a:ln>
              <a:effectLst/>
            </c:spPr>
            <c:extLst>
              <c:ext xmlns:c16="http://schemas.microsoft.com/office/drawing/2014/chart" uri="{C3380CC4-5D6E-409C-BE32-E72D297353CC}">
                <c16:uniqueId val="{00000025-2307-4798-9B04-8B4310E69238}"/>
              </c:ext>
            </c:extLst>
          </c:dPt>
          <c:dPt>
            <c:idx val="19"/>
            <c:invertIfNegative val="0"/>
            <c:bubble3D val="0"/>
            <c:spPr>
              <a:solidFill>
                <a:srgbClr val="FBBB27"/>
              </a:solidFill>
              <a:ln>
                <a:noFill/>
              </a:ln>
              <a:effectLst/>
            </c:spPr>
            <c:extLst>
              <c:ext xmlns:c16="http://schemas.microsoft.com/office/drawing/2014/chart" uri="{C3380CC4-5D6E-409C-BE32-E72D297353CC}">
                <c16:uniqueId val="{00000027-2307-4798-9B04-8B4310E6923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'F120'!$A$6:$A$38</c:f>
              <c:strCache>
                <c:ptCount val="33"/>
                <c:pt idx="0">
                  <c:v>Michoacán</c:v>
                </c:pt>
                <c:pt idx="1">
                  <c:v>Aguascalientes</c:v>
                </c:pt>
                <c:pt idx="2">
                  <c:v>Tamaulipas</c:v>
                </c:pt>
                <c:pt idx="3">
                  <c:v>Coahuila</c:v>
                </c:pt>
                <c:pt idx="4">
                  <c:v>Puebla</c:v>
                </c:pt>
                <c:pt idx="5">
                  <c:v>Ciudad de México</c:v>
                </c:pt>
                <c:pt idx="6">
                  <c:v>Guerrero</c:v>
                </c:pt>
                <c:pt idx="7">
                  <c:v>Nayarit</c:v>
                </c:pt>
                <c:pt idx="8">
                  <c:v>Baja California Sur</c:v>
                </c:pt>
                <c:pt idx="9">
                  <c:v>Quintana Roo</c:v>
                </c:pt>
                <c:pt idx="10">
                  <c:v>Guanajuato</c:v>
                </c:pt>
                <c:pt idx="11">
                  <c:v>Yucatán</c:v>
                </c:pt>
                <c:pt idx="12">
                  <c:v>Querétaro</c:v>
                </c:pt>
                <c:pt idx="13">
                  <c:v>Nuevo León</c:v>
                </c:pt>
                <c:pt idx="14">
                  <c:v>San Luis Potosí</c:v>
                </c:pt>
                <c:pt idx="15">
                  <c:v>Morelos</c:v>
                </c:pt>
                <c:pt idx="16">
                  <c:v>Veracruz</c:v>
                </c:pt>
                <c:pt idx="17">
                  <c:v>Estado de México</c:v>
                </c:pt>
                <c:pt idx="18">
                  <c:v>Nacional</c:v>
                </c:pt>
                <c:pt idx="19">
                  <c:v>Jalisco</c:v>
                </c:pt>
                <c:pt idx="20">
                  <c:v>Durango</c:v>
                </c:pt>
                <c:pt idx="21">
                  <c:v>Sinaloa</c:v>
                </c:pt>
                <c:pt idx="22">
                  <c:v>Colima</c:v>
                </c:pt>
                <c:pt idx="23">
                  <c:v>Baja California</c:v>
                </c:pt>
                <c:pt idx="24">
                  <c:v>Campeche</c:v>
                </c:pt>
                <c:pt idx="25">
                  <c:v>Chiapas</c:v>
                </c:pt>
                <c:pt idx="26">
                  <c:v>Chihuahua</c:v>
                </c:pt>
                <c:pt idx="27">
                  <c:v>Sonora</c:v>
                </c:pt>
                <c:pt idx="28">
                  <c:v>Zacatecas</c:v>
                </c:pt>
                <c:pt idx="29">
                  <c:v>Oaxaca</c:v>
                </c:pt>
                <c:pt idx="30">
                  <c:v>Tabasco</c:v>
                </c:pt>
                <c:pt idx="31">
                  <c:v>Hidalgo</c:v>
                </c:pt>
                <c:pt idx="32">
                  <c:v>Tlaxcala</c:v>
                </c:pt>
              </c:strCache>
            </c:strRef>
          </c:cat>
          <c:val>
            <c:numRef>
              <c:f>'F120'!$B$6:$B$38</c:f>
              <c:numCache>
                <c:formatCode>0.0</c:formatCode>
                <c:ptCount val="33"/>
                <c:pt idx="0">
                  <c:v>-45.162882210427</c:v>
                </c:pt>
                <c:pt idx="1">
                  <c:v>-41.149624252940399</c:v>
                </c:pt>
                <c:pt idx="2">
                  <c:v>-39.779021862165699</c:v>
                </c:pt>
                <c:pt idx="3">
                  <c:v>-34.691201273605301</c:v>
                </c:pt>
                <c:pt idx="4">
                  <c:v>-31.480818959736698</c:v>
                </c:pt>
                <c:pt idx="5">
                  <c:v>-30.855394043375</c:v>
                </c:pt>
                <c:pt idx="6">
                  <c:v>-24.695123213010699</c:v>
                </c:pt>
                <c:pt idx="7">
                  <c:v>-24.191830998418201</c:v>
                </c:pt>
                <c:pt idx="8">
                  <c:v>-23.608662661565099</c:v>
                </c:pt>
                <c:pt idx="9">
                  <c:v>-21.245586819761701</c:v>
                </c:pt>
                <c:pt idx="10">
                  <c:v>-18.060298108223598</c:v>
                </c:pt>
                <c:pt idx="11">
                  <c:v>-7.2065710947059198</c:v>
                </c:pt>
                <c:pt idx="12">
                  <c:v>-2.8928246092696499</c:v>
                </c:pt>
                <c:pt idx="13">
                  <c:v>-1.3432342171642899</c:v>
                </c:pt>
                <c:pt idx="14">
                  <c:v>1.63841199418024</c:v>
                </c:pt>
                <c:pt idx="15">
                  <c:v>1.63860487335119</c:v>
                </c:pt>
                <c:pt idx="16">
                  <c:v>3.6039673517184001</c:v>
                </c:pt>
                <c:pt idx="17">
                  <c:v>4.6137123461640597</c:v>
                </c:pt>
                <c:pt idx="18">
                  <c:v>5.8733135008355504</c:v>
                </c:pt>
                <c:pt idx="19">
                  <c:v>9.9681558534024894</c:v>
                </c:pt>
                <c:pt idx="20">
                  <c:v>20.220430817155499</c:v>
                </c:pt>
                <c:pt idx="21">
                  <c:v>20.301772280832299</c:v>
                </c:pt>
                <c:pt idx="22">
                  <c:v>20.508521309217699</c:v>
                </c:pt>
                <c:pt idx="23">
                  <c:v>29.6919405992607</c:v>
                </c:pt>
                <c:pt idx="24">
                  <c:v>31.018120492563799</c:v>
                </c:pt>
                <c:pt idx="25">
                  <c:v>32.289903817188403</c:v>
                </c:pt>
                <c:pt idx="26">
                  <c:v>38.4958401298124</c:v>
                </c:pt>
                <c:pt idx="27">
                  <c:v>39.9268084237913</c:v>
                </c:pt>
                <c:pt idx="28">
                  <c:v>43.985678412844202</c:v>
                </c:pt>
                <c:pt idx="29">
                  <c:v>56.176790957327597</c:v>
                </c:pt>
                <c:pt idx="30">
                  <c:v>86.706157736551006</c:v>
                </c:pt>
                <c:pt idx="31">
                  <c:v>115.019928194169</c:v>
                </c:pt>
                <c:pt idx="32">
                  <c:v>162.11555481385801</c:v>
                </c:pt>
              </c:numCache>
            </c:numRef>
          </c:val>
          <c:extLst>
            <c:ext xmlns:c16="http://schemas.microsoft.com/office/drawing/2014/chart" uri="{C3380CC4-5D6E-409C-BE32-E72D297353CC}">
              <c16:uniqueId val="{00000028-2307-4798-9B04-8B4310E6923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35D-4C55-8441-2EEEA8FFCF0F}"/>
              </c:ext>
            </c:extLst>
          </c:dPt>
          <c:dPt>
            <c:idx val="1"/>
            <c:invertIfNegative val="0"/>
            <c:bubble3D val="0"/>
            <c:spPr>
              <a:solidFill>
                <a:srgbClr val="7C878E"/>
              </a:solidFill>
              <a:ln>
                <a:noFill/>
              </a:ln>
              <a:effectLst/>
            </c:spPr>
            <c:extLst>
              <c:ext xmlns:c16="http://schemas.microsoft.com/office/drawing/2014/chart" uri="{C3380CC4-5D6E-409C-BE32-E72D297353CC}">
                <c16:uniqueId val="{00000003-835D-4C55-8441-2EEEA8FFCF0F}"/>
              </c:ext>
            </c:extLst>
          </c:dPt>
          <c:dPt>
            <c:idx val="2"/>
            <c:invertIfNegative val="0"/>
            <c:bubble3D val="0"/>
            <c:spPr>
              <a:solidFill>
                <a:srgbClr val="7C878E"/>
              </a:solidFill>
              <a:ln>
                <a:noFill/>
              </a:ln>
              <a:effectLst/>
            </c:spPr>
            <c:extLst>
              <c:ext xmlns:c16="http://schemas.microsoft.com/office/drawing/2014/chart" uri="{C3380CC4-5D6E-409C-BE32-E72D297353CC}">
                <c16:uniqueId val="{00000005-835D-4C55-8441-2EEEA8FFCF0F}"/>
              </c:ext>
            </c:extLst>
          </c:dPt>
          <c:dPt>
            <c:idx val="3"/>
            <c:invertIfNegative val="0"/>
            <c:bubble3D val="0"/>
            <c:spPr>
              <a:solidFill>
                <a:srgbClr val="7C878E"/>
              </a:solidFill>
              <a:ln>
                <a:noFill/>
              </a:ln>
              <a:effectLst/>
            </c:spPr>
            <c:extLst>
              <c:ext xmlns:c16="http://schemas.microsoft.com/office/drawing/2014/chart" uri="{C3380CC4-5D6E-409C-BE32-E72D297353CC}">
                <c16:uniqueId val="{00000007-835D-4C55-8441-2EEEA8FFCF0F}"/>
              </c:ext>
            </c:extLst>
          </c:dPt>
          <c:dPt>
            <c:idx val="4"/>
            <c:invertIfNegative val="0"/>
            <c:bubble3D val="0"/>
            <c:spPr>
              <a:solidFill>
                <a:srgbClr val="7C878E"/>
              </a:solidFill>
              <a:ln>
                <a:noFill/>
              </a:ln>
              <a:effectLst/>
            </c:spPr>
            <c:extLst>
              <c:ext xmlns:c16="http://schemas.microsoft.com/office/drawing/2014/chart" uri="{C3380CC4-5D6E-409C-BE32-E72D297353CC}">
                <c16:uniqueId val="{00000009-835D-4C55-8441-2EEEA8FFCF0F}"/>
              </c:ext>
            </c:extLst>
          </c:dPt>
          <c:dPt>
            <c:idx val="5"/>
            <c:invertIfNegative val="0"/>
            <c:bubble3D val="0"/>
            <c:spPr>
              <a:solidFill>
                <a:srgbClr val="7C878E"/>
              </a:solidFill>
              <a:ln>
                <a:noFill/>
              </a:ln>
              <a:effectLst/>
            </c:spPr>
            <c:extLst>
              <c:ext xmlns:c16="http://schemas.microsoft.com/office/drawing/2014/chart" uri="{C3380CC4-5D6E-409C-BE32-E72D297353CC}">
                <c16:uniqueId val="{0000000B-835D-4C55-8441-2EEEA8FFCF0F}"/>
              </c:ext>
            </c:extLst>
          </c:dPt>
          <c:dPt>
            <c:idx val="6"/>
            <c:invertIfNegative val="0"/>
            <c:bubble3D val="0"/>
            <c:spPr>
              <a:solidFill>
                <a:srgbClr val="7C878E"/>
              </a:solidFill>
              <a:ln>
                <a:noFill/>
              </a:ln>
              <a:effectLst/>
            </c:spPr>
            <c:extLst>
              <c:ext xmlns:c16="http://schemas.microsoft.com/office/drawing/2014/chart" uri="{C3380CC4-5D6E-409C-BE32-E72D297353CC}">
                <c16:uniqueId val="{0000000D-835D-4C55-8441-2EEEA8FFCF0F}"/>
              </c:ext>
            </c:extLst>
          </c:dPt>
          <c:dPt>
            <c:idx val="7"/>
            <c:invertIfNegative val="0"/>
            <c:bubble3D val="0"/>
            <c:spPr>
              <a:solidFill>
                <a:srgbClr val="FBBB27"/>
              </a:solidFill>
              <a:ln>
                <a:noFill/>
              </a:ln>
              <a:effectLst/>
            </c:spPr>
            <c:extLst>
              <c:ext xmlns:c16="http://schemas.microsoft.com/office/drawing/2014/chart" uri="{C3380CC4-5D6E-409C-BE32-E72D297353CC}">
                <c16:uniqueId val="{0000000F-835D-4C55-8441-2EEEA8FFCF0F}"/>
              </c:ext>
            </c:extLst>
          </c:dPt>
          <c:dPt>
            <c:idx val="8"/>
            <c:invertIfNegative val="0"/>
            <c:bubble3D val="0"/>
            <c:spPr>
              <a:solidFill>
                <a:srgbClr val="7C878E"/>
              </a:solidFill>
              <a:ln>
                <a:noFill/>
              </a:ln>
              <a:effectLst/>
            </c:spPr>
            <c:extLst>
              <c:ext xmlns:c16="http://schemas.microsoft.com/office/drawing/2014/chart" uri="{C3380CC4-5D6E-409C-BE32-E72D297353CC}">
                <c16:uniqueId val="{00000011-835D-4C55-8441-2EEEA8FFCF0F}"/>
              </c:ext>
            </c:extLst>
          </c:dPt>
          <c:dPt>
            <c:idx val="9"/>
            <c:invertIfNegative val="0"/>
            <c:bubble3D val="0"/>
            <c:spPr>
              <a:solidFill>
                <a:srgbClr val="7C878E"/>
              </a:solidFill>
              <a:ln>
                <a:noFill/>
              </a:ln>
              <a:effectLst/>
            </c:spPr>
            <c:extLst>
              <c:ext xmlns:c16="http://schemas.microsoft.com/office/drawing/2014/chart" uri="{C3380CC4-5D6E-409C-BE32-E72D297353CC}">
                <c16:uniqueId val="{00000013-835D-4C55-8441-2EEEA8FFCF0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35D-4C55-8441-2EEEA8FFCF0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35D-4C55-8441-2EEEA8FFCF0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35D-4C55-8441-2EEEA8FFCF0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35D-4C55-8441-2EEEA8FFCF0F}"/>
              </c:ext>
            </c:extLst>
          </c:dPt>
          <c:dPt>
            <c:idx val="14"/>
            <c:invertIfNegative val="0"/>
            <c:bubble3D val="0"/>
            <c:spPr>
              <a:solidFill>
                <a:srgbClr val="95682B"/>
              </a:solidFill>
              <a:ln>
                <a:noFill/>
              </a:ln>
              <a:effectLst/>
            </c:spPr>
            <c:extLst>
              <c:ext xmlns:c16="http://schemas.microsoft.com/office/drawing/2014/chart" uri="{C3380CC4-5D6E-409C-BE32-E72D297353CC}">
                <c16:uniqueId val="{0000001D-835D-4C55-8441-2EEEA8FFCF0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35D-4C55-8441-2EEEA8FFCF0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35D-4C55-8441-2EEEA8FFCF0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35D-4C55-8441-2EEEA8FFCF0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'F121'!$A$6:$A$38</c:f>
              <c:strCache>
                <c:ptCount val="33"/>
                <c:pt idx="0">
                  <c:v>Zacatecas</c:v>
                </c:pt>
                <c:pt idx="1">
                  <c:v>Ciudad de México</c:v>
                </c:pt>
                <c:pt idx="2">
                  <c:v>Michoacán</c:v>
                </c:pt>
                <c:pt idx="3">
                  <c:v>Quintana Roo</c:v>
                </c:pt>
                <c:pt idx="4">
                  <c:v>Aguascalientes</c:v>
                </c:pt>
                <c:pt idx="5">
                  <c:v>Oaxaca</c:v>
                </c:pt>
                <c:pt idx="6">
                  <c:v>Coahuila</c:v>
                </c:pt>
                <c:pt idx="7">
                  <c:v>Jalisco</c:v>
                </c:pt>
                <c:pt idx="8">
                  <c:v>Estado de México</c:v>
                </c:pt>
                <c:pt idx="9">
                  <c:v>Chihuahua</c:v>
                </c:pt>
                <c:pt idx="10">
                  <c:v>Colima</c:v>
                </c:pt>
                <c:pt idx="11">
                  <c:v>Veracruz</c:v>
                </c:pt>
                <c:pt idx="12">
                  <c:v>Guanajuato</c:v>
                </c:pt>
                <c:pt idx="13">
                  <c:v>Nuevo León</c:v>
                </c:pt>
                <c:pt idx="14">
                  <c:v>Nacional</c:v>
                </c:pt>
                <c:pt idx="15">
                  <c:v>Tamaulipas</c:v>
                </c:pt>
                <c:pt idx="16">
                  <c:v>Baja California</c:v>
                </c:pt>
                <c:pt idx="17">
                  <c:v>Tlaxcala</c:v>
                </c:pt>
                <c:pt idx="18">
                  <c:v>Morelos</c:v>
                </c:pt>
                <c:pt idx="19">
                  <c:v>Guerrero</c:v>
                </c:pt>
                <c:pt idx="20">
                  <c:v>Tabasco</c:v>
                </c:pt>
                <c:pt idx="21">
                  <c:v>Durango</c:v>
                </c:pt>
                <c:pt idx="22">
                  <c:v>Baja California Sur</c:v>
                </c:pt>
                <c:pt idx="23">
                  <c:v>Sonora</c:v>
                </c:pt>
                <c:pt idx="24">
                  <c:v>Querétaro</c:v>
                </c:pt>
                <c:pt idx="25">
                  <c:v>San Luis Potosí</c:v>
                </c:pt>
                <c:pt idx="26">
                  <c:v>Yucatán</c:v>
                </c:pt>
                <c:pt idx="27">
                  <c:v>Sinaloa</c:v>
                </c:pt>
                <c:pt idx="28">
                  <c:v>Puebla</c:v>
                </c:pt>
                <c:pt idx="29">
                  <c:v>Nayarit</c:v>
                </c:pt>
                <c:pt idx="30">
                  <c:v>Chiapas</c:v>
                </c:pt>
                <c:pt idx="31">
                  <c:v>Campeche</c:v>
                </c:pt>
                <c:pt idx="32">
                  <c:v>Hidalgo</c:v>
                </c:pt>
              </c:strCache>
            </c:strRef>
          </c:cat>
          <c:val>
            <c:numRef>
              <c:f>'F121'!$B$6:$B$38</c:f>
              <c:numCache>
                <c:formatCode>0.0</c:formatCode>
                <c:ptCount val="33"/>
                <c:pt idx="0">
                  <c:v>-24.478356758014801</c:v>
                </c:pt>
                <c:pt idx="1">
                  <c:v>-22.261430570583599</c:v>
                </c:pt>
                <c:pt idx="2">
                  <c:v>-16.4868359968861</c:v>
                </c:pt>
                <c:pt idx="3">
                  <c:v>-9.4493903910380297</c:v>
                </c:pt>
                <c:pt idx="4">
                  <c:v>-8.0933451026620897</c:v>
                </c:pt>
                <c:pt idx="5">
                  <c:v>-5.1512060439032998</c:v>
                </c:pt>
                <c:pt idx="6">
                  <c:v>-4.0796062694447199</c:v>
                </c:pt>
                <c:pt idx="7">
                  <c:v>-2.2673843439609098</c:v>
                </c:pt>
                <c:pt idx="8">
                  <c:v>-2.0874276156427798</c:v>
                </c:pt>
                <c:pt idx="9">
                  <c:v>-1.2176397000733401</c:v>
                </c:pt>
                <c:pt idx="10">
                  <c:v>-0.74383159744260097</c:v>
                </c:pt>
                <c:pt idx="11">
                  <c:v>0.70554222720971005</c:v>
                </c:pt>
                <c:pt idx="12">
                  <c:v>3.5851885390287399</c:v>
                </c:pt>
                <c:pt idx="13">
                  <c:v>6.8088320221798604</c:v>
                </c:pt>
                <c:pt idx="14">
                  <c:v>7.3709868183821703</c:v>
                </c:pt>
                <c:pt idx="15">
                  <c:v>8.2674664065466992</c:v>
                </c:pt>
                <c:pt idx="16">
                  <c:v>8.5705502957733799</c:v>
                </c:pt>
                <c:pt idx="17">
                  <c:v>9.3841805670011205</c:v>
                </c:pt>
                <c:pt idx="18">
                  <c:v>11.989722642762301</c:v>
                </c:pt>
                <c:pt idx="19">
                  <c:v>16.106270298908299</c:v>
                </c:pt>
                <c:pt idx="20">
                  <c:v>16.545866965850699</c:v>
                </c:pt>
                <c:pt idx="21">
                  <c:v>18.909744939095599</c:v>
                </c:pt>
                <c:pt idx="22">
                  <c:v>20.159385529635902</c:v>
                </c:pt>
                <c:pt idx="23">
                  <c:v>20.343456571204602</c:v>
                </c:pt>
                <c:pt idx="24">
                  <c:v>22.9333012868602</c:v>
                </c:pt>
                <c:pt idx="25">
                  <c:v>23.1086730473973</c:v>
                </c:pt>
                <c:pt idx="26">
                  <c:v>27.027745357775</c:v>
                </c:pt>
                <c:pt idx="27">
                  <c:v>40.108251017816599</c:v>
                </c:pt>
                <c:pt idx="28">
                  <c:v>42.581324758944497</c:v>
                </c:pt>
                <c:pt idx="29">
                  <c:v>47.239487604217999</c:v>
                </c:pt>
                <c:pt idx="30">
                  <c:v>59.404154991416803</c:v>
                </c:pt>
                <c:pt idx="31">
                  <c:v>59.716810619979597</c:v>
                </c:pt>
                <c:pt idx="32">
                  <c:v>62.338153704106801</c:v>
                </c:pt>
              </c:numCache>
            </c:numRef>
          </c:val>
          <c:extLst>
            <c:ext xmlns:c16="http://schemas.microsoft.com/office/drawing/2014/chart" uri="{C3380CC4-5D6E-409C-BE32-E72D297353CC}">
              <c16:uniqueId val="{00000024-835D-4C55-8441-2EEEA8FFCF0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C29-494A-A313-9DD1186C4B00}"/>
              </c:ext>
            </c:extLst>
          </c:dPt>
          <c:dPt>
            <c:idx val="1"/>
            <c:invertIfNegative val="0"/>
            <c:bubble3D val="0"/>
            <c:spPr>
              <a:solidFill>
                <a:srgbClr val="7C878E"/>
              </a:solidFill>
              <a:ln>
                <a:noFill/>
              </a:ln>
              <a:effectLst/>
            </c:spPr>
            <c:extLst>
              <c:ext xmlns:c16="http://schemas.microsoft.com/office/drawing/2014/chart" uri="{C3380CC4-5D6E-409C-BE32-E72D297353CC}">
                <c16:uniqueId val="{00000003-AC29-494A-A313-9DD1186C4B00}"/>
              </c:ext>
            </c:extLst>
          </c:dPt>
          <c:dPt>
            <c:idx val="2"/>
            <c:invertIfNegative val="0"/>
            <c:bubble3D val="0"/>
            <c:spPr>
              <a:solidFill>
                <a:srgbClr val="7C878E"/>
              </a:solidFill>
              <a:ln>
                <a:noFill/>
              </a:ln>
              <a:effectLst/>
            </c:spPr>
            <c:extLst>
              <c:ext xmlns:c16="http://schemas.microsoft.com/office/drawing/2014/chart" uri="{C3380CC4-5D6E-409C-BE32-E72D297353CC}">
                <c16:uniqueId val="{00000005-AC29-494A-A313-9DD1186C4B00}"/>
              </c:ext>
            </c:extLst>
          </c:dPt>
          <c:dPt>
            <c:idx val="3"/>
            <c:invertIfNegative val="0"/>
            <c:bubble3D val="0"/>
            <c:spPr>
              <a:solidFill>
                <a:srgbClr val="7C878E"/>
              </a:solidFill>
              <a:ln>
                <a:noFill/>
              </a:ln>
              <a:effectLst/>
            </c:spPr>
            <c:extLst>
              <c:ext xmlns:c16="http://schemas.microsoft.com/office/drawing/2014/chart" uri="{C3380CC4-5D6E-409C-BE32-E72D297353CC}">
                <c16:uniqueId val="{00000007-AC29-494A-A313-9DD1186C4B00}"/>
              </c:ext>
            </c:extLst>
          </c:dPt>
          <c:dPt>
            <c:idx val="4"/>
            <c:invertIfNegative val="0"/>
            <c:bubble3D val="0"/>
            <c:spPr>
              <a:solidFill>
                <a:srgbClr val="7C878E"/>
              </a:solidFill>
              <a:ln>
                <a:noFill/>
              </a:ln>
              <a:effectLst/>
            </c:spPr>
            <c:extLst>
              <c:ext xmlns:c16="http://schemas.microsoft.com/office/drawing/2014/chart" uri="{C3380CC4-5D6E-409C-BE32-E72D297353CC}">
                <c16:uniqueId val="{00000009-AC29-494A-A313-9DD1186C4B00}"/>
              </c:ext>
            </c:extLst>
          </c:dPt>
          <c:dPt>
            <c:idx val="5"/>
            <c:invertIfNegative val="0"/>
            <c:bubble3D val="0"/>
            <c:spPr>
              <a:solidFill>
                <a:srgbClr val="7C878E"/>
              </a:solidFill>
              <a:ln>
                <a:noFill/>
              </a:ln>
              <a:effectLst/>
            </c:spPr>
            <c:extLst>
              <c:ext xmlns:c16="http://schemas.microsoft.com/office/drawing/2014/chart" uri="{C3380CC4-5D6E-409C-BE32-E72D297353CC}">
                <c16:uniqueId val="{0000000B-AC29-494A-A313-9DD1186C4B00}"/>
              </c:ext>
            </c:extLst>
          </c:dPt>
          <c:dPt>
            <c:idx val="6"/>
            <c:invertIfNegative val="0"/>
            <c:bubble3D val="0"/>
            <c:spPr>
              <a:solidFill>
                <a:srgbClr val="7C878E"/>
              </a:solidFill>
              <a:ln>
                <a:noFill/>
              </a:ln>
              <a:effectLst/>
            </c:spPr>
            <c:extLst>
              <c:ext xmlns:c16="http://schemas.microsoft.com/office/drawing/2014/chart" uri="{C3380CC4-5D6E-409C-BE32-E72D297353CC}">
                <c16:uniqueId val="{0000000D-AC29-494A-A313-9DD1186C4B00}"/>
              </c:ext>
            </c:extLst>
          </c:dPt>
          <c:dPt>
            <c:idx val="7"/>
            <c:invertIfNegative val="0"/>
            <c:bubble3D val="0"/>
            <c:spPr>
              <a:solidFill>
                <a:srgbClr val="7C878E"/>
              </a:solidFill>
              <a:ln>
                <a:noFill/>
              </a:ln>
              <a:effectLst/>
            </c:spPr>
            <c:extLst>
              <c:ext xmlns:c16="http://schemas.microsoft.com/office/drawing/2014/chart" uri="{C3380CC4-5D6E-409C-BE32-E72D297353CC}">
                <c16:uniqueId val="{0000000F-AC29-494A-A313-9DD1186C4B00}"/>
              </c:ext>
            </c:extLst>
          </c:dPt>
          <c:dPt>
            <c:idx val="8"/>
            <c:invertIfNegative val="0"/>
            <c:bubble3D val="0"/>
            <c:spPr>
              <a:solidFill>
                <a:srgbClr val="7C878E"/>
              </a:solidFill>
              <a:ln>
                <a:noFill/>
              </a:ln>
              <a:effectLst/>
            </c:spPr>
            <c:extLst>
              <c:ext xmlns:c16="http://schemas.microsoft.com/office/drawing/2014/chart" uri="{C3380CC4-5D6E-409C-BE32-E72D297353CC}">
                <c16:uniqueId val="{00000011-AC29-494A-A313-9DD1186C4B00}"/>
              </c:ext>
            </c:extLst>
          </c:dPt>
          <c:dPt>
            <c:idx val="9"/>
            <c:invertIfNegative val="0"/>
            <c:bubble3D val="0"/>
            <c:spPr>
              <a:solidFill>
                <a:srgbClr val="7C878E"/>
              </a:solidFill>
              <a:ln>
                <a:noFill/>
              </a:ln>
              <a:effectLst/>
            </c:spPr>
            <c:extLst>
              <c:ext xmlns:c16="http://schemas.microsoft.com/office/drawing/2014/chart" uri="{C3380CC4-5D6E-409C-BE32-E72D297353CC}">
                <c16:uniqueId val="{00000013-AC29-494A-A313-9DD1186C4B0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C29-494A-A313-9DD1186C4B0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C29-494A-A313-9DD1186C4B0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C29-494A-A313-9DD1186C4B0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C29-494A-A313-9DD1186C4B0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C29-494A-A313-9DD1186C4B0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C29-494A-A313-9DD1186C4B0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C29-494A-A313-9DD1186C4B0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C29-494A-A313-9DD1186C4B00}"/>
              </c:ext>
            </c:extLst>
          </c:dPt>
          <c:dPt>
            <c:idx val="18"/>
            <c:invertIfNegative val="0"/>
            <c:bubble3D val="0"/>
            <c:spPr>
              <a:solidFill>
                <a:srgbClr val="FBBB27"/>
              </a:solidFill>
              <a:ln>
                <a:noFill/>
              </a:ln>
              <a:effectLst/>
            </c:spPr>
            <c:extLst>
              <c:ext xmlns:c16="http://schemas.microsoft.com/office/drawing/2014/chart" uri="{C3380CC4-5D6E-409C-BE32-E72D297353CC}">
                <c16:uniqueId val="{00000025-AC29-494A-A313-9DD1186C4B00}"/>
              </c:ext>
            </c:extLst>
          </c:dPt>
          <c:dPt>
            <c:idx val="19"/>
            <c:invertIfNegative val="0"/>
            <c:bubble3D val="0"/>
            <c:spPr>
              <a:solidFill>
                <a:srgbClr val="95682B"/>
              </a:solidFill>
              <a:ln>
                <a:noFill/>
              </a:ln>
              <a:effectLst/>
            </c:spPr>
            <c:extLst>
              <c:ext xmlns:c16="http://schemas.microsoft.com/office/drawing/2014/chart" uri="{C3380CC4-5D6E-409C-BE32-E72D297353CC}">
                <c16:uniqueId val="{00000027-AC29-494A-A313-9DD1186C4B00}"/>
              </c:ext>
            </c:extLst>
          </c:dPt>
          <c:dPt>
            <c:idx val="29"/>
            <c:invertIfNegative val="0"/>
            <c:bubble3D val="0"/>
            <c:spPr>
              <a:solidFill>
                <a:srgbClr val="7C878E"/>
              </a:solidFill>
              <a:ln>
                <a:noFill/>
              </a:ln>
              <a:effectLst/>
            </c:spPr>
            <c:extLst>
              <c:ext xmlns:c16="http://schemas.microsoft.com/office/drawing/2014/chart" uri="{C3380CC4-5D6E-409C-BE32-E72D297353CC}">
                <c16:uniqueId val="{00000029-AC29-494A-A313-9DD1186C4B00}"/>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'F122'!$A$6:$A$38</c:f>
              <c:strCache>
                <c:ptCount val="33"/>
                <c:pt idx="0">
                  <c:v>Chiapas</c:v>
                </c:pt>
                <c:pt idx="1">
                  <c:v>Morelos</c:v>
                </c:pt>
                <c:pt idx="2">
                  <c:v>Tabasco</c:v>
                </c:pt>
                <c:pt idx="3">
                  <c:v>Sinaloa</c:v>
                </c:pt>
                <c:pt idx="4">
                  <c:v>Oaxaca</c:v>
                </c:pt>
                <c:pt idx="5">
                  <c:v>Colima</c:v>
                </c:pt>
                <c:pt idx="6">
                  <c:v>Tlaxcala</c:v>
                </c:pt>
                <c:pt idx="7">
                  <c:v>Guerrero</c:v>
                </c:pt>
                <c:pt idx="8">
                  <c:v>Ciudad de México</c:v>
                </c:pt>
                <c:pt idx="9">
                  <c:v>Estado de México</c:v>
                </c:pt>
                <c:pt idx="10">
                  <c:v>Sonora</c:v>
                </c:pt>
                <c:pt idx="11">
                  <c:v>San Luis Potosí</c:v>
                </c:pt>
                <c:pt idx="12">
                  <c:v>Baja California</c:v>
                </c:pt>
                <c:pt idx="13">
                  <c:v>Michoacán</c:v>
                </c:pt>
                <c:pt idx="14">
                  <c:v>Veracruz</c:v>
                </c:pt>
                <c:pt idx="15">
                  <c:v>Puebla</c:v>
                </c:pt>
                <c:pt idx="16">
                  <c:v>Quintana Roo</c:v>
                </c:pt>
                <c:pt idx="17">
                  <c:v>Querétaro</c:v>
                </c:pt>
                <c:pt idx="18">
                  <c:v>Jalisco</c:v>
                </c:pt>
                <c:pt idx="19">
                  <c:v>Nacional</c:v>
                </c:pt>
                <c:pt idx="20">
                  <c:v>Aguascalientes</c:v>
                </c:pt>
                <c:pt idx="21">
                  <c:v>Zacatecas</c:v>
                </c:pt>
                <c:pt idx="22">
                  <c:v>Guanajuato</c:v>
                </c:pt>
                <c:pt idx="23">
                  <c:v>Yucatán</c:v>
                </c:pt>
                <c:pt idx="24">
                  <c:v>Chihuahua</c:v>
                </c:pt>
                <c:pt idx="25">
                  <c:v>Coahuila</c:v>
                </c:pt>
                <c:pt idx="26">
                  <c:v>Nayarit</c:v>
                </c:pt>
                <c:pt idx="27">
                  <c:v>Nuevo León</c:v>
                </c:pt>
                <c:pt idx="28">
                  <c:v>Tamaulipas</c:v>
                </c:pt>
                <c:pt idx="29">
                  <c:v>Durango</c:v>
                </c:pt>
                <c:pt idx="30">
                  <c:v>Baja California Sur</c:v>
                </c:pt>
                <c:pt idx="31">
                  <c:v>Hidalgo</c:v>
                </c:pt>
                <c:pt idx="32">
                  <c:v>Campeche</c:v>
                </c:pt>
              </c:strCache>
            </c:strRef>
          </c:cat>
          <c:val>
            <c:numRef>
              <c:f>'F122'!$B$6:$B$38</c:f>
              <c:numCache>
                <c:formatCode>0.0</c:formatCode>
                <c:ptCount val="33"/>
                <c:pt idx="0">
                  <c:v>-6.4977896287979799</c:v>
                </c:pt>
                <c:pt idx="1">
                  <c:v>-2.4404761904761898</c:v>
                </c:pt>
                <c:pt idx="2">
                  <c:v>-1.9552319309600901</c:v>
                </c:pt>
                <c:pt idx="3">
                  <c:v>-1.33361430549702</c:v>
                </c:pt>
                <c:pt idx="4">
                  <c:v>-1.1784702549575099</c:v>
                </c:pt>
                <c:pt idx="5">
                  <c:v>-0.30049027360430403</c:v>
                </c:pt>
                <c:pt idx="6">
                  <c:v>-0.13628434365460201</c:v>
                </c:pt>
                <c:pt idx="7">
                  <c:v>-9.0909090909085902E-2</c:v>
                </c:pt>
                <c:pt idx="8">
                  <c:v>9.2290900919689306E-2</c:v>
                </c:pt>
                <c:pt idx="9">
                  <c:v>0.76820913074766595</c:v>
                </c:pt>
                <c:pt idx="10">
                  <c:v>0.94456475702628895</c:v>
                </c:pt>
                <c:pt idx="11">
                  <c:v>1.0558968642800901</c:v>
                </c:pt>
                <c:pt idx="12">
                  <c:v>1.5024163285652901</c:v>
                </c:pt>
                <c:pt idx="13">
                  <c:v>1.6442826659972301</c:v>
                </c:pt>
                <c:pt idx="14">
                  <c:v>1.74050632911393</c:v>
                </c:pt>
                <c:pt idx="15">
                  <c:v>2.0019166351623401</c:v>
                </c:pt>
                <c:pt idx="16">
                  <c:v>2.1582733812949702</c:v>
                </c:pt>
                <c:pt idx="17">
                  <c:v>2.2360925056307002</c:v>
                </c:pt>
                <c:pt idx="18">
                  <c:v>2.47822706065319</c:v>
                </c:pt>
                <c:pt idx="19">
                  <c:v>2.9296292750223598</c:v>
                </c:pt>
                <c:pt idx="20">
                  <c:v>2.9790342086042401</c:v>
                </c:pt>
                <c:pt idx="21">
                  <c:v>3.0404427141983899</c:v>
                </c:pt>
                <c:pt idx="22">
                  <c:v>3.1237843305065098</c:v>
                </c:pt>
                <c:pt idx="23">
                  <c:v>3.38374496790339</c:v>
                </c:pt>
                <c:pt idx="24">
                  <c:v>3.4410658156282001</c:v>
                </c:pt>
                <c:pt idx="25">
                  <c:v>3.9728236228578901</c:v>
                </c:pt>
                <c:pt idx="26">
                  <c:v>5.4552912223133596</c:v>
                </c:pt>
                <c:pt idx="27">
                  <c:v>5.6616239247094402</c:v>
                </c:pt>
                <c:pt idx="28">
                  <c:v>5.86108295384056</c:v>
                </c:pt>
                <c:pt idx="29">
                  <c:v>6.0440943749100899</c:v>
                </c:pt>
                <c:pt idx="30">
                  <c:v>10.723192019950099</c:v>
                </c:pt>
                <c:pt idx="31">
                  <c:v>12.096402696930401</c:v>
                </c:pt>
                <c:pt idx="32">
                  <c:v>22.867001254705201</c:v>
                </c:pt>
              </c:numCache>
            </c:numRef>
          </c:val>
          <c:extLst>
            <c:ext xmlns:c16="http://schemas.microsoft.com/office/drawing/2014/chart" uri="{C3380CC4-5D6E-409C-BE32-E72D297353CC}">
              <c16:uniqueId val="{0000002A-AC29-494A-A313-9DD1186C4B0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A5A5A5">
                <a:lumMod val="75000"/>
              </a:srgbClr>
            </a:solidFill>
            <a:ln>
              <a:noFill/>
            </a:ln>
            <a:effectLst/>
          </c:spPr>
          <c:invertIfNegative val="0"/>
          <c:dPt>
            <c:idx val="0"/>
            <c:invertIfNegative val="0"/>
            <c:bubble3D val="0"/>
            <c:extLst>
              <c:ext xmlns:c16="http://schemas.microsoft.com/office/drawing/2014/chart" uri="{C3380CC4-5D6E-409C-BE32-E72D297353CC}">
                <c16:uniqueId val="{00000000-3797-4D5C-BE04-4C05F5AE7928}"/>
              </c:ext>
            </c:extLst>
          </c:dPt>
          <c:dPt>
            <c:idx val="1"/>
            <c:invertIfNegative val="0"/>
            <c:bubble3D val="0"/>
            <c:spPr>
              <a:solidFill>
                <a:srgbClr val="7C7C7C"/>
              </a:solidFill>
              <a:ln>
                <a:noFill/>
              </a:ln>
              <a:effectLst/>
            </c:spPr>
            <c:extLst>
              <c:ext xmlns:c16="http://schemas.microsoft.com/office/drawing/2014/chart" uri="{C3380CC4-5D6E-409C-BE32-E72D297353CC}">
                <c16:uniqueId val="{00000002-3797-4D5C-BE04-4C05F5AE7928}"/>
              </c:ext>
            </c:extLst>
          </c:dPt>
          <c:dPt>
            <c:idx val="2"/>
            <c:invertIfNegative val="0"/>
            <c:bubble3D val="0"/>
            <c:spPr>
              <a:solidFill>
                <a:srgbClr val="7C7C7C"/>
              </a:solidFill>
              <a:ln>
                <a:noFill/>
              </a:ln>
              <a:effectLst/>
            </c:spPr>
            <c:extLst>
              <c:ext xmlns:c16="http://schemas.microsoft.com/office/drawing/2014/chart" uri="{C3380CC4-5D6E-409C-BE32-E72D297353CC}">
                <c16:uniqueId val="{00000004-3797-4D5C-BE04-4C05F5AE7928}"/>
              </c:ext>
            </c:extLst>
          </c:dPt>
          <c:dPt>
            <c:idx val="3"/>
            <c:invertIfNegative val="0"/>
            <c:bubble3D val="0"/>
            <c:spPr>
              <a:solidFill>
                <a:srgbClr val="FFC000"/>
              </a:solidFill>
              <a:ln>
                <a:noFill/>
              </a:ln>
              <a:effectLst/>
            </c:spPr>
            <c:extLst>
              <c:ext xmlns:c16="http://schemas.microsoft.com/office/drawing/2014/chart" uri="{C3380CC4-5D6E-409C-BE32-E72D297353CC}">
                <c16:uniqueId val="{00000006-3797-4D5C-BE04-4C05F5AE7928}"/>
              </c:ext>
            </c:extLst>
          </c:dPt>
          <c:dPt>
            <c:idx val="5"/>
            <c:invertIfNegative val="0"/>
            <c:bubble3D val="0"/>
            <c:extLst>
              <c:ext xmlns:c16="http://schemas.microsoft.com/office/drawing/2014/chart" uri="{C3380CC4-5D6E-409C-BE32-E72D297353CC}">
                <c16:uniqueId val="{00000007-3797-4D5C-BE04-4C05F5AE7928}"/>
              </c:ext>
            </c:extLst>
          </c:dPt>
          <c:dPt>
            <c:idx val="17"/>
            <c:invertIfNegative val="0"/>
            <c:bubble3D val="0"/>
            <c:extLst>
              <c:ext xmlns:c16="http://schemas.microsoft.com/office/drawing/2014/chart" uri="{C3380CC4-5D6E-409C-BE32-E72D297353CC}">
                <c16:uniqueId val="{00000008-3797-4D5C-BE04-4C05F5AE7928}"/>
              </c:ext>
            </c:extLst>
          </c:dPt>
          <c:dPt>
            <c:idx val="18"/>
            <c:invertIfNegative val="0"/>
            <c:bubble3D val="0"/>
            <c:extLst>
              <c:ext xmlns:c16="http://schemas.microsoft.com/office/drawing/2014/chart" uri="{C3380CC4-5D6E-409C-BE32-E72D297353CC}">
                <c16:uniqueId val="{00000009-3797-4D5C-BE04-4C05F5AE7928}"/>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'F14'!$B$6:$E$7</c:f>
              <c:multiLvlStrCache>
                <c:ptCount val="4"/>
                <c:lvl>
                  <c:pt idx="0">
                    <c:v>1er trimestre</c:v>
                  </c:pt>
                  <c:pt idx="1">
                    <c:v>1er trimestre</c:v>
                  </c:pt>
                  <c:pt idx="2">
                    <c:v>1er trimestre</c:v>
                  </c:pt>
                  <c:pt idx="3">
                    <c:v>1er trimestre</c:v>
                  </c:pt>
                </c:lvl>
                <c:lvl>
                  <c:pt idx="0">
                    <c:v>2019</c:v>
                  </c:pt>
                  <c:pt idx="1">
                    <c:v>2020</c:v>
                  </c:pt>
                  <c:pt idx="2">
                    <c:v>2021</c:v>
                  </c:pt>
                  <c:pt idx="3">
                    <c:v>2022</c:v>
                  </c:pt>
                </c:lvl>
              </c:multiLvlStrCache>
            </c:multiLvlStrRef>
          </c:cat>
          <c:val>
            <c:numRef>
              <c:f>'F14'!$B$8:$E$8</c:f>
              <c:numCache>
                <c:formatCode>0.0</c:formatCode>
                <c:ptCount val="4"/>
                <c:pt idx="0">
                  <c:v>518.53160432000027</c:v>
                </c:pt>
                <c:pt idx="1">
                  <c:v>880.68692621999992</c:v>
                </c:pt>
                <c:pt idx="2">
                  <c:v>637.75742667000122</c:v>
                </c:pt>
                <c:pt idx="3" formatCode="General">
                  <c:v>1318.9435790900015</c:v>
                </c:pt>
              </c:numCache>
            </c:numRef>
          </c:val>
          <c:extLst>
            <c:ext xmlns:c16="http://schemas.microsoft.com/office/drawing/2014/chart" uri="{C3380CC4-5D6E-409C-BE32-E72D297353CC}">
              <c16:uniqueId val="{0000000A-3797-4D5C-BE04-4C05F5AE7928}"/>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D59-4398-AEA8-7C11B35C54BF}"/>
              </c:ext>
            </c:extLst>
          </c:dPt>
          <c:dPt>
            <c:idx val="1"/>
            <c:invertIfNegative val="0"/>
            <c:bubble3D val="0"/>
            <c:spPr>
              <a:solidFill>
                <a:srgbClr val="7C878E"/>
              </a:solidFill>
              <a:ln>
                <a:noFill/>
              </a:ln>
              <a:effectLst/>
            </c:spPr>
            <c:extLst>
              <c:ext xmlns:c16="http://schemas.microsoft.com/office/drawing/2014/chart" uri="{C3380CC4-5D6E-409C-BE32-E72D297353CC}">
                <c16:uniqueId val="{00000003-5D59-4398-AEA8-7C11B35C54BF}"/>
              </c:ext>
            </c:extLst>
          </c:dPt>
          <c:dPt>
            <c:idx val="2"/>
            <c:invertIfNegative val="0"/>
            <c:bubble3D val="0"/>
            <c:spPr>
              <a:solidFill>
                <a:srgbClr val="7C878E"/>
              </a:solidFill>
              <a:ln>
                <a:noFill/>
              </a:ln>
              <a:effectLst/>
            </c:spPr>
            <c:extLst>
              <c:ext xmlns:c16="http://schemas.microsoft.com/office/drawing/2014/chart" uri="{C3380CC4-5D6E-409C-BE32-E72D297353CC}">
                <c16:uniqueId val="{00000005-5D59-4398-AEA8-7C11B35C54BF}"/>
              </c:ext>
            </c:extLst>
          </c:dPt>
          <c:dPt>
            <c:idx val="3"/>
            <c:invertIfNegative val="0"/>
            <c:bubble3D val="0"/>
            <c:spPr>
              <a:solidFill>
                <a:srgbClr val="7C878E"/>
              </a:solidFill>
              <a:ln>
                <a:noFill/>
              </a:ln>
              <a:effectLst/>
            </c:spPr>
            <c:extLst>
              <c:ext xmlns:c16="http://schemas.microsoft.com/office/drawing/2014/chart" uri="{C3380CC4-5D6E-409C-BE32-E72D297353CC}">
                <c16:uniqueId val="{00000007-5D59-4398-AEA8-7C11B35C54BF}"/>
              </c:ext>
            </c:extLst>
          </c:dPt>
          <c:dPt>
            <c:idx val="4"/>
            <c:invertIfNegative val="0"/>
            <c:bubble3D val="0"/>
            <c:spPr>
              <a:solidFill>
                <a:srgbClr val="7C878E"/>
              </a:solidFill>
              <a:ln>
                <a:noFill/>
              </a:ln>
              <a:effectLst/>
            </c:spPr>
            <c:extLst>
              <c:ext xmlns:c16="http://schemas.microsoft.com/office/drawing/2014/chart" uri="{C3380CC4-5D6E-409C-BE32-E72D297353CC}">
                <c16:uniqueId val="{00000009-5D59-4398-AEA8-7C11B35C54BF}"/>
              </c:ext>
            </c:extLst>
          </c:dPt>
          <c:dPt>
            <c:idx val="5"/>
            <c:invertIfNegative val="0"/>
            <c:bubble3D val="0"/>
            <c:spPr>
              <a:solidFill>
                <a:srgbClr val="7C878E"/>
              </a:solidFill>
              <a:ln>
                <a:noFill/>
              </a:ln>
              <a:effectLst/>
            </c:spPr>
            <c:extLst>
              <c:ext xmlns:c16="http://schemas.microsoft.com/office/drawing/2014/chart" uri="{C3380CC4-5D6E-409C-BE32-E72D297353CC}">
                <c16:uniqueId val="{0000000B-5D59-4398-AEA8-7C11B35C54BF}"/>
              </c:ext>
            </c:extLst>
          </c:dPt>
          <c:dPt>
            <c:idx val="6"/>
            <c:invertIfNegative val="0"/>
            <c:bubble3D val="0"/>
            <c:spPr>
              <a:solidFill>
                <a:srgbClr val="7C878E"/>
              </a:solidFill>
              <a:ln>
                <a:noFill/>
              </a:ln>
              <a:effectLst/>
            </c:spPr>
            <c:extLst>
              <c:ext xmlns:c16="http://schemas.microsoft.com/office/drawing/2014/chart" uri="{C3380CC4-5D6E-409C-BE32-E72D297353CC}">
                <c16:uniqueId val="{0000000D-5D59-4398-AEA8-7C11B35C54BF}"/>
              </c:ext>
            </c:extLst>
          </c:dPt>
          <c:dPt>
            <c:idx val="7"/>
            <c:invertIfNegative val="0"/>
            <c:bubble3D val="0"/>
            <c:spPr>
              <a:solidFill>
                <a:srgbClr val="7C878E"/>
              </a:solidFill>
              <a:ln>
                <a:noFill/>
              </a:ln>
              <a:effectLst/>
            </c:spPr>
            <c:extLst>
              <c:ext xmlns:c16="http://schemas.microsoft.com/office/drawing/2014/chart" uri="{C3380CC4-5D6E-409C-BE32-E72D297353CC}">
                <c16:uniqueId val="{0000000F-5D59-4398-AEA8-7C11B35C54BF}"/>
              </c:ext>
            </c:extLst>
          </c:dPt>
          <c:dPt>
            <c:idx val="8"/>
            <c:invertIfNegative val="0"/>
            <c:bubble3D val="0"/>
            <c:spPr>
              <a:solidFill>
                <a:srgbClr val="7C878E"/>
              </a:solidFill>
              <a:ln>
                <a:noFill/>
              </a:ln>
              <a:effectLst/>
            </c:spPr>
            <c:extLst>
              <c:ext xmlns:c16="http://schemas.microsoft.com/office/drawing/2014/chart" uri="{C3380CC4-5D6E-409C-BE32-E72D297353CC}">
                <c16:uniqueId val="{00000011-5D59-4398-AEA8-7C11B35C54BF}"/>
              </c:ext>
            </c:extLst>
          </c:dPt>
          <c:dPt>
            <c:idx val="9"/>
            <c:invertIfNegative val="0"/>
            <c:bubble3D val="0"/>
            <c:spPr>
              <a:solidFill>
                <a:srgbClr val="7C878E"/>
              </a:solidFill>
              <a:ln>
                <a:noFill/>
              </a:ln>
              <a:effectLst/>
            </c:spPr>
            <c:extLst>
              <c:ext xmlns:c16="http://schemas.microsoft.com/office/drawing/2014/chart" uri="{C3380CC4-5D6E-409C-BE32-E72D297353CC}">
                <c16:uniqueId val="{00000013-5D59-4398-AEA8-7C11B35C54B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D59-4398-AEA8-7C11B35C54B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D59-4398-AEA8-7C11B35C54B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D59-4398-AEA8-7C11B35C54B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D59-4398-AEA8-7C11B35C54B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D59-4398-AEA8-7C11B35C54B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D59-4398-AEA8-7C11B35C54B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D59-4398-AEA8-7C11B35C54B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D59-4398-AEA8-7C11B35C54BF}"/>
              </c:ext>
            </c:extLst>
          </c:dPt>
          <c:dPt>
            <c:idx val="18"/>
            <c:invertIfNegative val="0"/>
            <c:bubble3D val="0"/>
            <c:spPr>
              <a:solidFill>
                <a:srgbClr val="FBBB27"/>
              </a:solidFill>
              <a:ln>
                <a:noFill/>
              </a:ln>
              <a:effectLst/>
            </c:spPr>
            <c:extLst>
              <c:ext xmlns:c16="http://schemas.microsoft.com/office/drawing/2014/chart" uri="{C3380CC4-5D6E-409C-BE32-E72D297353CC}">
                <c16:uniqueId val="{00000025-5D59-4398-AEA8-7C11B35C54BF}"/>
              </c:ext>
            </c:extLst>
          </c:dPt>
          <c:dPt>
            <c:idx val="21"/>
            <c:invertIfNegative val="0"/>
            <c:bubble3D val="0"/>
            <c:spPr>
              <a:solidFill>
                <a:srgbClr val="95682B"/>
              </a:solidFill>
              <a:ln>
                <a:noFill/>
              </a:ln>
              <a:effectLst/>
            </c:spPr>
            <c:extLst>
              <c:ext xmlns:c16="http://schemas.microsoft.com/office/drawing/2014/chart" uri="{C3380CC4-5D6E-409C-BE32-E72D297353CC}">
                <c16:uniqueId val="{00000027-5D59-4398-AEA8-7C11B35C54BF}"/>
              </c:ext>
            </c:extLst>
          </c:dPt>
          <c:dPt>
            <c:idx val="29"/>
            <c:invertIfNegative val="0"/>
            <c:bubble3D val="0"/>
            <c:spPr>
              <a:solidFill>
                <a:srgbClr val="7C878E"/>
              </a:solidFill>
              <a:ln>
                <a:noFill/>
              </a:ln>
              <a:effectLst/>
            </c:spPr>
            <c:extLst>
              <c:ext xmlns:c16="http://schemas.microsoft.com/office/drawing/2014/chart" uri="{C3380CC4-5D6E-409C-BE32-E72D297353CC}">
                <c16:uniqueId val="{00000029-5D59-4398-AEA8-7C11B35C54B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'F123'!$A$6:$A$38</c:f>
              <c:strCache>
                <c:ptCount val="33"/>
                <c:pt idx="0">
                  <c:v>Chiapas</c:v>
                </c:pt>
                <c:pt idx="1">
                  <c:v>Aguascalientes</c:v>
                </c:pt>
                <c:pt idx="2">
                  <c:v>Tabasco</c:v>
                </c:pt>
                <c:pt idx="3">
                  <c:v>Tlaxcala</c:v>
                </c:pt>
                <c:pt idx="4">
                  <c:v>Sinaloa</c:v>
                </c:pt>
                <c:pt idx="5">
                  <c:v>Morelos</c:v>
                </c:pt>
                <c:pt idx="6">
                  <c:v>Michoacán</c:v>
                </c:pt>
                <c:pt idx="7">
                  <c:v>Oaxaca</c:v>
                </c:pt>
                <c:pt idx="8">
                  <c:v>Zacatecas</c:v>
                </c:pt>
                <c:pt idx="9">
                  <c:v>Guerrero</c:v>
                </c:pt>
                <c:pt idx="10">
                  <c:v>Ciudad de México</c:v>
                </c:pt>
                <c:pt idx="11">
                  <c:v>Veracruz</c:v>
                </c:pt>
                <c:pt idx="12">
                  <c:v>Sonora</c:v>
                </c:pt>
                <c:pt idx="13">
                  <c:v>Puebla</c:v>
                </c:pt>
                <c:pt idx="14">
                  <c:v>Baja California</c:v>
                </c:pt>
                <c:pt idx="15">
                  <c:v>Guanajuato</c:v>
                </c:pt>
                <c:pt idx="16">
                  <c:v>San Luis Potosí</c:v>
                </c:pt>
                <c:pt idx="17">
                  <c:v>Nayarit</c:v>
                </c:pt>
                <c:pt idx="18">
                  <c:v>Jalisco</c:v>
                </c:pt>
                <c:pt idx="19">
                  <c:v>Querétaro</c:v>
                </c:pt>
                <c:pt idx="20">
                  <c:v>Estado de México</c:v>
                </c:pt>
                <c:pt idx="21">
                  <c:v>Nacional</c:v>
                </c:pt>
                <c:pt idx="22">
                  <c:v>Yucatán</c:v>
                </c:pt>
                <c:pt idx="23">
                  <c:v>Nuevo León</c:v>
                </c:pt>
                <c:pt idx="24">
                  <c:v>Coahuila</c:v>
                </c:pt>
                <c:pt idx="25">
                  <c:v>Chihuahua</c:v>
                </c:pt>
                <c:pt idx="26">
                  <c:v>Tamaulipas</c:v>
                </c:pt>
                <c:pt idx="27">
                  <c:v>Quintana Roo</c:v>
                </c:pt>
                <c:pt idx="28">
                  <c:v>Colima</c:v>
                </c:pt>
                <c:pt idx="29">
                  <c:v>Durango</c:v>
                </c:pt>
                <c:pt idx="30">
                  <c:v>Hidalgo</c:v>
                </c:pt>
                <c:pt idx="31">
                  <c:v>Baja California Sur</c:v>
                </c:pt>
                <c:pt idx="32">
                  <c:v>Campeche</c:v>
                </c:pt>
              </c:strCache>
            </c:strRef>
          </c:cat>
          <c:val>
            <c:numRef>
              <c:f>'F123'!$B$6:$B$38</c:f>
              <c:numCache>
                <c:formatCode>0.0</c:formatCode>
                <c:ptCount val="33"/>
                <c:pt idx="0">
                  <c:v>-7.24408237015842</c:v>
                </c:pt>
                <c:pt idx="1">
                  <c:v>-1.6501840091341</c:v>
                </c:pt>
                <c:pt idx="2">
                  <c:v>-1.47379751404244</c:v>
                </c:pt>
                <c:pt idx="3">
                  <c:v>-1.1580451672147301</c:v>
                </c:pt>
                <c:pt idx="4">
                  <c:v>-0.52678702849840997</c:v>
                </c:pt>
                <c:pt idx="5">
                  <c:v>-0.49016662929937099</c:v>
                </c:pt>
                <c:pt idx="6">
                  <c:v>0.13722132354674299</c:v>
                </c:pt>
                <c:pt idx="7">
                  <c:v>0.162220198698004</c:v>
                </c:pt>
                <c:pt idx="8">
                  <c:v>0.42827164126950601</c:v>
                </c:pt>
                <c:pt idx="9">
                  <c:v>0.498802788549146</c:v>
                </c:pt>
                <c:pt idx="10">
                  <c:v>2.5618072682513899</c:v>
                </c:pt>
                <c:pt idx="11">
                  <c:v>2.8137038713298201</c:v>
                </c:pt>
                <c:pt idx="12">
                  <c:v>3.04950892277893</c:v>
                </c:pt>
                <c:pt idx="13">
                  <c:v>3.4060628557664798</c:v>
                </c:pt>
                <c:pt idx="14">
                  <c:v>3.6171197394423</c:v>
                </c:pt>
                <c:pt idx="15">
                  <c:v>3.9125576453819599</c:v>
                </c:pt>
                <c:pt idx="16">
                  <c:v>4.0183350887199198</c:v>
                </c:pt>
                <c:pt idx="17">
                  <c:v>4.1427405156048804</c:v>
                </c:pt>
                <c:pt idx="18">
                  <c:v>4.1917578269861497</c:v>
                </c:pt>
                <c:pt idx="19">
                  <c:v>4.2758268982288703</c:v>
                </c:pt>
                <c:pt idx="20">
                  <c:v>4.5233229704536999</c:v>
                </c:pt>
                <c:pt idx="21">
                  <c:v>4.7151943778267897</c:v>
                </c:pt>
                <c:pt idx="22">
                  <c:v>5.5589420210897096</c:v>
                </c:pt>
                <c:pt idx="23">
                  <c:v>5.9443003735229798</c:v>
                </c:pt>
                <c:pt idx="24">
                  <c:v>5.9595727318408498</c:v>
                </c:pt>
                <c:pt idx="25">
                  <c:v>6.4215801174470499</c:v>
                </c:pt>
                <c:pt idx="26">
                  <c:v>7.94502427747359</c:v>
                </c:pt>
                <c:pt idx="27">
                  <c:v>8.0828366181339106</c:v>
                </c:pt>
                <c:pt idx="28">
                  <c:v>9.4927400570346396</c:v>
                </c:pt>
                <c:pt idx="29">
                  <c:v>10.178960743347</c:v>
                </c:pt>
                <c:pt idx="30">
                  <c:v>13.408301254181101</c:v>
                </c:pt>
                <c:pt idx="31">
                  <c:v>14.566680780830101</c:v>
                </c:pt>
                <c:pt idx="32">
                  <c:v>25.439882697947201</c:v>
                </c:pt>
              </c:numCache>
            </c:numRef>
          </c:val>
          <c:extLst>
            <c:ext xmlns:c16="http://schemas.microsoft.com/office/drawing/2014/chart" uri="{C3380CC4-5D6E-409C-BE32-E72D297353CC}">
              <c16:uniqueId val="{0000002A-5D59-4398-AEA8-7C11B35C54B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'F124'!$C$5</c:f>
              <c:strCache>
                <c:ptCount val="1"/>
                <c:pt idx="0">
                  <c:v>Exportaciones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2E40-4FC7-98B4-A160F04D754D}"/>
              </c:ext>
            </c:extLst>
          </c:dPt>
          <c:dPt>
            <c:idx val="14"/>
            <c:invertIfNegative val="0"/>
            <c:bubble3D val="0"/>
            <c:spPr>
              <a:solidFill>
                <a:srgbClr val="7C878E"/>
              </a:solidFill>
              <a:ln>
                <a:noFill/>
              </a:ln>
              <a:effectLst/>
            </c:spPr>
            <c:extLst>
              <c:ext xmlns:c16="http://schemas.microsoft.com/office/drawing/2014/chart" uri="{C3380CC4-5D6E-409C-BE32-E72D297353CC}">
                <c16:uniqueId val="{00000003-2E40-4FC7-98B4-A160F04D754D}"/>
              </c:ext>
            </c:extLst>
          </c:dPt>
          <c:dPt>
            <c:idx val="26"/>
            <c:invertIfNegative val="0"/>
            <c:bubble3D val="0"/>
            <c:spPr>
              <a:solidFill>
                <a:srgbClr val="7C878E"/>
              </a:solidFill>
              <a:ln>
                <a:noFill/>
              </a:ln>
              <a:effectLst/>
            </c:spPr>
            <c:extLst>
              <c:ext xmlns:c16="http://schemas.microsoft.com/office/drawing/2014/chart" uri="{C3380CC4-5D6E-409C-BE32-E72D297353CC}">
                <c16:uniqueId val="{00000005-2E40-4FC7-98B4-A160F04D754D}"/>
              </c:ext>
            </c:extLst>
          </c:dPt>
          <c:dPt>
            <c:idx val="38"/>
            <c:invertIfNegative val="0"/>
            <c:bubble3D val="0"/>
            <c:spPr>
              <a:solidFill>
                <a:srgbClr val="7C878E"/>
              </a:solidFill>
              <a:ln>
                <a:noFill/>
              </a:ln>
              <a:effectLst/>
            </c:spPr>
            <c:extLst>
              <c:ext xmlns:c16="http://schemas.microsoft.com/office/drawing/2014/chart" uri="{C3380CC4-5D6E-409C-BE32-E72D297353CC}">
                <c16:uniqueId val="{00000007-2E40-4FC7-98B4-A160F04D754D}"/>
              </c:ext>
            </c:extLst>
          </c:dPt>
          <c:dPt>
            <c:idx val="50"/>
            <c:invertIfNegative val="0"/>
            <c:bubble3D val="0"/>
            <c:spPr>
              <a:solidFill>
                <a:srgbClr val="7C878E"/>
              </a:solidFill>
              <a:ln>
                <a:noFill/>
              </a:ln>
              <a:effectLst/>
            </c:spPr>
            <c:extLst>
              <c:ext xmlns:c16="http://schemas.microsoft.com/office/drawing/2014/chart" uri="{C3380CC4-5D6E-409C-BE32-E72D297353CC}">
                <c16:uniqueId val="{00000009-2E40-4FC7-98B4-A160F04D754D}"/>
              </c:ext>
            </c:extLst>
          </c:dPt>
          <c:dPt>
            <c:idx val="62"/>
            <c:invertIfNegative val="0"/>
            <c:bubble3D val="0"/>
            <c:spPr>
              <a:solidFill>
                <a:srgbClr val="7C878E"/>
              </a:solidFill>
              <a:ln>
                <a:noFill/>
              </a:ln>
              <a:effectLst/>
            </c:spPr>
            <c:extLst>
              <c:ext xmlns:c16="http://schemas.microsoft.com/office/drawing/2014/chart" uri="{C3380CC4-5D6E-409C-BE32-E72D297353CC}">
                <c16:uniqueId val="{0000000B-2E40-4FC7-98B4-A160F04D754D}"/>
              </c:ext>
            </c:extLst>
          </c:dPt>
          <c:dPt>
            <c:idx val="74"/>
            <c:invertIfNegative val="0"/>
            <c:bubble3D val="0"/>
            <c:spPr>
              <a:solidFill>
                <a:srgbClr val="7C878E"/>
              </a:solidFill>
              <a:ln>
                <a:noFill/>
              </a:ln>
              <a:effectLst/>
            </c:spPr>
            <c:extLst>
              <c:ext xmlns:c16="http://schemas.microsoft.com/office/drawing/2014/chart" uri="{C3380CC4-5D6E-409C-BE32-E72D297353CC}">
                <c16:uniqueId val="{0000000D-2E40-4FC7-98B4-A160F04D754D}"/>
              </c:ext>
            </c:extLst>
          </c:dPt>
          <c:dPt>
            <c:idx val="86"/>
            <c:invertIfNegative val="0"/>
            <c:bubble3D val="0"/>
            <c:spPr>
              <a:solidFill>
                <a:srgbClr val="7C878E"/>
              </a:solidFill>
              <a:ln>
                <a:noFill/>
              </a:ln>
              <a:effectLst/>
            </c:spPr>
            <c:extLst>
              <c:ext xmlns:c16="http://schemas.microsoft.com/office/drawing/2014/chart" uri="{C3380CC4-5D6E-409C-BE32-E72D297353CC}">
                <c16:uniqueId val="{0000000F-2E40-4FC7-98B4-A160F04D754D}"/>
              </c:ext>
            </c:extLst>
          </c:dPt>
          <c:dPt>
            <c:idx val="98"/>
            <c:invertIfNegative val="0"/>
            <c:bubble3D val="0"/>
            <c:spPr>
              <a:solidFill>
                <a:srgbClr val="7C878E"/>
              </a:solidFill>
              <a:ln>
                <a:noFill/>
              </a:ln>
              <a:effectLst/>
            </c:spPr>
            <c:extLst>
              <c:ext xmlns:c16="http://schemas.microsoft.com/office/drawing/2014/chart" uri="{C3380CC4-5D6E-409C-BE32-E72D297353CC}">
                <c16:uniqueId val="{00000011-2E40-4FC7-98B4-A160F04D754D}"/>
              </c:ext>
            </c:extLst>
          </c:dPt>
          <c:dPt>
            <c:idx val="110"/>
            <c:invertIfNegative val="0"/>
            <c:bubble3D val="0"/>
            <c:spPr>
              <a:solidFill>
                <a:srgbClr val="FBBB27"/>
              </a:solidFill>
              <a:ln>
                <a:noFill/>
              </a:ln>
              <a:effectLst/>
            </c:spPr>
            <c:extLst>
              <c:ext xmlns:c16="http://schemas.microsoft.com/office/drawing/2014/chart" uri="{C3380CC4-5D6E-409C-BE32-E72D297353CC}">
                <c16:uniqueId val="{00000013-2E40-4FC7-98B4-A160F04D754D}"/>
              </c:ext>
            </c:extLst>
          </c:dPt>
          <c:cat>
            <c:multiLvlStrRef>
              <c:f>'F124'!$A$6:$B$116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'F124'!$C$6:$C$116</c:f>
              <c:numCache>
                <c:formatCode>#,##0</c:formatCode>
                <c:ptCount val="111"/>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pt idx="110">
                  <c:v>15947</c:v>
                </c:pt>
              </c:numCache>
            </c:numRef>
          </c:val>
          <c:extLst>
            <c:ext xmlns:c16="http://schemas.microsoft.com/office/drawing/2014/chart" uri="{C3380CC4-5D6E-409C-BE32-E72D297353CC}">
              <c16:uniqueId val="{00000014-2E40-4FC7-98B4-A160F04D754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'F124'!$D$5</c:f>
              <c:strCache>
                <c:ptCount val="1"/>
                <c:pt idx="0">
                  <c:v>Promedio</c:v>
                </c:pt>
              </c:strCache>
            </c:strRef>
          </c:tx>
          <c:spPr>
            <a:ln w="28575" cap="rnd">
              <a:solidFill>
                <a:srgbClr val="B69630"/>
              </a:solidFill>
              <a:round/>
            </a:ln>
            <a:effectLst/>
          </c:spPr>
          <c:marker>
            <c:symbol val="none"/>
          </c:marker>
          <c:cat>
            <c:multiLvlStrRef>
              <c:f>'F124'!$A$6:$B$116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'F124'!$D$6:$D$116</c:f>
              <c:numCache>
                <c:formatCode>#,##0</c:formatCode>
                <c:ptCount val="111"/>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pt idx="110">
                  <c:v>14328</c:v>
                </c:pt>
              </c:numCache>
            </c:numRef>
          </c:val>
          <c:smooth val="0"/>
          <c:extLst>
            <c:ext xmlns:c16="http://schemas.microsoft.com/office/drawing/2014/chart" uri="{C3380CC4-5D6E-409C-BE32-E72D297353CC}">
              <c16:uniqueId val="{00000015-2E40-4FC7-98B4-A160F04D754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'F125'!$C$5</c:f>
              <c:strCache>
                <c:ptCount val="1"/>
                <c:pt idx="0">
                  <c:v>Exportaciones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46B7-4C4A-885C-2E9E2FF251BB}"/>
              </c:ext>
            </c:extLst>
          </c:dPt>
          <c:dPt>
            <c:idx val="14"/>
            <c:invertIfNegative val="0"/>
            <c:bubble3D val="0"/>
            <c:spPr>
              <a:solidFill>
                <a:srgbClr val="7C878E"/>
              </a:solidFill>
              <a:ln>
                <a:noFill/>
              </a:ln>
              <a:effectLst/>
            </c:spPr>
            <c:extLst>
              <c:ext xmlns:c16="http://schemas.microsoft.com/office/drawing/2014/chart" uri="{C3380CC4-5D6E-409C-BE32-E72D297353CC}">
                <c16:uniqueId val="{00000003-46B7-4C4A-885C-2E9E2FF251BB}"/>
              </c:ext>
            </c:extLst>
          </c:dPt>
          <c:dPt>
            <c:idx val="26"/>
            <c:invertIfNegative val="0"/>
            <c:bubble3D val="0"/>
            <c:spPr>
              <a:solidFill>
                <a:srgbClr val="7C878E"/>
              </a:solidFill>
              <a:ln>
                <a:noFill/>
              </a:ln>
              <a:effectLst/>
            </c:spPr>
            <c:extLst>
              <c:ext xmlns:c16="http://schemas.microsoft.com/office/drawing/2014/chart" uri="{C3380CC4-5D6E-409C-BE32-E72D297353CC}">
                <c16:uniqueId val="{00000005-46B7-4C4A-885C-2E9E2FF251BB}"/>
              </c:ext>
            </c:extLst>
          </c:dPt>
          <c:dPt>
            <c:idx val="38"/>
            <c:invertIfNegative val="0"/>
            <c:bubble3D val="0"/>
            <c:spPr>
              <a:solidFill>
                <a:srgbClr val="7C878E"/>
              </a:solidFill>
              <a:ln>
                <a:noFill/>
              </a:ln>
              <a:effectLst/>
            </c:spPr>
            <c:extLst>
              <c:ext xmlns:c16="http://schemas.microsoft.com/office/drawing/2014/chart" uri="{C3380CC4-5D6E-409C-BE32-E72D297353CC}">
                <c16:uniqueId val="{00000007-46B7-4C4A-885C-2E9E2FF251BB}"/>
              </c:ext>
            </c:extLst>
          </c:dPt>
          <c:dPt>
            <c:idx val="50"/>
            <c:invertIfNegative val="0"/>
            <c:bubble3D val="0"/>
            <c:spPr>
              <a:solidFill>
                <a:srgbClr val="7C878E"/>
              </a:solidFill>
              <a:ln>
                <a:noFill/>
              </a:ln>
              <a:effectLst/>
            </c:spPr>
            <c:extLst>
              <c:ext xmlns:c16="http://schemas.microsoft.com/office/drawing/2014/chart" uri="{C3380CC4-5D6E-409C-BE32-E72D297353CC}">
                <c16:uniqueId val="{00000009-46B7-4C4A-885C-2E9E2FF251BB}"/>
              </c:ext>
            </c:extLst>
          </c:dPt>
          <c:dPt>
            <c:idx val="62"/>
            <c:invertIfNegative val="0"/>
            <c:bubble3D val="0"/>
            <c:spPr>
              <a:solidFill>
                <a:srgbClr val="7C878E"/>
              </a:solidFill>
              <a:ln>
                <a:noFill/>
              </a:ln>
              <a:effectLst/>
            </c:spPr>
            <c:extLst>
              <c:ext xmlns:c16="http://schemas.microsoft.com/office/drawing/2014/chart" uri="{C3380CC4-5D6E-409C-BE32-E72D297353CC}">
                <c16:uniqueId val="{0000000B-46B7-4C4A-885C-2E9E2FF251BB}"/>
              </c:ext>
            </c:extLst>
          </c:dPt>
          <c:dPt>
            <c:idx val="74"/>
            <c:invertIfNegative val="0"/>
            <c:bubble3D val="0"/>
            <c:spPr>
              <a:solidFill>
                <a:srgbClr val="7C878E"/>
              </a:solidFill>
              <a:ln>
                <a:noFill/>
              </a:ln>
              <a:effectLst/>
            </c:spPr>
            <c:extLst>
              <c:ext xmlns:c16="http://schemas.microsoft.com/office/drawing/2014/chart" uri="{C3380CC4-5D6E-409C-BE32-E72D297353CC}">
                <c16:uniqueId val="{0000000D-46B7-4C4A-885C-2E9E2FF251BB}"/>
              </c:ext>
            </c:extLst>
          </c:dPt>
          <c:dPt>
            <c:idx val="86"/>
            <c:invertIfNegative val="0"/>
            <c:bubble3D val="0"/>
            <c:spPr>
              <a:solidFill>
                <a:srgbClr val="7C878E"/>
              </a:solidFill>
              <a:ln>
                <a:noFill/>
              </a:ln>
              <a:effectLst/>
            </c:spPr>
            <c:extLst>
              <c:ext xmlns:c16="http://schemas.microsoft.com/office/drawing/2014/chart" uri="{C3380CC4-5D6E-409C-BE32-E72D297353CC}">
                <c16:uniqueId val="{0000000F-46B7-4C4A-885C-2E9E2FF251BB}"/>
              </c:ext>
            </c:extLst>
          </c:dPt>
          <c:dPt>
            <c:idx val="98"/>
            <c:invertIfNegative val="0"/>
            <c:bubble3D val="0"/>
            <c:spPr>
              <a:solidFill>
                <a:srgbClr val="7C878E"/>
              </a:solidFill>
              <a:ln>
                <a:noFill/>
              </a:ln>
              <a:effectLst/>
            </c:spPr>
            <c:extLst>
              <c:ext xmlns:c16="http://schemas.microsoft.com/office/drawing/2014/chart" uri="{C3380CC4-5D6E-409C-BE32-E72D297353CC}">
                <c16:uniqueId val="{00000011-46B7-4C4A-885C-2E9E2FF251BB}"/>
              </c:ext>
            </c:extLst>
          </c:dPt>
          <c:dPt>
            <c:idx val="110"/>
            <c:invertIfNegative val="0"/>
            <c:bubble3D val="0"/>
            <c:spPr>
              <a:solidFill>
                <a:srgbClr val="FBBB27"/>
              </a:solidFill>
              <a:ln>
                <a:noFill/>
              </a:ln>
              <a:effectLst/>
            </c:spPr>
            <c:extLst>
              <c:ext xmlns:c16="http://schemas.microsoft.com/office/drawing/2014/chart" uri="{C3380CC4-5D6E-409C-BE32-E72D297353CC}">
                <c16:uniqueId val="{00000013-46B7-4C4A-885C-2E9E2FF251BB}"/>
              </c:ext>
            </c:extLst>
          </c:dPt>
          <c:cat>
            <c:multiLvlStrRef>
              <c:f>'F125'!$A$6:$B$116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'F125'!$C$6:$C$116</c:f>
              <c:numCache>
                <c:formatCode>#,##0</c:formatCode>
                <c:ptCount val="111"/>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pt idx="110">
                  <c:v>1736</c:v>
                </c:pt>
              </c:numCache>
            </c:numRef>
          </c:val>
          <c:extLst>
            <c:ext xmlns:c16="http://schemas.microsoft.com/office/drawing/2014/chart" uri="{C3380CC4-5D6E-409C-BE32-E72D297353CC}">
              <c16:uniqueId val="{00000014-46B7-4C4A-885C-2E9E2FF251B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'F125'!$D$5</c:f>
              <c:strCache>
                <c:ptCount val="1"/>
                <c:pt idx="0">
                  <c:v>Promedio</c:v>
                </c:pt>
              </c:strCache>
            </c:strRef>
          </c:tx>
          <c:spPr>
            <a:ln w="28575" cap="rnd">
              <a:solidFill>
                <a:srgbClr val="B69630"/>
              </a:solidFill>
              <a:round/>
            </a:ln>
            <a:effectLst/>
          </c:spPr>
          <c:marker>
            <c:symbol val="none"/>
          </c:marker>
          <c:cat>
            <c:multiLvlStrRef>
              <c:f>'F125'!$A$6:$B$116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'F125'!$D$6:$D$116</c:f>
              <c:numCache>
                <c:formatCode>#,##0</c:formatCode>
                <c:ptCount val="111"/>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pt idx="110">
                  <c:v>1595</c:v>
                </c:pt>
              </c:numCache>
            </c:numRef>
          </c:val>
          <c:smooth val="0"/>
          <c:extLst>
            <c:ext xmlns:c16="http://schemas.microsoft.com/office/drawing/2014/chart" uri="{C3380CC4-5D6E-409C-BE32-E72D297353CC}">
              <c16:uniqueId val="{00000015-46B7-4C4A-885C-2E9E2FF251B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'F126'!$C$5</c:f>
              <c:strCache>
                <c:ptCount val="1"/>
                <c:pt idx="0">
                  <c:v>Exportaciones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7F81-4782-B8A8-035B4C423919}"/>
              </c:ext>
            </c:extLst>
          </c:dPt>
          <c:dPt>
            <c:idx val="10"/>
            <c:invertIfNegative val="0"/>
            <c:bubble3D val="0"/>
            <c:extLst>
              <c:ext xmlns:c16="http://schemas.microsoft.com/office/drawing/2014/chart" uri="{C3380CC4-5D6E-409C-BE32-E72D297353CC}">
                <c16:uniqueId val="{00000002-7F81-4782-B8A8-035B4C423919}"/>
              </c:ext>
            </c:extLst>
          </c:dPt>
          <c:dPt>
            <c:idx val="11"/>
            <c:invertIfNegative val="0"/>
            <c:bubble3D val="0"/>
            <c:spPr>
              <a:solidFill>
                <a:srgbClr val="C9D0D6"/>
              </a:solidFill>
              <a:ln>
                <a:noFill/>
              </a:ln>
              <a:effectLst/>
            </c:spPr>
            <c:extLst>
              <c:ext xmlns:c16="http://schemas.microsoft.com/office/drawing/2014/chart" uri="{C3380CC4-5D6E-409C-BE32-E72D297353CC}">
                <c16:uniqueId val="{00000004-7F81-4782-B8A8-035B4C423919}"/>
              </c:ext>
            </c:extLst>
          </c:dPt>
          <c:dPt>
            <c:idx val="14"/>
            <c:invertIfNegative val="0"/>
            <c:bubble3D val="0"/>
            <c:spPr>
              <a:solidFill>
                <a:srgbClr val="7C878E"/>
              </a:solidFill>
              <a:ln>
                <a:noFill/>
              </a:ln>
              <a:effectLst/>
            </c:spPr>
            <c:extLst>
              <c:ext xmlns:c16="http://schemas.microsoft.com/office/drawing/2014/chart" uri="{C3380CC4-5D6E-409C-BE32-E72D297353CC}">
                <c16:uniqueId val="{00000006-7F81-4782-B8A8-035B4C423919}"/>
              </c:ext>
            </c:extLst>
          </c:dPt>
          <c:dPt>
            <c:idx val="22"/>
            <c:invertIfNegative val="0"/>
            <c:bubble3D val="0"/>
            <c:extLst>
              <c:ext xmlns:c16="http://schemas.microsoft.com/office/drawing/2014/chart" uri="{C3380CC4-5D6E-409C-BE32-E72D297353CC}">
                <c16:uniqueId val="{00000007-7F81-4782-B8A8-035B4C423919}"/>
              </c:ext>
            </c:extLst>
          </c:dPt>
          <c:dPt>
            <c:idx val="23"/>
            <c:invertIfNegative val="0"/>
            <c:bubble3D val="0"/>
            <c:spPr>
              <a:solidFill>
                <a:srgbClr val="C9D0D6"/>
              </a:solidFill>
              <a:ln>
                <a:noFill/>
              </a:ln>
              <a:effectLst/>
            </c:spPr>
            <c:extLst>
              <c:ext xmlns:c16="http://schemas.microsoft.com/office/drawing/2014/chart" uri="{C3380CC4-5D6E-409C-BE32-E72D297353CC}">
                <c16:uniqueId val="{00000009-7F81-4782-B8A8-035B4C423919}"/>
              </c:ext>
            </c:extLst>
          </c:dPt>
          <c:dPt>
            <c:idx val="26"/>
            <c:invertIfNegative val="0"/>
            <c:bubble3D val="0"/>
            <c:spPr>
              <a:solidFill>
                <a:srgbClr val="7C878E"/>
              </a:solidFill>
              <a:ln>
                <a:noFill/>
              </a:ln>
              <a:effectLst/>
            </c:spPr>
            <c:extLst>
              <c:ext xmlns:c16="http://schemas.microsoft.com/office/drawing/2014/chart" uri="{C3380CC4-5D6E-409C-BE32-E72D297353CC}">
                <c16:uniqueId val="{0000000B-7F81-4782-B8A8-035B4C423919}"/>
              </c:ext>
            </c:extLst>
          </c:dPt>
          <c:dPt>
            <c:idx val="34"/>
            <c:invertIfNegative val="0"/>
            <c:bubble3D val="0"/>
            <c:extLst>
              <c:ext xmlns:c16="http://schemas.microsoft.com/office/drawing/2014/chart" uri="{C3380CC4-5D6E-409C-BE32-E72D297353CC}">
                <c16:uniqueId val="{0000000C-7F81-4782-B8A8-035B4C423919}"/>
              </c:ext>
            </c:extLst>
          </c:dPt>
          <c:dPt>
            <c:idx val="35"/>
            <c:invertIfNegative val="0"/>
            <c:bubble3D val="0"/>
            <c:spPr>
              <a:solidFill>
                <a:srgbClr val="C9D0D6"/>
              </a:solidFill>
              <a:ln>
                <a:noFill/>
              </a:ln>
              <a:effectLst/>
            </c:spPr>
            <c:extLst>
              <c:ext xmlns:c16="http://schemas.microsoft.com/office/drawing/2014/chart" uri="{C3380CC4-5D6E-409C-BE32-E72D297353CC}">
                <c16:uniqueId val="{0000000E-7F81-4782-B8A8-035B4C423919}"/>
              </c:ext>
            </c:extLst>
          </c:dPt>
          <c:dPt>
            <c:idx val="38"/>
            <c:invertIfNegative val="0"/>
            <c:bubble3D val="0"/>
            <c:spPr>
              <a:solidFill>
                <a:srgbClr val="7C878E"/>
              </a:solidFill>
              <a:ln>
                <a:noFill/>
              </a:ln>
              <a:effectLst/>
            </c:spPr>
            <c:extLst>
              <c:ext xmlns:c16="http://schemas.microsoft.com/office/drawing/2014/chart" uri="{C3380CC4-5D6E-409C-BE32-E72D297353CC}">
                <c16:uniqueId val="{00000010-7F81-4782-B8A8-035B4C423919}"/>
              </c:ext>
            </c:extLst>
          </c:dPt>
          <c:dPt>
            <c:idx val="46"/>
            <c:invertIfNegative val="0"/>
            <c:bubble3D val="0"/>
            <c:extLst>
              <c:ext xmlns:c16="http://schemas.microsoft.com/office/drawing/2014/chart" uri="{C3380CC4-5D6E-409C-BE32-E72D297353CC}">
                <c16:uniqueId val="{00000011-7F81-4782-B8A8-035B4C423919}"/>
              </c:ext>
            </c:extLst>
          </c:dPt>
          <c:dPt>
            <c:idx val="47"/>
            <c:invertIfNegative val="0"/>
            <c:bubble3D val="0"/>
            <c:spPr>
              <a:solidFill>
                <a:srgbClr val="C9D0D6"/>
              </a:solidFill>
              <a:ln>
                <a:noFill/>
              </a:ln>
              <a:effectLst/>
            </c:spPr>
            <c:extLst>
              <c:ext xmlns:c16="http://schemas.microsoft.com/office/drawing/2014/chart" uri="{C3380CC4-5D6E-409C-BE32-E72D297353CC}">
                <c16:uniqueId val="{00000013-7F81-4782-B8A8-035B4C423919}"/>
              </c:ext>
            </c:extLst>
          </c:dPt>
          <c:dPt>
            <c:idx val="50"/>
            <c:invertIfNegative val="0"/>
            <c:bubble3D val="0"/>
            <c:spPr>
              <a:solidFill>
                <a:srgbClr val="7C878E"/>
              </a:solidFill>
              <a:ln>
                <a:noFill/>
              </a:ln>
              <a:effectLst/>
            </c:spPr>
            <c:extLst>
              <c:ext xmlns:c16="http://schemas.microsoft.com/office/drawing/2014/chart" uri="{C3380CC4-5D6E-409C-BE32-E72D297353CC}">
                <c16:uniqueId val="{00000015-7F81-4782-B8A8-035B4C423919}"/>
              </c:ext>
            </c:extLst>
          </c:dPt>
          <c:dPt>
            <c:idx val="58"/>
            <c:invertIfNegative val="0"/>
            <c:bubble3D val="0"/>
            <c:extLst>
              <c:ext xmlns:c16="http://schemas.microsoft.com/office/drawing/2014/chart" uri="{C3380CC4-5D6E-409C-BE32-E72D297353CC}">
                <c16:uniqueId val="{00000016-7F81-4782-B8A8-035B4C423919}"/>
              </c:ext>
            </c:extLst>
          </c:dPt>
          <c:dPt>
            <c:idx val="59"/>
            <c:invertIfNegative val="0"/>
            <c:bubble3D val="0"/>
            <c:spPr>
              <a:solidFill>
                <a:srgbClr val="C9D0D6"/>
              </a:solidFill>
              <a:ln>
                <a:noFill/>
              </a:ln>
              <a:effectLst/>
            </c:spPr>
            <c:extLst>
              <c:ext xmlns:c16="http://schemas.microsoft.com/office/drawing/2014/chart" uri="{C3380CC4-5D6E-409C-BE32-E72D297353CC}">
                <c16:uniqueId val="{00000018-7F81-4782-B8A8-035B4C423919}"/>
              </c:ext>
            </c:extLst>
          </c:dPt>
          <c:dPt>
            <c:idx val="62"/>
            <c:invertIfNegative val="0"/>
            <c:bubble3D val="0"/>
            <c:spPr>
              <a:solidFill>
                <a:srgbClr val="7C878E"/>
              </a:solidFill>
              <a:ln>
                <a:noFill/>
              </a:ln>
              <a:effectLst/>
            </c:spPr>
            <c:extLst>
              <c:ext xmlns:c16="http://schemas.microsoft.com/office/drawing/2014/chart" uri="{C3380CC4-5D6E-409C-BE32-E72D297353CC}">
                <c16:uniqueId val="{0000001A-7F81-4782-B8A8-035B4C423919}"/>
              </c:ext>
            </c:extLst>
          </c:dPt>
          <c:dPt>
            <c:idx val="70"/>
            <c:invertIfNegative val="0"/>
            <c:bubble3D val="0"/>
            <c:extLst>
              <c:ext xmlns:c16="http://schemas.microsoft.com/office/drawing/2014/chart" uri="{C3380CC4-5D6E-409C-BE32-E72D297353CC}">
                <c16:uniqueId val="{0000001B-7F81-4782-B8A8-035B4C423919}"/>
              </c:ext>
            </c:extLst>
          </c:dPt>
          <c:dPt>
            <c:idx val="71"/>
            <c:invertIfNegative val="0"/>
            <c:bubble3D val="0"/>
            <c:spPr>
              <a:solidFill>
                <a:srgbClr val="C9D0D6"/>
              </a:solidFill>
              <a:ln>
                <a:noFill/>
              </a:ln>
              <a:effectLst/>
            </c:spPr>
            <c:extLst>
              <c:ext xmlns:c16="http://schemas.microsoft.com/office/drawing/2014/chart" uri="{C3380CC4-5D6E-409C-BE32-E72D297353CC}">
                <c16:uniqueId val="{0000001D-7F81-4782-B8A8-035B4C423919}"/>
              </c:ext>
            </c:extLst>
          </c:dPt>
          <c:dPt>
            <c:idx val="74"/>
            <c:invertIfNegative val="0"/>
            <c:bubble3D val="0"/>
            <c:spPr>
              <a:solidFill>
                <a:srgbClr val="7C878E"/>
              </a:solidFill>
              <a:ln>
                <a:noFill/>
              </a:ln>
              <a:effectLst/>
            </c:spPr>
            <c:extLst>
              <c:ext xmlns:c16="http://schemas.microsoft.com/office/drawing/2014/chart" uri="{C3380CC4-5D6E-409C-BE32-E72D297353CC}">
                <c16:uniqueId val="{0000001F-7F81-4782-B8A8-035B4C423919}"/>
              </c:ext>
            </c:extLst>
          </c:dPt>
          <c:dPt>
            <c:idx val="86"/>
            <c:invertIfNegative val="0"/>
            <c:bubble3D val="0"/>
            <c:spPr>
              <a:solidFill>
                <a:srgbClr val="7C878E"/>
              </a:solidFill>
              <a:ln>
                <a:noFill/>
              </a:ln>
              <a:effectLst/>
            </c:spPr>
            <c:extLst>
              <c:ext xmlns:c16="http://schemas.microsoft.com/office/drawing/2014/chart" uri="{C3380CC4-5D6E-409C-BE32-E72D297353CC}">
                <c16:uniqueId val="{00000021-7F81-4782-B8A8-035B4C423919}"/>
              </c:ext>
            </c:extLst>
          </c:dPt>
          <c:dPt>
            <c:idx val="98"/>
            <c:invertIfNegative val="0"/>
            <c:bubble3D val="0"/>
            <c:spPr>
              <a:solidFill>
                <a:srgbClr val="7C878E"/>
              </a:solidFill>
              <a:ln>
                <a:noFill/>
              </a:ln>
              <a:effectLst/>
            </c:spPr>
            <c:extLst>
              <c:ext xmlns:c16="http://schemas.microsoft.com/office/drawing/2014/chart" uri="{C3380CC4-5D6E-409C-BE32-E72D297353CC}">
                <c16:uniqueId val="{00000023-7F81-4782-B8A8-035B4C423919}"/>
              </c:ext>
            </c:extLst>
          </c:dPt>
          <c:dPt>
            <c:idx val="110"/>
            <c:invertIfNegative val="0"/>
            <c:bubble3D val="0"/>
            <c:spPr>
              <a:solidFill>
                <a:srgbClr val="FBBB27"/>
              </a:solidFill>
              <a:ln>
                <a:noFill/>
              </a:ln>
              <a:effectLst/>
            </c:spPr>
            <c:extLst>
              <c:ext xmlns:c16="http://schemas.microsoft.com/office/drawing/2014/chart" uri="{C3380CC4-5D6E-409C-BE32-E72D297353CC}">
                <c16:uniqueId val="{00000025-7F81-4782-B8A8-035B4C423919}"/>
              </c:ext>
            </c:extLst>
          </c:dPt>
          <c:cat>
            <c:multiLvlStrRef>
              <c:f>'F126'!$A$6:$B$116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'F126'!$C$6:$C$116</c:f>
              <c:numCache>
                <c:formatCode>#,##0</c:formatCode>
                <c:ptCount val="111"/>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pt idx="110">
                  <c:v>191077</c:v>
                </c:pt>
              </c:numCache>
            </c:numRef>
          </c:val>
          <c:extLst>
            <c:ext xmlns:c16="http://schemas.microsoft.com/office/drawing/2014/chart" uri="{C3380CC4-5D6E-409C-BE32-E72D297353CC}">
              <c16:uniqueId val="{00000026-7F81-4782-B8A8-035B4C423919}"/>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'F126'!$D$5</c:f>
              <c:strCache>
                <c:ptCount val="1"/>
                <c:pt idx="0">
                  <c:v>Variación</c:v>
                </c:pt>
              </c:strCache>
            </c:strRef>
          </c:tx>
          <c:spPr>
            <a:ln w="28575" cap="rnd">
              <a:solidFill>
                <a:srgbClr val="B69630"/>
              </a:solidFill>
              <a:round/>
            </a:ln>
            <a:effectLst/>
          </c:spPr>
          <c:marker>
            <c:symbol val="none"/>
          </c:marker>
          <c:cat>
            <c:multiLvlStrRef>
              <c:f>'F126'!$A$6:$B$116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'F126'!$D$6:$D$116</c:f>
              <c:numCache>
                <c:formatCode>0.0</c:formatCode>
                <c:ptCount val="111"/>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pt idx="110">
                  <c:v>16.899999999999999</c:v>
                </c:pt>
              </c:numCache>
            </c:numRef>
          </c:val>
          <c:smooth val="0"/>
          <c:extLst>
            <c:ext xmlns:c16="http://schemas.microsoft.com/office/drawing/2014/chart" uri="{C3380CC4-5D6E-409C-BE32-E72D297353CC}">
              <c16:uniqueId val="{00000027-7F81-4782-B8A8-035B4C423919}"/>
            </c:ext>
          </c:extLst>
        </c:ser>
        <c:ser>
          <c:idx val="2"/>
          <c:order val="2"/>
          <c:tx>
            <c:strRef>
              <c:f>'F126'!$E$5</c:f>
              <c:strCache>
                <c:ptCount val="1"/>
                <c:pt idx="0">
                  <c:v>Variación promedio</c:v>
                </c:pt>
              </c:strCache>
            </c:strRef>
          </c:tx>
          <c:spPr>
            <a:ln w="28575" cap="rnd">
              <a:solidFill>
                <a:srgbClr val="524805"/>
              </a:solidFill>
              <a:round/>
            </a:ln>
            <a:effectLst/>
          </c:spPr>
          <c:marker>
            <c:symbol val="none"/>
          </c:marker>
          <c:cat>
            <c:multiLvlStrRef>
              <c:f>'F126'!$A$6:$B$116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'F126'!$E$6:$E$116</c:f>
              <c:numCache>
                <c:formatCode>0.0</c:formatCode>
                <c:ptCount val="111"/>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pt idx="110">
                  <c:v>12.6</c:v>
                </c:pt>
              </c:numCache>
            </c:numRef>
          </c:val>
          <c:smooth val="0"/>
          <c:extLst>
            <c:ext xmlns:c16="http://schemas.microsoft.com/office/drawing/2014/chart" uri="{C3380CC4-5D6E-409C-BE32-E72D297353CC}">
              <c16:uniqueId val="{00000028-7F81-4782-B8A8-035B4C423919}"/>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'F127'!$C$5</c:f>
              <c:strCache>
                <c:ptCount val="1"/>
                <c:pt idx="0">
                  <c:v>Establecimientos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1E88-4429-AD11-823F20BD3000}"/>
              </c:ext>
            </c:extLst>
          </c:dPt>
          <c:dPt>
            <c:idx val="14"/>
            <c:invertIfNegative val="0"/>
            <c:bubble3D val="0"/>
            <c:spPr>
              <a:solidFill>
                <a:srgbClr val="7C878E"/>
              </a:solidFill>
              <a:ln>
                <a:noFill/>
              </a:ln>
              <a:effectLst/>
            </c:spPr>
            <c:extLst>
              <c:ext xmlns:c16="http://schemas.microsoft.com/office/drawing/2014/chart" uri="{C3380CC4-5D6E-409C-BE32-E72D297353CC}">
                <c16:uniqueId val="{00000003-1E88-4429-AD11-823F20BD3000}"/>
              </c:ext>
            </c:extLst>
          </c:dPt>
          <c:dPt>
            <c:idx val="26"/>
            <c:invertIfNegative val="0"/>
            <c:bubble3D val="0"/>
            <c:spPr>
              <a:solidFill>
                <a:srgbClr val="7C878E"/>
              </a:solidFill>
              <a:ln>
                <a:noFill/>
              </a:ln>
              <a:effectLst/>
            </c:spPr>
            <c:extLst>
              <c:ext xmlns:c16="http://schemas.microsoft.com/office/drawing/2014/chart" uri="{C3380CC4-5D6E-409C-BE32-E72D297353CC}">
                <c16:uniqueId val="{00000005-1E88-4429-AD11-823F20BD3000}"/>
              </c:ext>
            </c:extLst>
          </c:dPt>
          <c:dPt>
            <c:idx val="38"/>
            <c:invertIfNegative val="0"/>
            <c:bubble3D val="0"/>
            <c:spPr>
              <a:solidFill>
                <a:srgbClr val="7C878E"/>
              </a:solidFill>
              <a:ln>
                <a:noFill/>
              </a:ln>
              <a:effectLst/>
            </c:spPr>
            <c:extLst>
              <c:ext xmlns:c16="http://schemas.microsoft.com/office/drawing/2014/chart" uri="{C3380CC4-5D6E-409C-BE32-E72D297353CC}">
                <c16:uniqueId val="{00000007-1E88-4429-AD11-823F20BD3000}"/>
              </c:ext>
            </c:extLst>
          </c:dPt>
          <c:dPt>
            <c:idx val="50"/>
            <c:invertIfNegative val="0"/>
            <c:bubble3D val="0"/>
            <c:spPr>
              <a:solidFill>
                <a:srgbClr val="7C878E"/>
              </a:solidFill>
              <a:ln>
                <a:noFill/>
              </a:ln>
              <a:effectLst/>
            </c:spPr>
            <c:extLst>
              <c:ext xmlns:c16="http://schemas.microsoft.com/office/drawing/2014/chart" uri="{C3380CC4-5D6E-409C-BE32-E72D297353CC}">
                <c16:uniqueId val="{00000009-1E88-4429-AD11-823F20BD3000}"/>
              </c:ext>
            </c:extLst>
          </c:dPt>
          <c:dPt>
            <c:idx val="62"/>
            <c:invertIfNegative val="0"/>
            <c:bubble3D val="0"/>
            <c:spPr>
              <a:solidFill>
                <a:srgbClr val="7C878E"/>
              </a:solidFill>
              <a:ln>
                <a:noFill/>
              </a:ln>
              <a:effectLst/>
            </c:spPr>
            <c:extLst>
              <c:ext xmlns:c16="http://schemas.microsoft.com/office/drawing/2014/chart" uri="{C3380CC4-5D6E-409C-BE32-E72D297353CC}">
                <c16:uniqueId val="{0000000B-1E88-4429-AD11-823F20BD3000}"/>
              </c:ext>
            </c:extLst>
          </c:dPt>
          <c:dPt>
            <c:idx val="74"/>
            <c:invertIfNegative val="0"/>
            <c:bubble3D val="0"/>
            <c:spPr>
              <a:solidFill>
                <a:srgbClr val="7C878E"/>
              </a:solidFill>
              <a:ln>
                <a:noFill/>
              </a:ln>
              <a:effectLst/>
            </c:spPr>
            <c:extLst>
              <c:ext xmlns:c16="http://schemas.microsoft.com/office/drawing/2014/chart" uri="{C3380CC4-5D6E-409C-BE32-E72D297353CC}">
                <c16:uniqueId val="{0000000D-1E88-4429-AD11-823F20BD3000}"/>
              </c:ext>
            </c:extLst>
          </c:dPt>
          <c:dPt>
            <c:idx val="86"/>
            <c:invertIfNegative val="0"/>
            <c:bubble3D val="0"/>
            <c:spPr>
              <a:solidFill>
                <a:srgbClr val="7C878E"/>
              </a:solidFill>
              <a:ln>
                <a:noFill/>
              </a:ln>
              <a:effectLst/>
            </c:spPr>
            <c:extLst>
              <c:ext xmlns:c16="http://schemas.microsoft.com/office/drawing/2014/chart" uri="{C3380CC4-5D6E-409C-BE32-E72D297353CC}">
                <c16:uniqueId val="{0000000F-1E88-4429-AD11-823F20BD3000}"/>
              </c:ext>
            </c:extLst>
          </c:dPt>
          <c:dPt>
            <c:idx val="98"/>
            <c:invertIfNegative val="0"/>
            <c:bubble3D val="0"/>
            <c:spPr>
              <a:solidFill>
                <a:srgbClr val="7C878E"/>
              </a:solidFill>
              <a:ln>
                <a:noFill/>
              </a:ln>
              <a:effectLst/>
            </c:spPr>
            <c:extLst>
              <c:ext xmlns:c16="http://schemas.microsoft.com/office/drawing/2014/chart" uri="{C3380CC4-5D6E-409C-BE32-E72D297353CC}">
                <c16:uniqueId val="{00000011-1E88-4429-AD11-823F20BD3000}"/>
              </c:ext>
            </c:extLst>
          </c:dPt>
          <c:dPt>
            <c:idx val="110"/>
            <c:invertIfNegative val="0"/>
            <c:bubble3D val="0"/>
            <c:spPr>
              <a:solidFill>
                <a:srgbClr val="FBBB27"/>
              </a:solidFill>
              <a:ln>
                <a:noFill/>
              </a:ln>
              <a:effectLst/>
            </c:spPr>
            <c:extLst>
              <c:ext xmlns:c16="http://schemas.microsoft.com/office/drawing/2014/chart" uri="{C3380CC4-5D6E-409C-BE32-E72D297353CC}">
                <c16:uniqueId val="{00000013-1E88-4429-AD11-823F20BD3000}"/>
              </c:ext>
            </c:extLst>
          </c:dPt>
          <c:cat>
            <c:multiLvlStrRef>
              <c:f>'F127'!$A$6:$B$116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'F127'!$C$6:$C$116</c:f>
              <c:numCache>
                <c:formatCode>#,##0</c:formatCode>
                <c:ptCount val="111"/>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pt idx="110">
                  <c:v>422</c:v>
                </c:pt>
              </c:numCache>
            </c:numRef>
          </c:val>
          <c:extLst>
            <c:ext xmlns:c16="http://schemas.microsoft.com/office/drawing/2014/chart" uri="{C3380CC4-5D6E-409C-BE32-E72D297353CC}">
              <c16:uniqueId val="{00000014-1E88-4429-AD11-823F20BD3000}"/>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'F127'!$D$5</c:f>
              <c:strCache>
                <c:ptCount val="1"/>
                <c:pt idx="0">
                  <c:v>Promedio</c:v>
                </c:pt>
              </c:strCache>
            </c:strRef>
          </c:tx>
          <c:spPr>
            <a:ln w="28575" cap="rnd">
              <a:solidFill>
                <a:srgbClr val="B69630"/>
              </a:solidFill>
              <a:round/>
            </a:ln>
            <a:effectLst/>
          </c:spPr>
          <c:marker>
            <c:symbol val="none"/>
          </c:marker>
          <c:cat>
            <c:multiLvlStrRef>
              <c:f>'F127'!$A$6:$B$116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'F127'!$D$6:$D$116</c:f>
              <c:numCache>
                <c:formatCode>#,##0</c:formatCode>
                <c:ptCount val="111"/>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pt idx="110">
                  <c:v>419</c:v>
                </c:pt>
              </c:numCache>
            </c:numRef>
          </c:val>
          <c:smooth val="0"/>
          <c:extLst>
            <c:ext xmlns:c16="http://schemas.microsoft.com/office/drawing/2014/chart" uri="{C3380CC4-5D6E-409C-BE32-E72D297353CC}">
              <c16:uniqueId val="{00000015-1E88-4429-AD11-823F20BD3000}"/>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AB8-40A9-AD14-5A9457A06B34}"/>
              </c:ext>
            </c:extLst>
          </c:dPt>
          <c:dPt>
            <c:idx val="1"/>
            <c:invertIfNegative val="0"/>
            <c:bubble3D val="0"/>
            <c:spPr>
              <a:solidFill>
                <a:srgbClr val="7C878E"/>
              </a:solidFill>
              <a:ln>
                <a:noFill/>
              </a:ln>
              <a:effectLst/>
            </c:spPr>
            <c:extLst>
              <c:ext xmlns:c16="http://schemas.microsoft.com/office/drawing/2014/chart" uri="{C3380CC4-5D6E-409C-BE32-E72D297353CC}">
                <c16:uniqueId val="{00000003-3AB8-40A9-AD14-5A9457A06B34}"/>
              </c:ext>
            </c:extLst>
          </c:dPt>
          <c:dPt>
            <c:idx val="2"/>
            <c:invertIfNegative val="0"/>
            <c:bubble3D val="0"/>
            <c:spPr>
              <a:solidFill>
                <a:srgbClr val="7C878E"/>
              </a:solidFill>
              <a:ln>
                <a:noFill/>
              </a:ln>
              <a:effectLst/>
            </c:spPr>
            <c:extLst>
              <c:ext xmlns:c16="http://schemas.microsoft.com/office/drawing/2014/chart" uri="{C3380CC4-5D6E-409C-BE32-E72D297353CC}">
                <c16:uniqueId val="{00000005-3AB8-40A9-AD14-5A9457A06B34}"/>
              </c:ext>
            </c:extLst>
          </c:dPt>
          <c:dPt>
            <c:idx val="3"/>
            <c:invertIfNegative val="0"/>
            <c:bubble3D val="0"/>
            <c:spPr>
              <a:solidFill>
                <a:srgbClr val="7C878E"/>
              </a:solidFill>
              <a:ln>
                <a:noFill/>
              </a:ln>
              <a:effectLst/>
            </c:spPr>
            <c:extLst>
              <c:ext xmlns:c16="http://schemas.microsoft.com/office/drawing/2014/chart" uri="{C3380CC4-5D6E-409C-BE32-E72D297353CC}">
                <c16:uniqueId val="{00000007-3AB8-40A9-AD14-5A9457A06B34}"/>
              </c:ext>
            </c:extLst>
          </c:dPt>
          <c:dPt>
            <c:idx val="4"/>
            <c:invertIfNegative val="0"/>
            <c:bubble3D val="0"/>
            <c:spPr>
              <a:solidFill>
                <a:srgbClr val="7C878E"/>
              </a:solidFill>
              <a:ln>
                <a:noFill/>
              </a:ln>
              <a:effectLst/>
            </c:spPr>
            <c:extLst>
              <c:ext xmlns:c16="http://schemas.microsoft.com/office/drawing/2014/chart" uri="{C3380CC4-5D6E-409C-BE32-E72D297353CC}">
                <c16:uniqueId val="{00000009-3AB8-40A9-AD14-5A9457A06B34}"/>
              </c:ext>
            </c:extLst>
          </c:dPt>
          <c:dPt>
            <c:idx val="5"/>
            <c:invertIfNegative val="0"/>
            <c:bubble3D val="0"/>
            <c:spPr>
              <a:solidFill>
                <a:srgbClr val="7C878E"/>
              </a:solidFill>
              <a:ln>
                <a:noFill/>
              </a:ln>
              <a:effectLst/>
            </c:spPr>
            <c:extLst>
              <c:ext xmlns:c16="http://schemas.microsoft.com/office/drawing/2014/chart" uri="{C3380CC4-5D6E-409C-BE32-E72D297353CC}">
                <c16:uniqueId val="{0000000B-3AB8-40A9-AD14-5A9457A06B34}"/>
              </c:ext>
            </c:extLst>
          </c:dPt>
          <c:dPt>
            <c:idx val="6"/>
            <c:invertIfNegative val="0"/>
            <c:bubble3D val="0"/>
            <c:spPr>
              <a:solidFill>
                <a:srgbClr val="7C878E"/>
              </a:solidFill>
              <a:ln>
                <a:noFill/>
              </a:ln>
              <a:effectLst/>
            </c:spPr>
            <c:extLst>
              <c:ext xmlns:c16="http://schemas.microsoft.com/office/drawing/2014/chart" uri="{C3380CC4-5D6E-409C-BE32-E72D297353CC}">
                <c16:uniqueId val="{0000000D-3AB8-40A9-AD14-5A9457A06B34}"/>
              </c:ext>
            </c:extLst>
          </c:dPt>
          <c:dPt>
            <c:idx val="7"/>
            <c:invertIfNegative val="0"/>
            <c:bubble3D val="0"/>
            <c:spPr>
              <a:solidFill>
                <a:srgbClr val="7C878E"/>
              </a:solidFill>
              <a:ln>
                <a:noFill/>
              </a:ln>
              <a:effectLst/>
            </c:spPr>
            <c:extLst>
              <c:ext xmlns:c16="http://schemas.microsoft.com/office/drawing/2014/chart" uri="{C3380CC4-5D6E-409C-BE32-E72D297353CC}">
                <c16:uniqueId val="{0000000F-3AB8-40A9-AD14-5A9457A06B34}"/>
              </c:ext>
            </c:extLst>
          </c:dPt>
          <c:dPt>
            <c:idx val="8"/>
            <c:invertIfNegative val="0"/>
            <c:bubble3D val="0"/>
            <c:spPr>
              <a:solidFill>
                <a:srgbClr val="7C878E"/>
              </a:solidFill>
              <a:ln>
                <a:noFill/>
              </a:ln>
              <a:effectLst/>
            </c:spPr>
            <c:extLst>
              <c:ext xmlns:c16="http://schemas.microsoft.com/office/drawing/2014/chart" uri="{C3380CC4-5D6E-409C-BE32-E72D297353CC}">
                <c16:uniqueId val="{00000011-3AB8-40A9-AD14-5A9457A06B34}"/>
              </c:ext>
            </c:extLst>
          </c:dPt>
          <c:dPt>
            <c:idx val="9"/>
            <c:invertIfNegative val="0"/>
            <c:bubble3D val="0"/>
            <c:spPr>
              <a:solidFill>
                <a:srgbClr val="7C878E"/>
              </a:solidFill>
              <a:ln>
                <a:noFill/>
              </a:ln>
              <a:effectLst/>
            </c:spPr>
            <c:extLst>
              <c:ext xmlns:c16="http://schemas.microsoft.com/office/drawing/2014/chart" uri="{C3380CC4-5D6E-409C-BE32-E72D297353CC}">
                <c16:uniqueId val="{00000013-3AB8-40A9-AD14-5A9457A06B3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AB8-40A9-AD14-5A9457A06B3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AB8-40A9-AD14-5A9457A06B3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AB8-40A9-AD14-5A9457A06B34}"/>
              </c:ext>
            </c:extLst>
          </c:dPt>
          <c:dPt>
            <c:idx val="13"/>
            <c:invertIfNegative val="0"/>
            <c:bubble3D val="0"/>
            <c:spPr>
              <a:solidFill>
                <a:srgbClr val="FBBB27"/>
              </a:solidFill>
              <a:ln>
                <a:noFill/>
              </a:ln>
              <a:effectLst/>
            </c:spPr>
            <c:extLst>
              <c:ext xmlns:c16="http://schemas.microsoft.com/office/drawing/2014/chart" uri="{C3380CC4-5D6E-409C-BE32-E72D297353CC}">
                <c16:uniqueId val="{0000001B-3AB8-40A9-AD14-5A9457A06B3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AB8-40A9-AD14-5A9457A06B3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AB8-40A9-AD14-5A9457A06B3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AB8-40A9-AD14-5A9457A06B3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AB8-40A9-AD14-5A9457A06B3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'F128'!$A$6:$A$24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'F128'!$B$6:$B$24</c:f>
              <c:numCache>
                <c:formatCode>0.0</c:formatCode>
                <c:ptCount val="19"/>
                <c:pt idx="0">
                  <c:v>0.4</c:v>
                </c:pt>
                <c:pt idx="1">
                  <c:v>0.8</c:v>
                </c:pt>
                <c:pt idx="2">
                  <c:v>0.8</c:v>
                </c:pt>
                <c:pt idx="3">
                  <c:v>0.9</c:v>
                </c:pt>
                <c:pt idx="4">
                  <c:v>1.2</c:v>
                </c:pt>
                <c:pt idx="5">
                  <c:v>1.5</c:v>
                </c:pt>
                <c:pt idx="6">
                  <c:v>2.1</c:v>
                </c:pt>
                <c:pt idx="7">
                  <c:v>2.7</c:v>
                </c:pt>
                <c:pt idx="8">
                  <c:v>2.8</c:v>
                </c:pt>
                <c:pt idx="9">
                  <c:v>3.8</c:v>
                </c:pt>
                <c:pt idx="10">
                  <c:v>4.3</c:v>
                </c:pt>
                <c:pt idx="11">
                  <c:v>5.6</c:v>
                </c:pt>
                <c:pt idx="12">
                  <c:v>6.2</c:v>
                </c:pt>
                <c:pt idx="13">
                  <c:v>6.5</c:v>
                </c:pt>
                <c:pt idx="14">
                  <c:v>6.5</c:v>
                </c:pt>
                <c:pt idx="15">
                  <c:v>6.9</c:v>
                </c:pt>
                <c:pt idx="16">
                  <c:v>9.1</c:v>
                </c:pt>
                <c:pt idx="17">
                  <c:v>12.6</c:v>
                </c:pt>
                <c:pt idx="18">
                  <c:v>17.7</c:v>
                </c:pt>
              </c:numCache>
            </c:numRef>
          </c:val>
          <c:extLst>
            <c:ext xmlns:c16="http://schemas.microsoft.com/office/drawing/2014/chart" uri="{C3380CC4-5D6E-409C-BE32-E72D297353CC}">
              <c16:uniqueId val="{00000024-3AB8-40A9-AD14-5A9457A06B3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'F129'!$C$5</c:f>
              <c:strCache>
                <c:ptCount val="1"/>
                <c:pt idx="0">
                  <c:v>Personal ocupado</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6C2D-4963-B77E-90E29E907C53}"/>
              </c:ext>
            </c:extLst>
          </c:dPt>
          <c:dPt>
            <c:idx val="14"/>
            <c:invertIfNegative val="0"/>
            <c:bubble3D val="0"/>
            <c:spPr>
              <a:solidFill>
                <a:srgbClr val="7C878E"/>
              </a:solidFill>
              <a:ln>
                <a:noFill/>
              </a:ln>
              <a:effectLst/>
            </c:spPr>
            <c:extLst>
              <c:ext xmlns:c16="http://schemas.microsoft.com/office/drawing/2014/chart" uri="{C3380CC4-5D6E-409C-BE32-E72D297353CC}">
                <c16:uniqueId val="{00000003-6C2D-4963-B77E-90E29E907C53}"/>
              </c:ext>
            </c:extLst>
          </c:dPt>
          <c:dPt>
            <c:idx val="26"/>
            <c:invertIfNegative val="0"/>
            <c:bubble3D val="0"/>
            <c:spPr>
              <a:solidFill>
                <a:srgbClr val="7C878E"/>
              </a:solidFill>
              <a:ln>
                <a:noFill/>
              </a:ln>
              <a:effectLst/>
            </c:spPr>
            <c:extLst>
              <c:ext xmlns:c16="http://schemas.microsoft.com/office/drawing/2014/chart" uri="{C3380CC4-5D6E-409C-BE32-E72D297353CC}">
                <c16:uniqueId val="{00000005-6C2D-4963-B77E-90E29E907C53}"/>
              </c:ext>
            </c:extLst>
          </c:dPt>
          <c:dPt>
            <c:idx val="38"/>
            <c:invertIfNegative val="0"/>
            <c:bubble3D val="0"/>
            <c:spPr>
              <a:solidFill>
                <a:srgbClr val="7C878E"/>
              </a:solidFill>
              <a:ln>
                <a:noFill/>
              </a:ln>
              <a:effectLst/>
            </c:spPr>
            <c:extLst>
              <c:ext xmlns:c16="http://schemas.microsoft.com/office/drawing/2014/chart" uri="{C3380CC4-5D6E-409C-BE32-E72D297353CC}">
                <c16:uniqueId val="{00000007-6C2D-4963-B77E-90E29E907C53}"/>
              </c:ext>
            </c:extLst>
          </c:dPt>
          <c:dPt>
            <c:idx val="50"/>
            <c:invertIfNegative val="0"/>
            <c:bubble3D val="0"/>
            <c:spPr>
              <a:solidFill>
                <a:srgbClr val="7C878E"/>
              </a:solidFill>
              <a:ln>
                <a:noFill/>
              </a:ln>
              <a:effectLst/>
            </c:spPr>
            <c:extLst>
              <c:ext xmlns:c16="http://schemas.microsoft.com/office/drawing/2014/chart" uri="{C3380CC4-5D6E-409C-BE32-E72D297353CC}">
                <c16:uniqueId val="{00000009-6C2D-4963-B77E-90E29E907C53}"/>
              </c:ext>
            </c:extLst>
          </c:dPt>
          <c:dPt>
            <c:idx val="62"/>
            <c:invertIfNegative val="0"/>
            <c:bubble3D val="0"/>
            <c:spPr>
              <a:solidFill>
                <a:srgbClr val="7C878E"/>
              </a:solidFill>
              <a:ln>
                <a:noFill/>
              </a:ln>
              <a:effectLst/>
            </c:spPr>
            <c:extLst>
              <c:ext xmlns:c16="http://schemas.microsoft.com/office/drawing/2014/chart" uri="{C3380CC4-5D6E-409C-BE32-E72D297353CC}">
                <c16:uniqueId val="{0000000B-6C2D-4963-B77E-90E29E907C53}"/>
              </c:ext>
            </c:extLst>
          </c:dPt>
          <c:dPt>
            <c:idx val="74"/>
            <c:invertIfNegative val="0"/>
            <c:bubble3D val="0"/>
            <c:spPr>
              <a:solidFill>
                <a:srgbClr val="7C878E"/>
              </a:solidFill>
              <a:ln>
                <a:noFill/>
              </a:ln>
              <a:effectLst/>
            </c:spPr>
            <c:extLst>
              <c:ext xmlns:c16="http://schemas.microsoft.com/office/drawing/2014/chart" uri="{C3380CC4-5D6E-409C-BE32-E72D297353CC}">
                <c16:uniqueId val="{0000000D-6C2D-4963-B77E-90E29E907C53}"/>
              </c:ext>
            </c:extLst>
          </c:dPt>
          <c:dPt>
            <c:idx val="86"/>
            <c:invertIfNegative val="0"/>
            <c:bubble3D val="0"/>
            <c:spPr>
              <a:solidFill>
                <a:srgbClr val="7C878E"/>
              </a:solidFill>
              <a:ln>
                <a:noFill/>
              </a:ln>
              <a:effectLst/>
            </c:spPr>
            <c:extLst>
              <c:ext xmlns:c16="http://schemas.microsoft.com/office/drawing/2014/chart" uri="{C3380CC4-5D6E-409C-BE32-E72D297353CC}">
                <c16:uniqueId val="{0000000F-6C2D-4963-B77E-90E29E907C53}"/>
              </c:ext>
            </c:extLst>
          </c:dPt>
          <c:dPt>
            <c:idx val="98"/>
            <c:invertIfNegative val="0"/>
            <c:bubble3D val="0"/>
            <c:spPr>
              <a:solidFill>
                <a:srgbClr val="7C878E"/>
              </a:solidFill>
              <a:ln>
                <a:noFill/>
              </a:ln>
              <a:effectLst/>
            </c:spPr>
            <c:extLst>
              <c:ext xmlns:c16="http://schemas.microsoft.com/office/drawing/2014/chart" uri="{C3380CC4-5D6E-409C-BE32-E72D297353CC}">
                <c16:uniqueId val="{00000011-6C2D-4963-B77E-90E29E907C53}"/>
              </c:ext>
            </c:extLst>
          </c:dPt>
          <c:dPt>
            <c:idx val="110"/>
            <c:invertIfNegative val="0"/>
            <c:bubble3D val="0"/>
            <c:spPr>
              <a:solidFill>
                <a:srgbClr val="FBBB27"/>
              </a:solidFill>
              <a:ln>
                <a:noFill/>
              </a:ln>
              <a:effectLst/>
            </c:spPr>
            <c:extLst>
              <c:ext xmlns:c16="http://schemas.microsoft.com/office/drawing/2014/chart" uri="{C3380CC4-5D6E-409C-BE32-E72D297353CC}">
                <c16:uniqueId val="{00000013-6C2D-4963-B77E-90E29E907C53}"/>
              </c:ext>
            </c:extLst>
          </c:dPt>
          <c:cat>
            <c:multiLvlStrRef>
              <c:f>'F129'!$A$6:$B$116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'F129'!$C$6:$C$116</c:f>
              <c:numCache>
                <c:formatCode>#,##0</c:formatCode>
                <c:ptCount val="111"/>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pt idx="110">
                  <c:v>200810</c:v>
                </c:pt>
              </c:numCache>
            </c:numRef>
          </c:val>
          <c:extLst>
            <c:ext xmlns:c16="http://schemas.microsoft.com/office/drawing/2014/chart" uri="{C3380CC4-5D6E-409C-BE32-E72D297353CC}">
              <c16:uniqueId val="{00000014-6C2D-4963-B77E-90E29E907C5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'F129'!$D$5</c:f>
              <c:strCache>
                <c:ptCount val="1"/>
                <c:pt idx="0">
                  <c:v>Promedio</c:v>
                </c:pt>
              </c:strCache>
            </c:strRef>
          </c:tx>
          <c:spPr>
            <a:ln w="28575" cap="rnd">
              <a:solidFill>
                <a:srgbClr val="B69630"/>
              </a:solidFill>
              <a:round/>
            </a:ln>
            <a:effectLst/>
          </c:spPr>
          <c:marker>
            <c:symbol val="none"/>
          </c:marker>
          <c:cat>
            <c:multiLvlStrRef>
              <c:f>'F129'!$A$6:$B$116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'F129'!$D$6:$D$116</c:f>
              <c:numCache>
                <c:formatCode>#,##0</c:formatCode>
                <c:ptCount val="111"/>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pt idx="110">
                  <c:v>196184</c:v>
                </c:pt>
              </c:numCache>
            </c:numRef>
          </c:val>
          <c:smooth val="0"/>
          <c:extLst>
            <c:ext xmlns:c16="http://schemas.microsoft.com/office/drawing/2014/chart" uri="{C3380CC4-5D6E-409C-BE32-E72D297353CC}">
              <c16:uniqueId val="{00000015-6C2D-4963-B77E-90E29E907C5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'F130'!$C$5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8A7B-49BA-9A56-A86AB942729D}"/>
              </c:ext>
            </c:extLst>
          </c:dPt>
          <c:dPt>
            <c:idx val="14"/>
            <c:invertIfNegative val="0"/>
            <c:bubble3D val="0"/>
            <c:spPr>
              <a:solidFill>
                <a:srgbClr val="7C878E"/>
              </a:solidFill>
              <a:ln>
                <a:noFill/>
              </a:ln>
              <a:effectLst/>
            </c:spPr>
            <c:extLst>
              <c:ext xmlns:c16="http://schemas.microsoft.com/office/drawing/2014/chart" uri="{C3380CC4-5D6E-409C-BE32-E72D297353CC}">
                <c16:uniqueId val="{00000003-8A7B-49BA-9A56-A86AB942729D}"/>
              </c:ext>
            </c:extLst>
          </c:dPt>
          <c:dPt>
            <c:idx val="26"/>
            <c:invertIfNegative val="0"/>
            <c:bubble3D val="0"/>
            <c:spPr>
              <a:solidFill>
                <a:srgbClr val="7C878E"/>
              </a:solidFill>
              <a:ln>
                <a:noFill/>
              </a:ln>
              <a:effectLst/>
            </c:spPr>
            <c:extLst>
              <c:ext xmlns:c16="http://schemas.microsoft.com/office/drawing/2014/chart" uri="{C3380CC4-5D6E-409C-BE32-E72D297353CC}">
                <c16:uniqueId val="{00000005-8A7B-49BA-9A56-A86AB942729D}"/>
              </c:ext>
            </c:extLst>
          </c:dPt>
          <c:dPt>
            <c:idx val="38"/>
            <c:invertIfNegative val="0"/>
            <c:bubble3D val="0"/>
            <c:spPr>
              <a:solidFill>
                <a:srgbClr val="7C878E"/>
              </a:solidFill>
              <a:ln>
                <a:noFill/>
              </a:ln>
              <a:effectLst/>
            </c:spPr>
            <c:extLst>
              <c:ext xmlns:c16="http://schemas.microsoft.com/office/drawing/2014/chart" uri="{C3380CC4-5D6E-409C-BE32-E72D297353CC}">
                <c16:uniqueId val="{00000007-8A7B-49BA-9A56-A86AB942729D}"/>
              </c:ext>
            </c:extLst>
          </c:dPt>
          <c:dPt>
            <c:idx val="50"/>
            <c:invertIfNegative val="0"/>
            <c:bubble3D val="0"/>
            <c:spPr>
              <a:solidFill>
                <a:srgbClr val="7C878E"/>
              </a:solidFill>
              <a:ln>
                <a:noFill/>
              </a:ln>
              <a:effectLst/>
            </c:spPr>
            <c:extLst>
              <c:ext xmlns:c16="http://schemas.microsoft.com/office/drawing/2014/chart" uri="{C3380CC4-5D6E-409C-BE32-E72D297353CC}">
                <c16:uniqueId val="{00000009-8A7B-49BA-9A56-A86AB942729D}"/>
              </c:ext>
            </c:extLst>
          </c:dPt>
          <c:dPt>
            <c:idx val="62"/>
            <c:invertIfNegative val="0"/>
            <c:bubble3D val="0"/>
            <c:spPr>
              <a:solidFill>
                <a:srgbClr val="7C878E"/>
              </a:solidFill>
              <a:ln>
                <a:noFill/>
              </a:ln>
              <a:effectLst/>
            </c:spPr>
            <c:extLst>
              <c:ext xmlns:c16="http://schemas.microsoft.com/office/drawing/2014/chart" uri="{C3380CC4-5D6E-409C-BE32-E72D297353CC}">
                <c16:uniqueId val="{0000000B-8A7B-49BA-9A56-A86AB942729D}"/>
              </c:ext>
            </c:extLst>
          </c:dPt>
          <c:dPt>
            <c:idx val="74"/>
            <c:invertIfNegative val="0"/>
            <c:bubble3D val="0"/>
            <c:spPr>
              <a:solidFill>
                <a:srgbClr val="7C878E"/>
              </a:solidFill>
              <a:ln>
                <a:noFill/>
              </a:ln>
              <a:effectLst/>
            </c:spPr>
            <c:extLst>
              <c:ext xmlns:c16="http://schemas.microsoft.com/office/drawing/2014/chart" uri="{C3380CC4-5D6E-409C-BE32-E72D297353CC}">
                <c16:uniqueId val="{0000000D-8A7B-49BA-9A56-A86AB942729D}"/>
              </c:ext>
            </c:extLst>
          </c:dPt>
          <c:dPt>
            <c:idx val="86"/>
            <c:invertIfNegative val="0"/>
            <c:bubble3D val="0"/>
            <c:spPr>
              <a:solidFill>
                <a:srgbClr val="7C878E"/>
              </a:solidFill>
              <a:ln>
                <a:noFill/>
              </a:ln>
              <a:effectLst/>
            </c:spPr>
            <c:extLst>
              <c:ext xmlns:c16="http://schemas.microsoft.com/office/drawing/2014/chart" uri="{C3380CC4-5D6E-409C-BE32-E72D297353CC}">
                <c16:uniqueId val="{0000000F-8A7B-49BA-9A56-A86AB942729D}"/>
              </c:ext>
            </c:extLst>
          </c:dPt>
          <c:dPt>
            <c:idx val="98"/>
            <c:invertIfNegative val="0"/>
            <c:bubble3D val="0"/>
            <c:spPr>
              <a:solidFill>
                <a:srgbClr val="7C878E"/>
              </a:solidFill>
              <a:ln>
                <a:noFill/>
              </a:ln>
              <a:effectLst/>
            </c:spPr>
            <c:extLst>
              <c:ext xmlns:c16="http://schemas.microsoft.com/office/drawing/2014/chart" uri="{C3380CC4-5D6E-409C-BE32-E72D297353CC}">
                <c16:uniqueId val="{00000011-8A7B-49BA-9A56-A86AB942729D}"/>
              </c:ext>
            </c:extLst>
          </c:dPt>
          <c:dPt>
            <c:idx val="110"/>
            <c:invertIfNegative val="0"/>
            <c:bubble3D val="0"/>
            <c:spPr>
              <a:solidFill>
                <a:srgbClr val="FBBB27"/>
              </a:solidFill>
              <a:ln>
                <a:noFill/>
              </a:ln>
              <a:effectLst/>
            </c:spPr>
            <c:extLst>
              <c:ext xmlns:c16="http://schemas.microsoft.com/office/drawing/2014/chart" uri="{C3380CC4-5D6E-409C-BE32-E72D297353CC}">
                <c16:uniqueId val="{00000013-8A7B-49BA-9A56-A86AB942729D}"/>
              </c:ext>
            </c:extLst>
          </c:dPt>
          <c:cat>
            <c:multiLvlStrRef>
              <c:f>'F130'!$A$6:$B$116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'F130'!$C$6:$C$116</c:f>
              <c:numCache>
                <c:formatCode>0.0</c:formatCode>
                <c:ptCount val="111"/>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pt idx="110">
                  <c:v>-3</c:v>
                </c:pt>
              </c:numCache>
            </c:numRef>
          </c:val>
          <c:extLst>
            <c:ext xmlns:c16="http://schemas.microsoft.com/office/drawing/2014/chart" uri="{C3380CC4-5D6E-409C-BE32-E72D297353CC}">
              <c16:uniqueId val="{00000014-8A7B-49BA-9A56-A86AB942729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'F130'!$D$5</c:f>
              <c:strCache>
                <c:ptCount val="1"/>
                <c:pt idx="0">
                  <c:v>Variación promedio</c:v>
                </c:pt>
              </c:strCache>
            </c:strRef>
          </c:tx>
          <c:spPr>
            <a:ln w="28575" cap="rnd">
              <a:solidFill>
                <a:srgbClr val="B69630"/>
              </a:solidFill>
              <a:round/>
            </a:ln>
            <a:effectLst/>
          </c:spPr>
          <c:marker>
            <c:symbol val="none"/>
          </c:marker>
          <c:cat>
            <c:multiLvlStrRef>
              <c:f>'F130'!$A$6:$B$116</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'F130'!$D$6:$D$116</c:f>
              <c:numCache>
                <c:formatCode>0.0</c:formatCode>
                <c:ptCount val="111"/>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pt idx="110">
                  <c:v>-0.8</c:v>
                </c:pt>
              </c:numCache>
            </c:numRef>
          </c:val>
          <c:smooth val="0"/>
          <c:extLst>
            <c:ext xmlns:c16="http://schemas.microsoft.com/office/drawing/2014/chart" uri="{C3380CC4-5D6E-409C-BE32-E72D297353CC}">
              <c16:uniqueId val="{00000015-8A7B-49BA-9A56-A86AB942729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0AE-460C-80AC-7A84FB1674CC}"/>
              </c:ext>
            </c:extLst>
          </c:dPt>
          <c:dPt>
            <c:idx val="1"/>
            <c:invertIfNegative val="0"/>
            <c:bubble3D val="0"/>
            <c:spPr>
              <a:solidFill>
                <a:srgbClr val="7C878E"/>
              </a:solidFill>
              <a:ln>
                <a:noFill/>
              </a:ln>
              <a:effectLst/>
            </c:spPr>
            <c:extLst>
              <c:ext xmlns:c16="http://schemas.microsoft.com/office/drawing/2014/chart" uri="{C3380CC4-5D6E-409C-BE32-E72D297353CC}">
                <c16:uniqueId val="{00000003-10AE-460C-80AC-7A84FB1674CC}"/>
              </c:ext>
            </c:extLst>
          </c:dPt>
          <c:dPt>
            <c:idx val="2"/>
            <c:invertIfNegative val="0"/>
            <c:bubble3D val="0"/>
            <c:spPr>
              <a:solidFill>
                <a:srgbClr val="7C878E"/>
              </a:solidFill>
              <a:ln>
                <a:noFill/>
              </a:ln>
              <a:effectLst/>
            </c:spPr>
            <c:extLst>
              <c:ext xmlns:c16="http://schemas.microsoft.com/office/drawing/2014/chart" uri="{C3380CC4-5D6E-409C-BE32-E72D297353CC}">
                <c16:uniqueId val="{00000005-10AE-460C-80AC-7A84FB1674CC}"/>
              </c:ext>
            </c:extLst>
          </c:dPt>
          <c:dPt>
            <c:idx val="3"/>
            <c:invertIfNegative val="0"/>
            <c:bubble3D val="0"/>
            <c:spPr>
              <a:solidFill>
                <a:srgbClr val="7C878E"/>
              </a:solidFill>
              <a:ln>
                <a:noFill/>
              </a:ln>
              <a:effectLst/>
            </c:spPr>
            <c:extLst>
              <c:ext xmlns:c16="http://schemas.microsoft.com/office/drawing/2014/chart" uri="{C3380CC4-5D6E-409C-BE32-E72D297353CC}">
                <c16:uniqueId val="{00000007-10AE-460C-80AC-7A84FB1674CC}"/>
              </c:ext>
            </c:extLst>
          </c:dPt>
          <c:dPt>
            <c:idx val="4"/>
            <c:invertIfNegative val="0"/>
            <c:bubble3D val="0"/>
            <c:spPr>
              <a:solidFill>
                <a:srgbClr val="7C878E"/>
              </a:solidFill>
              <a:ln>
                <a:noFill/>
              </a:ln>
              <a:effectLst/>
            </c:spPr>
            <c:extLst>
              <c:ext xmlns:c16="http://schemas.microsoft.com/office/drawing/2014/chart" uri="{C3380CC4-5D6E-409C-BE32-E72D297353CC}">
                <c16:uniqueId val="{00000009-10AE-460C-80AC-7A84FB1674CC}"/>
              </c:ext>
            </c:extLst>
          </c:dPt>
          <c:dPt>
            <c:idx val="5"/>
            <c:invertIfNegative val="0"/>
            <c:bubble3D val="0"/>
            <c:spPr>
              <a:solidFill>
                <a:srgbClr val="7C878E"/>
              </a:solidFill>
              <a:ln>
                <a:noFill/>
              </a:ln>
              <a:effectLst/>
            </c:spPr>
            <c:extLst>
              <c:ext xmlns:c16="http://schemas.microsoft.com/office/drawing/2014/chart" uri="{C3380CC4-5D6E-409C-BE32-E72D297353CC}">
                <c16:uniqueId val="{0000000B-10AE-460C-80AC-7A84FB1674CC}"/>
              </c:ext>
            </c:extLst>
          </c:dPt>
          <c:dPt>
            <c:idx val="6"/>
            <c:invertIfNegative val="0"/>
            <c:bubble3D val="0"/>
            <c:spPr>
              <a:solidFill>
                <a:srgbClr val="7C878E"/>
              </a:solidFill>
              <a:ln>
                <a:noFill/>
              </a:ln>
              <a:effectLst/>
            </c:spPr>
            <c:extLst>
              <c:ext xmlns:c16="http://schemas.microsoft.com/office/drawing/2014/chart" uri="{C3380CC4-5D6E-409C-BE32-E72D297353CC}">
                <c16:uniqueId val="{0000000D-10AE-460C-80AC-7A84FB1674CC}"/>
              </c:ext>
            </c:extLst>
          </c:dPt>
          <c:dPt>
            <c:idx val="7"/>
            <c:invertIfNegative val="0"/>
            <c:bubble3D val="0"/>
            <c:spPr>
              <a:solidFill>
                <a:srgbClr val="7C878E"/>
              </a:solidFill>
              <a:ln>
                <a:noFill/>
              </a:ln>
              <a:effectLst/>
            </c:spPr>
            <c:extLst>
              <c:ext xmlns:c16="http://schemas.microsoft.com/office/drawing/2014/chart" uri="{C3380CC4-5D6E-409C-BE32-E72D297353CC}">
                <c16:uniqueId val="{0000000F-10AE-460C-80AC-7A84FB1674CC}"/>
              </c:ext>
            </c:extLst>
          </c:dPt>
          <c:dPt>
            <c:idx val="8"/>
            <c:invertIfNegative val="0"/>
            <c:bubble3D val="0"/>
            <c:spPr>
              <a:solidFill>
                <a:srgbClr val="7C878E"/>
              </a:solidFill>
              <a:ln>
                <a:noFill/>
              </a:ln>
              <a:effectLst/>
            </c:spPr>
            <c:extLst>
              <c:ext xmlns:c16="http://schemas.microsoft.com/office/drawing/2014/chart" uri="{C3380CC4-5D6E-409C-BE32-E72D297353CC}">
                <c16:uniqueId val="{00000011-10AE-460C-80AC-7A84FB1674CC}"/>
              </c:ext>
            </c:extLst>
          </c:dPt>
          <c:dPt>
            <c:idx val="9"/>
            <c:invertIfNegative val="0"/>
            <c:bubble3D val="0"/>
            <c:spPr>
              <a:solidFill>
                <a:srgbClr val="7C878E"/>
              </a:solidFill>
              <a:ln>
                <a:noFill/>
              </a:ln>
              <a:effectLst/>
            </c:spPr>
            <c:extLst>
              <c:ext xmlns:c16="http://schemas.microsoft.com/office/drawing/2014/chart" uri="{C3380CC4-5D6E-409C-BE32-E72D297353CC}">
                <c16:uniqueId val="{00000013-10AE-460C-80AC-7A84FB1674C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0AE-460C-80AC-7A84FB1674C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0AE-460C-80AC-7A84FB1674C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0AE-460C-80AC-7A84FB1674CC}"/>
              </c:ext>
            </c:extLst>
          </c:dPt>
          <c:dPt>
            <c:idx val="13"/>
            <c:invertIfNegative val="0"/>
            <c:bubble3D val="0"/>
            <c:spPr>
              <a:solidFill>
                <a:srgbClr val="FBBB27"/>
              </a:solidFill>
              <a:ln>
                <a:noFill/>
              </a:ln>
              <a:effectLst/>
            </c:spPr>
            <c:extLst>
              <c:ext xmlns:c16="http://schemas.microsoft.com/office/drawing/2014/chart" uri="{C3380CC4-5D6E-409C-BE32-E72D297353CC}">
                <c16:uniqueId val="{0000001B-10AE-460C-80AC-7A84FB1674C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0AE-460C-80AC-7A84FB1674C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0AE-460C-80AC-7A84FB1674C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0AE-460C-80AC-7A84FB1674C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0AE-460C-80AC-7A84FB1674C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'F131'!$A$6:$A$24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Guanajuato</c:v>
                </c:pt>
                <c:pt idx="12">
                  <c:v>Sonora</c:v>
                </c:pt>
                <c:pt idx="13">
                  <c:v>Jalisco</c:v>
                </c:pt>
                <c:pt idx="14">
                  <c:v>Tamaulipas</c:v>
                </c:pt>
                <c:pt idx="15">
                  <c:v>Coahuila</c:v>
                </c:pt>
                <c:pt idx="16">
                  <c:v>Nuevo León</c:v>
                </c:pt>
                <c:pt idx="17">
                  <c:v>Baja California</c:v>
                </c:pt>
                <c:pt idx="18">
                  <c:v>Chihuahua</c:v>
                </c:pt>
              </c:strCache>
            </c:strRef>
          </c:cat>
          <c:val>
            <c:numRef>
              <c:f>'F131'!$B$6:$B$24</c:f>
              <c:numCache>
                <c:formatCode>0.0</c:formatCode>
                <c:ptCount val="19"/>
                <c:pt idx="0">
                  <c:v>0.2</c:v>
                </c:pt>
                <c:pt idx="1">
                  <c:v>0.7</c:v>
                </c:pt>
                <c:pt idx="2">
                  <c:v>0.8</c:v>
                </c:pt>
                <c:pt idx="3">
                  <c:v>1.1000000000000001</c:v>
                </c:pt>
                <c:pt idx="4">
                  <c:v>1.3</c:v>
                </c:pt>
                <c:pt idx="5">
                  <c:v>1.5</c:v>
                </c:pt>
                <c:pt idx="6">
                  <c:v>2</c:v>
                </c:pt>
                <c:pt idx="7">
                  <c:v>2.5</c:v>
                </c:pt>
                <c:pt idx="8">
                  <c:v>2.9</c:v>
                </c:pt>
                <c:pt idx="9">
                  <c:v>3.4</c:v>
                </c:pt>
                <c:pt idx="10">
                  <c:v>4.4000000000000004</c:v>
                </c:pt>
                <c:pt idx="11">
                  <c:v>5.9</c:v>
                </c:pt>
                <c:pt idx="12">
                  <c:v>5.9</c:v>
                </c:pt>
                <c:pt idx="13">
                  <c:v>6.2</c:v>
                </c:pt>
                <c:pt idx="14">
                  <c:v>8.4</c:v>
                </c:pt>
                <c:pt idx="15">
                  <c:v>8.8000000000000007</c:v>
                </c:pt>
                <c:pt idx="16">
                  <c:v>10.6</c:v>
                </c:pt>
                <c:pt idx="17">
                  <c:v>13.2</c:v>
                </c:pt>
                <c:pt idx="18">
                  <c:v>13.8</c:v>
                </c:pt>
              </c:numCache>
            </c:numRef>
          </c:val>
          <c:extLst>
            <c:ext xmlns:c16="http://schemas.microsoft.com/office/drawing/2014/chart" uri="{C3380CC4-5D6E-409C-BE32-E72D297353CC}">
              <c16:uniqueId val="{00000024-10AE-460C-80AC-7A84FB1674C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[8]historico_mayor!$D$1</c:f>
              <c:strCache>
                <c:ptCount val="1"/>
                <c:pt idx="0">
                  <c:v>Variación mensual</c:v>
                </c:pt>
              </c:strCache>
            </c:strRef>
          </c:tx>
          <c:spPr>
            <a:solidFill>
              <a:srgbClr val="95682B"/>
            </a:solidFill>
            <a:ln w="28575" cap="rnd">
              <a:noFill/>
              <a:round/>
            </a:ln>
            <a:effectLst/>
          </c:spPr>
          <c:invertIfNegative val="0"/>
          <c:cat>
            <c:multiLvlStrRef>
              <c:f>[8]historico_mayor!$B$2:$C$64</c:f>
              <c:multiLvlStrCache>
                <c:ptCount val="63"/>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pt idx="58">
                    <c:v>nov</c:v>
                  </c:pt>
                  <c:pt idx="59">
                    <c:v>dic</c:v>
                  </c:pt>
                  <c:pt idx="60">
                    <c:v>En</c:v>
                  </c:pt>
                  <c:pt idx="61">
                    <c:v>feb</c:v>
                  </c:pt>
                  <c:pt idx="62">
                    <c:v>mar</c:v>
                  </c:pt>
                </c:lvl>
                <c:lvl>
                  <c:pt idx="0">
                    <c:v>2017</c:v>
                  </c:pt>
                  <c:pt idx="12">
                    <c:v>2018</c:v>
                  </c:pt>
                  <c:pt idx="24">
                    <c:v>2019</c:v>
                  </c:pt>
                  <c:pt idx="36">
                    <c:v>2020</c:v>
                  </c:pt>
                  <c:pt idx="48">
                    <c:v>2021</c:v>
                  </c:pt>
                  <c:pt idx="60">
                    <c:v>2022</c:v>
                  </c:pt>
                </c:lvl>
              </c:multiLvlStrCache>
            </c:multiLvlStrRef>
          </c:cat>
          <c:val>
            <c:numRef>
              <c:f>[8]historico_mayor!$D$2:$D$64</c:f>
              <c:numCache>
                <c:formatCode>General</c:formatCode>
                <c:ptCount val="63"/>
                <c:pt idx="0">
                  <c:v>-12.02154303939701</c:v>
                </c:pt>
                <c:pt idx="1">
                  <c:v>-4.8447538822419043</c:v>
                </c:pt>
                <c:pt idx="2">
                  <c:v>7.4005116506713184</c:v>
                </c:pt>
                <c:pt idx="3">
                  <c:v>-10.686347492388071</c:v>
                </c:pt>
                <c:pt idx="4">
                  <c:v>14.291485960808073</c:v>
                </c:pt>
                <c:pt idx="5">
                  <c:v>-2.7143990105069133</c:v>
                </c:pt>
                <c:pt idx="6">
                  <c:v>-2.3842676047025013</c:v>
                </c:pt>
                <c:pt idx="7">
                  <c:v>9.3047175860867046</c:v>
                </c:pt>
                <c:pt idx="8">
                  <c:v>-4.9618710117193316</c:v>
                </c:pt>
                <c:pt idx="9">
                  <c:v>3.6682521166110482</c:v>
                </c:pt>
                <c:pt idx="10">
                  <c:v>1.6450186904582498</c:v>
                </c:pt>
                <c:pt idx="11">
                  <c:v>0.94340826656435561</c:v>
                </c:pt>
                <c:pt idx="12">
                  <c:v>-4.7526787056992132</c:v>
                </c:pt>
                <c:pt idx="13">
                  <c:v>-7.422117088172814</c:v>
                </c:pt>
                <c:pt idx="14">
                  <c:v>6.7583125773424735</c:v>
                </c:pt>
                <c:pt idx="15">
                  <c:v>2.8665465673245638</c:v>
                </c:pt>
                <c:pt idx="16">
                  <c:v>3.0439370404591504</c:v>
                </c:pt>
                <c:pt idx="17">
                  <c:v>3.008191782893078</c:v>
                </c:pt>
                <c:pt idx="18">
                  <c:v>-0.45817036467721889</c:v>
                </c:pt>
                <c:pt idx="19">
                  <c:v>1.2313032038935785</c:v>
                </c:pt>
                <c:pt idx="20">
                  <c:v>-1.2600246804466702</c:v>
                </c:pt>
                <c:pt idx="21">
                  <c:v>8.628865713549061</c:v>
                </c:pt>
                <c:pt idx="22">
                  <c:v>-2.8386049890249665</c:v>
                </c:pt>
                <c:pt idx="23">
                  <c:v>-4.6354987659124429</c:v>
                </c:pt>
                <c:pt idx="24">
                  <c:v>-5.3516688371761045</c:v>
                </c:pt>
                <c:pt idx="25">
                  <c:v>-7.1866163670527987</c:v>
                </c:pt>
                <c:pt idx="26">
                  <c:v>12.372429190207848</c:v>
                </c:pt>
                <c:pt idx="27">
                  <c:v>-4.648499589445775</c:v>
                </c:pt>
                <c:pt idx="28">
                  <c:v>3.7306480095238626</c:v>
                </c:pt>
                <c:pt idx="29">
                  <c:v>-1.1964556715668893</c:v>
                </c:pt>
                <c:pt idx="30">
                  <c:v>1.6938530144338044</c:v>
                </c:pt>
                <c:pt idx="31">
                  <c:v>-0.58446363845920946</c:v>
                </c:pt>
                <c:pt idx="32">
                  <c:v>0.86643605496510601</c:v>
                </c:pt>
                <c:pt idx="33">
                  <c:v>4.4089911267980746</c:v>
                </c:pt>
                <c:pt idx="34">
                  <c:v>-3.4039078822192579</c:v>
                </c:pt>
                <c:pt idx="35">
                  <c:v>2.4923487963242112</c:v>
                </c:pt>
                <c:pt idx="36">
                  <c:v>-9.1564572703572136</c:v>
                </c:pt>
                <c:pt idx="37">
                  <c:v>-6.6694518595727779</c:v>
                </c:pt>
                <c:pt idx="38">
                  <c:v>12.992762677877542</c:v>
                </c:pt>
                <c:pt idx="39">
                  <c:v>-21.912171164860286</c:v>
                </c:pt>
                <c:pt idx="40">
                  <c:v>2.8429525048793907</c:v>
                </c:pt>
                <c:pt idx="41">
                  <c:v>10.661668433297953</c:v>
                </c:pt>
                <c:pt idx="42">
                  <c:v>4.4399595975919199</c:v>
                </c:pt>
                <c:pt idx="43">
                  <c:v>-1.1322752060943349</c:v>
                </c:pt>
                <c:pt idx="44">
                  <c:v>0.87115017161572605</c:v>
                </c:pt>
                <c:pt idx="45">
                  <c:v>7.5960028301032558</c:v>
                </c:pt>
                <c:pt idx="46">
                  <c:v>8.004625726065763E-2</c:v>
                </c:pt>
                <c:pt idx="47">
                  <c:v>9.2702664647162614</c:v>
                </c:pt>
                <c:pt idx="48">
                  <c:v>-12.573429501109331</c:v>
                </c:pt>
                <c:pt idx="49">
                  <c:v>-1.5839829755037376</c:v>
                </c:pt>
                <c:pt idx="50">
                  <c:v>16.422313237591915</c:v>
                </c:pt>
                <c:pt idx="51">
                  <c:v>-6.3440124110643676</c:v>
                </c:pt>
                <c:pt idx="52">
                  <c:v>1.521261209709569</c:v>
                </c:pt>
                <c:pt idx="53">
                  <c:v>6.7847392550811279</c:v>
                </c:pt>
                <c:pt idx="54">
                  <c:v>-0.60485795247952034</c:v>
                </c:pt>
                <c:pt idx="55">
                  <c:v>0.96040649402542344</c:v>
                </c:pt>
                <c:pt idx="56">
                  <c:v>-6.7365024346357175E-2</c:v>
                </c:pt>
                <c:pt idx="57">
                  <c:v>-5.1900040391788249E-2</c:v>
                </c:pt>
                <c:pt idx="58">
                  <c:v>4.1162836263716347</c:v>
                </c:pt>
                <c:pt idx="59">
                  <c:v>-0.89224332459858258</c:v>
                </c:pt>
                <c:pt idx="60">
                  <c:v>-10.291714618357487</c:v>
                </c:pt>
                <c:pt idx="61">
                  <c:v>-3.1982599154602034</c:v>
                </c:pt>
                <c:pt idx="62">
                  <c:v>19.20363122740897</c:v>
                </c:pt>
              </c:numCache>
            </c:numRef>
          </c:val>
          <c:extLst>
            <c:ext xmlns:c16="http://schemas.microsoft.com/office/drawing/2014/chart" uri="{C3380CC4-5D6E-409C-BE32-E72D297353CC}">
              <c16:uniqueId val="{00000000-4184-4B3F-A791-2F67B656110F}"/>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[8]historico_mayor!$E$1</c:f>
              <c:strCache>
                <c:ptCount val="1"/>
                <c:pt idx="0">
                  <c:v>Índice</c:v>
                </c:pt>
              </c:strCache>
            </c:strRef>
          </c:tx>
          <c:spPr>
            <a:ln w="28575" cap="rnd">
              <a:solidFill>
                <a:srgbClr val="FBBB27"/>
              </a:solidFill>
              <a:round/>
            </a:ln>
            <a:effectLst/>
          </c:spPr>
          <c:marker>
            <c:symbol val="none"/>
          </c:marker>
          <c:cat>
            <c:multiLvlStrRef>
              <c:f>[8]historico_mayor!$B$2:$C$64</c:f>
              <c:multiLvlStrCache>
                <c:ptCount val="63"/>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pt idx="58">
                    <c:v>nov</c:v>
                  </c:pt>
                  <c:pt idx="59">
                    <c:v>dic</c:v>
                  </c:pt>
                  <c:pt idx="60">
                    <c:v>En</c:v>
                  </c:pt>
                  <c:pt idx="61">
                    <c:v>feb</c:v>
                  </c:pt>
                  <c:pt idx="62">
                    <c:v>mar</c:v>
                  </c:pt>
                </c:lvl>
                <c:lvl>
                  <c:pt idx="0">
                    <c:v>2017</c:v>
                  </c:pt>
                  <c:pt idx="12">
                    <c:v>2018</c:v>
                  </c:pt>
                  <c:pt idx="24">
                    <c:v>2019</c:v>
                  </c:pt>
                  <c:pt idx="36">
                    <c:v>2020</c:v>
                  </c:pt>
                  <c:pt idx="48">
                    <c:v>2021</c:v>
                  </c:pt>
                  <c:pt idx="60">
                    <c:v>2022</c:v>
                  </c:pt>
                </c:lvl>
              </c:multiLvlStrCache>
            </c:multiLvlStrRef>
          </c:cat>
          <c:val>
            <c:numRef>
              <c:f>[8]historico_mayor!$E$2:$E$64</c:f>
              <c:numCache>
                <c:formatCode>General</c:formatCode>
                <c:ptCount val="63"/>
                <c:pt idx="0">
                  <c:v>115.99312569</c:v>
                </c:pt>
                <c:pt idx="1">
                  <c:v>110.37354422999999</c:v>
                </c:pt>
                <c:pt idx="2">
                  <c:v>118.54175123</c:v>
                </c:pt>
                <c:pt idx="3">
                  <c:v>105.87396776999999</c:v>
                </c:pt>
                <c:pt idx="4">
                  <c:v>121.00493101000001</c:v>
                </c:pt>
                <c:pt idx="5">
                  <c:v>117.72037435999999</c:v>
                </c:pt>
                <c:pt idx="6">
                  <c:v>114.91360561</c:v>
                </c:pt>
                <c:pt idx="7">
                  <c:v>125.60599207999999</c:v>
                </c:pt>
                <c:pt idx="8">
                  <c:v>119.37358476999999</c:v>
                </c:pt>
                <c:pt idx="9">
                  <c:v>123.75250882</c:v>
                </c:pt>
                <c:pt idx="10">
                  <c:v>125.78826072</c:v>
                </c:pt>
                <c:pt idx="11">
                  <c:v>126.97495757</c:v>
                </c:pt>
                <c:pt idx="12">
                  <c:v>120.9402458</c:v>
                </c:pt>
                <c:pt idx="13">
                  <c:v>111.96391915</c:v>
                </c:pt>
                <c:pt idx="14">
                  <c:v>119.53079078</c:v>
                </c:pt>
                <c:pt idx="15">
                  <c:v>122.95719656</c:v>
                </c:pt>
                <c:pt idx="16">
                  <c:v>126.69993621</c:v>
                </c:pt>
                <c:pt idx="17">
                  <c:v>130.51131328</c:v>
                </c:pt>
                <c:pt idx="18">
                  <c:v>129.91334911999999</c:v>
                </c:pt>
                <c:pt idx="19">
                  <c:v>131.51297635</c:v>
                </c:pt>
                <c:pt idx="20">
                  <c:v>129.85588039000001</c:v>
                </c:pt>
                <c:pt idx="21">
                  <c:v>141.06096993</c:v>
                </c:pt>
                <c:pt idx="22">
                  <c:v>137.05680620000001</c:v>
                </c:pt>
                <c:pt idx="23">
                  <c:v>130.70353964</c:v>
                </c:pt>
                <c:pt idx="24">
                  <c:v>123.70871904000001</c:v>
                </c:pt>
                <c:pt idx="25">
                  <c:v>114.81824799</c:v>
                </c:pt>
                <c:pt idx="26">
                  <c:v>129.02405442</c:v>
                </c:pt>
                <c:pt idx="27">
                  <c:v>123.02637178000001</c:v>
                </c:pt>
                <c:pt idx="28">
                  <c:v>127.61605267</c:v>
                </c:pt>
                <c:pt idx="29">
                  <c:v>126.08918317</c:v>
                </c:pt>
                <c:pt idx="30">
                  <c:v>128.2249486</c:v>
                </c:pt>
                <c:pt idx="31">
                  <c:v>127.47552039999999</c:v>
                </c:pt>
                <c:pt idx="32">
                  <c:v>128.58001426999999</c:v>
                </c:pt>
                <c:pt idx="33">
                  <c:v>134.24909568999999</c:v>
                </c:pt>
                <c:pt idx="34">
                  <c:v>129.67938014000001</c:v>
                </c:pt>
                <c:pt idx="35">
                  <c:v>132.91144260999999</c:v>
                </c:pt>
                <c:pt idx="36">
                  <c:v>120.74146316</c:v>
                </c:pt>
                <c:pt idx="37">
                  <c:v>112.68866939999999</c:v>
                </c:pt>
                <c:pt idx="38">
                  <c:v>127.33004078</c:v>
                </c:pt>
                <c:pt idx="39">
                  <c:v>99.4292643</c:v>
                </c:pt>
                <c:pt idx="40">
                  <c:v>102.25599106</c:v>
                </c:pt>
                <c:pt idx="41">
                  <c:v>113.15818578</c:v>
                </c:pt>
                <c:pt idx="42">
                  <c:v>118.18236351</c:v>
                </c:pt>
                <c:pt idx="43">
                  <c:v>116.84421390999999</c:v>
                </c:pt>
                <c:pt idx="44">
                  <c:v>117.86210248</c:v>
                </c:pt>
                <c:pt idx="45">
                  <c:v>126.81491112</c:v>
                </c:pt>
                <c:pt idx="46">
                  <c:v>126.91642170999999</c:v>
                </c:pt>
                <c:pt idx="47">
                  <c:v>138.68191218999999</c:v>
                </c:pt>
                <c:pt idx="48">
                  <c:v>121.24483973</c:v>
                </c:pt>
                <c:pt idx="49">
                  <c:v>119.32434211</c:v>
                </c:pt>
                <c:pt idx="50">
                  <c:v>138.92015934</c:v>
                </c:pt>
                <c:pt idx="51">
                  <c:v>130.10704719</c:v>
                </c:pt>
                <c:pt idx="52">
                  <c:v>132.08631523</c:v>
                </c:pt>
                <c:pt idx="53">
                  <c:v>141.04802731000001</c:v>
                </c:pt>
                <c:pt idx="54">
                  <c:v>140.19488709999999</c:v>
                </c:pt>
                <c:pt idx="55">
                  <c:v>141.5413279</c:v>
                </c:pt>
                <c:pt idx="56">
                  <c:v>141.44597855000001</c:v>
                </c:pt>
                <c:pt idx="57">
                  <c:v>141.37256803</c:v>
                </c:pt>
                <c:pt idx="58">
                  <c:v>147.19186389999999</c:v>
                </c:pt>
                <c:pt idx="59">
                  <c:v>145.87855432000001</c:v>
                </c:pt>
                <c:pt idx="60">
                  <c:v>130.86514982</c:v>
                </c:pt>
                <c:pt idx="61">
                  <c:v>126.67974219</c:v>
                </c:pt>
                <c:pt idx="62">
                  <c:v>151.00685272000001</c:v>
                </c:pt>
              </c:numCache>
            </c:numRef>
          </c:val>
          <c:smooth val="0"/>
          <c:extLst>
            <c:ext xmlns:c16="http://schemas.microsoft.com/office/drawing/2014/chart" uri="{C3380CC4-5D6E-409C-BE32-E72D297353CC}">
              <c16:uniqueId val="{00000001-4184-4B3F-A791-2F67B656110F}"/>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s-MX"/>
                  <a:t>Variación mensual, %</a:t>
                </a:r>
              </a:p>
            </c:rich>
          </c:tx>
          <c:overlay val="0"/>
          <c:spPr>
            <a:noFill/>
            <a:ln w="25400">
              <a:noFill/>
            </a:ln>
          </c:spPr>
        </c:title>
        <c:numFmt formatCode="General"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a:pPr>
                <a:r>
                  <a:rPr lang="es-MX"/>
                  <a:t>Índice</a:t>
                </a:r>
              </a:p>
            </c:rich>
          </c:tx>
          <c:overlay val="0"/>
          <c:spPr>
            <a:noFill/>
            <a:ln w="25400">
              <a:noFill/>
            </a:ln>
          </c:spPr>
        </c:title>
        <c:numFmt formatCode="General"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'F15'!$C$6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500C-4031-818F-81495E8A7B96}"/>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'F15'!$A$8:$B$11</c:f>
              <c:multiLvlStrCache>
                <c:ptCount val="4"/>
                <c:lvl>
                  <c:pt idx="0">
                    <c:v>1er trimestre</c:v>
                  </c:pt>
                  <c:pt idx="1">
                    <c:v>1er trimestre</c:v>
                  </c:pt>
                  <c:pt idx="2">
                    <c:v>1er trimestre</c:v>
                  </c:pt>
                  <c:pt idx="3">
                    <c:v>1er trimestre</c:v>
                  </c:pt>
                </c:lvl>
                <c:lvl>
                  <c:pt idx="0">
                    <c:v>2019</c:v>
                  </c:pt>
                  <c:pt idx="1">
                    <c:v>2020</c:v>
                  </c:pt>
                  <c:pt idx="2">
                    <c:v>2021</c:v>
                  </c:pt>
                  <c:pt idx="3">
                    <c:v>2022</c:v>
                  </c:pt>
                </c:lvl>
              </c:multiLvlStrCache>
            </c:multiLvlStrRef>
          </c:cat>
          <c:val>
            <c:numRef>
              <c:f>'F15'!$C$8:$C$11</c:f>
              <c:numCache>
                <c:formatCode>#,##0.0</c:formatCode>
                <c:ptCount val="4"/>
                <c:pt idx="0">
                  <c:v>87.715945789999964</c:v>
                </c:pt>
                <c:pt idx="1">
                  <c:v>106.36507498</c:v>
                </c:pt>
                <c:pt idx="2">
                  <c:v>59.639889459999985</c:v>
                </c:pt>
                <c:pt idx="3">
                  <c:v>500.43586421000015</c:v>
                </c:pt>
              </c:numCache>
            </c:numRef>
          </c:val>
          <c:extLst>
            <c:ext xmlns:c16="http://schemas.microsoft.com/office/drawing/2014/chart" uri="{C3380CC4-5D6E-409C-BE32-E72D297353CC}">
              <c16:uniqueId val="{00000001-500C-4031-818F-81495E8A7B96}"/>
            </c:ext>
          </c:extLst>
        </c:ser>
        <c:ser>
          <c:idx val="1"/>
          <c:order val="1"/>
          <c:tx>
            <c:strRef>
              <c:f>'F15'!$D$6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'F15'!$A$8:$B$11</c:f>
              <c:multiLvlStrCache>
                <c:ptCount val="4"/>
                <c:lvl>
                  <c:pt idx="0">
                    <c:v>1er trimestre</c:v>
                  </c:pt>
                  <c:pt idx="1">
                    <c:v>1er trimestre</c:v>
                  </c:pt>
                  <c:pt idx="2">
                    <c:v>1er trimestre</c:v>
                  </c:pt>
                  <c:pt idx="3">
                    <c:v>1er trimestre</c:v>
                  </c:pt>
                </c:lvl>
                <c:lvl>
                  <c:pt idx="0">
                    <c:v>2019</c:v>
                  </c:pt>
                  <c:pt idx="1">
                    <c:v>2020</c:v>
                  </c:pt>
                  <c:pt idx="2">
                    <c:v>2021</c:v>
                  </c:pt>
                  <c:pt idx="3">
                    <c:v>2022</c:v>
                  </c:pt>
                </c:lvl>
              </c:multiLvlStrCache>
            </c:multiLvlStrRef>
          </c:cat>
          <c:val>
            <c:numRef>
              <c:f>'F15'!$D$8:$D$11</c:f>
              <c:numCache>
                <c:formatCode>#,##0.0</c:formatCode>
                <c:ptCount val="4"/>
                <c:pt idx="0">
                  <c:v>331.78315154999996</c:v>
                </c:pt>
                <c:pt idx="1">
                  <c:v>630.26888359000043</c:v>
                </c:pt>
                <c:pt idx="2">
                  <c:v>507.34076504999996</c:v>
                </c:pt>
                <c:pt idx="3">
                  <c:v>665.65480563999995</c:v>
                </c:pt>
              </c:numCache>
            </c:numRef>
          </c:val>
          <c:extLst>
            <c:ext xmlns:c16="http://schemas.microsoft.com/office/drawing/2014/chart" uri="{C3380CC4-5D6E-409C-BE32-E72D297353CC}">
              <c16:uniqueId val="{00000002-500C-4031-818F-81495E8A7B96}"/>
            </c:ext>
          </c:extLst>
        </c:ser>
        <c:ser>
          <c:idx val="2"/>
          <c:order val="2"/>
          <c:tx>
            <c:strRef>
              <c:f>'F15'!$E$6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'F15'!$A$8:$B$11</c:f>
              <c:multiLvlStrCache>
                <c:ptCount val="4"/>
                <c:lvl>
                  <c:pt idx="0">
                    <c:v>1er trimestre</c:v>
                  </c:pt>
                  <c:pt idx="1">
                    <c:v>1er trimestre</c:v>
                  </c:pt>
                  <c:pt idx="2">
                    <c:v>1er trimestre</c:v>
                  </c:pt>
                  <c:pt idx="3">
                    <c:v>1er trimestre</c:v>
                  </c:pt>
                </c:lvl>
                <c:lvl>
                  <c:pt idx="0">
                    <c:v>2019</c:v>
                  </c:pt>
                  <c:pt idx="1">
                    <c:v>2020</c:v>
                  </c:pt>
                  <c:pt idx="2">
                    <c:v>2021</c:v>
                  </c:pt>
                  <c:pt idx="3">
                    <c:v>2022</c:v>
                  </c:pt>
                </c:lvl>
              </c:multiLvlStrCache>
            </c:multiLvlStrRef>
          </c:cat>
          <c:val>
            <c:numRef>
              <c:f>'F15'!$E$8:$E$11</c:f>
              <c:numCache>
                <c:formatCode>#,##0.0</c:formatCode>
                <c:ptCount val="4"/>
                <c:pt idx="0">
                  <c:v>99.032506980000008</c:v>
                </c:pt>
                <c:pt idx="1">
                  <c:v>144.05296764999989</c:v>
                </c:pt>
                <c:pt idx="2">
                  <c:v>70.77677216000005</c:v>
                </c:pt>
                <c:pt idx="3">
                  <c:v>152.85290923999995</c:v>
                </c:pt>
              </c:numCache>
            </c:numRef>
          </c:val>
          <c:extLst>
            <c:ext xmlns:c16="http://schemas.microsoft.com/office/drawing/2014/chart" uri="{C3380CC4-5D6E-409C-BE32-E72D297353CC}">
              <c16:uniqueId val="{00000003-500C-4031-818F-81495E8A7B96}"/>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D25-45E1-837C-B58DB4062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6D25-45E1-837C-B58DB4062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6D25-45E1-837C-B58DB4062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6D25-45E1-837C-B58DB4062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6D25-45E1-837C-B58DB4062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6D25-45E1-837C-B58DB4062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6D25-45E1-837C-B58DB4062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6D25-45E1-837C-B58DB4062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6D25-45E1-837C-B58DB40629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6D25-45E1-837C-B58DB4062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D25-45E1-837C-B58DB4062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D25-45E1-837C-B58DB4062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D25-45E1-837C-B58DB4062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D25-45E1-837C-B58DB4062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D25-45E1-837C-B58DB4062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D25-45E1-837C-B58DB40629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D25-45E1-837C-B58DB4062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D25-45E1-837C-B58DB4062997}"/>
              </c:ext>
            </c:extLst>
          </c:dPt>
          <c:dPt>
            <c:idx val="21"/>
            <c:invertIfNegative val="0"/>
            <c:bubble3D val="0"/>
            <c:spPr>
              <a:solidFill>
                <a:srgbClr val="7C878E"/>
              </a:solidFill>
              <a:ln>
                <a:noFill/>
              </a:ln>
              <a:effectLst/>
            </c:spPr>
            <c:extLst>
              <c:ext xmlns:c16="http://schemas.microsoft.com/office/drawing/2014/chart" uri="{C3380CC4-5D6E-409C-BE32-E72D297353CC}">
                <c16:uniqueId val="{00000025-6D25-45E1-837C-B58DB4062997}"/>
              </c:ext>
            </c:extLst>
          </c:dPt>
          <c:dPt>
            <c:idx val="28"/>
            <c:invertIfNegative val="0"/>
            <c:bubble3D val="0"/>
            <c:spPr>
              <a:solidFill>
                <a:srgbClr val="7C878E"/>
              </a:solidFill>
              <a:ln>
                <a:noFill/>
              </a:ln>
              <a:effectLst/>
            </c:spPr>
            <c:extLst>
              <c:ext xmlns:c16="http://schemas.microsoft.com/office/drawing/2014/chart" uri="{C3380CC4-5D6E-409C-BE32-E72D297353CC}">
                <c16:uniqueId val="{00000027-6D25-45E1-837C-B58DB406299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'F133'!$A$7:$A$39</c:f>
              <c:strCache>
                <c:ptCount val="33"/>
                <c:pt idx="0">
                  <c:v>Aguascalientes</c:v>
                </c:pt>
                <c:pt idx="1">
                  <c:v>Morelos</c:v>
                </c:pt>
                <c:pt idx="2">
                  <c:v>Durango</c:v>
                </c:pt>
                <c:pt idx="3">
                  <c:v>Nayarit</c:v>
                </c:pt>
                <c:pt idx="4">
                  <c:v>Chiapas</c:v>
                </c:pt>
                <c:pt idx="5">
                  <c:v>Zacatecas</c:v>
                </c:pt>
                <c:pt idx="6">
                  <c:v>Michoacán</c:v>
                </c:pt>
                <c:pt idx="7">
                  <c:v>Hidalgo</c:v>
                </c:pt>
                <c:pt idx="8">
                  <c:v>Tabasco</c:v>
                </c:pt>
                <c:pt idx="9">
                  <c:v>Veracruz</c:v>
                </c:pt>
                <c:pt idx="10">
                  <c:v>Oaxaca</c:v>
                </c:pt>
                <c:pt idx="11">
                  <c:v>Tlaxcala</c:v>
                </c:pt>
                <c:pt idx="12">
                  <c:v>Puebla</c:v>
                </c:pt>
                <c:pt idx="13">
                  <c:v>Guerrero</c:v>
                </c:pt>
                <c:pt idx="14">
                  <c:v>Campeche</c:v>
                </c:pt>
                <c:pt idx="15">
                  <c:v>Sonora</c:v>
                </c:pt>
                <c:pt idx="16">
                  <c:v>Tamaulipas</c:v>
                </c:pt>
                <c:pt idx="17">
                  <c:v>Querétaro</c:v>
                </c:pt>
                <c:pt idx="18">
                  <c:v>Estado de México</c:v>
                </c:pt>
                <c:pt idx="19">
                  <c:v>San Luis Potosí</c:v>
                </c:pt>
                <c:pt idx="20">
                  <c:v>Jalisco</c:v>
                </c:pt>
                <c:pt idx="21">
                  <c:v>Nuevo León</c:v>
                </c:pt>
                <c:pt idx="22">
                  <c:v>Nacional</c:v>
                </c:pt>
                <c:pt idx="23">
                  <c:v>Sinaloa</c:v>
                </c:pt>
                <c:pt idx="24">
                  <c:v>Yucatán</c:v>
                </c:pt>
                <c:pt idx="25">
                  <c:v>Guanajuato</c:v>
                </c:pt>
                <c:pt idx="26">
                  <c:v>Ciudad de México</c:v>
                </c:pt>
                <c:pt idx="27">
                  <c:v>Chihuahua</c:v>
                </c:pt>
                <c:pt idx="28">
                  <c:v>Baja California</c:v>
                </c:pt>
                <c:pt idx="29">
                  <c:v>Coahuila</c:v>
                </c:pt>
                <c:pt idx="30">
                  <c:v>Colima</c:v>
                </c:pt>
                <c:pt idx="31">
                  <c:v>Quintana Roo</c:v>
                </c:pt>
                <c:pt idx="32">
                  <c:v>Baja California Sur</c:v>
                </c:pt>
              </c:strCache>
            </c:strRef>
          </c:cat>
          <c:val>
            <c:numRef>
              <c:f>'F133'!$B$7:$B$39</c:f>
              <c:numCache>
                <c:formatCode>0.00</c:formatCode>
                <c:ptCount val="33"/>
                <c:pt idx="0">
                  <c:v>-3.3796134325267375</c:v>
                </c:pt>
                <c:pt idx="1">
                  <c:v>-0.90417098782442218</c:v>
                </c:pt>
                <c:pt idx="2">
                  <c:v>-0.18448968687280842</c:v>
                </c:pt>
                <c:pt idx="3">
                  <c:v>-0.13797466391695001</c:v>
                </c:pt>
                <c:pt idx="4">
                  <c:v>-7.8962205908422567E-2</c:v>
                </c:pt>
                <c:pt idx="5">
                  <c:v>1.49025574293122</c:v>
                </c:pt>
                <c:pt idx="6">
                  <c:v>1.6854197456055844</c:v>
                </c:pt>
                <c:pt idx="7">
                  <c:v>2.5279579083703219</c:v>
                </c:pt>
                <c:pt idx="8">
                  <c:v>2.9663932077904405</c:v>
                </c:pt>
                <c:pt idx="9">
                  <c:v>3.6677782266026484</c:v>
                </c:pt>
                <c:pt idx="10">
                  <c:v>3.7334663689717313</c:v>
                </c:pt>
                <c:pt idx="11">
                  <c:v>4.2229465936062169</c:v>
                </c:pt>
                <c:pt idx="12">
                  <c:v>5.0381454464636741</c:v>
                </c:pt>
                <c:pt idx="13">
                  <c:v>5.0454324311187451</c:v>
                </c:pt>
                <c:pt idx="14">
                  <c:v>5.3891717446832788</c:v>
                </c:pt>
                <c:pt idx="15">
                  <c:v>6.4723587686330841</c:v>
                </c:pt>
                <c:pt idx="16">
                  <c:v>7.25398902423421</c:v>
                </c:pt>
                <c:pt idx="17">
                  <c:v>7.5358375439798504</c:v>
                </c:pt>
                <c:pt idx="18">
                  <c:v>8.4745599695519118</c:v>
                </c:pt>
                <c:pt idx="19">
                  <c:v>8.6734530335172195</c:v>
                </c:pt>
                <c:pt idx="20">
                  <c:v>8.7004603488961241</c:v>
                </c:pt>
                <c:pt idx="21">
                  <c:v>9.1663292351401111</c:v>
                </c:pt>
                <c:pt idx="22">
                  <c:v>9.1698003232550498</c:v>
                </c:pt>
                <c:pt idx="23">
                  <c:v>10.056321361585034</c:v>
                </c:pt>
                <c:pt idx="24">
                  <c:v>10.597516236065051</c:v>
                </c:pt>
                <c:pt idx="25">
                  <c:v>10.923055205953551</c:v>
                </c:pt>
                <c:pt idx="26">
                  <c:v>12.39993330777304</c:v>
                </c:pt>
                <c:pt idx="27">
                  <c:v>13.394361174370758</c:v>
                </c:pt>
                <c:pt idx="28">
                  <c:v>13.843075613319764</c:v>
                </c:pt>
                <c:pt idx="29">
                  <c:v>16.493799080531478</c:v>
                </c:pt>
                <c:pt idx="30">
                  <c:v>20.37323952593686</c:v>
                </c:pt>
                <c:pt idx="31">
                  <c:v>29.268076042192408</c:v>
                </c:pt>
                <c:pt idx="32">
                  <c:v>29.916015614288767</c:v>
                </c:pt>
              </c:numCache>
            </c:numRef>
          </c:val>
          <c:extLst>
            <c:ext xmlns:c16="http://schemas.microsoft.com/office/drawing/2014/chart" uri="{C3380CC4-5D6E-409C-BE32-E72D297353CC}">
              <c16:uniqueId val="{00000028-6D25-45E1-837C-B58DB4062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73-4F33-B55D-E64642E63C74}"/>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73-4F33-B55D-E64642E63C74}"/>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73-4F33-B55D-E64642E63C74}"/>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73-4F33-B55D-E64642E63C74}"/>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73-4F33-B55D-E64642E63C74}"/>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73-4F33-B55D-E64642E63C74}"/>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73-4F33-B55D-E64642E63C74}"/>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73-4F33-B55D-E64642E63C74}"/>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73-4F33-B55D-E64642E63C74}"/>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73-4F33-B55D-E64642E63C7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73-4F33-B55D-E64642E63C7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73-4F33-B55D-E64642E63C7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73-4F33-B55D-E64642E63C7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73-4F33-B55D-E64642E63C7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73-4F33-B55D-E64642E63C7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73-4F33-B55D-E64642E63C7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73-4F33-B55D-E64642E63C7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373-4F33-B55D-E64642E63C74}"/>
              </c:ext>
            </c:extLst>
          </c:dPt>
          <c:dPt>
            <c:idx val="22"/>
            <c:invertIfNegative val="0"/>
            <c:bubble3D val="0"/>
            <c:spPr>
              <a:solidFill>
                <a:srgbClr val="7C878E"/>
              </a:solidFill>
              <a:ln>
                <a:noFill/>
              </a:ln>
              <a:effectLst/>
            </c:spPr>
            <c:extLst>
              <c:ext xmlns:c16="http://schemas.microsoft.com/office/drawing/2014/chart" uri="{C3380CC4-5D6E-409C-BE32-E72D297353CC}">
                <c16:uniqueId val="{00000025-5373-4F33-B55D-E64642E63C74}"/>
              </c:ext>
            </c:extLst>
          </c:dPt>
          <c:dPt>
            <c:idx val="24"/>
            <c:invertIfNegative val="0"/>
            <c:bubble3D val="0"/>
            <c:spPr>
              <a:solidFill>
                <a:srgbClr val="7C878E"/>
              </a:solidFill>
              <a:ln>
                <a:noFill/>
              </a:ln>
              <a:effectLst/>
            </c:spPr>
            <c:extLst>
              <c:ext xmlns:c16="http://schemas.microsoft.com/office/drawing/2014/chart" uri="{C3380CC4-5D6E-409C-BE32-E72D297353CC}">
                <c16:uniqueId val="{00000027-5373-4F33-B55D-E64642E63C7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'F134'!$A$7:$A$39</c:f>
              <c:strCache>
                <c:ptCount val="33"/>
                <c:pt idx="0">
                  <c:v>Tlaxcala</c:v>
                </c:pt>
                <c:pt idx="1">
                  <c:v>Durango</c:v>
                </c:pt>
                <c:pt idx="2">
                  <c:v>Campeche</c:v>
                </c:pt>
                <c:pt idx="3">
                  <c:v>Sinaloa</c:v>
                </c:pt>
                <c:pt idx="4">
                  <c:v>Yucatán</c:v>
                </c:pt>
                <c:pt idx="5">
                  <c:v>Coahuila</c:v>
                </c:pt>
                <c:pt idx="6">
                  <c:v>Tamaulipas</c:v>
                </c:pt>
                <c:pt idx="7">
                  <c:v>Oaxaca</c:v>
                </c:pt>
                <c:pt idx="8">
                  <c:v>Colima</c:v>
                </c:pt>
                <c:pt idx="9">
                  <c:v>Tabasco</c:v>
                </c:pt>
                <c:pt idx="10">
                  <c:v>Guanajuato</c:v>
                </c:pt>
                <c:pt idx="11">
                  <c:v>México</c:v>
                </c:pt>
                <c:pt idx="12">
                  <c:v>Ciudad de México</c:v>
                </c:pt>
                <c:pt idx="13">
                  <c:v>San Luis Potosí</c:v>
                </c:pt>
                <c:pt idx="14">
                  <c:v>Puebla</c:v>
                </c:pt>
                <c:pt idx="15">
                  <c:v>Chiapas</c:v>
                </c:pt>
                <c:pt idx="16">
                  <c:v>Michoacán</c:v>
                </c:pt>
                <c:pt idx="17">
                  <c:v>Querétaro</c:v>
                </c:pt>
                <c:pt idx="18">
                  <c:v>Chihuahua</c:v>
                </c:pt>
                <c:pt idx="19">
                  <c:v>Quintana Roo</c:v>
                </c:pt>
                <c:pt idx="20">
                  <c:v>Nacional</c:v>
                </c:pt>
                <c:pt idx="21">
                  <c:v>Aguascalientes</c:v>
                </c:pt>
                <c:pt idx="22">
                  <c:v>Guerrero</c:v>
                </c:pt>
                <c:pt idx="23">
                  <c:v>Nayarit</c:v>
                </c:pt>
                <c:pt idx="24">
                  <c:v>Baja California Sur</c:v>
                </c:pt>
                <c:pt idx="25">
                  <c:v>Sonora</c:v>
                </c:pt>
                <c:pt idx="26">
                  <c:v>Veracruz</c:v>
                </c:pt>
                <c:pt idx="27">
                  <c:v>Zacatecas</c:v>
                </c:pt>
                <c:pt idx="28">
                  <c:v>Nuevo León</c:v>
                </c:pt>
                <c:pt idx="29">
                  <c:v>Morelos</c:v>
                </c:pt>
                <c:pt idx="30">
                  <c:v>Baja California</c:v>
                </c:pt>
                <c:pt idx="31">
                  <c:v>Jalisco</c:v>
                </c:pt>
                <c:pt idx="32">
                  <c:v>Hidalgo</c:v>
                </c:pt>
              </c:strCache>
            </c:strRef>
          </c:cat>
          <c:val>
            <c:numRef>
              <c:f>'F134'!$B$7:$B$39</c:f>
              <c:numCache>
                <c:formatCode>0.00</c:formatCode>
                <c:ptCount val="33"/>
                <c:pt idx="0">
                  <c:v>-4.6267331346122642</c:v>
                </c:pt>
                <c:pt idx="1">
                  <c:v>-3.7718102014221717</c:v>
                </c:pt>
                <c:pt idx="2">
                  <c:v>-3.1442765529244285</c:v>
                </c:pt>
                <c:pt idx="3">
                  <c:v>-2.3590099925026964</c:v>
                </c:pt>
                <c:pt idx="4">
                  <c:v>-1.9680731427242835</c:v>
                </c:pt>
                <c:pt idx="5">
                  <c:v>-0.38623834228208492</c:v>
                </c:pt>
                <c:pt idx="6">
                  <c:v>-0.355483038734421</c:v>
                </c:pt>
                <c:pt idx="7">
                  <c:v>-0.25774628305197395</c:v>
                </c:pt>
                <c:pt idx="8">
                  <c:v>-0.20470117894980849</c:v>
                </c:pt>
                <c:pt idx="9">
                  <c:v>-5.0220719246102885E-2</c:v>
                </c:pt>
                <c:pt idx="10">
                  <c:v>4.6603722966773231E-2</c:v>
                </c:pt>
                <c:pt idx="11">
                  <c:v>9.1708672088899656E-2</c:v>
                </c:pt>
                <c:pt idx="12">
                  <c:v>0.11231828700235652</c:v>
                </c:pt>
                <c:pt idx="13">
                  <c:v>0.159588661400207</c:v>
                </c:pt>
                <c:pt idx="14">
                  <c:v>0.58914934685847542</c:v>
                </c:pt>
                <c:pt idx="15">
                  <c:v>0.83265344507846162</c:v>
                </c:pt>
                <c:pt idx="16">
                  <c:v>1.1392496655318618</c:v>
                </c:pt>
                <c:pt idx="17">
                  <c:v>1.3592025278080673</c:v>
                </c:pt>
                <c:pt idx="18">
                  <c:v>1.4966625535187124</c:v>
                </c:pt>
                <c:pt idx="19">
                  <c:v>1.7806895129859508</c:v>
                </c:pt>
                <c:pt idx="20">
                  <c:v>2.0950205434556719</c:v>
                </c:pt>
                <c:pt idx="21">
                  <c:v>2.1697580673581127</c:v>
                </c:pt>
                <c:pt idx="22">
                  <c:v>2.7279742523266171</c:v>
                </c:pt>
                <c:pt idx="23">
                  <c:v>2.8862343504173498</c:v>
                </c:pt>
                <c:pt idx="24">
                  <c:v>2.976833279504969</c:v>
                </c:pt>
                <c:pt idx="25">
                  <c:v>3.0930199023331761</c:v>
                </c:pt>
                <c:pt idx="26">
                  <c:v>3.3113440628061532</c:v>
                </c:pt>
                <c:pt idx="27">
                  <c:v>3.5005821183736825</c:v>
                </c:pt>
                <c:pt idx="28">
                  <c:v>3.8775886796003163</c:v>
                </c:pt>
                <c:pt idx="29">
                  <c:v>4.1752501855236028</c:v>
                </c:pt>
                <c:pt idx="30">
                  <c:v>4.8179222679161535</c:v>
                </c:pt>
                <c:pt idx="31">
                  <c:v>9.1604682788368947</c:v>
                </c:pt>
                <c:pt idx="32">
                  <c:v>14.158074744345079</c:v>
                </c:pt>
              </c:numCache>
            </c:numRef>
          </c:val>
          <c:extLst>
            <c:ext xmlns:c16="http://schemas.microsoft.com/office/drawing/2014/chart" uri="{C3380CC4-5D6E-409C-BE32-E72D297353CC}">
              <c16:uniqueId val="{00000028-5373-4F33-B55D-E64642E63C7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[8]historico_menor!$D$1</c:f>
              <c:strCache>
                <c:ptCount val="1"/>
                <c:pt idx="0">
                  <c:v>Variación mensual</c:v>
                </c:pt>
              </c:strCache>
            </c:strRef>
          </c:tx>
          <c:spPr>
            <a:solidFill>
              <a:srgbClr val="95682B"/>
            </a:solidFill>
            <a:ln w="28575" cap="rnd">
              <a:noFill/>
              <a:round/>
            </a:ln>
            <a:effectLst/>
          </c:spPr>
          <c:invertIfNegative val="0"/>
          <c:cat>
            <c:multiLvlStrRef>
              <c:f>[8]historico_menor!$B$2:$C$64</c:f>
              <c:multiLvlStrCache>
                <c:ptCount val="63"/>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pt idx="58">
                    <c:v>nov</c:v>
                  </c:pt>
                  <c:pt idx="59">
                    <c:v>dic</c:v>
                  </c:pt>
                  <c:pt idx="60">
                    <c:v>En</c:v>
                  </c:pt>
                  <c:pt idx="61">
                    <c:v>feb</c:v>
                  </c:pt>
                  <c:pt idx="62">
                    <c:v>mar</c:v>
                  </c:pt>
                </c:lvl>
                <c:lvl>
                  <c:pt idx="0">
                    <c:v>2017</c:v>
                  </c:pt>
                  <c:pt idx="12">
                    <c:v>2018</c:v>
                  </c:pt>
                  <c:pt idx="24">
                    <c:v>2019</c:v>
                  </c:pt>
                  <c:pt idx="36">
                    <c:v>2020</c:v>
                  </c:pt>
                  <c:pt idx="48">
                    <c:v>2021</c:v>
                  </c:pt>
                  <c:pt idx="60">
                    <c:v>2022</c:v>
                  </c:pt>
                </c:lvl>
              </c:multiLvlStrCache>
            </c:multiLvlStrRef>
          </c:cat>
          <c:val>
            <c:numRef>
              <c:f>[8]historico_menor!$D$2:$D$64</c:f>
              <c:numCache>
                <c:formatCode>General</c:formatCode>
                <c:ptCount val="63"/>
                <c:pt idx="0">
                  <c:v>-21.587962467427495</c:v>
                </c:pt>
                <c:pt idx="1">
                  <c:v>-9.5575005044477628</c:v>
                </c:pt>
                <c:pt idx="2">
                  <c:v>11.023726380750341</c:v>
                </c:pt>
                <c:pt idx="3">
                  <c:v>-6.954896380075537</c:v>
                </c:pt>
                <c:pt idx="4">
                  <c:v>7.9998063826106209</c:v>
                </c:pt>
                <c:pt idx="5">
                  <c:v>-3.0857480862125262</c:v>
                </c:pt>
                <c:pt idx="6">
                  <c:v>1.2694968625988536</c:v>
                </c:pt>
                <c:pt idx="7">
                  <c:v>0.74867406635937139</c:v>
                </c:pt>
                <c:pt idx="8">
                  <c:v>-7.0528550337005793</c:v>
                </c:pt>
                <c:pt idx="9">
                  <c:v>8.0817857530228352</c:v>
                </c:pt>
                <c:pt idx="10">
                  <c:v>10.864187085152816</c:v>
                </c:pt>
                <c:pt idx="11">
                  <c:v>13.755120030469095</c:v>
                </c:pt>
                <c:pt idx="12">
                  <c:v>-18.849807641520229</c:v>
                </c:pt>
                <c:pt idx="13">
                  <c:v>-10.023558820049086</c:v>
                </c:pt>
                <c:pt idx="14">
                  <c:v>9.8791163093768226</c:v>
                </c:pt>
                <c:pt idx="15">
                  <c:v>-2.9678223308749914</c:v>
                </c:pt>
                <c:pt idx="16">
                  <c:v>7.0377918398950854</c:v>
                </c:pt>
                <c:pt idx="17">
                  <c:v>-3.088862294116792</c:v>
                </c:pt>
                <c:pt idx="18">
                  <c:v>2.2011961052448301</c:v>
                </c:pt>
                <c:pt idx="19">
                  <c:v>-0.12854897415818398</c:v>
                </c:pt>
                <c:pt idx="20">
                  <c:v>-5.7196245323632917</c:v>
                </c:pt>
                <c:pt idx="21">
                  <c:v>7.6311202309346671</c:v>
                </c:pt>
                <c:pt idx="22">
                  <c:v>10.768036227347777</c:v>
                </c:pt>
                <c:pt idx="23">
                  <c:v>7.1106941779588722</c:v>
                </c:pt>
                <c:pt idx="24">
                  <c:v>-16.746652583100413</c:v>
                </c:pt>
                <c:pt idx="25">
                  <c:v>-8.1031328218872147</c:v>
                </c:pt>
                <c:pt idx="26">
                  <c:v>9.9442300581397358</c:v>
                </c:pt>
                <c:pt idx="27">
                  <c:v>-5.0865150635082363</c:v>
                </c:pt>
                <c:pt idx="28">
                  <c:v>8.6437828533606318</c:v>
                </c:pt>
                <c:pt idx="29">
                  <c:v>-4.1750125047102884</c:v>
                </c:pt>
                <c:pt idx="30">
                  <c:v>3.2414170070697037</c:v>
                </c:pt>
                <c:pt idx="31">
                  <c:v>-0.68328781865148791</c:v>
                </c:pt>
                <c:pt idx="32">
                  <c:v>-6.1010737870291809</c:v>
                </c:pt>
                <c:pt idx="33">
                  <c:v>9.0106147957215281</c:v>
                </c:pt>
                <c:pt idx="34">
                  <c:v>9.9721156717654491</c:v>
                </c:pt>
                <c:pt idx="35">
                  <c:v>8.3736492697654192</c:v>
                </c:pt>
                <c:pt idx="36">
                  <c:v>-18.652705343095818</c:v>
                </c:pt>
                <c:pt idx="37">
                  <c:v>-6.5756774188098843</c:v>
                </c:pt>
                <c:pt idx="38">
                  <c:v>2.9413658120136197</c:v>
                </c:pt>
                <c:pt idx="39">
                  <c:v>-25.792435086550025</c:v>
                </c:pt>
                <c:pt idx="40">
                  <c:v>11.308610216668617</c:v>
                </c:pt>
                <c:pt idx="41">
                  <c:v>9.9454978511720231</c:v>
                </c:pt>
                <c:pt idx="42">
                  <c:v>7.0818026808404353</c:v>
                </c:pt>
                <c:pt idx="43">
                  <c:v>-0.55291718948980662</c:v>
                </c:pt>
                <c:pt idx="44">
                  <c:v>1.2662674596920969</c:v>
                </c:pt>
                <c:pt idx="45">
                  <c:v>4.1712831936529486</c:v>
                </c:pt>
                <c:pt idx="46">
                  <c:v>13.240774917962858</c:v>
                </c:pt>
                <c:pt idx="47">
                  <c:v>9.8087051122248408</c:v>
                </c:pt>
                <c:pt idx="48">
                  <c:v>-22.542953895320412</c:v>
                </c:pt>
                <c:pt idx="49">
                  <c:v>-4.4871243417422466</c:v>
                </c:pt>
                <c:pt idx="50">
                  <c:v>14.937604945220844</c:v>
                </c:pt>
                <c:pt idx="51">
                  <c:v>-6.6795469099572236</c:v>
                </c:pt>
                <c:pt idx="52">
                  <c:v>7.363937388435585</c:v>
                </c:pt>
                <c:pt idx="53">
                  <c:v>-3.589464463956678</c:v>
                </c:pt>
                <c:pt idx="54">
                  <c:v>-0.54125463928467044</c:v>
                </c:pt>
                <c:pt idx="55">
                  <c:v>1.6650056583564492</c:v>
                </c:pt>
                <c:pt idx="56">
                  <c:v>-1.9110471443941976</c:v>
                </c:pt>
                <c:pt idx="57">
                  <c:v>2.9229803363122411</c:v>
                </c:pt>
                <c:pt idx="58">
                  <c:v>12.834120620377206</c:v>
                </c:pt>
                <c:pt idx="59">
                  <c:v>7.6059477883120712</c:v>
                </c:pt>
                <c:pt idx="60">
                  <c:v>-18.256743836036907</c:v>
                </c:pt>
                <c:pt idx="61">
                  <c:v>-4.8602448083914762</c:v>
                </c:pt>
                <c:pt idx="62">
                  <c:v>11.828098237046348</c:v>
                </c:pt>
              </c:numCache>
            </c:numRef>
          </c:val>
          <c:extLst>
            <c:ext xmlns:c16="http://schemas.microsoft.com/office/drawing/2014/chart" uri="{C3380CC4-5D6E-409C-BE32-E72D297353CC}">
              <c16:uniqueId val="{00000000-3A3E-4953-ADAB-FCB777DD5309}"/>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[8]historico_menor!$E$1</c:f>
              <c:strCache>
                <c:ptCount val="1"/>
                <c:pt idx="0">
                  <c:v>Índice</c:v>
                </c:pt>
              </c:strCache>
            </c:strRef>
          </c:tx>
          <c:spPr>
            <a:ln w="28575" cap="rnd">
              <a:solidFill>
                <a:srgbClr val="FBBB27"/>
              </a:solidFill>
              <a:round/>
            </a:ln>
            <a:effectLst/>
          </c:spPr>
          <c:marker>
            <c:symbol val="none"/>
          </c:marker>
          <c:cat>
            <c:multiLvlStrRef>
              <c:f>[8]historico_menor!$B$2:$C$64</c:f>
              <c:multiLvlStrCache>
                <c:ptCount val="63"/>
                <c:lvl>
                  <c:pt idx="0">
                    <c:v>En</c:v>
                  </c:pt>
                  <c:pt idx="1">
                    <c:v>feb</c:v>
                  </c:pt>
                  <c:pt idx="2">
                    <c:v>mar</c:v>
                  </c:pt>
                  <c:pt idx="3">
                    <c:v>abr</c:v>
                  </c:pt>
                  <c:pt idx="4">
                    <c:v>may</c:v>
                  </c:pt>
                  <c:pt idx="5">
                    <c:v>jun</c:v>
                  </c:pt>
                  <c:pt idx="6">
                    <c:v>jul</c:v>
                  </c:pt>
                  <c:pt idx="7">
                    <c:v>ago</c:v>
                  </c:pt>
                  <c:pt idx="8">
                    <c:v>sept</c:v>
                  </c:pt>
                  <c:pt idx="9">
                    <c:v>oct</c:v>
                  </c:pt>
                  <c:pt idx="10">
                    <c:v>nov</c:v>
                  </c:pt>
                  <c:pt idx="11">
                    <c:v>dic</c:v>
                  </c:pt>
                  <c:pt idx="12">
                    <c:v>En</c:v>
                  </c:pt>
                  <c:pt idx="13">
                    <c:v>feb</c:v>
                  </c:pt>
                  <c:pt idx="14">
                    <c:v>mar</c:v>
                  </c:pt>
                  <c:pt idx="15">
                    <c:v>abr</c:v>
                  </c:pt>
                  <c:pt idx="16">
                    <c:v>may</c:v>
                  </c:pt>
                  <c:pt idx="17">
                    <c:v>jun</c:v>
                  </c:pt>
                  <c:pt idx="18">
                    <c:v>jul</c:v>
                  </c:pt>
                  <c:pt idx="19">
                    <c:v>ago</c:v>
                  </c:pt>
                  <c:pt idx="20">
                    <c:v>sept</c:v>
                  </c:pt>
                  <c:pt idx="21">
                    <c:v>oct</c:v>
                  </c:pt>
                  <c:pt idx="22">
                    <c:v>nov</c:v>
                  </c:pt>
                  <c:pt idx="23">
                    <c:v>dic</c:v>
                  </c:pt>
                  <c:pt idx="24">
                    <c:v>En</c:v>
                  </c:pt>
                  <c:pt idx="25">
                    <c:v>feb</c:v>
                  </c:pt>
                  <c:pt idx="26">
                    <c:v>mar</c:v>
                  </c:pt>
                  <c:pt idx="27">
                    <c:v>abr</c:v>
                  </c:pt>
                  <c:pt idx="28">
                    <c:v>may</c:v>
                  </c:pt>
                  <c:pt idx="29">
                    <c:v>jun</c:v>
                  </c:pt>
                  <c:pt idx="30">
                    <c:v>jul</c:v>
                  </c:pt>
                  <c:pt idx="31">
                    <c:v>ago</c:v>
                  </c:pt>
                  <c:pt idx="32">
                    <c:v>sept</c:v>
                  </c:pt>
                  <c:pt idx="33">
                    <c:v>oct</c:v>
                  </c:pt>
                  <c:pt idx="34">
                    <c:v>nov</c:v>
                  </c:pt>
                  <c:pt idx="35">
                    <c:v>dic</c:v>
                  </c:pt>
                  <c:pt idx="36">
                    <c:v>En</c:v>
                  </c:pt>
                  <c:pt idx="37">
                    <c:v>feb</c:v>
                  </c:pt>
                  <c:pt idx="38">
                    <c:v>mar</c:v>
                  </c:pt>
                  <c:pt idx="39">
                    <c:v>abr</c:v>
                  </c:pt>
                  <c:pt idx="40">
                    <c:v>may</c:v>
                  </c:pt>
                  <c:pt idx="41">
                    <c:v>jun</c:v>
                  </c:pt>
                  <c:pt idx="42">
                    <c:v>jul</c:v>
                  </c:pt>
                  <c:pt idx="43">
                    <c:v>ago</c:v>
                  </c:pt>
                  <c:pt idx="44">
                    <c:v>sept</c:v>
                  </c:pt>
                  <c:pt idx="45">
                    <c:v>oct</c:v>
                  </c:pt>
                  <c:pt idx="46">
                    <c:v>nov</c:v>
                  </c:pt>
                  <c:pt idx="47">
                    <c:v>dic</c:v>
                  </c:pt>
                  <c:pt idx="48">
                    <c:v>En</c:v>
                  </c:pt>
                  <c:pt idx="49">
                    <c:v>feb</c:v>
                  </c:pt>
                  <c:pt idx="50">
                    <c:v>mar</c:v>
                  </c:pt>
                  <c:pt idx="51">
                    <c:v>abr</c:v>
                  </c:pt>
                  <c:pt idx="52">
                    <c:v>may</c:v>
                  </c:pt>
                  <c:pt idx="53">
                    <c:v>jun</c:v>
                  </c:pt>
                  <c:pt idx="54">
                    <c:v>jul</c:v>
                  </c:pt>
                  <c:pt idx="55">
                    <c:v>ago</c:v>
                  </c:pt>
                  <c:pt idx="56">
                    <c:v>sept</c:v>
                  </c:pt>
                  <c:pt idx="57">
                    <c:v>oct</c:v>
                  </c:pt>
                  <c:pt idx="58">
                    <c:v>nov</c:v>
                  </c:pt>
                  <c:pt idx="59">
                    <c:v>dic</c:v>
                  </c:pt>
                  <c:pt idx="60">
                    <c:v>En</c:v>
                  </c:pt>
                  <c:pt idx="61">
                    <c:v>feb</c:v>
                  </c:pt>
                  <c:pt idx="62">
                    <c:v>mar</c:v>
                  </c:pt>
                </c:lvl>
                <c:lvl>
                  <c:pt idx="0">
                    <c:v>2017</c:v>
                  </c:pt>
                  <c:pt idx="12">
                    <c:v>2018</c:v>
                  </c:pt>
                  <c:pt idx="24">
                    <c:v>2019</c:v>
                  </c:pt>
                  <c:pt idx="36">
                    <c:v>2020</c:v>
                  </c:pt>
                  <c:pt idx="48">
                    <c:v>2021</c:v>
                  </c:pt>
                  <c:pt idx="60">
                    <c:v>2022</c:v>
                  </c:pt>
                </c:lvl>
              </c:multiLvlStrCache>
            </c:multiLvlStrRef>
          </c:cat>
          <c:val>
            <c:numRef>
              <c:f>[8]historico_menor!$E$2:$E$64</c:f>
              <c:numCache>
                <c:formatCode>General</c:formatCode>
                <c:ptCount val="63"/>
                <c:pt idx="0">
                  <c:v>119.16402352999999</c:v>
                </c:pt>
                <c:pt idx="1">
                  <c:v>107.77492137999999</c:v>
                </c:pt>
                <c:pt idx="2">
                  <c:v>119.65573381999999</c:v>
                </c:pt>
                <c:pt idx="3">
                  <c:v>111.33380151999999</c:v>
                </c:pt>
                <c:pt idx="4">
                  <c:v>120.24029007999999</c:v>
                </c:pt>
                <c:pt idx="5">
                  <c:v>116.52997763</c:v>
                </c:pt>
                <c:pt idx="6">
                  <c:v>118.00932204</c:v>
                </c:pt>
                <c:pt idx="7">
                  <c:v>118.89282722999999</c:v>
                </c:pt>
                <c:pt idx="8">
                  <c:v>110.50748848000001</c:v>
                </c:pt>
                <c:pt idx="9">
                  <c:v>119.43846694</c:v>
                </c:pt>
                <c:pt idx="10">
                  <c:v>132.41448543999999</c:v>
                </c:pt>
                <c:pt idx="11">
                  <c:v>150.62825685000001</c:v>
                </c:pt>
                <c:pt idx="12">
                  <c:v>122.23512018</c:v>
                </c:pt>
                <c:pt idx="13">
                  <c:v>109.98281101000001</c:v>
                </c:pt>
                <c:pt idx="14">
                  <c:v>120.84814083000001</c:v>
                </c:pt>
                <c:pt idx="15">
                  <c:v>117.26158272000001</c:v>
                </c:pt>
                <c:pt idx="16">
                  <c:v>125.51420881999999</c:v>
                </c:pt>
                <c:pt idx="17">
                  <c:v>121.63724775</c:v>
                </c:pt>
                <c:pt idx="18">
                  <c:v>124.31472211000001</c:v>
                </c:pt>
                <c:pt idx="19">
                  <c:v>124.15491681</c:v>
                </c:pt>
                <c:pt idx="20">
                  <c:v>117.05372173000001</c:v>
                </c:pt>
                <c:pt idx="21">
                  <c:v>125.98623197000001</c:v>
                </c:pt>
                <c:pt idx="22">
                  <c:v>139.55247507000001</c:v>
                </c:pt>
                <c:pt idx="23">
                  <c:v>149.47562479000001</c:v>
                </c:pt>
                <c:pt idx="24">
                  <c:v>124.44346121</c:v>
                </c:pt>
                <c:pt idx="25">
                  <c:v>114.35964226</c:v>
                </c:pt>
                <c:pt idx="26">
                  <c:v>125.73182817999999</c:v>
                </c:pt>
                <c:pt idx="27">
                  <c:v>119.3364598</c:v>
                </c:pt>
                <c:pt idx="28">
                  <c:v>129.65164425</c:v>
                </c:pt>
                <c:pt idx="29">
                  <c:v>124.23867189000001</c:v>
                </c:pt>
                <c:pt idx="30">
                  <c:v>128.26576532999999</c:v>
                </c:pt>
                <c:pt idx="31">
                  <c:v>127.38934098</c:v>
                </c:pt>
                <c:pt idx="32">
                  <c:v>119.61722329</c:v>
                </c:pt>
                <c:pt idx="33">
                  <c:v>130.39547051</c:v>
                </c:pt>
                <c:pt idx="34">
                  <c:v>143.39865766</c:v>
                </c:pt>
                <c:pt idx="35">
                  <c:v>155.40635831</c:v>
                </c:pt>
                <c:pt idx="36">
                  <c:v>126.41886821</c:v>
                </c:pt>
                <c:pt idx="37">
                  <c:v>118.10597124</c:v>
                </c:pt>
                <c:pt idx="38">
                  <c:v>121.5798999</c:v>
                </c:pt>
                <c:pt idx="39">
                  <c:v>90.221483140000004</c:v>
                </c:pt>
                <c:pt idx="40">
                  <c:v>100.424279</c:v>
                </c:pt>
                <c:pt idx="41">
                  <c:v>110.41197351</c:v>
                </c:pt>
                <c:pt idx="42">
                  <c:v>118.23113161000001</c:v>
                </c:pt>
                <c:pt idx="43">
                  <c:v>117.57741136</c:v>
                </c:pt>
                <c:pt idx="44">
                  <c:v>119.06625586</c:v>
                </c:pt>
                <c:pt idx="45">
                  <c:v>124.03284658</c:v>
                </c:pt>
                <c:pt idx="46">
                  <c:v>140.45575661999999</c:v>
                </c:pt>
                <c:pt idx="47">
                  <c:v>154.23264760000001</c:v>
                </c:pt>
                <c:pt idx="48">
                  <c:v>119.46405296</c:v>
                </c:pt>
                <c:pt idx="49">
                  <c:v>114.10355235999999</c:v>
                </c:pt>
                <c:pt idx="50">
                  <c:v>131.14789024000001</c:v>
                </c:pt>
                <c:pt idx="51">
                  <c:v>122.38780539</c:v>
                </c:pt>
                <c:pt idx="52">
                  <c:v>131.40036674999999</c:v>
                </c:pt>
                <c:pt idx="53">
                  <c:v>126.68379727999999</c:v>
                </c:pt>
                <c:pt idx="54">
                  <c:v>125.99811535000001</c:v>
                </c:pt>
                <c:pt idx="55">
                  <c:v>128.09599109999999</c:v>
                </c:pt>
                <c:pt idx="56">
                  <c:v>125.64801632</c:v>
                </c:pt>
                <c:pt idx="57">
                  <c:v>129.32068312999999</c:v>
                </c:pt>
                <c:pt idx="58">
                  <c:v>145.91785558999999</c:v>
                </c:pt>
                <c:pt idx="59">
                  <c:v>157.01629149999999</c:v>
                </c:pt>
                <c:pt idx="60">
                  <c:v>128.35022938</c:v>
                </c:pt>
                <c:pt idx="61">
                  <c:v>122.11209402</c:v>
                </c:pt>
                <c:pt idx="62">
                  <c:v>136.55563246</c:v>
                </c:pt>
              </c:numCache>
            </c:numRef>
          </c:val>
          <c:smooth val="0"/>
          <c:extLst>
            <c:ext xmlns:c16="http://schemas.microsoft.com/office/drawing/2014/chart" uri="{C3380CC4-5D6E-409C-BE32-E72D297353CC}">
              <c16:uniqueId val="{00000001-3A3E-4953-ADAB-FCB777DD5309}"/>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s-MX"/>
                  <a:t>Variación</a:t>
                </a:r>
                <a:r>
                  <a:rPr lang="es-MX" baseline="0"/>
                  <a:t> mensual, %</a:t>
                </a:r>
                <a:endParaRPr lang="es-MX"/>
              </a:p>
            </c:rich>
          </c:tx>
          <c:overlay val="0"/>
          <c:spPr>
            <a:noFill/>
            <a:ln w="25400">
              <a:noFill/>
            </a:ln>
          </c:spPr>
        </c:title>
        <c:numFmt formatCode="General"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a:pPr>
                <a:r>
                  <a:rPr lang="es-MX"/>
                  <a:t>Índice</a:t>
                </a:r>
              </a:p>
            </c:rich>
          </c:tx>
          <c:overlay val="0"/>
          <c:spPr>
            <a:noFill/>
            <a:ln w="25400">
              <a:noFill/>
            </a:ln>
          </c:spPr>
        </c:title>
        <c:numFmt formatCode="General"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560-4061-8CCF-C53E2AC4B505}"/>
              </c:ext>
            </c:extLst>
          </c:dPt>
          <c:dPt>
            <c:idx val="1"/>
            <c:invertIfNegative val="0"/>
            <c:bubble3D val="0"/>
            <c:spPr>
              <a:solidFill>
                <a:srgbClr val="7C878E"/>
              </a:solidFill>
              <a:ln>
                <a:noFill/>
              </a:ln>
              <a:effectLst/>
            </c:spPr>
            <c:extLst>
              <c:ext xmlns:c16="http://schemas.microsoft.com/office/drawing/2014/chart" uri="{C3380CC4-5D6E-409C-BE32-E72D297353CC}">
                <c16:uniqueId val="{00000003-2560-4061-8CCF-C53E2AC4B505}"/>
              </c:ext>
            </c:extLst>
          </c:dPt>
          <c:dPt>
            <c:idx val="2"/>
            <c:invertIfNegative val="0"/>
            <c:bubble3D val="0"/>
            <c:spPr>
              <a:solidFill>
                <a:srgbClr val="7C878E"/>
              </a:solidFill>
              <a:ln>
                <a:noFill/>
              </a:ln>
              <a:effectLst/>
            </c:spPr>
            <c:extLst>
              <c:ext xmlns:c16="http://schemas.microsoft.com/office/drawing/2014/chart" uri="{C3380CC4-5D6E-409C-BE32-E72D297353CC}">
                <c16:uniqueId val="{00000005-2560-4061-8CCF-C53E2AC4B505}"/>
              </c:ext>
            </c:extLst>
          </c:dPt>
          <c:dPt>
            <c:idx val="3"/>
            <c:invertIfNegative val="0"/>
            <c:bubble3D val="0"/>
            <c:spPr>
              <a:solidFill>
                <a:srgbClr val="7C878E"/>
              </a:solidFill>
              <a:ln>
                <a:noFill/>
              </a:ln>
              <a:effectLst/>
            </c:spPr>
            <c:extLst>
              <c:ext xmlns:c16="http://schemas.microsoft.com/office/drawing/2014/chart" uri="{C3380CC4-5D6E-409C-BE32-E72D297353CC}">
                <c16:uniqueId val="{00000007-2560-4061-8CCF-C53E2AC4B505}"/>
              </c:ext>
            </c:extLst>
          </c:dPt>
          <c:dPt>
            <c:idx val="4"/>
            <c:invertIfNegative val="0"/>
            <c:bubble3D val="0"/>
            <c:spPr>
              <a:solidFill>
                <a:srgbClr val="7C878E"/>
              </a:solidFill>
              <a:ln>
                <a:noFill/>
              </a:ln>
              <a:effectLst/>
            </c:spPr>
            <c:extLst>
              <c:ext xmlns:c16="http://schemas.microsoft.com/office/drawing/2014/chart" uri="{C3380CC4-5D6E-409C-BE32-E72D297353CC}">
                <c16:uniqueId val="{00000009-2560-4061-8CCF-C53E2AC4B505}"/>
              </c:ext>
            </c:extLst>
          </c:dPt>
          <c:dPt>
            <c:idx val="5"/>
            <c:invertIfNegative val="0"/>
            <c:bubble3D val="0"/>
            <c:spPr>
              <a:solidFill>
                <a:srgbClr val="7C878E"/>
              </a:solidFill>
              <a:ln>
                <a:noFill/>
              </a:ln>
              <a:effectLst/>
            </c:spPr>
            <c:extLst>
              <c:ext xmlns:c16="http://schemas.microsoft.com/office/drawing/2014/chart" uri="{C3380CC4-5D6E-409C-BE32-E72D297353CC}">
                <c16:uniqueId val="{0000000B-2560-4061-8CCF-C53E2AC4B505}"/>
              </c:ext>
            </c:extLst>
          </c:dPt>
          <c:dPt>
            <c:idx val="6"/>
            <c:invertIfNegative val="0"/>
            <c:bubble3D val="0"/>
            <c:spPr>
              <a:solidFill>
                <a:srgbClr val="7C878E"/>
              </a:solidFill>
              <a:ln>
                <a:noFill/>
              </a:ln>
              <a:effectLst/>
            </c:spPr>
            <c:extLst>
              <c:ext xmlns:c16="http://schemas.microsoft.com/office/drawing/2014/chart" uri="{C3380CC4-5D6E-409C-BE32-E72D297353CC}">
                <c16:uniqueId val="{0000000D-2560-4061-8CCF-C53E2AC4B505}"/>
              </c:ext>
            </c:extLst>
          </c:dPt>
          <c:dPt>
            <c:idx val="7"/>
            <c:invertIfNegative val="0"/>
            <c:bubble3D val="0"/>
            <c:spPr>
              <a:solidFill>
                <a:srgbClr val="7C878E"/>
              </a:solidFill>
              <a:ln>
                <a:noFill/>
              </a:ln>
              <a:effectLst/>
            </c:spPr>
            <c:extLst>
              <c:ext xmlns:c16="http://schemas.microsoft.com/office/drawing/2014/chart" uri="{C3380CC4-5D6E-409C-BE32-E72D297353CC}">
                <c16:uniqueId val="{0000000F-2560-4061-8CCF-C53E2AC4B505}"/>
              </c:ext>
            </c:extLst>
          </c:dPt>
          <c:dPt>
            <c:idx val="8"/>
            <c:invertIfNegative val="0"/>
            <c:bubble3D val="0"/>
            <c:spPr>
              <a:solidFill>
                <a:srgbClr val="7C878E"/>
              </a:solidFill>
              <a:ln>
                <a:noFill/>
              </a:ln>
              <a:effectLst/>
            </c:spPr>
            <c:extLst>
              <c:ext xmlns:c16="http://schemas.microsoft.com/office/drawing/2014/chart" uri="{C3380CC4-5D6E-409C-BE32-E72D297353CC}">
                <c16:uniqueId val="{00000011-2560-4061-8CCF-C53E2AC4B505}"/>
              </c:ext>
            </c:extLst>
          </c:dPt>
          <c:dPt>
            <c:idx val="9"/>
            <c:invertIfNegative val="0"/>
            <c:bubble3D val="0"/>
            <c:spPr>
              <a:solidFill>
                <a:srgbClr val="7C878E"/>
              </a:solidFill>
              <a:ln>
                <a:noFill/>
              </a:ln>
              <a:effectLst/>
            </c:spPr>
            <c:extLst>
              <c:ext xmlns:c16="http://schemas.microsoft.com/office/drawing/2014/chart" uri="{C3380CC4-5D6E-409C-BE32-E72D297353CC}">
                <c16:uniqueId val="{00000013-2560-4061-8CCF-C53E2AC4B50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560-4061-8CCF-C53E2AC4B50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560-4061-8CCF-C53E2AC4B50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560-4061-8CCF-C53E2AC4B50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560-4061-8CCF-C53E2AC4B50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560-4061-8CCF-C53E2AC4B50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560-4061-8CCF-C53E2AC4B50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560-4061-8CCF-C53E2AC4B50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560-4061-8CCF-C53E2AC4B505}"/>
              </c:ext>
            </c:extLst>
          </c:dPt>
          <c:dPt>
            <c:idx val="19"/>
            <c:invertIfNegative val="0"/>
            <c:bubble3D val="0"/>
            <c:spPr>
              <a:solidFill>
                <a:srgbClr val="7C878E"/>
              </a:solidFill>
              <a:ln>
                <a:noFill/>
              </a:ln>
              <a:effectLst/>
            </c:spPr>
            <c:extLst>
              <c:ext xmlns:c16="http://schemas.microsoft.com/office/drawing/2014/chart" uri="{C3380CC4-5D6E-409C-BE32-E72D297353CC}">
                <c16:uniqueId val="{00000025-2560-4061-8CCF-C53E2AC4B50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'F136'!$A$7:$A$39</c:f>
              <c:strCache>
                <c:ptCount val="33"/>
                <c:pt idx="0">
                  <c:v>Oaxaca</c:v>
                </c:pt>
                <c:pt idx="1">
                  <c:v>Coahuila</c:v>
                </c:pt>
                <c:pt idx="2">
                  <c:v>Tabasco</c:v>
                </c:pt>
                <c:pt idx="3">
                  <c:v>Tlaxcala</c:v>
                </c:pt>
                <c:pt idx="4">
                  <c:v>Sinaloa</c:v>
                </c:pt>
                <c:pt idx="5">
                  <c:v>Guerrero</c:v>
                </c:pt>
                <c:pt idx="6">
                  <c:v>Durango</c:v>
                </c:pt>
                <c:pt idx="7">
                  <c:v>Michoacán</c:v>
                </c:pt>
                <c:pt idx="8">
                  <c:v>Veracruz</c:v>
                </c:pt>
                <c:pt idx="9">
                  <c:v>Nayarit</c:v>
                </c:pt>
                <c:pt idx="10">
                  <c:v>Tamaulipas</c:v>
                </c:pt>
                <c:pt idx="11">
                  <c:v>Campeche</c:v>
                </c:pt>
                <c:pt idx="12">
                  <c:v>Colima</c:v>
                </c:pt>
                <c:pt idx="13">
                  <c:v>Aguascalientes</c:v>
                </c:pt>
                <c:pt idx="14">
                  <c:v>Morelos</c:v>
                </c:pt>
                <c:pt idx="15">
                  <c:v>Puebla</c:v>
                </c:pt>
                <c:pt idx="16">
                  <c:v>Chiapas</c:v>
                </c:pt>
                <c:pt idx="17">
                  <c:v>Sonora</c:v>
                </c:pt>
                <c:pt idx="18">
                  <c:v>Estado de México</c:v>
                </c:pt>
                <c:pt idx="19">
                  <c:v>Baja California</c:v>
                </c:pt>
                <c:pt idx="20">
                  <c:v>Zacatecas</c:v>
                </c:pt>
                <c:pt idx="21">
                  <c:v>Nacional</c:v>
                </c:pt>
                <c:pt idx="22">
                  <c:v>Jalisco</c:v>
                </c:pt>
                <c:pt idx="23">
                  <c:v>Guanajuato</c:v>
                </c:pt>
                <c:pt idx="24">
                  <c:v>Yucatán</c:v>
                </c:pt>
                <c:pt idx="25">
                  <c:v>Chihuahua</c:v>
                </c:pt>
                <c:pt idx="26">
                  <c:v>San Luis Potosí</c:v>
                </c:pt>
                <c:pt idx="27">
                  <c:v>Nuevo León</c:v>
                </c:pt>
                <c:pt idx="28">
                  <c:v>Querétaro</c:v>
                </c:pt>
                <c:pt idx="29">
                  <c:v>Baja California Sur</c:v>
                </c:pt>
                <c:pt idx="30">
                  <c:v>Quintana Roo</c:v>
                </c:pt>
                <c:pt idx="31">
                  <c:v>Hidalgo</c:v>
                </c:pt>
                <c:pt idx="32">
                  <c:v>Ciudad de México</c:v>
                </c:pt>
              </c:strCache>
            </c:strRef>
          </c:cat>
          <c:val>
            <c:numRef>
              <c:f>'F136'!$B$7:$B$39</c:f>
              <c:numCache>
                <c:formatCode>0.00</c:formatCode>
                <c:ptCount val="33"/>
                <c:pt idx="0">
                  <c:v>-2.9008734710248807</c:v>
                </c:pt>
                <c:pt idx="1">
                  <c:v>-2.8281051440650473</c:v>
                </c:pt>
                <c:pt idx="2">
                  <c:v>-1.6635000033314653</c:v>
                </c:pt>
                <c:pt idx="3">
                  <c:v>-1.2015970506010076</c:v>
                </c:pt>
                <c:pt idx="4">
                  <c:v>-0.9676364799120778</c:v>
                </c:pt>
                <c:pt idx="5">
                  <c:v>-0.96215242706974069</c:v>
                </c:pt>
                <c:pt idx="6">
                  <c:v>-0.83837171694051849</c:v>
                </c:pt>
                <c:pt idx="7">
                  <c:v>-0.68572188449063065</c:v>
                </c:pt>
                <c:pt idx="8">
                  <c:v>-0.44686651979258124</c:v>
                </c:pt>
                <c:pt idx="9">
                  <c:v>-0.3103385391980033</c:v>
                </c:pt>
                <c:pt idx="10">
                  <c:v>-0.26888621532559875</c:v>
                </c:pt>
                <c:pt idx="11">
                  <c:v>2.4183441052959553E-2</c:v>
                </c:pt>
                <c:pt idx="12">
                  <c:v>3.9444294694058434E-2</c:v>
                </c:pt>
                <c:pt idx="13">
                  <c:v>0.59166662860651498</c:v>
                </c:pt>
                <c:pt idx="14">
                  <c:v>0.8960740710457672</c:v>
                </c:pt>
                <c:pt idx="15">
                  <c:v>1.0872400723553273</c:v>
                </c:pt>
                <c:pt idx="16">
                  <c:v>1.9430666849653215</c:v>
                </c:pt>
                <c:pt idx="17">
                  <c:v>2.0856570457913235</c:v>
                </c:pt>
                <c:pt idx="18">
                  <c:v>2.2244113086983606</c:v>
                </c:pt>
                <c:pt idx="19">
                  <c:v>2.4494898307013488</c:v>
                </c:pt>
                <c:pt idx="20">
                  <c:v>2.6398247825321763</c:v>
                </c:pt>
                <c:pt idx="21">
                  <c:v>3.797679554315283</c:v>
                </c:pt>
                <c:pt idx="22">
                  <c:v>4.1233924618259943</c:v>
                </c:pt>
                <c:pt idx="23">
                  <c:v>5.5930905577623671</c:v>
                </c:pt>
                <c:pt idx="24">
                  <c:v>5.711688360870312</c:v>
                </c:pt>
                <c:pt idx="25">
                  <c:v>6.1213499638339588</c:v>
                </c:pt>
                <c:pt idx="26">
                  <c:v>6.7841516252169525</c:v>
                </c:pt>
                <c:pt idx="27">
                  <c:v>6.9375242369755989</c:v>
                </c:pt>
                <c:pt idx="28">
                  <c:v>9.5070591445231507</c:v>
                </c:pt>
                <c:pt idx="29">
                  <c:v>10.065653756074857</c:v>
                </c:pt>
                <c:pt idx="30">
                  <c:v>11.382135805945618</c:v>
                </c:pt>
                <c:pt idx="31">
                  <c:v>12.891779428842071</c:v>
                </c:pt>
                <c:pt idx="32">
                  <c:v>13.254933504325143</c:v>
                </c:pt>
              </c:numCache>
            </c:numRef>
          </c:val>
          <c:extLst>
            <c:ext xmlns:c16="http://schemas.microsoft.com/office/drawing/2014/chart" uri="{C3380CC4-5D6E-409C-BE32-E72D297353CC}">
              <c16:uniqueId val="{00000026-2560-4061-8CCF-C53E2AC4B50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[9]HIST!$G$5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EB95-428F-97E8-18AD8CE98FD0}"/>
              </c:ext>
            </c:extLst>
          </c:dPt>
          <c:dPt>
            <c:idx val="1"/>
            <c:invertIfNegative val="0"/>
            <c:bubble3D val="0"/>
            <c:spPr>
              <a:solidFill>
                <a:srgbClr val="FBBB27"/>
              </a:solidFill>
            </c:spPr>
            <c:extLst>
              <c:ext xmlns:c16="http://schemas.microsoft.com/office/drawing/2014/chart" uri="{C3380CC4-5D6E-409C-BE32-E72D297353CC}">
                <c16:uniqueId val="{00000002-EB95-428F-97E8-18AD8CE98FD0}"/>
              </c:ext>
            </c:extLst>
          </c:dPt>
          <c:dPt>
            <c:idx val="11"/>
            <c:invertIfNegative val="0"/>
            <c:bubble3D val="0"/>
            <c:extLst>
              <c:ext xmlns:c16="http://schemas.microsoft.com/office/drawing/2014/chart" uri="{C3380CC4-5D6E-409C-BE32-E72D297353CC}">
                <c16:uniqueId val="{00000003-EB95-428F-97E8-18AD8CE98FD0}"/>
              </c:ext>
            </c:extLst>
          </c:dPt>
          <c:dPt>
            <c:idx val="12"/>
            <c:invertIfNegative val="0"/>
            <c:bubble3D val="0"/>
            <c:extLst>
              <c:ext xmlns:c16="http://schemas.microsoft.com/office/drawing/2014/chart" uri="{C3380CC4-5D6E-409C-BE32-E72D297353CC}">
                <c16:uniqueId val="{00000004-EB95-428F-97E8-18AD8CE98FD0}"/>
              </c:ext>
            </c:extLst>
          </c:dPt>
          <c:dPt>
            <c:idx val="13"/>
            <c:invertIfNegative val="0"/>
            <c:bubble3D val="0"/>
            <c:spPr>
              <a:solidFill>
                <a:srgbClr val="FBBB27"/>
              </a:solidFill>
            </c:spPr>
            <c:extLst>
              <c:ext xmlns:c16="http://schemas.microsoft.com/office/drawing/2014/chart" uri="{C3380CC4-5D6E-409C-BE32-E72D297353CC}">
                <c16:uniqueId val="{00000006-EB95-428F-97E8-18AD8CE98FD0}"/>
              </c:ext>
            </c:extLst>
          </c:dPt>
          <c:dPt>
            <c:idx val="23"/>
            <c:invertIfNegative val="0"/>
            <c:bubble3D val="0"/>
            <c:extLst>
              <c:ext xmlns:c16="http://schemas.microsoft.com/office/drawing/2014/chart" uri="{C3380CC4-5D6E-409C-BE32-E72D297353CC}">
                <c16:uniqueId val="{00000007-EB95-428F-97E8-18AD8CE98FD0}"/>
              </c:ext>
            </c:extLst>
          </c:dPt>
          <c:dPt>
            <c:idx val="24"/>
            <c:invertIfNegative val="0"/>
            <c:bubble3D val="0"/>
            <c:extLst>
              <c:ext xmlns:c16="http://schemas.microsoft.com/office/drawing/2014/chart" uri="{C3380CC4-5D6E-409C-BE32-E72D297353CC}">
                <c16:uniqueId val="{00000008-EB95-428F-97E8-18AD8CE98FD0}"/>
              </c:ext>
            </c:extLst>
          </c:dPt>
          <c:dPt>
            <c:idx val="25"/>
            <c:invertIfNegative val="0"/>
            <c:bubble3D val="0"/>
            <c:spPr>
              <a:solidFill>
                <a:srgbClr val="FBBB27"/>
              </a:solidFill>
            </c:spPr>
            <c:extLst>
              <c:ext xmlns:c16="http://schemas.microsoft.com/office/drawing/2014/chart" uri="{C3380CC4-5D6E-409C-BE32-E72D297353CC}">
                <c16:uniqueId val="{0000000A-EB95-428F-97E8-18AD8CE98FD0}"/>
              </c:ext>
            </c:extLst>
          </c:dPt>
          <c:dPt>
            <c:idx val="35"/>
            <c:invertIfNegative val="0"/>
            <c:bubble3D val="0"/>
            <c:extLst>
              <c:ext xmlns:c16="http://schemas.microsoft.com/office/drawing/2014/chart" uri="{C3380CC4-5D6E-409C-BE32-E72D297353CC}">
                <c16:uniqueId val="{0000000B-EB95-428F-97E8-18AD8CE98FD0}"/>
              </c:ext>
            </c:extLst>
          </c:dPt>
          <c:dPt>
            <c:idx val="36"/>
            <c:invertIfNegative val="0"/>
            <c:bubble3D val="0"/>
            <c:extLst>
              <c:ext xmlns:c16="http://schemas.microsoft.com/office/drawing/2014/chart" uri="{C3380CC4-5D6E-409C-BE32-E72D297353CC}">
                <c16:uniqueId val="{0000000C-EB95-428F-97E8-18AD8CE98FD0}"/>
              </c:ext>
            </c:extLst>
          </c:dPt>
          <c:dPt>
            <c:idx val="37"/>
            <c:invertIfNegative val="0"/>
            <c:bubble3D val="0"/>
            <c:spPr>
              <a:solidFill>
                <a:srgbClr val="FBBB27"/>
              </a:solidFill>
            </c:spPr>
            <c:extLst>
              <c:ext xmlns:c16="http://schemas.microsoft.com/office/drawing/2014/chart" uri="{C3380CC4-5D6E-409C-BE32-E72D297353CC}">
                <c16:uniqueId val="{0000000E-EB95-428F-97E8-18AD8CE98FD0}"/>
              </c:ext>
            </c:extLst>
          </c:dPt>
          <c:dPt>
            <c:idx val="49"/>
            <c:invertIfNegative val="0"/>
            <c:bubble3D val="0"/>
            <c:spPr>
              <a:solidFill>
                <a:srgbClr val="FBBB27"/>
              </a:solidFill>
            </c:spPr>
            <c:extLst>
              <c:ext xmlns:c16="http://schemas.microsoft.com/office/drawing/2014/chart" uri="{C3380CC4-5D6E-409C-BE32-E72D297353CC}">
                <c16:uniqueId val="{00000010-EB95-428F-97E8-18AD8CE98FD0}"/>
              </c:ext>
            </c:extLst>
          </c:dPt>
          <c:dPt>
            <c:idx val="61"/>
            <c:invertIfNegative val="0"/>
            <c:bubble3D val="0"/>
            <c:spPr>
              <a:solidFill>
                <a:srgbClr val="FBBB27"/>
              </a:solidFill>
            </c:spPr>
            <c:extLst>
              <c:ext xmlns:c16="http://schemas.microsoft.com/office/drawing/2014/chart" uri="{C3380CC4-5D6E-409C-BE32-E72D297353CC}">
                <c16:uniqueId val="{00000012-EB95-428F-97E8-18AD8CE98FD0}"/>
              </c:ext>
            </c:extLst>
          </c:dPt>
          <c:dPt>
            <c:idx val="73"/>
            <c:invertIfNegative val="0"/>
            <c:bubble3D val="0"/>
            <c:spPr>
              <a:solidFill>
                <a:srgbClr val="FBBB27"/>
              </a:solidFill>
            </c:spPr>
            <c:extLst>
              <c:ext xmlns:c16="http://schemas.microsoft.com/office/drawing/2014/chart" uri="{C3380CC4-5D6E-409C-BE32-E72D297353CC}">
                <c16:uniqueId val="{00000014-EB95-428F-97E8-18AD8CE98FD0}"/>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[9]HIST!$A$18:$B$79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[9]HIST!$G$18:$G$79</c:f>
              <c:numCache>
                <c:formatCode>General</c:formatCode>
                <c:ptCount val="62"/>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numCache>
            </c:numRef>
          </c:val>
          <c:extLst>
            <c:ext xmlns:c16="http://schemas.microsoft.com/office/drawing/2014/chart" uri="{C3380CC4-5D6E-409C-BE32-E72D297353CC}">
              <c16:uniqueId val="{00000015-EB95-428F-97E8-18AD8CE98FD0}"/>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[9]HIST!$H$5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6-EB95-428F-97E8-18AD8CE98FD0}"/>
              </c:ext>
            </c:extLst>
          </c:dPt>
          <c:dLbls>
            <c:delete val="1"/>
          </c:dLbls>
          <c:cat>
            <c:multiLvlStrRef>
              <c:f>[9]HIST!$A$18:$B$79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[9]HIST!$H$18:$H$79</c:f>
              <c:numCache>
                <c:formatCode>General</c:formatCode>
                <c:ptCount val="62"/>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c:v>98</c:v>
                </c:pt>
                <c:pt idx="50">
                  <c:v>126.22</c:v>
                </c:pt>
                <c:pt idx="51">
                  <c:v>142.59</c:v>
                </c:pt>
                <c:pt idx="52">
                  <c:v>136.72</c:v>
                </c:pt>
                <c:pt idx="53">
                  <c:v>135.75</c:v>
                </c:pt>
                <c:pt idx="54">
                  <c:v>141.22</c:v>
                </c:pt>
                <c:pt idx="55">
                  <c:v>124.5</c:v>
                </c:pt>
                <c:pt idx="56">
                  <c:v>126.56</c:v>
                </c:pt>
                <c:pt idx="57">
                  <c:v>109.31</c:v>
                </c:pt>
                <c:pt idx="58">
                  <c:v>117.97</c:v>
                </c:pt>
                <c:pt idx="59">
                  <c:v>128.44</c:v>
                </c:pt>
                <c:pt idx="60">
                  <c:v>101.78</c:v>
                </c:pt>
                <c:pt idx="61">
                  <c:v>104.97</c:v>
                </c:pt>
              </c:numCache>
            </c:numRef>
          </c:val>
          <c:smooth val="0"/>
          <c:extLst>
            <c:ext xmlns:c16="http://schemas.microsoft.com/office/drawing/2014/chart" uri="{C3380CC4-5D6E-409C-BE32-E72D297353CC}">
              <c16:uniqueId val="{00000017-EB95-428F-97E8-18AD8CE98FD0}"/>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2377-40D2-86F1-117FD8BA3930}"/>
              </c:ext>
            </c:extLst>
          </c:dPt>
          <c:dPt>
            <c:idx val="1"/>
            <c:bubble3D val="0"/>
            <c:spPr>
              <a:solidFill>
                <a:srgbClr val="FAD496"/>
              </a:solidFill>
            </c:spPr>
            <c:extLst>
              <c:ext xmlns:c16="http://schemas.microsoft.com/office/drawing/2014/chart" uri="{C3380CC4-5D6E-409C-BE32-E72D297353CC}">
                <c16:uniqueId val="{00000003-2377-40D2-86F1-117FD8BA3930}"/>
              </c:ext>
            </c:extLst>
          </c:dPt>
          <c:dPt>
            <c:idx val="2"/>
            <c:bubble3D val="0"/>
            <c:spPr>
              <a:solidFill>
                <a:srgbClr val="FBBB27"/>
              </a:solidFill>
            </c:spPr>
            <c:extLst>
              <c:ext xmlns:c16="http://schemas.microsoft.com/office/drawing/2014/chart" uri="{C3380CC4-5D6E-409C-BE32-E72D297353CC}">
                <c16:uniqueId val="{00000005-2377-40D2-86F1-117FD8BA3930}"/>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377-40D2-86F1-117FD8BA3930}"/>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377-40D2-86F1-117FD8BA3930}"/>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377-40D2-86F1-117FD8BA3930}"/>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[9]PASTEL!$C$6:$E$6</c:f>
              <c:strCache>
                <c:ptCount val="3"/>
                <c:pt idx="0">
                  <c:v>Unidades Vehiculares Eléctricas</c:v>
                </c:pt>
                <c:pt idx="1">
                  <c:v>Unidades Vehiculares Híbridas Plugin (conectables)</c:v>
                </c:pt>
                <c:pt idx="2">
                  <c:v>Unidades Vehiculares Híbridas</c:v>
                </c:pt>
              </c:strCache>
            </c:strRef>
          </c:cat>
          <c:val>
            <c:numRef>
              <c:f>[9]PASTEL!$C$20:$E$20</c:f>
              <c:numCache>
                <c:formatCode>General</c:formatCode>
                <c:ptCount val="3"/>
                <c:pt idx="0">
                  <c:v>16</c:v>
                </c:pt>
                <c:pt idx="1">
                  <c:v>34</c:v>
                </c:pt>
                <c:pt idx="2">
                  <c:v>272</c:v>
                </c:pt>
              </c:numCache>
            </c:numRef>
          </c:val>
          <c:extLst>
            <c:ext xmlns:c16="http://schemas.microsoft.com/office/drawing/2014/chart" uri="{C3380CC4-5D6E-409C-BE32-E72D297353CC}">
              <c16:uniqueId val="{00000006-2377-40D2-86F1-117FD8BA3930}"/>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CD0-4E5B-A67F-DF7EE3CFE9D8}"/>
              </c:ext>
            </c:extLst>
          </c:dPt>
          <c:dPt>
            <c:idx val="1"/>
            <c:invertIfNegative val="0"/>
            <c:bubble3D val="0"/>
            <c:spPr>
              <a:solidFill>
                <a:srgbClr val="7C878E"/>
              </a:solidFill>
              <a:ln>
                <a:noFill/>
              </a:ln>
              <a:effectLst/>
            </c:spPr>
            <c:extLst>
              <c:ext xmlns:c16="http://schemas.microsoft.com/office/drawing/2014/chart" uri="{C3380CC4-5D6E-409C-BE32-E72D297353CC}">
                <c16:uniqueId val="{00000003-ACD0-4E5B-A67F-DF7EE3CFE9D8}"/>
              </c:ext>
            </c:extLst>
          </c:dPt>
          <c:dPt>
            <c:idx val="2"/>
            <c:invertIfNegative val="0"/>
            <c:bubble3D val="0"/>
            <c:spPr>
              <a:solidFill>
                <a:srgbClr val="7C878E"/>
              </a:solidFill>
              <a:ln>
                <a:noFill/>
              </a:ln>
              <a:effectLst/>
            </c:spPr>
            <c:extLst>
              <c:ext xmlns:c16="http://schemas.microsoft.com/office/drawing/2014/chart" uri="{C3380CC4-5D6E-409C-BE32-E72D297353CC}">
                <c16:uniqueId val="{00000005-ACD0-4E5B-A67F-DF7EE3CFE9D8}"/>
              </c:ext>
            </c:extLst>
          </c:dPt>
          <c:dPt>
            <c:idx val="3"/>
            <c:invertIfNegative val="0"/>
            <c:bubble3D val="0"/>
            <c:spPr>
              <a:solidFill>
                <a:srgbClr val="7C878E"/>
              </a:solidFill>
              <a:ln>
                <a:noFill/>
              </a:ln>
              <a:effectLst/>
            </c:spPr>
            <c:extLst>
              <c:ext xmlns:c16="http://schemas.microsoft.com/office/drawing/2014/chart" uri="{C3380CC4-5D6E-409C-BE32-E72D297353CC}">
                <c16:uniqueId val="{00000007-ACD0-4E5B-A67F-DF7EE3CFE9D8}"/>
              </c:ext>
            </c:extLst>
          </c:dPt>
          <c:dPt>
            <c:idx val="4"/>
            <c:invertIfNegative val="0"/>
            <c:bubble3D val="0"/>
            <c:spPr>
              <a:solidFill>
                <a:srgbClr val="7C878E"/>
              </a:solidFill>
              <a:ln>
                <a:noFill/>
              </a:ln>
              <a:effectLst/>
            </c:spPr>
            <c:extLst>
              <c:ext xmlns:c16="http://schemas.microsoft.com/office/drawing/2014/chart" uri="{C3380CC4-5D6E-409C-BE32-E72D297353CC}">
                <c16:uniqueId val="{00000009-ACD0-4E5B-A67F-DF7EE3CFE9D8}"/>
              </c:ext>
            </c:extLst>
          </c:dPt>
          <c:dPt>
            <c:idx val="5"/>
            <c:invertIfNegative val="0"/>
            <c:bubble3D val="0"/>
            <c:spPr>
              <a:solidFill>
                <a:srgbClr val="7C878E"/>
              </a:solidFill>
              <a:ln>
                <a:noFill/>
              </a:ln>
              <a:effectLst/>
            </c:spPr>
            <c:extLst>
              <c:ext xmlns:c16="http://schemas.microsoft.com/office/drawing/2014/chart" uri="{C3380CC4-5D6E-409C-BE32-E72D297353CC}">
                <c16:uniqueId val="{0000000B-ACD0-4E5B-A67F-DF7EE3CFE9D8}"/>
              </c:ext>
            </c:extLst>
          </c:dPt>
          <c:dPt>
            <c:idx val="6"/>
            <c:invertIfNegative val="0"/>
            <c:bubble3D val="0"/>
            <c:spPr>
              <a:solidFill>
                <a:srgbClr val="7C878E"/>
              </a:solidFill>
              <a:ln>
                <a:noFill/>
              </a:ln>
              <a:effectLst/>
            </c:spPr>
            <c:extLst>
              <c:ext xmlns:c16="http://schemas.microsoft.com/office/drawing/2014/chart" uri="{C3380CC4-5D6E-409C-BE32-E72D297353CC}">
                <c16:uniqueId val="{0000000D-ACD0-4E5B-A67F-DF7EE3CFE9D8}"/>
              </c:ext>
            </c:extLst>
          </c:dPt>
          <c:dPt>
            <c:idx val="7"/>
            <c:invertIfNegative val="0"/>
            <c:bubble3D val="0"/>
            <c:spPr>
              <a:solidFill>
                <a:srgbClr val="7C878E"/>
              </a:solidFill>
              <a:ln>
                <a:noFill/>
              </a:ln>
              <a:effectLst/>
            </c:spPr>
            <c:extLst>
              <c:ext xmlns:c16="http://schemas.microsoft.com/office/drawing/2014/chart" uri="{C3380CC4-5D6E-409C-BE32-E72D297353CC}">
                <c16:uniqueId val="{0000000F-ACD0-4E5B-A67F-DF7EE3CFE9D8}"/>
              </c:ext>
            </c:extLst>
          </c:dPt>
          <c:dPt>
            <c:idx val="8"/>
            <c:invertIfNegative val="0"/>
            <c:bubble3D val="0"/>
            <c:spPr>
              <a:solidFill>
                <a:srgbClr val="7C878E"/>
              </a:solidFill>
              <a:ln>
                <a:noFill/>
              </a:ln>
              <a:effectLst/>
            </c:spPr>
            <c:extLst>
              <c:ext xmlns:c16="http://schemas.microsoft.com/office/drawing/2014/chart" uri="{C3380CC4-5D6E-409C-BE32-E72D297353CC}">
                <c16:uniqueId val="{00000011-ACD0-4E5B-A67F-DF7EE3CFE9D8}"/>
              </c:ext>
            </c:extLst>
          </c:dPt>
          <c:dPt>
            <c:idx val="9"/>
            <c:invertIfNegative val="0"/>
            <c:bubble3D val="0"/>
            <c:spPr>
              <a:solidFill>
                <a:srgbClr val="7C878E"/>
              </a:solidFill>
              <a:ln>
                <a:noFill/>
              </a:ln>
              <a:effectLst/>
            </c:spPr>
            <c:extLst>
              <c:ext xmlns:c16="http://schemas.microsoft.com/office/drawing/2014/chart" uri="{C3380CC4-5D6E-409C-BE32-E72D297353CC}">
                <c16:uniqueId val="{00000013-ACD0-4E5B-A67F-DF7EE3CFE9D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CD0-4E5B-A67F-DF7EE3CFE9D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CD0-4E5B-A67F-DF7EE3CFE9D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CD0-4E5B-A67F-DF7EE3CFE9D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CD0-4E5B-A67F-DF7EE3CFE9D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CD0-4E5B-A67F-DF7EE3CFE9D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CD0-4E5B-A67F-DF7EE3CFE9D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CD0-4E5B-A67F-DF7EE3CFE9D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CD0-4E5B-A67F-DF7EE3CFE9D8}"/>
              </c:ext>
            </c:extLst>
          </c:dPt>
          <c:dPt>
            <c:idx val="19"/>
            <c:invertIfNegative val="0"/>
            <c:bubble3D val="0"/>
            <c:spPr>
              <a:solidFill>
                <a:srgbClr val="7C878E"/>
              </a:solidFill>
              <a:ln>
                <a:noFill/>
              </a:ln>
              <a:effectLst/>
            </c:spPr>
            <c:extLst>
              <c:ext xmlns:c16="http://schemas.microsoft.com/office/drawing/2014/chart" uri="{C3380CC4-5D6E-409C-BE32-E72D297353CC}">
                <c16:uniqueId val="{00000025-ACD0-4E5B-A67F-DF7EE3CFE9D8}"/>
              </c:ext>
            </c:extLst>
          </c:dPt>
          <c:dPt>
            <c:idx val="28"/>
            <c:invertIfNegative val="0"/>
            <c:bubble3D val="0"/>
            <c:spPr>
              <a:solidFill>
                <a:srgbClr val="FBBB27"/>
              </a:solidFill>
              <a:ln>
                <a:noFill/>
              </a:ln>
              <a:effectLst/>
            </c:spPr>
            <c:extLst>
              <c:ext xmlns:c16="http://schemas.microsoft.com/office/drawing/2014/chart" uri="{C3380CC4-5D6E-409C-BE32-E72D297353CC}">
                <c16:uniqueId val="{00000027-ACD0-4E5B-A67F-DF7EE3CFE9D8}"/>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[9]RANK!$A$7:$A$38</c:f>
              <c:strCache>
                <c:ptCount val="32"/>
                <c:pt idx="0">
                  <c:v>Nayarit</c:v>
                </c:pt>
                <c:pt idx="1">
                  <c:v>Zacatecas</c:v>
                </c:pt>
                <c:pt idx="2">
                  <c:v>Tabasco</c:v>
                </c:pt>
                <c:pt idx="3">
                  <c:v>Campeche</c:v>
                </c:pt>
                <c:pt idx="4">
                  <c:v>Tlaxcala</c:v>
                </c:pt>
                <c:pt idx="5">
                  <c:v>Oaxaca</c:v>
                </c:pt>
                <c:pt idx="6">
                  <c:v>Guerrero</c:v>
                </c:pt>
                <c:pt idx="7">
                  <c:v>Colima</c:v>
                </c:pt>
                <c:pt idx="8">
                  <c:v>Chiapas</c:v>
                </c:pt>
                <c:pt idx="9">
                  <c:v>Durango</c:v>
                </c:pt>
                <c:pt idx="10">
                  <c:v>Baja California Sur</c:v>
                </c:pt>
                <c:pt idx="11">
                  <c:v>Quintana Roo</c:v>
                </c:pt>
                <c:pt idx="12">
                  <c:v>Hidalgo</c:v>
                </c:pt>
                <c:pt idx="13">
                  <c:v>Yucatán</c:v>
                </c:pt>
                <c:pt idx="14">
                  <c:v>Querétaro</c:v>
                </c:pt>
                <c:pt idx="15">
                  <c:v>Tamaulipas</c:v>
                </c:pt>
                <c:pt idx="16">
                  <c:v>Aguascalientes</c:v>
                </c:pt>
                <c:pt idx="17">
                  <c:v>San Luis Potosí</c:v>
                </c:pt>
                <c:pt idx="18">
                  <c:v>Baja California</c:v>
                </c:pt>
                <c:pt idx="19">
                  <c:v>Sonora</c:v>
                </c:pt>
                <c:pt idx="20">
                  <c:v>Morelos</c:v>
                </c:pt>
                <c:pt idx="21">
                  <c:v>Chihuahua</c:v>
                </c:pt>
                <c:pt idx="22">
                  <c:v>Michoacán</c:v>
                </c:pt>
                <c:pt idx="23">
                  <c:v>Sinaloa</c:v>
                </c:pt>
                <c:pt idx="24">
                  <c:v>Veracruz</c:v>
                </c:pt>
                <c:pt idx="25">
                  <c:v>Coahuila</c:v>
                </c:pt>
                <c:pt idx="26">
                  <c:v>Puebla</c:v>
                </c:pt>
                <c:pt idx="27">
                  <c:v>Guanajuato</c:v>
                </c:pt>
                <c:pt idx="28">
                  <c:v>Jalisco</c:v>
                </c:pt>
                <c:pt idx="29">
                  <c:v>Nuevo León</c:v>
                </c:pt>
                <c:pt idx="30">
                  <c:v>Estado de México</c:v>
                </c:pt>
                <c:pt idx="31">
                  <c:v>Ciudad de México</c:v>
                </c:pt>
              </c:strCache>
            </c:strRef>
          </c:cat>
          <c:val>
            <c:numRef>
              <c:f>[9]RANK!$B$7:$B$38</c:f>
              <c:numCache>
                <c:formatCode>General</c:formatCode>
                <c:ptCount val="32"/>
                <c:pt idx="0">
                  <c:v>5</c:v>
                </c:pt>
                <c:pt idx="1">
                  <c:v>6</c:v>
                </c:pt>
                <c:pt idx="2">
                  <c:v>9</c:v>
                </c:pt>
                <c:pt idx="3">
                  <c:v>10</c:v>
                </c:pt>
                <c:pt idx="4">
                  <c:v>11</c:v>
                </c:pt>
                <c:pt idx="5">
                  <c:v>13</c:v>
                </c:pt>
                <c:pt idx="6">
                  <c:v>14</c:v>
                </c:pt>
                <c:pt idx="7">
                  <c:v>18</c:v>
                </c:pt>
                <c:pt idx="8">
                  <c:v>18</c:v>
                </c:pt>
                <c:pt idx="9">
                  <c:v>25</c:v>
                </c:pt>
                <c:pt idx="10">
                  <c:v>26</c:v>
                </c:pt>
                <c:pt idx="11">
                  <c:v>30</c:v>
                </c:pt>
                <c:pt idx="12">
                  <c:v>33</c:v>
                </c:pt>
                <c:pt idx="13">
                  <c:v>42</c:v>
                </c:pt>
                <c:pt idx="14">
                  <c:v>47</c:v>
                </c:pt>
                <c:pt idx="15">
                  <c:v>47</c:v>
                </c:pt>
                <c:pt idx="16">
                  <c:v>58</c:v>
                </c:pt>
                <c:pt idx="17">
                  <c:v>61</c:v>
                </c:pt>
                <c:pt idx="18">
                  <c:v>69</c:v>
                </c:pt>
                <c:pt idx="19">
                  <c:v>79</c:v>
                </c:pt>
                <c:pt idx="20">
                  <c:v>85</c:v>
                </c:pt>
                <c:pt idx="21">
                  <c:v>91</c:v>
                </c:pt>
                <c:pt idx="22">
                  <c:v>96</c:v>
                </c:pt>
                <c:pt idx="23">
                  <c:v>102</c:v>
                </c:pt>
                <c:pt idx="24">
                  <c:v>102</c:v>
                </c:pt>
                <c:pt idx="25">
                  <c:v>103</c:v>
                </c:pt>
                <c:pt idx="26">
                  <c:v>122</c:v>
                </c:pt>
                <c:pt idx="27">
                  <c:v>128</c:v>
                </c:pt>
                <c:pt idx="28">
                  <c:v>322</c:v>
                </c:pt>
                <c:pt idx="29">
                  <c:v>392</c:v>
                </c:pt>
                <c:pt idx="30">
                  <c:v>401</c:v>
                </c:pt>
                <c:pt idx="31">
                  <c:v>793</c:v>
                </c:pt>
              </c:numCache>
            </c:numRef>
          </c:val>
          <c:extLst>
            <c:ext xmlns:c16="http://schemas.microsoft.com/office/drawing/2014/chart" uri="{C3380CC4-5D6E-409C-BE32-E72D297353CC}">
              <c16:uniqueId val="{00000028-ACD0-4E5B-A67F-DF7EE3CFE9D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53D-40C3-B252-0ABAD5A6BF4E}"/>
              </c:ext>
            </c:extLst>
          </c:dPt>
          <c:dPt>
            <c:idx val="1"/>
            <c:invertIfNegative val="0"/>
            <c:bubble3D val="0"/>
            <c:spPr>
              <a:solidFill>
                <a:srgbClr val="7C878E"/>
              </a:solidFill>
              <a:ln>
                <a:noFill/>
              </a:ln>
              <a:effectLst/>
            </c:spPr>
            <c:extLst>
              <c:ext xmlns:c16="http://schemas.microsoft.com/office/drawing/2014/chart" uri="{C3380CC4-5D6E-409C-BE32-E72D297353CC}">
                <c16:uniqueId val="{00000003-453D-40C3-B252-0ABAD5A6BF4E}"/>
              </c:ext>
            </c:extLst>
          </c:dPt>
          <c:dPt>
            <c:idx val="2"/>
            <c:invertIfNegative val="0"/>
            <c:bubble3D val="0"/>
            <c:spPr>
              <a:solidFill>
                <a:srgbClr val="7C878E"/>
              </a:solidFill>
              <a:ln>
                <a:noFill/>
              </a:ln>
              <a:effectLst/>
            </c:spPr>
            <c:extLst>
              <c:ext xmlns:c16="http://schemas.microsoft.com/office/drawing/2014/chart" uri="{C3380CC4-5D6E-409C-BE32-E72D297353CC}">
                <c16:uniqueId val="{00000005-453D-40C3-B252-0ABAD5A6BF4E}"/>
              </c:ext>
            </c:extLst>
          </c:dPt>
          <c:dPt>
            <c:idx val="3"/>
            <c:invertIfNegative val="0"/>
            <c:bubble3D val="0"/>
            <c:spPr>
              <a:solidFill>
                <a:srgbClr val="7C878E"/>
              </a:solidFill>
              <a:ln>
                <a:noFill/>
              </a:ln>
              <a:effectLst/>
            </c:spPr>
            <c:extLst>
              <c:ext xmlns:c16="http://schemas.microsoft.com/office/drawing/2014/chart" uri="{C3380CC4-5D6E-409C-BE32-E72D297353CC}">
                <c16:uniqueId val="{00000007-453D-40C3-B252-0ABAD5A6BF4E}"/>
              </c:ext>
            </c:extLst>
          </c:dPt>
          <c:dPt>
            <c:idx val="4"/>
            <c:invertIfNegative val="0"/>
            <c:bubble3D val="0"/>
            <c:spPr>
              <a:solidFill>
                <a:srgbClr val="7C878E"/>
              </a:solidFill>
              <a:ln>
                <a:noFill/>
              </a:ln>
              <a:effectLst/>
            </c:spPr>
            <c:extLst>
              <c:ext xmlns:c16="http://schemas.microsoft.com/office/drawing/2014/chart" uri="{C3380CC4-5D6E-409C-BE32-E72D297353CC}">
                <c16:uniqueId val="{00000009-453D-40C3-B252-0ABAD5A6BF4E}"/>
              </c:ext>
            </c:extLst>
          </c:dPt>
          <c:dPt>
            <c:idx val="5"/>
            <c:invertIfNegative val="0"/>
            <c:bubble3D val="0"/>
            <c:spPr>
              <a:solidFill>
                <a:srgbClr val="7C878E"/>
              </a:solidFill>
              <a:ln>
                <a:noFill/>
              </a:ln>
              <a:effectLst/>
            </c:spPr>
            <c:extLst>
              <c:ext xmlns:c16="http://schemas.microsoft.com/office/drawing/2014/chart" uri="{C3380CC4-5D6E-409C-BE32-E72D297353CC}">
                <c16:uniqueId val="{0000000B-453D-40C3-B252-0ABAD5A6BF4E}"/>
              </c:ext>
            </c:extLst>
          </c:dPt>
          <c:dPt>
            <c:idx val="6"/>
            <c:invertIfNegative val="0"/>
            <c:bubble3D val="0"/>
            <c:spPr>
              <a:solidFill>
                <a:srgbClr val="7C878E"/>
              </a:solidFill>
              <a:ln>
                <a:noFill/>
              </a:ln>
              <a:effectLst/>
            </c:spPr>
            <c:extLst>
              <c:ext xmlns:c16="http://schemas.microsoft.com/office/drawing/2014/chart" uri="{C3380CC4-5D6E-409C-BE32-E72D297353CC}">
                <c16:uniqueId val="{0000000D-453D-40C3-B252-0ABAD5A6BF4E}"/>
              </c:ext>
            </c:extLst>
          </c:dPt>
          <c:dPt>
            <c:idx val="7"/>
            <c:invertIfNegative val="0"/>
            <c:bubble3D val="0"/>
            <c:spPr>
              <a:solidFill>
                <a:srgbClr val="7C878E"/>
              </a:solidFill>
              <a:ln>
                <a:noFill/>
              </a:ln>
              <a:effectLst/>
            </c:spPr>
            <c:extLst>
              <c:ext xmlns:c16="http://schemas.microsoft.com/office/drawing/2014/chart" uri="{C3380CC4-5D6E-409C-BE32-E72D297353CC}">
                <c16:uniqueId val="{0000000F-453D-40C3-B252-0ABAD5A6BF4E}"/>
              </c:ext>
            </c:extLst>
          </c:dPt>
          <c:dPt>
            <c:idx val="8"/>
            <c:invertIfNegative val="0"/>
            <c:bubble3D val="0"/>
            <c:spPr>
              <a:solidFill>
                <a:srgbClr val="7C878E"/>
              </a:solidFill>
              <a:ln>
                <a:noFill/>
              </a:ln>
              <a:effectLst/>
            </c:spPr>
            <c:extLst>
              <c:ext xmlns:c16="http://schemas.microsoft.com/office/drawing/2014/chart" uri="{C3380CC4-5D6E-409C-BE32-E72D297353CC}">
                <c16:uniqueId val="{00000011-453D-40C3-B252-0ABAD5A6BF4E}"/>
              </c:ext>
            </c:extLst>
          </c:dPt>
          <c:dPt>
            <c:idx val="9"/>
            <c:invertIfNegative val="0"/>
            <c:bubble3D val="0"/>
            <c:spPr>
              <a:solidFill>
                <a:srgbClr val="7C878E"/>
              </a:solidFill>
              <a:ln>
                <a:noFill/>
              </a:ln>
              <a:effectLst/>
            </c:spPr>
            <c:extLst>
              <c:ext xmlns:c16="http://schemas.microsoft.com/office/drawing/2014/chart" uri="{C3380CC4-5D6E-409C-BE32-E72D297353CC}">
                <c16:uniqueId val="{00000013-453D-40C3-B252-0ABAD5A6BF4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53D-40C3-B252-0ABAD5A6BF4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53D-40C3-B252-0ABAD5A6BF4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53D-40C3-B252-0ABAD5A6BF4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53D-40C3-B252-0ABAD5A6BF4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53D-40C3-B252-0ABAD5A6BF4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53D-40C3-B252-0ABAD5A6BF4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53D-40C3-B252-0ABAD5A6BF4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53D-40C3-B252-0ABAD5A6BF4E}"/>
              </c:ext>
            </c:extLst>
          </c:dPt>
          <c:dPt>
            <c:idx val="19"/>
            <c:invertIfNegative val="0"/>
            <c:bubble3D val="0"/>
            <c:spPr>
              <a:solidFill>
                <a:srgbClr val="7C878E"/>
              </a:solidFill>
              <a:ln>
                <a:noFill/>
              </a:ln>
              <a:effectLst/>
            </c:spPr>
            <c:extLst>
              <c:ext xmlns:c16="http://schemas.microsoft.com/office/drawing/2014/chart" uri="{C3380CC4-5D6E-409C-BE32-E72D297353CC}">
                <c16:uniqueId val="{00000025-453D-40C3-B252-0ABAD5A6BF4E}"/>
              </c:ext>
            </c:extLst>
          </c:dPt>
          <c:dPt>
            <c:idx val="27"/>
            <c:invertIfNegative val="0"/>
            <c:bubble3D val="0"/>
            <c:spPr>
              <a:solidFill>
                <a:srgbClr val="FBBB27"/>
              </a:solidFill>
              <a:ln>
                <a:noFill/>
              </a:ln>
              <a:effectLst/>
            </c:spPr>
            <c:extLst>
              <c:ext xmlns:c16="http://schemas.microsoft.com/office/drawing/2014/chart" uri="{C3380CC4-5D6E-409C-BE32-E72D297353CC}">
                <c16:uniqueId val="{00000027-453D-40C3-B252-0ABAD5A6BF4E}"/>
              </c:ext>
            </c:extLst>
          </c:dPt>
          <c:dPt>
            <c:idx val="28"/>
            <c:invertIfNegative val="0"/>
            <c:bubble3D val="0"/>
            <c:spPr>
              <a:solidFill>
                <a:srgbClr val="7C878E"/>
              </a:solidFill>
              <a:ln>
                <a:noFill/>
              </a:ln>
              <a:effectLst/>
            </c:spPr>
            <c:extLst>
              <c:ext xmlns:c16="http://schemas.microsoft.com/office/drawing/2014/chart" uri="{C3380CC4-5D6E-409C-BE32-E72D297353CC}">
                <c16:uniqueId val="{00000029-453D-40C3-B252-0ABAD5A6BF4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[9]RANK_POB!$A$7:$A$38</c:f>
              <c:strCache>
                <c:ptCount val="32"/>
                <c:pt idx="0">
                  <c:v>Oaxaca</c:v>
                </c:pt>
                <c:pt idx="1">
                  <c:v>Chiapas</c:v>
                </c:pt>
                <c:pt idx="2">
                  <c:v>Tabasco</c:v>
                </c:pt>
                <c:pt idx="3">
                  <c:v>Zacatecas</c:v>
                </c:pt>
                <c:pt idx="4">
                  <c:v>Guerrero</c:v>
                </c:pt>
                <c:pt idx="5">
                  <c:v>Nayarit</c:v>
                </c:pt>
                <c:pt idx="6">
                  <c:v>Tlaxcala</c:v>
                </c:pt>
                <c:pt idx="7">
                  <c:v>Campeche</c:v>
                </c:pt>
                <c:pt idx="8">
                  <c:v>Hidalgo</c:v>
                </c:pt>
                <c:pt idx="9">
                  <c:v>Veracruz</c:v>
                </c:pt>
                <c:pt idx="10">
                  <c:v>Tamaulipas</c:v>
                </c:pt>
                <c:pt idx="11">
                  <c:v>Durango</c:v>
                </c:pt>
                <c:pt idx="12">
                  <c:v>Quintana Roo</c:v>
                </c:pt>
                <c:pt idx="13">
                  <c:v>Puebla</c:v>
                </c:pt>
                <c:pt idx="14">
                  <c:v>Yucatán</c:v>
                </c:pt>
                <c:pt idx="15">
                  <c:v>Baja California</c:v>
                </c:pt>
                <c:pt idx="16">
                  <c:v>Michoacán</c:v>
                </c:pt>
                <c:pt idx="17">
                  <c:v>Guanajuato</c:v>
                </c:pt>
                <c:pt idx="18">
                  <c:v>Querétaro</c:v>
                </c:pt>
                <c:pt idx="19">
                  <c:v>San Luis Potosí</c:v>
                </c:pt>
                <c:pt idx="20">
                  <c:v>Estado de México</c:v>
                </c:pt>
                <c:pt idx="21">
                  <c:v>Colima</c:v>
                </c:pt>
                <c:pt idx="22">
                  <c:v>Chihuahua</c:v>
                </c:pt>
                <c:pt idx="23">
                  <c:v>Sonora</c:v>
                </c:pt>
                <c:pt idx="24">
                  <c:v>Coahuila</c:v>
                </c:pt>
                <c:pt idx="25">
                  <c:v>Sinaloa</c:v>
                </c:pt>
                <c:pt idx="26">
                  <c:v>Baja California Sur</c:v>
                </c:pt>
                <c:pt idx="27">
                  <c:v>Jalisco</c:v>
                </c:pt>
                <c:pt idx="28">
                  <c:v>Aguascalientes</c:v>
                </c:pt>
                <c:pt idx="29">
                  <c:v>Morelos</c:v>
                </c:pt>
                <c:pt idx="30">
                  <c:v>Nuevo León</c:v>
                </c:pt>
                <c:pt idx="31">
                  <c:v>Ciudad de México</c:v>
                </c:pt>
              </c:strCache>
            </c:strRef>
          </c:cat>
          <c:val>
            <c:numRef>
              <c:f>[9]RANK_POB!$D$7:$D$38</c:f>
              <c:numCache>
                <c:formatCode>General</c:formatCode>
                <c:ptCount val="32"/>
                <c:pt idx="0">
                  <c:v>3.1547724062249967</c:v>
                </c:pt>
                <c:pt idx="1">
                  <c:v>3.1872329364402008</c:v>
                </c:pt>
                <c:pt idx="2">
                  <c:v>3.5372186142592357</c:v>
                </c:pt>
                <c:pt idx="3">
                  <c:v>3.6262694209391677</c:v>
                </c:pt>
                <c:pt idx="4">
                  <c:v>3.8419593553631279</c:v>
                </c:pt>
                <c:pt idx="5">
                  <c:v>3.9350062881400487</c:v>
                </c:pt>
                <c:pt idx="6">
                  <c:v>8.063647099616098</c:v>
                </c:pt>
                <c:pt idx="7">
                  <c:v>10.162126567253971</c:v>
                </c:pt>
                <c:pt idx="8">
                  <c:v>10.817118581842974</c:v>
                </c:pt>
                <c:pt idx="9">
                  <c:v>12.016332316146874</c:v>
                </c:pt>
                <c:pt idx="10">
                  <c:v>12.980162445352136</c:v>
                </c:pt>
                <c:pt idx="11">
                  <c:v>13.491984681740272</c:v>
                </c:pt>
                <c:pt idx="12">
                  <c:v>17.809005539194356</c:v>
                </c:pt>
                <c:pt idx="13">
                  <c:v>18.647351678659053</c:v>
                </c:pt>
                <c:pt idx="14">
                  <c:v>18.801485854567822</c:v>
                </c:pt>
                <c:pt idx="15">
                  <c:v>19.281493315329818</c:v>
                </c:pt>
                <c:pt idx="16">
                  <c:v>20.033485135675736</c:v>
                </c:pt>
                <c:pt idx="17">
                  <c:v>20.733049355347944</c:v>
                </c:pt>
                <c:pt idx="18">
                  <c:v>20.99046407683046</c:v>
                </c:pt>
                <c:pt idx="19">
                  <c:v>21.433899785625865</c:v>
                </c:pt>
                <c:pt idx="20">
                  <c:v>23.252373902115391</c:v>
                </c:pt>
                <c:pt idx="21">
                  <c:v>23.29065966911736</c:v>
                </c:pt>
                <c:pt idx="22">
                  <c:v>24.16790051323591</c:v>
                </c:pt>
                <c:pt idx="23">
                  <c:v>26.006072911811103</c:v>
                </c:pt>
                <c:pt idx="24">
                  <c:v>32.43437628222064</c:v>
                </c:pt>
                <c:pt idx="25">
                  <c:v>32.577326436308773</c:v>
                </c:pt>
                <c:pt idx="26">
                  <c:v>32.989941874260104</c:v>
                </c:pt>
                <c:pt idx="27">
                  <c:v>38.674962165797886</c:v>
                </c:pt>
                <c:pt idx="28">
                  <c:v>40.977207488090116</c:v>
                </c:pt>
                <c:pt idx="29">
                  <c:v>42.025781086223056</c:v>
                </c:pt>
                <c:pt idx="30">
                  <c:v>70.845759203578012</c:v>
                </c:pt>
                <c:pt idx="31">
                  <c:v>87.80658810726753</c:v>
                </c:pt>
              </c:numCache>
            </c:numRef>
          </c:val>
          <c:extLst>
            <c:ext xmlns:c16="http://schemas.microsoft.com/office/drawing/2014/chart" uri="{C3380CC4-5D6E-409C-BE32-E72D297353CC}">
              <c16:uniqueId val="{0000002A-453D-40C3-B252-0ABAD5A6BF4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A86D-4CC4-9E99-F3AEC98617AA}"/>
              </c:ext>
            </c:extLst>
          </c:dPt>
          <c:dPt>
            <c:idx val="12"/>
            <c:invertIfNegative val="0"/>
            <c:bubble3D val="0"/>
            <c:extLst>
              <c:ext xmlns:c16="http://schemas.microsoft.com/office/drawing/2014/chart" uri="{C3380CC4-5D6E-409C-BE32-E72D297353CC}">
                <c16:uniqueId val="{00000001-A86D-4CC4-9E99-F3AEC98617AA}"/>
              </c:ext>
            </c:extLst>
          </c:dPt>
          <c:dPt>
            <c:idx val="13"/>
            <c:invertIfNegative val="0"/>
            <c:bubble3D val="0"/>
            <c:extLst>
              <c:ext xmlns:c16="http://schemas.microsoft.com/office/drawing/2014/chart" uri="{C3380CC4-5D6E-409C-BE32-E72D297353CC}">
                <c16:uniqueId val="{00000003-A86D-4CC4-9E99-F3AEC98617AA}"/>
              </c:ext>
            </c:extLst>
          </c:dPt>
          <c:dPt>
            <c:idx val="14"/>
            <c:invertIfNegative val="0"/>
            <c:bubble3D val="0"/>
            <c:spPr>
              <a:solidFill>
                <a:srgbClr val="FFC000"/>
              </a:solidFill>
            </c:spPr>
            <c:extLst>
              <c:ext xmlns:c16="http://schemas.microsoft.com/office/drawing/2014/chart" uri="{C3380CC4-5D6E-409C-BE32-E72D297353CC}">
                <c16:uniqueId val="{00000004-28F4-4157-831C-71857D4091C9}"/>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'F153'!$B$5:$B$19</c:f>
              <c:strCache>
                <c:ptCount val="15"/>
                <c:pt idx="0">
                  <c:v>2008/03</c:v>
                </c:pt>
                <c:pt idx="1">
                  <c:v>2009/03</c:v>
                </c:pt>
                <c:pt idx="2">
                  <c:v>2010/03</c:v>
                </c:pt>
                <c:pt idx="3">
                  <c:v>2011/03</c:v>
                </c:pt>
                <c:pt idx="4">
                  <c:v>2012/03</c:v>
                </c:pt>
                <c:pt idx="5">
                  <c:v>2013/03</c:v>
                </c:pt>
                <c:pt idx="6">
                  <c:v>2014/03</c:v>
                </c:pt>
                <c:pt idx="7">
                  <c:v>2015/03</c:v>
                </c:pt>
                <c:pt idx="8">
                  <c:v>2016/03</c:v>
                </c:pt>
                <c:pt idx="9">
                  <c:v>2017/03</c:v>
                </c:pt>
                <c:pt idx="10">
                  <c:v>2018/03</c:v>
                </c:pt>
                <c:pt idx="11">
                  <c:v>2019/03</c:v>
                </c:pt>
                <c:pt idx="12">
                  <c:v>2020/03</c:v>
                </c:pt>
                <c:pt idx="13">
                  <c:v>2021/03</c:v>
                </c:pt>
                <c:pt idx="14">
                  <c:v>2022/03</c:v>
                </c:pt>
              </c:strCache>
            </c:strRef>
          </c:cat>
          <c:val>
            <c:numRef>
              <c:f>'F153'!$C$5:$C$19</c:f>
              <c:numCache>
                <c:formatCode>#,##0</c:formatCode>
                <c:ptCount val="15"/>
                <c:pt idx="0">
                  <c:v>108940</c:v>
                </c:pt>
                <c:pt idx="1">
                  <c:v>102386</c:v>
                </c:pt>
                <c:pt idx="2">
                  <c:v>97046</c:v>
                </c:pt>
                <c:pt idx="3">
                  <c:v>102660</c:v>
                </c:pt>
                <c:pt idx="4">
                  <c:v>105767</c:v>
                </c:pt>
                <c:pt idx="5">
                  <c:v>92314</c:v>
                </c:pt>
                <c:pt idx="6">
                  <c:v>81130</c:v>
                </c:pt>
                <c:pt idx="7">
                  <c:v>76600</c:v>
                </c:pt>
                <c:pt idx="8">
                  <c:v>84904</c:v>
                </c:pt>
                <c:pt idx="9">
                  <c:v>88069</c:v>
                </c:pt>
                <c:pt idx="10">
                  <c:v>86305</c:v>
                </c:pt>
                <c:pt idx="11">
                  <c:v>95738</c:v>
                </c:pt>
                <c:pt idx="12">
                  <c:v>94704</c:v>
                </c:pt>
                <c:pt idx="13">
                  <c:v>96628</c:v>
                </c:pt>
                <c:pt idx="14">
                  <c:v>92033</c:v>
                </c:pt>
              </c:numCache>
            </c:numRef>
          </c:val>
          <c:extLst>
            <c:ext xmlns:c16="http://schemas.microsoft.com/office/drawing/2014/chart" uri="{C3380CC4-5D6E-409C-BE32-E72D297353CC}">
              <c16:uniqueId val="{00000004-A86D-4CC4-9E99-F3AEC98617AA}"/>
            </c:ext>
          </c:extLst>
        </c:ser>
        <c:dLbls>
          <c:showLegendKey val="0"/>
          <c:showVal val="0"/>
          <c:showCatName val="0"/>
          <c:showSerName val="0"/>
          <c:showPercent val="0"/>
          <c:showBubbleSize val="0"/>
        </c:dLbls>
        <c:gapWidth val="150"/>
        <c:axId val="308517696"/>
        <c:axId val="308518480"/>
      </c:barChart>
      <c:catAx>
        <c:axId val="30851769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8518480"/>
        <c:crosses val="autoZero"/>
        <c:auto val="1"/>
        <c:lblAlgn val="ctr"/>
        <c:lblOffset val="100"/>
        <c:noMultiLvlLbl val="0"/>
      </c:catAx>
      <c:valAx>
        <c:axId val="308518480"/>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30851769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713A-4FDD-AAD0-A9BFDF3407E8}"/>
              </c:ext>
            </c:extLst>
          </c:dPt>
          <c:dPt>
            <c:idx val="12"/>
            <c:invertIfNegative val="0"/>
            <c:bubble3D val="0"/>
            <c:extLst>
              <c:ext xmlns:c16="http://schemas.microsoft.com/office/drawing/2014/chart" uri="{C3380CC4-5D6E-409C-BE32-E72D297353CC}">
                <c16:uniqueId val="{00000001-713A-4FDD-AAD0-A9BFDF3407E8}"/>
              </c:ext>
            </c:extLst>
          </c:dPt>
          <c:dPt>
            <c:idx val="13"/>
            <c:invertIfNegative val="0"/>
            <c:bubble3D val="0"/>
            <c:spPr>
              <a:solidFill>
                <a:srgbClr val="7C878E"/>
              </a:solidFill>
            </c:spPr>
            <c:extLst>
              <c:ext xmlns:c16="http://schemas.microsoft.com/office/drawing/2014/chart" uri="{C3380CC4-5D6E-409C-BE32-E72D297353CC}">
                <c16:uniqueId val="{00000003-713A-4FDD-AAD0-A9BFDF3407E8}"/>
              </c:ext>
            </c:extLst>
          </c:dPt>
          <c:dPt>
            <c:idx val="14"/>
            <c:invertIfNegative val="0"/>
            <c:bubble3D val="0"/>
            <c:spPr>
              <a:solidFill>
                <a:srgbClr val="FFC000"/>
              </a:solidFill>
            </c:spPr>
            <c:extLst>
              <c:ext xmlns:c16="http://schemas.microsoft.com/office/drawing/2014/chart" uri="{C3380CC4-5D6E-409C-BE32-E72D297353CC}">
                <c16:uniqueId val="{00000004-5089-4C2D-B9BF-C4C70066F577}"/>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'F154'!$B$7:$B$21</c:f>
              <c:strCache>
                <c:ptCount val="15"/>
                <c:pt idx="0">
                  <c:v>2008/03</c:v>
                </c:pt>
                <c:pt idx="1">
                  <c:v>2009/03</c:v>
                </c:pt>
                <c:pt idx="2">
                  <c:v>2010/03</c:v>
                </c:pt>
                <c:pt idx="3">
                  <c:v>2011/03</c:v>
                </c:pt>
                <c:pt idx="4">
                  <c:v>2012/03</c:v>
                </c:pt>
                <c:pt idx="5">
                  <c:v>2013/03</c:v>
                </c:pt>
                <c:pt idx="6">
                  <c:v>2014/03</c:v>
                </c:pt>
                <c:pt idx="7">
                  <c:v>2015/03</c:v>
                </c:pt>
                <c:pt idx="8">
                  <c:v>2016/03</c:v>
                </c:pt>
                <c:pt idx="9">
                  <c:v>2017/03</c:v>
                </c:pt>
                <c:pt idx="10">
                  <c:v>2018/03</c:v>
                </c:pt>
                <c:pt idx="11">
                  <c:v>2019/03</c:v>
                </c:pt>
                <c:pt idx="12">
                  <c:v>2020/03</c:v>
                </c:pt>
                <c:pt idx="13">
                  <c:v>2021/03</c:v>
                </c:pt>
                <c:pt idx="14">
                  <c:v>2022/03</c:v>
                </c:pt>
              </c:strCache>
            </c:strRef>
          </c:cat>
          <c:val>
            <c:numRef>
              <c:f>'F154'!$C$7:$C$21</c:f>
              <c:numCache>
                <c:formatCode>#,##0</c:formatCode>
                <c:ptCount val="15"/>
                <c:pt idx="0">
                  <c:v>13467</c:v>
                </c:pt>
                <c:pt idx="1">
                  <c:v>13439</c:v>
                </c:pt>
                <c:pt idx="2">
                  <c:v>13186</c:v>
                </c:pt>
                <c:pt idx="3">
                  <c:v>14288</c:v>
                </c:pt>
                <c:pt idx="4">
                  <c:v>14837</c:v>
                </c:pt>
                <c:pt idx="5">
                  <c:v>12302</c:v>
                </c:pt>
                <c:pt idx="6">
                  <c:v>10739</c:v>
                </c:pt>
                <c:pt idx="7">
                  <c:v>9764</c:v>
                </c:pt>
                <c:pt idx="8">
                  <c:v>10643</c:v>
                </c:pt>
                <c:pt idx="9">
                  <c:v>11149</c:v>
                </c:pt>
                <c:pt idx="10">
                  <c:v>10734</c:v>
                </c:pt>
                <c:pt idx="11">
                  <c:v>12513</c:v>
                </c:pt>
                <c:pt idx="12">
                  <c:v>12428</c:v>
                </c:pt>
                <c:pt idx="13">
                  <c:v>13590</c:v>
                </c:pt>
                <c:pt idx="14">
                  <c:v>12869</c:v>
                </c:pt>
              </c:numCache>
            </c:numRef>
          </c:val>
          <c:extLst>
            <c:ext xmlns:c16="http://schemas.microsoft.com/office/drawing/2014/chart" uri="{C3380CC4-5D6E-409C-BE32-E72D297353CC}">
              <c16:uniqueId val="{00000004-713A-4FDD-AAD0-A9BFDF3407E8}"/>
            </c:ext>
          </c:extLst>
        </c:ser>
        <c:dLbls>
          <c:showLegendKey val="0"/>
          <c:showVal val="0"/>
          <c:showCatName val="0"/>
          <c:showSerName val="0"/>
          <c:showPercent val="0"/>
          <c:showBubbleSize val="0"/>
        </c:dLbls>
        <c:gapWidth val="150"/>
        <c:axId val="232317688"/>
        <c:axId val="232317296"/>
      </c:barChart>
      <c:catAx>
        <c:axId val="2323176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7296"/>
        <c:crosses val="autoZero"/>
        <c:auto val="1"/>
        <c:lblAlgn val="ctr"/>
        <c:lblOffset val="100"/>
        <c:noMultiLvlLbl val="0"/>
      </c:catAx>
      <c:valAx>
        <c:axId val="2323172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768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32530708428842"/>
          <c:y val="1.82370820668693E-2"/>
          <c:w val="0.76319579552970029"/>
          <c:h val="0.9149958914710129"/>
        </c:manualLayout>
      </c:layout>
      <c:barChart>
        <c:barDir val="bar"/>
        <c:grouping val="clustered"/>
        <c:varyColors val="0"/>
        <c:ser>
          <c:idx val="1"/>
          <c:order val="0"/>
          <c:tx>
            <c:strRef>
              <c:f>'F16-17'!$C$6</c:f>
              <c:strCache>
                <c:ptCount val="1"/>
                <c:pt idx="0">
                  <c:v>1T 2021</c:v>
                </c:pt>
              </c:strCache>
            </c:strRef>
          </c:tx>
          <c:spPr>
            <a:solidFill>
              <a:srgbClr val="FFE699"/>
            </a:solidFill>
            <a:ln>
              <a:noFill/>
            </a:ln>
            <a:effectLst/>
          </c:spPr>
          <c:invertIfNegative val="0"/>
          <c:dPt>
            <c:idx val="25"/>
            <c:invertIfNegative val="0"/>
            <c:bubble3D val="0"/>
            <c:spPr>
              <a:solidFill>
                <a:srgbClr val="FFE699"/>
              </a:solidFill>
              <a:ln>
                <a:noFill/>
              </a:ln>
              <a:effectLst/>
            </c:spPr>
            <c:extLst>
              <c:ext xmlns:c16="http://schemas.microsoft.com/office/drawing/2014/chart" uri="{C3380CC4-5D6E-409C-BE32-E72D297353CC}">
                <c16:uniqueId val="{00000001-3B51-4F77-A7C6-F5F3F552152D}"/>
              </c:ext>
            </c:extLst>
          </c:dPt>
          <c:dPt>
            <c:idx val="28"/>
            <c:invertIfNegative val="0"/>
            <c:bubble3D val="0"/>
            <c:spPr>
              <a:solidFill>
                <a:srgbClr val="FFE699"/>
              </a:solidFill>
              <a:ln>
                <a:noFill/>
              </a:ln>
              <a:effectLst/>
            </c:spPr>
            <c:extLst>
              <c:ext xmlns:c16="http://schemas.microsoft.com/office/drawing/2014/chart" uri="{C3380CC4-5D6E-409C-BE32-E72D297353CC}">
                <c16:uniqueId val="{00000003-3B51-4F77-A7C6-F5F3F552152D}"/>
              </c:ext>
            </c:extLst>
          </c:dPt>
          <c:dPt>
            <c:idx val="30"/>
            <c:invertIfNegative val="0"/>
            <c:bubble3D val="0"/>
            <c:spPr>
              <a:solidFill>
                <a:srgbClr val="FFC000"/>
              </a:solidFill>
              <a:ln>
                <a:noFill/>
              </a:ln>
              <a:effectLst/>
            </c:spPr>
            <c:extLst>
              <c:ext xmlns:c16="http://schemas.microsoft.com/office/drawing/2014/chart" uri="{C3380CC4-5D6E-409C-BE32-E72D297353CC}">
                <c16:uniqueId val="{00000005-3B51-4F77-A7C6-F5F3F552152D}"/>
              </c:ext>
            </c:extLst>
          </c:dPt>
          <c:dLbls>
            <c:dLbl>
              <c:idx val="28"/>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3-3B51-4F77-A7C6-F5F3F552152D}"/>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'F16-17'!$B$7:$B$38</c:f>
              <c:strCache>
                <c:ptCount val="32"/>
                <c:pt idx="0">
                  <c:v>Michoacán</c:v>
                </c:pt>
                <c:pt idx="1">
                  <c:v>San Luis Potosí</c:v>
                </c:pt>
                <c:pt idx="2">
                  <c:v>Guanajuato</c:v>
                </c:pt>
                <c:pt idx="3">
                  <c:v>Durango</c:v>
                </c:pt>
                <c:pt idx="4">
                  <c:v>Sonora</c:v>
                </c:pt>
                <c:pt idx="5">
                  <c:v>Coahuila</c:v>
                </c:pt>
                <c:pt idx="6">
                  <c:v>Baja California Sur</c:v>
                </c:pt>
                <c:pt idx="7">
                  <c:v>Guerrero</c:v>
                </c:pt>
                <c:pt idx="8">
                  <c:v>Veracruz</c:v>
                </c:pt>
                <c:pt idx="9">
                  <c:v>Morelos</c:v>
                </c:pt>
                <c:pt idx="10">
                  <c:v>Tlaxcala</c:v>
                </c:pt>
                <c:pt idx="11">
                  <c:v>Oaxaca</c:v>
                </c:pt>
                <c:pt idx="12">
                  <c:v>Tabasco</c:v>
                </c:pt>
                <c:pt idx="13">
                  <c:v>Colima</c:v>
                </c:pt>
                <c:pt idx="14">
                  <c:v>Campeche</c:v>
                </c:pt>
                <c:pt idx="15">
                  <c:v>Chiapas</c:v>
                </c:pt>
                <c:pt idx="16">
                  <c:v>Nuevo León</c:v>
                </c:pt>
                <c:pt idx="17">
                  <c:v>Hidalgo</c:v>
                </c:pt>
                <c:pt idx="18">
                  <c:v>Yucatán</c:v>
                </c:pt>
                <c:pt idx="19">
                  <c:v>Zacatecas</c:v>
                </c:pt>
                <c:pt idx="20">
                  <c:v>Nayarit</c:v>
                </c:pt>
                <c:pt idx="21">
                  <c:v>Quintana Roo</c:v>
                </c:pt>
                <c:pt idx="22">
                  <c:v>Aguascalientes</c:v>
                </c:pt>
                <c:pt idx="23">
                  <c:v>Sinaloa</c:v>
                </c:pt>
                <c:pt idx="24">
                  <c:v>Estado de México</c:v>
                </c:pt>
                <c:pt idx="25">
                  <c:v>Querétaro</c:v>
                </c:pt>
                <c:pt idx="26">
                  <c:v>Chihuahua</c:v>
                </c:pt>
                <c:pt idx="27">
                  <c:v>Puebla</c:v>
                </c:pt>
                <c:pt idx="28">
                  <c:v>Tamaulipas</c:v>
                </c:pt>
                <c:pt idx="29">
                  <c:v>Baja California</c:v>
                </c:pt>
                <c:pt idx="30">
                  <c:v>Jalisco</c:v>
                </c:pt>
                <c:pt idx="31">
                  <c:v>Ciudad de México</c:v>
                </c:pt>
              </c:strCache>
            </c:strRef>
          </c:cat>
          <c:val>
            <c:numRef>
              <c:f>'F16-17'!$C$7:$C$38</c:f>
              <c:numCache>
                <c:formatCode>#,##0.0</c:formatCode>
                <c:ptCount val="32"/>
                <c:pt idx="0">
                  <c:v>964.19724582999993</c:v>
                </c:pt>
                <c:pt idx="1">
                  <c:v>608.12334774000044</c:v>
                </c:pt>
                <c:pt idx="2">
                  <c:v>969.5886958500007</c:v>
                </c:pt>
                <c:pt idx="3">
                  <c:v>300.87438216999999</c:v>
                </c:pt>
                <c:pt idx="4">
                  <c:v>495.43851429</c:v>
                </c:pt>
                <c:pt idx="5">
                  <c:v>365.02991390999995</c:v>
                </c:pt>
                <c:pt idx="6">
                  <c:v>280.16117802000008</c:v>
                </c:pt>
                <c:pt idx="7">
                  <c:v>98.333059909999974</c:v>
                </c:pt>
                <c:pt idx="8">
                  <c:v>586.74377938999999</c:v>
                </c:pt>
                <c:pt idx="9">
                  <c:v>59.741301630000017</c:v>
                </c:pt>
                <c:pt idx="10">
                  <c:v>50.844062610000009</c:v>
                </c:pt>
                <c:pt idx="11">
                  <c:v>146.24510597999992</c:v>
                </c:pt>
                <c:pt idx="12">
                  <c:v>117.60447584000002</c:v>
                </c:pt>
                <c:pt idx="13">
                  <c:v>28.555991849999995</c:v>
                </c:pt>
                <c:pt idx="14">
                  <c:v>33.755692380000006</c:v>
                </c:pt>
                <c:pt idx="15">
                  <c:v>190.06126973999994</c:v>
                </c:pt>
                <c:pt idx="16">
                  <c:v>1015.1846524500003</c:v>
                </c:pt>
                <c:pt idx="17">
                  <c:v>52.463575060000004</c:v>
                </c:pt>
                <c:pt idx="18">
                  <c:v>23.880822660000003</c:v>
                </c:pt>
                <c:pt idx="19">
                  <c:v>202.49742532999994</c:v>
                </c:pt>
                <c:pt idx="20">
                  <c:v>70.596152270000019</c:v>
                </c:pt>
                <c:pt idx="21">
                  <c:v>90.976882629999992</c:v>
                </c:pt>
                <c:pt idx="22">
                  <c:v>112.40655113000004</c:v>
                </c:pt>
                <c:pt idx="23">
                  <c:v>74.878096960000022</c:v>
                </c:pt>
                <c:pt idx="24">
                  <c:v>568.95397304999972</c:v>
                </c:pt>
                <c:pt idx="25">
                  <c:v>271.02527190999996</c:v>
                </c:pt>
                <c:pt idx="26">
                  <c:v>514.85037361000013</c:v>
                </c:pt>
                <c:pt idx="27">
                  <c:v>36.925271129999999</c:v>
                </c:pt>
                <c:pt idx="28">
                  <c:v>399.07943517000012</c:v>
                </c:pt>
                <c:pt idx="29">
                  <c:v>295.16469719000008</c:v>
                </c:pt>
                <c:pt idx="30">
                  <c:v>637.757426670001</c:v>
                </c:pt>
                <c:pt idx="31">
                  <c:v>2202.09183846</c:v>
                </c:pt>
              </c:numCache>
            </c:numRef>
          </c:val>
          <c:extLst>
            <c:ext xmlns:c16="http://schemas.microsoft.com/office/drawing/2014/chart" uri="{C3380CC4-5D6E-409C-BE32-E72D297353CC}">
              <c16:uniqueId val="{00000006-3B51-4F77-A7C6-F5F3F552152D}"/>
            </c:ext>
          </c:extLst>
        </c:ser>
        <c:ser>
          <c:idx val="0"/>
          <c:order val="1"/>
          <c:tx>
            <c:strRef>
              <c:f>'F16-17'!$D$6</c:f>
              <c:strCache>
                <c:ptCount val="1"/>
                <c:pt idx="0">
                  <c:v>1T 2022</c:v>
                </c:pt>
              </c:strCache>
            </c:strRef>
          </c:tx>
          <c:spPr>
            <a:solidFill>
              <a:srgbClr val="AFB7BC"/>
            </a:solidFill>
            <a:ln>
              <a:noFill/>
            </a:ln>
            <a:effectLst/>
          </c:spPr>
          <c:invertIfNegative val="0"/>
          <c:dPt>
            <c:idx val="25"/>
            <c:invertIfNegative val="0"/>
            <c:bubble3D val="0"/>
            <c:spPr>
              <a:solidFill>
                <a:srgbClr val="AFB7BC"/>
              </a:solidFill>
              <a:ln>
                <a:noFill/>
              </a:ln>
              <a:effectLst/>
            </c:spPr>
            <c:extLst>
              <c:ext xmlns:c16="http://schemas.microsoft.com/office/drawing/2014/chart" uri="{C3380CC4-5D6E-409C-BE32-E72D297353CC}">
                <c16:uniqueId val="{00000008-3B51-4F77-A7C6-F5F3F552152D}"/>
              </c:ext>
            </c:extLst>
          </c:dPt>
          <c:dPt>
            <c:idx val="28"/>
            <c:invertIfNegative val="0"/>
            <c:bubble3D val="0"/>
            <c:spPr>
              <a:solidFill>
                <a:srgbClr val="AFB7BC"/>
              </a:solidFill>
              <a:ln>
                <a:noFill/>
              </a:ln>
              <a:effectLst/>
            </c:spPr>
            <c:extLst>
              <c:ext xmlns:c16="http://schemas.microsoft.com/office/drawing/2014/chart" uri="{C3380CC4-5D6E-409C-BE32-E72D297353CC}">
                <c16:uniqueId val="{0000000A-3B51-4F77-A7C6-F5F3F552152D}"/>
              </c:ext>
            </c:extLst>
          </c:dPt>
          <c:dPt>
            <c:idx val="30"/>
            <c:invertIfNegative val="0"/>
            <c:bubble3D val="0"/>
            <c:spPr>
              <a:solidFill>
                <a:srgbClr val="606868"/>
              </a:solidFill>
              <a:ln>
                <a:noFill/>
              </a:ln>
              <a:effectLst/>
            </c:spPr>
            <c:extLst>
              <c:ext xmlns:c16="http://schemas.microsoft.com/office/drawing/2014/chart" uri="{C3380CC4-5D6E-409C-BE32-E72D297353CC}">
                <c16:uniqueId val="{0000000C-3B51-4F77-A7C6-F5F3F552152D}"/>
              </c:ext>
            </c:extLst>
          </c:dPt>
          <c:dLbls>
            <c:dLbl>
              <c:idx val="28"/>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A-3B51-4F77-A7C6-F5F3F552152D}"/>
                </c:ext>
              </c:extLst>
            </c:dLbl>
            <c:dLbl>
              <c:idx val="31"/>
              <c:tx>
                <c:rich>
                  <a:bodyPr/>
                  <a:lstStyle/>
                  <a:p>
                    <a:r>
                      <a:rPr lang="en-US"/>
                      <a:t>7,973.2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51-4F77-A7C6-F5F3F552152D}"/>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'F16-17'!$B$7:$B$38</c:f>
              <c:strCache>
                <c:ptCount val="32"/>
                <c:pt idx="0">
                  <c:v>Michoacán</c:v>
                </c:pt>
                <c:pt idx="1">
                  <c:v>San Luis Potosí</c:v>
                </c:pt>
                <c:pt idx="2">
                  <c:v>Guanajuato</c:v>
                </c:pt>
                <c:pt idx="3">
                  <c:v>Durango</c:v>
                </c:pt>
                <c:pt idx="4">
                  <c:v>Sonora</c:v>
                </c:pt>
                <c:pt idx="5">
                  <c:v>Coahuila</c:v>
                </c:pt>
                <c:pt idx="6">
                  <c:v>Baja California Sur</c:v>
                </c:pt>
                <c:pt idx="7">
                  <c:v>Guerrero</c:v>
                </c:pt>
                <c:pt idx="8">
                  <c:v>Veracruz</c:v>
                </c:pt>
                <c:pt idx="9">
                  <c:v>Morelos</c:v>
                </c:pt>
                <c:pt idx="10">
                  <c:v>Tlaxcala</c:v>
                </c:pt>
                <c:pt idx="11">
                  <c:v>Oaxaca</c:v>
                </c:pt>
                <c:pt idx="12">
                  <c:v>Tabasco</c:v>
                </c:pt>
                <c:pt idx="13">
                  <c:v>Colima</c:v>
                </c:pt>
                <c:pt idx="14">
                  <c:v>Campeche</c:v>
                </c:pt>
                <c:pt idx="15">
                  <c:v>Chiapas</c:v>
                </c:pt>
                <c:pt idx="16">
                  <c:v>Nuevo León</c:v>
                </c:pt>
                <c:pt idx="17">
                  <c:v>Hidalgo</c:v>
                </c:pt>
                <c:pt idx="18">
                  <c:v>Yucatán</c:v>
                </c:pt>
                <c:pt idx="19">
                  <c:v>Zacatecas</c:v>
                </c:pt>
                <c:pt idx="20">
                  <c:v>Nayarit</c:v>
                </c:pt>
                <c:pt idx="21">
                  <c:v>Quintana Roo</c:v>
                </c:pt>
                <c:pt idx="22">
                  <c:v>Aguascalientes</c:v>
                </c:pt>
                <c:pt idx="23">
                  <c:v>Sinaloa</c:v>
                </c:pt>
                <c:pt idx="24">
                  <c:v>Estado de México</c:v>
                </c:pt>
                <c:pt idx="25">
                  <c:v>Querétaro</c:v>
                </c:pt>
                <c:pt idx="26">
                  <c:v>Chihuahua</c:v>
                </c:pt>
                <c:pt idx="27">
                  <c:v>Puebla</c:v>
                </c:pt>
                <c:pt idx="28">
                  <c:v>Tamaulipas</c:v>
                </c:pt>
                <c:pt idx="29">
                  <c:v>Baja California</c:v>
                </c:pt>
                <c:pt idx="30">
                  <c:v>Jalisco</c:v>
                </c:pt>
                <c:pt idx="31">
                  <c:v>Ciudad de México</c:v>
                </c:pt>
              </c:strCache>
            </c:strRef>
          </c:cat>
          <c:val>
            <c:numRef>
              <c:f>'F16-17'!$D$7:$D$38</c:f>
              <c:numCache>
                <c:formatCode>#,##0.0</c:formatCode>
                <c:ptCount val="32"/>
                <c:pt idx="0">
                  <c:v>108.52059004000003</c:v>
                </c:pt>
                <c:pt idx="1">
                  <c:v>268.16385116000015</c:v>
                </c:pt>
                <c:pt idx="2">
                  <c:v>638.81493774000012</c:v>
                </c:pt>
                <c:pt idx="3">
                  <c:v>97.124506220000015</c:v>
                </c:pt>
                <c:pt idx="4">
                  <c:v>347.37569282000015</c:v>
                </c:pt>
                <c:pt idx="5">
                  <c:v>259.36346585000013</c:v>
                </c:pt>
                <c:pt idx="6">
                  <c:v>208.83009096000009</c:v>
                </c:pt>
                <c:pt idx="7">
                  <c:v>73.603804229999994</c:v>
                </c:pt>
                <c:pt idx="8">
                  <c:v>571.54673460999993</c:v>
                </c:pt>
                <c:pt idx="9">
                  <c:v>45.517939389999995</c:v>
                </c:pt>
                <c:pt idx="10">
                  <c:v>38.412101170000007</c:v>
                </c:pt>
                <c:pt idx="11">
                  <c:v>136.91746171</c:v>
                </c:pt>
                <c:pt idx="12">
                  <c:v>136.85542307000003</c:v>
                </c:pt>
                <c:pt idx="13">
                  <c:v>56.060877439999992</c:v>
                </c:pt>
                <c:pt idx="14">
                  <c:v>83.404917139999995</c:v>
                </c:pt>
                <c:pt idx="15">
                  <c:v>248.41749656000005</c:v>
                </c:pt>
                <c:pt idx="16">
                  <c:v>1105.7937139600001</c:v>
                </c:pt>
                <c:pt idx="17">
                  <c:v>154.77863398000005</c:v>
                </c:pt>
                <c:pt idx="18">
                  <c:v>128.46763336000004</c:v>
                </c:pt>
                <c:pt idx="19">
                  <c:v>314.20899206999985</c:v>
                </c:pt>
                <c:pt idx="20">
                  <c:v>199.22120825999997</c:v>
                </c:pt>
                <c:pt idx="21">
                  <c:v>228.36007301999987</c:v>
                </c:pt>
                <c:pt idx="22">
                  <c:v>250.85668475999992</c:v>
                </c:pt>
                <c:pt idx="23">
                  <c:v>281.13731425999993</c:v>
                </c:pt>
                <c:pt idx="24">
                  <c:v>797.64039741999966</c:v>
                </c:pt>
                <c:pt idx="25">
                  <c:v>506.60696815999995</c:v>
                </c:pt>
                <c:pt idx="26">
                  <c:v>774.35643661000029</c:v>
                </c:pt>
                <c:pt idx="27">
                  <c:v>354.13055840999999</c:v>
                </c:pt>
                <c:pt idx="28">
                  <c:v>881.24414476000038</c:v>
                </c:pt>
                <c:pt idx="29">
                  <c:v>839.56398901999898</c:v>
                </c:pt>
                <c:pt idx="30">
                  <c:v>1318.943579090002</c:v>
                </c:pt>
                <c:pt idx="31">
                  <c:v>4000</c:v>
                </c:pt>
              </c:numCache>
            </c:numRef>
          </c:val>
          <c:extLst>
            <c:ext xmlns:c16="http://schemas.microsoft.com/office/drawing/2014/chart" uri="{C3380CC4-5D6E-409C-BE32-E72D297353CC}">
              <c16:uniqueId val="{0000000E-3B51-4F77-A7C6-F5F3F552152D}"/>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userShapes r:id="rId4"/>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DC9F-4332-A47B-74585FC79C91}"/>
              </c:ext>
            </c:extLst>
          </c:dPt>
          <c:dPt>
            <c:idx val="12"/>
            <c:invertIfNegative val="0"/>
            <c:bubble3D val="0"/>
            <c:extLst>
              <c:ext xmlns:c16="http://schemas.microsoft.com/office/drawing/2014/chart" uri="{C3380CC4-5D6E-409C-BE32-E72D297353CC}">
                <c16:uniqueId val="{00000001-DC9F-4332-A47B-74585FC79C91}"/>
              </c:ext>
            </c:extLst>
          </c:dPt>
          <c:dPt>
            <c:idx val="13"/>
            <c:invertIfNegative val="0"/>
            <c:bubble3D val="0"/>
            <c:extLst>
              <c:ext xmlns:c16="http://schemas.microsoft.com/office/drawing/2014/chart" uri="{C3380CC4-5D6E-409C-BE32-E72D297353CC}">
                <c16:uniqueId val="{00000003-DC9F-4332-A47B-74585FC79C91}"/>
              </c:ext>
            </c:extLst>
          </c:dPt>
          <c:dPt>
            <c:idx val="14"/>
            <c:invertIfNegative val="0"/>
            <c:bubble3D val="0"/>
            <c:spPr>
              <a:solidFill>
                <a:srgbClr val="FFC000"/>
              </a:solidFill>
            </c:spPr>
            <c:extLst>
              <c:ext xmlns:c16="http://schemas.microsoft.com/office/drawing/2014/chart" uri="{C3380CC4-5D6E-409C-BE32-E72D297353CC}">
                <c16:uniqueId val="{00000004-3E52-4A4B-B2BE-700FF795CE98}"/>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'F155'!$B$5:$B$19</c:f>
              <c:strCache>
                <c:ptCount val="15"/>
                <c:pt idx="0">
                  <c:v>I Trim 2008</c:v>
                </c:pt>
                <c:pt idx="1">
                  <c:v>I Trim 2009</c:v>
                </c:pt>
                <c:pt idx="2">
                  <c:v>I Trim 2010</c:v>
                </c:pt>
                <c:pt idx="3">
                  <c:v>I Trim 2011</c:v>
                </c:pt>
                <c:pt idx="4">
                  <c:v>I Trim 2012</c:v>
                </c:pt>
                <c:pt idx="5">
                  <c:v>I Trim 2013</c:v>
                </c:pt>
                <c:pt idx="6">
                  <c:v>I Trim 2014</c:v>
                </c:pt>
                <c:pt idx="7">
                  <c:v>I Trim 2015</c:v>
                </c:pt>
                <c:pt idx="8">
                  <c:v>I Trim 2016</c:v>
                </c:pt>
                <c:pt idx="9">
                  <c:v>I Trim 2017</c:v>
                </c:pt>
                <c:pt idx="10">
                  <c:v>I Trim 2018</c:v>
                </c:pt>
                <c:pt idx="11">
                  <c:v>I Trim 2019</c:v>
                </c:pt>
                <c:pt idx="12">
                  <c:v>I Trim 2020</c:v>
                </c:pt>
                <c:pt idx="13">
                  <c:v>I Trim 2021</c:v>
                </c:pt>
                <c:pt idx="14">
                  <c:v>I Trim 2022</c:v>
                </c:pt>
              </c:strCache>
            </c:strRef>
          </c:cat>
          <c:val>
            <c:numRef>
              <c:f>'F155'!$C$5:$C$19</c:f>
              <c:numCache>
                <c:formatCode>#,##0</c:formatCode>
                <c:ptCount val="15"/>
                <c:pt idx="0">
                  <c:v>327594</c:v>
                </c:pt>
                <c:pt idx="1">
                  <c:v>314862</c:v>
                </c:pt>
                <c:pt idx="2">
                  <c:v>301657</c:v>
                </c:pt>
                <c:pt idx="3">
                  <c:v>319629</c:v>
                </c:pt>
                <c:pt idx="4">
                  <c:v>326797</c:v>
                </c:pt>
                <c:pt idx="5">
                  <c:v>293175</c:v>
                </c:pt>
                <c:pt idx="6">
                  <c:v>273524</c:v>
                </c:pt>
                <c:pt idx="7">
                  <c:v>244410</c:v>
                </c:pt>
                <c:pt idx="8">
                  <c:v>259776</c:v>
                </c:pt>
                <c:pt idx="9">
                  <c:v>261118</c:v>
                </c:pt>
                <c:pt idx="10">
                  <c:v>274435</c:v>
                </c:pt>
                <c:pt idx="11">
                  <c:v>313391</c:v>
                </c:pt>
                <c:pt idx="12">
                  <c:v>301658</c:v>
                </c:pt>
                <c:pt idx="13">
                  <c:v>288817</c:v>
                </c:pt>
                <c:pt idx="14">
                  <c:v>291338</c:v>
                </c:pt>
              </c:numCache>
            </c:numRef>
          </c:val>
          <c:extLst>
            <c:ext xmlns:c16="http://schemas.microsoft.com/office/drawing/2014/chart" uri="{C3380CC4-5D6E-409C-BE32-E72D297353CC}">
              <c16:uniqueId val="{00000004-DC9F-4332-A47B-74585FC79C91}"/>
            </c:ext>
          </c:extLst>
        </c:ser>
        <c:dLbls>
          <c:showLegendKey val="0"/>
          <c:showVal val="0"/>
          <c:showCatName val="0"/>
          <c:showSerName val="0"/>
          <c:showPercent val="0"/>
          <c:showBubbleSize val="0"/>
        </c:dLbls>
        <c:gapWidth val="150"/>
        <c:axId val="232316512"/>
        <c:axId val="232315728"/>
      </c:barChart>
      <c:catAx>
        <c:axId val="2323165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5728"/>
        <c:crosses val="autoZero"/>
        <c:auto val="1"/>
        <c:lblAlgn val="ctr"/>
        <c:lblOffset val="100"/>
        <c:noMultiLvlLbl val="0"/>
      </c:catAx>
      <c:valAx>
        <c:axId val="23231572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65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0288-48FB-8F8D-AB41CC45D1B1}"/>
              </c:ext>
            </c:extLst>
          </c:dPt>
          <c:dPt>
            <c:idx val="12"/>
            <c:invertIfNegative val="0"/>
            <c:bubble3D val="0"/>
            <c:extLst>
              <c:ext xmlns:c16="http://schemas.microsoft.com/office/drawing/2014/chart" uri="{C3380CC4-5D6E-409C-BE32-E72D297353CC}">
                <c16:uniqueId val="{00000001-0288-48FB-8F8D-AB41CC45D1B1}"/>
              </c:ext>
            </c:extLst>
          </c:dPt>
          <c:dPt>
            <c:idx val="13"/>
            <c:invertIfNegative val="0"/>
            <c:bubble3D val="0"/>
            <c:extLst>
              <c:ext xmlns:c16="http://schemas.microsoft.com/office/drawing/2014/chart" uri="{C3380CC4-5D6E-409C-BE32-E72D297353CC}">
                <c16:uniqueId val="{00000003-0288-48FB-8F8D-AB41CC45D1B1}"/>
              </c:ext>
            </c:extLst>
          </c:dPt>
          <c:dPt>
            <c:idx val="14"/>
            <c:invertIfNegative val="0"/>
            <c:bubble3D val="0"/>
            <c:spPr>
              <a:solidFill>
                <a:srgbClr val="FFC000"/>
              </a:solidFill>
            </c:spPr>
            <c:extLst>
              <c:ext xmlns:c16="http://schemas.microsoft.com/office/drawing/2014/chart" uri="{C3380CC4-5D6E-409C-BE32-E72D297353CC}">
                <c16:uniqueId val="{00000004-35A5-4A0B-8FB2-5CB58DFD355D}"/>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'F156'!$B$6:$B$20</c:f>
              <c:strCache>
                <c:ptCount val="15"/>
                <c:pt idx="0">
                  <c:v>I Trim 2008</c:v>
                </c:pt>
                <c:pt idx="1">
                  <c:v>I Trim 2009</c:v>
                </c:pt>
                <c:pt idx="2">
                  <c:v>I Trim 2010</c:v>
                </c:pt>
                <c:pt idx="3">
                  <c:v>I Trim 2011</c:v>
                </c:pt>
                <c:pt idx="4">
                  <c:v>I Trim 2012</c:v>
                </c:pt>
                <c:pt idx="5">
                  <c:v>I Trim 2013</c:v>
                </c:pt>
                <c:pt idx="6">
                  <c:v>I Trim 2014</c:v>
                </c:pt>
                <c:pt idx="7">
                  <c:v>I Trim 2015</c:v>
                </c:pt>
                <c:pt idx="8">
                  <c:v>I Trim 2016</c:v>
                </c:pt>
                <c:pt idx="9">
                  <c:v>I Trim 2017</c:v>
                </c:pt>
                <c:pt idx="10">
                  <c:v>I Trim 2018</c:v>
                </c:pt>
                <c:pt idx="11">
                  <c:v>I Trim 2019</c:v>
                </c:pt>
                <c:pt idx="12">
                  <c:v>I Trim 2020</c:v>
                </c:pt>
                <c:pt idx="13">
                  <c:v>I Trim 2021</c:v>
                </c:pt>
                <c:pt idx="14">
                  <c:v>I Trim 2022</c:v>
                </c:pt>
              </c:strCache>
            </c:strRef>
          </c:cat>
          <c:val>
            <c:numRef>
              <c:f>'F156'!$C$6:$C$20</c:f>
              <c:numCache>
                <c:formatCode>#,##0</c:formatCode>
                <c:ptCount val="15"/>
                <c:pt idx="0">
                  <c:v>40094</c:v>
                </c:pt>
                <c:pt idx="1">
                  <c:v>40592</c:v>
                </c:pt>
                <c:pt idx="2">
                  <c:v>41167</c:v>
                </c:pt>
                <c:pt idx="3">
                  <c:v>44381</c:v>
                </c:pt>
                <c:pt idx="4">
                  <c:v>45911</c:v>
                </c:pt>
                <c:pt idx="5">
                  <c:v>38949</c:v>
                </c:pt>
                <c:pt idx="6">
                  <c:v>35433</c:v>
                </c:pt>
                <c:pt idx="7">
                  <c:v>31042</c:v>
                </c:pt>
                <c:pt idx="8">
                  <c:v>32467</c:v>
                </c:pt>
                <c:pt idx="9">
                  <c:v>32821</c:v>
                </c:pt>
                <c:pt idx="10">
                  <c:v>33743</c:v>
                </c:pt>
                <c:pt idx="11">
                  <c:v>40047</c:v>
                </c:pt>
                <c:pt idx="12">
                  <c:v>40367</c:v>
                </c:pt>
                <c:pt idx="13">
                  <c:v>41038</c:v>
                </c:pt>
                <c:pt idx="14">
                  <c:v>40885</c:v>
                </c:pt>
              </c:numCache>
            </c:numRef>
          </c:val>
          <c:extLst>
            <c:ext xmlns:c16="http://schemas.microsoft.com/office/drawing/2014/chart" uri="{C3380CC4-5D6E-409C-BE32-E72D297353CC}">
              <c16:uniqueId val="{00000004-0288-48FB-8F8D-AB41CC45D1B1}"/>
            </c:ext>
          </c:extLst>
        </c:ser>
        <c:dLbls>
          <c:showLegendKey val="0"/>
          <c:showVal val="0"/>
          <c:showCatName val="0"/>
          <c:showSerName val="0"/>
          <c:showPercent val="0"/>
          <c:showBubbleSize val="0"/>
        </c:dLbls>
        <c:gapWidth val="150"/>
        <c:axId val="306550312"/>
        <c:axId val="306551096"/>
      </c:barChart>
      <c:catAx>
        <c:axId val="3065503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6551096"/>
        <c:crosses val="autoZero"/>
        <c:auto val="1"/>
        <c:lblAlgn val="ctr"/>
        <c:lblOffset val="100"/>
        <c:noMultiLvlLbl val="0"/>
      </c:catAx>
      <c:valAx>
        <c:axId val="3065510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065503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'F157'!$B$8</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DAD-424B-AAB1-715A723598B8}"/>
              </c:ext>
            </c:extLst>
          </c:dPt>
          <c:dPt>
            <c:idx val="1"/>
            <c:invertIfNegative val="0"/>
            <c:bubble3D val="0"/>
            <c:extLst>
              <c:ext xmlns:c16="http://schemas.microsoft.com/office/drawing/2014/chart" uri="{C3380CC4-5D6E-409C-BE32-E72D297353CC}">
                <c16:uniqueId val="{00000001-ADAD-424B-AAB1-715A723598B8}"/>
              </c:ext>
            </c:extLst>
          </c:dPt>
          <c:dPt>
            <c:idx val="2"/>
            <c:invertIfNegative val="0"/>
            <c:bubble3D val="0"/>
            <c:extLst>
              <c:ext xmlns:c16="http://schemas.microsoft.com/office/drawing/2014/chart" uri="{C3380CC4-5D6E-409C-BE32-E72D297353CC}">
                <c16:uniqueId val="{00000002-ADAD-424B-AAB1-715A723598B8}"/>
              </c:ext>
            </c:extLst>
          </c:dPt>
          <c:dPt>
            <c:idx val="3"/>
            <c:invertIfNegative val="0"/>
            <c:bubble3D val="0"/>
            <c:extLst>
              <c:ext xmlns:c16="http://schemas.microsoft.com/office/drawing/2014/chart" uri="{C3380CC4-5D6E-409C-BE32-E72D297353CC}">
                <c16:uniqueId val="{00000003-ADAD-424B-AAB1-715A723598B8}"/>
              </c:ext>
            </c:extLst>
          </c:dPt>
          <c:dPt>
            <c:idx val="4"/>
            <c:invertIfNegative val="0"/>
            <c:bubble3D val="0"/>
            <c:extLst>
              <c:ext xmlns:c16="http://schemas.microsoft.com/office/drawing/2014/chart" uri="{C3380CC4-5D6E-409C-BE32-E72D297353CC}">
                <c16:uniqueId val="{00000004-ADAD-424B-AAB1-715A723598B8}"/>
              </c:ext>
            </c:extLst>
          </c:dPt>
          <c:dPt>
            <c:idx val="5"/>
            <c:invertIfNegative val="0"/>
            <c:bubble3D val="0"/>
            <c:extLst>
              <c:ext xmlns:c16="http://schemas.microsoft.com/office/drawing/2014/chart" uri="{C3380CC4-5D6E-409C-BE32-E72D297353CC}">
                <c16:uniqueId val="{00000005-ADAD-424B-AAB1-715A723598B8}"/>
              </c:ext>
            </c:extLst>
          </c:dPt>
          <c:dPt>
            <c:idx val="6"/>
            <c:invertIfNegative val="0"/>
            <c:bubble3D val="0"/>
            <c:extLst>
              <c:ext xmlns:c16="http://schemas.microsoft.com/office/drawing/2014/chart" uri="{C3380CC4-5D6E-409C-BE32-E72D297353CC}">
                <c16:uniqueId val="{00000006-ADAD-424B-AAB1-715A723598B8}"/>
              </c:ext>
            </c:extLst>
          </c:dPt>
          <c:dPt>
            <c:idx val="7"/>
            <c:invertIfNegative val="0"/>
            <c:bubble3D val="0"/>
            <c:extLst>
              <c:ext xmlns:c16="http://schemas.microsoft.com/office/drawing/2014/chart" uri="{C3380CC4-5D6E-409C-BE32-E72D297353CC}">
                <c16:uniqueId val="{00000007-ADAD-424B-AAB1-715A723598B8}"/>
              </c:ext>
            </c:extLst>
          </c:dPt>
          <c:dPt>
            <c:idx val="8"/>
            <c:invertIfNegative val="0"/>
            <c:bubble3D val="0"/>
            <c:extLst>
              <c:ext xmlns:c16="http://schemas.microsoft.com/office/drawing/2014/chart" uri="{C3380CC4-5D6E-409C-BE32-E72D297353CC}">
                <c16:uniqueId val="{00000008-ADAD-424B-AAB1-715A723598B8}"/>
              </c:ext>
            </c:extLst>
          </c:dPt>
          <c:dPt>
            <c:idx val="9"/>
            <c:invertIfNegative val="0"/>
            <c:bubble3D val="0"/>
            <c:extLst>
              <c:ext xmlns:c16="http://schemas.microsoft.com/office/drawing/2014/chart" uri="{C3380CC4-5D6E-409C-BE32-E72D297353CC}">
                <c16:uniqueId val="{00000009-ADAD-424B-AAB1-715A723598B8}"/>
              </c:ext>
            </c:extLst>
          </c:dPt>
          <c:dPt>
            <c:idx val="10"/>
            <c:invertIfNegative val="0"/>
            <c:bubble3D val="0"/>
            <c:extLst>
              <c:ext xmlns:c16="http://schemas.microsoft.com/office/drawing/2014/chart" uri="{C3380CC4-5D6E-409C-BE32-E72D297353CC}">
                <c16:uniqueId val="{0000000A-ADAD-424B-AAB1-715A723598B8}"/>
              </c:ext>
            </c:extLst>
          </c:dPt>
          <c:dPt>
            <c:idx val="11"/>
            <c:invertIfNegative val="0"/>
            <c:bubble3D val="0"/>
            <c:extLst>
              <c:ext xmlns:c16="http://schemas.microsoft.com/office/drawing/2014/chart" uri="{C3380CC4-5D6E-409C-BE32-E72D297353CC}">
                <c16:uniqueId val="{0000000B-ADAD-424B-AAB1-715A723598B8}"/>
              </c:ext>
            </c:extLst>
          </c:dPt>
          <c:dPt>
            <c:idx val="12"/>
            <c:invertIfNegative val="0"/>
            <c:bubble3D val="0"/>
            <c:extLst>
              <c:ext xmlns:c16="http://schemas.microsoft.com/office/drawing/2014/chart" uri="{C3380CC4-5D6E-409C-BE32-E72D297353CC}">
                <c16:uniqueId val="{0000000C-ADAD-424B-AAB1-715A723598B8}"/>
              </c:ext>
            </c:extLst>
          </c:dPt>
          <c:dPt>
            <c:idx val="13"/>
            <c:invertIfNegative val="0"/>
            <c:bubble3D val="0"/>
            <c:extLst>
              <c:ext xmlns:c16="http://schemas.microsoft.com/office/drawing/2014/chart" uri="{C3380CC4-5D6E-409C-BE32-E72D297353CC}">
                <c16:uniqueId val="{0000000D-ADAD-424B-AAB1-715A723598B8}"/>
              </c:ext>
            </c:extLst>
          </c:dPt>
          <c:dPt>
            <c:idx val="14"/>
            <c:invertIfNegative val="0"/>
            <c:bubble3D val="0"/>
            <c:extLst>
              <c:ext xmlns:c16="http://schemas.microsoft.com/office/drawing/2014/chart" uri="{C3380CC4-5D6E-409C-BE32-E72D297353CC}">
                <c16:uniqueId val="{0000000E-ADAD-424B-AAB1-715A723598B8}"/>
              </c:ext>
            </c:extLst>
          </c:dPt>
          <c:dPt>
            <c:idx val="15"/>
            <c:invertIfNegative val="0"/>
            <c:bubble3D val="0"/>
            <c:extLst>
              <c:ext xmlns:c16="http://schemas.microsoft.com/office/drawing/2014/chart" uri="{C3380CC4-5D6E-409C-BE32-E72D297353CC}">
                <c16:uniqueId val="{0000000F-ADAD-424B-AAB1-715A723598B8}"/>
              </c:ext>
            </c:extLst>
          </c:dPt>
          <c:dPt>
            <c:idx val="16"/>
            <c:invertIfNegative val="0"/>
            <c:bubble3D val="0"/>
            <c:extLst>
              <c:ext xmlns:c16="http://schemas.microsoft.com/office/drawing/2014/chart" uri="{C3380CC4-5D6E-409C-BE32-E72D297353CC}">
                <c16:uniqueId val="{00000010-ADAD-424B-AAB1-715A723598B8}"/>
              </c:ext>
            </c:extLst>
          </c:dPt>
          <c:dPt>
            <c:idx val="17"/>
            <c:invertIfNegative val="0"/>
            <c:bubble3D val="0"/>
            <c:extLst>
              <c:ext xmlns:c16="http://schemas.microsoft.com/office/drawing/2014/chart" uri="{C3380CC4-5D6E-409C-BE32-E72D297353CC}">
                <c16:uniqueId val="{00000011-ADAD-424B-AAB1-715A723598B8}"/>
              </c:ext>
            </c:extLst>
          </c:dPt>
          <c:dPt>
            <c:idx val="18"/>
            <c:invertIfNegative val="0"/>
            <c:bubble3D val="0"/>
            <c:extLst>
              <c:ext xmlns:c16="http://schemas.microsoft.com/office/drawing/2014/chart" uri="{C3380CC4-5D6E-409C-BE32-E72D297353CC}">
                <c16:uniqueId val="{00000012-ADAD-424B-AAB1-715A723598B8}"/>
              </c:ext>
            </c:extLst>
          </c:dPt>
          <c:dPt>
            <c:idx val="19"/>
            <c:invertIfNegative val="0"/>
            <c:bubble3D val="0"/>
            <c:extLst>
              <c:ext xmlns:c16="http://schemas.microsoft.com/office/drawing/2014/chart" uri="{C3380CC4-5D6E-409C-BE32-E72D297353CC}">
                <c16:uniqueId val="{00000013-ADAD-424B-AAB1-715A723598B8}"/>
              </c:ext>
            </c:extLst>
          </c:dPt>
          <c:dPt>
            <c:idx val="20"/>
            <c:invertIfNegative val="0"/>
            <c:bubble3D val="0"/>
            <c:extLst>
              <c:ext xmlns:c16="http://schemas.microsoft.com/office/drawing/2014/chart" uri="{C3380CC4-5D6E-409C-BE32-E72D297353CC}">
                <c16:uniqueId val="{00000014-ADAD-424B-AAB1-715A723598B8}"/>
              </c:ext>
            </c:extLst>
          </c:dPt>
          <c:dPt>
            <c:idx val="21"/>
            <c:invertIfNegative val="0"/>
            <c:bubble3D val="0"/>
            <c:extLst>
              <c:ext xmlns:c16="http://schemas.microsoft.com/office/drawing/2014/chart" uri="{C3380CC4-5D6E-409C-BE32-E72D297353CC}">
                <c16:uniqueId val="{00000015-ADAD-424B-AAB1-715A723598B8}"/>
              </c:ext>
            </c:extLst>
          </c:dPt>
          <c:dPt>
            <c:idx val="22"/>
            <c:invertIfNegative val="0"/>
            <c:bubble3D val="0"/>
            <c:extLst>
              <c:ext xmlns:c16="http://schemas.microsoft.com/office/drawing/2014/chart" uri="{C3380CC4-5D6E-409C-BE32-E72D297353CC}">
                <c16:uniqueId val="{00000016-ADAD-424B-AAB1-715A723598B8}"/>
              </c:ext>
            </c:extLst>
          </c:dPt>
          <c:dPt>
            <c:idx val="23"/>
            <c:invertIfNegative val="0"/>
            <c:bubble3D val="0"/>
            <c:extLst>
              <c:ext xmlns:c16="http://schemas.microsoft.com/office/drawing/2014/chart" uri="{C3380CC4-5D6E-409C-BE32-E72D297353CC}">
                <c16:uniqueId val="{00000017-ADAD-424B-AAB1-715A723598B8}"/>
              </c:ext>
            </c:extLst>
          </c:dPt>
          <c:dPt>
            <c:idx val="24"/>
            <c:invertIfNegative val="0"/>
            <c:bubble3D val="0"/>
            <c:extLst>
              <c:ext xmlns:c16="http://schemas.microsoft.com/office/drawing/2014/chart" uri="{C3380CC4-5D6E-409C-BE32-E72D297353CC}">
                <c16:uniqueId val="{00000018-ADAD-424B-AAB1-715A723598B8}"/>
              </c:ext>
            </c:extLst>
          </c:dPt>
          <c:dPt>
            <c:idx val="25"/>
            <c:invertIfNegative val="0"/>
            <c:bubble3D val="0"/>
            <c:extLst>
              <c:ext xmlns:c16="http://schemas.microsoft.com/office/drawing/2014/chart" uri="{C3380CC4-5D6E-409C-BE32-E72D297353CC}">
                <c16:uniqueId val="{00000019-ADAD-424B-AAB1-715A723598B8}"/>
              </c:ext>
            </c:extLst>
          </c:dPt>
          <c:dPt>
            <c:idx val="26"/>
            <c:invertIfNegative val="0"/>
            <c:bubble3D val="0"/>
            <c:extLst>
              <c:ext xmlns:c16="http://schemas.microsoft.com/office/drawing/2014/chart" uri="{C3380CC4-5D6E-409C-BE32-E72D297353CC}">
                <c16:uniqueId val="{0000001A-ADAD-424B-AAB1-715A723598B8}"/>
              </c:ext>
            </c:extLst>
          </c:dPt>
          <c:dPt>
            <c:idx val="27"/>
            <c:invertIfNegative val="0"/>
            <c:bubble3D val="0"/>
            <c:extLst>
              <c:ext xmlns:c16="http://schemas.microsoft.com/office/drawing/2014/chart" uri="{C3380CC4-5D6E-409C-BE32-E72D297353CC}">
                <c16:uniqueId val="{0000001B-ADAD-424B-AAB1-715A723598B8}"/>
              </c:ext>
            </c:extLst>
          </c:dPt>
          <c:dPt>
            <c:idx val="28"/>
            <c:invertIfNegative val="0"/>
            <c:bubble3D val="0"/>
            <c:extLst>
              <c:ext xmlns:c16="http://schemas.microsoft.com/office/drawing/2014/chart" uri="{C3380CC4-5D6E-409C-BE32-E72D297353CC}">
                <c16:uniqueId val="{0000001C-ADAD-424B-AAB1-715A723598B8}"/>
              </c:ext>
            </c:extLst>
          </c:dPt>
          <c:dPt>
            <c:idx val="29"/>
            <c:invertIfNegative val="0"/>
            <c:bubble3D val="0"/>
            <c:extLst>
              <c:ext xmlns:c16="http://schemas.microsoft.com/office/drawing/2014/chart" uri="{C3380CC4-5D6E-409C-BE32-E72D297353CC}">
                <c16:uniqueId val="{0000001D-ADAD-424B-AAB1-715A723598B8}"/>
              </c:ext>
            </c:extLst>
          </c:dPt>
          <c:dPt>
            <c:idx val="30"/>
            <c:invertIfNegative val="0"/>
            <c:bubble3D val="0"/>
            <c:spPr>
              <a:solidFill>
                <a:srgbClr val="FBBB27"/>
              </a:solidFill>
            </c:spPr>
            <c:extLst>
              <c:ext xmlns:c16="http://schemas.microsoft.com/office/drawing/2014/chart" uri="{C3380CC4-5D6E-409C-BE32-E72D297353CC}">
                <c16:uniqueId val="{0000001F-ADAD-424B-AAB1-715A723598B8}"/>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DAD-424B-AAB1-715A723598B8}"/>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'F157'!$A$9:$A$39</c:f>
              <c:strCache>
                <c:ptCount val="31"/>
                <c:pt idx="0">
                  <c:v>Tlaxcala</c:v>
                </c:pt>
                <c:pt idx="1">
                  <c:v>Baja California</c:v>
                </c:pt>
                <c:pt idx="2">
                  <c:v>Quintana Roo</c:v>
                </c:pt>
                <c:pt idx="3">
                  <c:v>Campeche</c:v>
                </c:pt>
                <c:pt idx="4">
                  <c:v>Yucatán</c:v>
                </c:pt>
                <c:pt idx="5">
                  <c:v>Colima</c:v>
                </c:pt>
                <c:pt idx="6">
                  <c:v>Nuevo León</c:v>
                </c:pt>
                <c:pt idx="7">
                  <c:v>Morelos</c:v>
                </c:pt>
                <c:pt idx="8">
                  <c:v>Baja California Sur</c:v>
                </c:pt>
                <c:pt idx="9">
                  <c:v>Sonora</c:v>
                </c:pt>
                <c:pt idx="10">
                  <c:v>Nayarit</c:v>
                </c:pt>
                <c:pt idx="11">
                  <c:v>Sinaloa</c:v>
                </c:pt>
                <c:pt idx="12">
                  <c:v>Tabasco</c:v>
                </c:pt>
                <c:pt idx="13">
                  <c:v>Durango</c:v>
                </c:pt>
                <c:pt idx="14">
                  <c:v>Tamaulipas</c:v>
                </c:pt>
                <c:pt idx="15">
                  <c:v>Oaxaca</c:v>
                </c:pt>
                <c:pt idx="16">
                  <c:v>Zacatecas</c:v>
                </c:pt>
                <c:pt idx="17">
                  <c:v>Aguascalientes</c:v>
                </c:pt>
                <c:pt idx="18">
                  <c:v>Querétaro</c:v>
                </c:pt>
                <c:pt idx="19">
                  <c:v>Hidalgo</c:v>
                </c:pt>
                <c:pt idx="20">
                  <c:v>San Luis Potosí</c:v>
                </c:pt>
                <c:pt idx="21">
                  <c:v>Puebla</c:v>
                </c:pt>
                <c:pt idx="22">
                  <c:v>Guerrero</c:v>
                </c:pt>
                <c:pt idx="23">
                  <c:v>Chiapas</c:v>
                </c:pt>
                <c:pt idx="24">
                  <c:v>Coahuila</c:v>
                </c:pt>
                <c:pt idx="25">
                  <c:v>Chihuahua</c:v>
                </c:pt>
                <c:pt idx="26">
                  <c:v>Veracruz</c:v>
                </c:pt>
                <c:pt idx="27">
                  <c:v>Estado de México</c:v>
                </c:pt>
                <c:pt idx="28">
                  <c:v>Guanajuato</c:v>
                </c:pt>
                <c:pt idx="29">
                  <c:v>Michoacán</c:v>
                </c:pt>
                <c:pt idx="30">
                  <c:v>Jalisco</c:v>
                </c:pt>
              </c:strCache>
            </c:strRef>
          </c:cat>
          <c:val>
            <c:numRef>
              <c:f>'F157'!$B$9:$B$39</c:f>
              <c:numCache>
                <c:formatCode>#,##0</c:formatCode>
                <c:ptCount val="31"/>
                <c:pt idx="0">
                  <c:v>139</c:v>
                </c:pt>
                <c:pt idx="1">
                  <c:v>179</c:v>
                </c:pt>
                <c:pt idx="2">
                  <c:v>197</c:v>
                </c:pt>
                <c:pt idx="3">
                  <c:v>261</c:v>
                </c:pt>
                <c:pt idx="4">
                  <c:v>262</c:v>
                </c:pt>
                <c:pt idx="5">
                  <c:v>283</c:v>
                </c:pt>
                <c:pt idx="6">
                  <c:v>319</c:v>
                </c:pt>
                <c:pt idx="7">
                  <c:v>350</c:v>
                </c:pt>
                <c:pt idx="8">
                  <c:v>364</c:v>
                </c:pt>
                <c:pt idx="9">
                  <c:v>474</c:v>
                </c:pt>
                <c:pt idx="10">
                  <c:v>523</c:v>
                </c:pt>
                <c:pt idx="11">
                  <c:v>635</c:v>
                </c:pt>
                <c:pt idx="12">
                  <c:v>700</c:v>
                </c:pt>
                <c:pt idx="13">
                  <c:v>743</c:v>
                </c:pt>
                <c:pt idx="14">
                  <c:v>758</c:v>
                </c:pt>
                <c:pt idx="15">
                  <c:v>762</c:v>
                </c:pt>
                <c:pt idx="16">
                  <c:v>811</c:v>
                </c:pt>
                <c:pt idx="17">
                  <c:v>871</c:v>
                </c:pt>
                <c:pt idx="18">
                  <c:v>1044</c:v>
                </c:pt>
                <c:pt idx="19">
                  <c:v>1124</c:v>
                </c:pt>
                <c:pt idx="20">
                  <c:v>1244</c:v>
                </c:pt>
                <c:pt idx="21">
                  <c:v>1309</c:v>
                </c:pt>
                <c:pt idx="22">
                  <c:v>1483</c:v>
                </c:pt>
                <c:pt idx="23">
                  <c:v>1729</c:v>
                </c:pt>
                <c:pt idx="24">
                  <c:v>1927</c:v>
                </c:pt>
                <c:pt idx="25">
                  <c:v>2152</c:v>
                </c:pt>
                <c:pt idx="26">
                  <c:v>2217</c:v>
                </c:pt>
                <c:pt idx="27">
                  <c:v>3257</c:v>
                </c:pt>
                <c:pt idx="28">
                  <c:v>3300</c:v>
                </c:pt>
                <c:pt idx="29">
                  <c:v>4969</c:v>
                </c:pt>
                <c:pt idx="30">
                  <c:v>8321</c:v>
                </c:pt>
              </c:numCache>
            </c:numRef>
          </c:val>
          <c:extLst>
            <c:ext xmlns:c16="http://schemas.microsoft.com/office/drawing/2014/chart" uri="{C3380CC4-5D6E-409C-BE32-E72D297353CC}">
              <c16:uniqueId val="{00000020-ADAD-424B-AAB1-715A723598B8}"/>
            </c:ext>
          </c:extLst>
        </c:ser>
        <c:dLbls>
          <c:showLegendKey val="0"/>
          <c:showVal val="0"/>
          <c:showCatName val="0"/>
          <c:showSerName val="0"/>
          <c:showPercent val="0"/>
          <c:showBubbleSize val="0"/>
        </c:dLbls>
        <c:gapWidth val="150"/>
        <c:axId val="306549136"/>
        <c:axId val="341545272"/>
      </c:barChart>
      <c:catAx>
        <c:axId val="3065491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41545272"/>
        <c:crosses val="autoZero"/>
        <c:auto val="1"/>
        <c:lblAlgn val="ctr"/>
        <c:lblOffset val="100"/>
        <c:noMultiLvlLbl val="0"/>
      </c:catAx>
      <c:valAx>
        <c:axId val="341545272"/>
        <c:scaling>
          <c:orientation val="minMax"/>
        </c:scaling>
        <c:delete val="1"/>
        <c:axPos val="b"/>
        <c:numFmt formatCode="#,##0" sourceLinked="1"/>
        <c:majorTickMark val="out"/>
        <c:minorTickMark val="none"/>
        <c:tickLblPos val="nextTo"/>
        <c:crossAx val="3065491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'F158'!$B$9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C4B-4F31-A784-F0D7511DED8D}"/>
              </c:ext>
            </c:extLst>
          </c:dPt>
          <c:dPt>
            <c:idx val="1"/>
            <c:invertIfNegative val="0"/>
            <c:bubble3D val="0"/>
            <c:extLst>
              <c:ext xmlns:c16="http://schemas.microsoft.com/office/drawing/2014/chart" uri="{C3380CC4-5D6E-409C-BE32-E72D297353CC}">
                <c16:uniqueId val="{00000001-AC4B-4F31-A784-F0D7511DED8D}"/>
              </c:ext>
            </c:extLst>
          </c:dPt>
          <c:dPt>
            <c:idx val="2"/>
            <c:invertIfNegative val="0"/>
            <c:bubble3D val="0"/>
            <c:extLst>
              <c:ext xmlns:c16="http://schemas.microsoft.com/office/drawing/2014/chart" uri="{C3380CC4-5D6E-409C-BE32-E72D297353CC}">
                <c16:uniqueId val="{00000002-AC4B-4F31-A784-F0D7511DED8D}"/>
              </c:ext>
            </c:extLst>
          </c:dPt>
          <c:dPt>
            <c:idx val="3"/>
            <c:invertIfNegative val="0"/>
            <c:bubble3D val="0"/>
            <c:extLst>
              <c:ext xmlns:c16="http://schemas.microsoft.com/office/drawing/2014/chart" uri="{C3380CC4-5D6E-409C-BE32-E72D297353CC}">
                <c16:uniqueId val="{00000003-AC4B-4F31-A784-F0D7511DED8D}"/>
              </c:ext>
            </c:extLst>
          </c:dPt>
          <c:dPt>
            <c:idx val="4"/>
            <c:invertIfNegative val="0"/>
            <c:bubble3D val="0"/>
            <c:extLst>
              <c:ext xmlns:c16="http://schemas.microsoft.com/office/drawing/2014/chart" uri="{C3380CC4-5D6E-409C-BE32-E72D297353CC}">
                <c16:uniqueId val="{00000004-AC4B-4F31-A784-F0D7511DED8D}"/>
              </c:ext>
            </c:extLst>
          </c:dPt>
          <c:dPt>
            <c:idx val="5"/>
            <c:invertIfNegative val="0"/>
            <c:bubble3D val="0"/>
            <c:extLst>
              <c:ext xmlns:c16="http://schemas.microsoft.com/office/drawing/2014/chart" uri="{C3380CC4-5D6E-409C-BE32-E72D297353CC}">
                <c16:uniqueId val="{00000005-AC4B-4F31-A784-F0D7511DED8D}"/>
              </c:ext>
            </c:extLst>
          </c:dPt>
          <c:dPt>
            <c:idx val="6"/>
            <c:invertIfNegative val="0"/>
            <c:bubble3D val="0"/>
            <c:extLst>
              <c:ext xmlns:c16="http://schemas.microsoft.com/office/drawing/2014/chart" uri="{C3380CC4-5D6E-409C-BE32-E72D297353CC}">
                <c16:uniqueId val="{00000006-AC4B-4F31-A784-F0D7511DED8D}"/>
              </c:ext>
            </c:extLst>
          </c:dPt>
          <c:dPt>
            <c:idx val="7"/>
            <c:invertIfNegative val="0"/>
            <c:bubble3D val="0"/>
            <c:extLst>
              <c:ext xmlns:c16="http://schemas.microsoft.com/office/drawing/2014/chart" uri="{C3380CC4-5D6E-409C-BE32-E72D297353CC}">
                <c16:uniqueId val="{00000007-AC4B-4F31-A784-F0D7511DED8D}"/>
              </c:ext>
            </c:extLst>
          </c:dPt>
          <c:dPt>
            <c:idx val="8"/>
            <c:invertIfNegative val="0"/>
            <c:bubble3D val="0"/>
            <c:extLst>
              <c:ext xmlns:c16="http://schemas.microsoft.com/office/drawing/2014/chart" uri="{C3380CC4-5D6E-409C-BE32-E72D297353CC}">
                <c16:uniqueId val="{00000008-AC4B-4F31-A784-F0D7511DED8D}"/>
              </c:ext>
            </c:extLst>
          </c:dPt>
          <c:dPt>
            <c:idx val="9"/>
            <c:invertIfNegative val="0"/>
            <c:bubble3D val="0"/>
            <c:extLst>
              <c:ext xmlns:c16="http://schemas.microsoft.com/office/drawing/2014/chart" uri="{C3380CC4-5D6E-409C-BE32-E72D297353CC}">
                <c16:uniqueId val="{00000009-AC4B-4F31-A784-F0D7511DED8D}"/>
              </c:ext>
            </c:extLst>
          </c:dPt>
          <c:dPt>
            <c:idx val="10"/>
            <c:invertIfNegative val="0"/>
            <c:bubble3D val="0"/>
            <c:extLst>
              <c:ext xmlns:c16="http://schemas.microsoft.com/office/drawing/2014/chart" uri="{C3380CC4-5D6E-409C-BE32-E72D297353CC}">
                <c16:uniqueId val="{0000000A-AC4B-4F31-A784-F0D7511DED8D}"/>
              </c:ext>
            </c:extLst>
          </c:dPt>
          <c:dPt>
            <c:idx val="11"/>
            <c:invertIfNegative val="0"/>
            <c:bubble3D val="0"/>
            <c:extLst>
              <c:ext xmlns:c16="http://schemas.microsoft.com/office/drawing/2014/chart" uri="{C3380CC4-5D6E-409C-BE32-E72D297353CC}">
                <c16:uniqueId val="{0000000B-AC4B-4F31-A784-F0D7511DED8D}"/>
              </c:ext>
            </c:extLst>
          </c:dPt>
          <c:dPt>
            <c:idx val="12"/>
            <c:invertIfNegative val="0"/>
            <c:bubble3D val="0"/>
            <c:extLst>
              <c:ext xmlns:c16="http://schemas.microsoft.com/office/drawing/2014/chart" uri="{C3380CC4-5D6E-409C-BE32-E72D297353CC}">
                <c16:uniqueId val="{0000000C-AC4B-4F31-A784-F0D7511DED8D}"/>
              </c:ext>
            </c:extLst>
          </c:dPt>
          <c:dPt>
            <c:idx val="13"/>
            <c:invertIfNegative val="0"/>
            <c:bubble3D val="0"/>
            <c:extLst>
              <c:ext xmlns:c16="http://schemas.microsoft.com/office/drawing/2014/chart" uri="{C3380CC4-5D6E-409C-BE32-E72D297353CC}">
                <c16:uniqueId val="{0000000D-AC4B-4F31-A784-F0D7511DED8D}"/>
              </c:ext>
            </c:extLst>
          </c:dPt>
          <c:dPt>
            <c:idx val="14"/>
            <c:invertIfNegative val="0"/>
            <c:bubble3D val="0"/>
            <c:extLst>
              <c:ext xmlns:c16="http://schemas.microsoft.com/office/drawing/2014/chart" uri="{C3380CC4-5D6E-409C-BE32-E72D297353CC}">
                <c16:uniqueId val="{0000000E-AC4B-4F31-A784-F0D7511DED8D}"/>
              </c:ext>
            </c:extLst>
          </c:dPt>
          <c:dPt>
            <c:idx val="15"/>
            <c:invertIfNegative val="0"/>
            <c:bubble3D val="0"/>
            <c:extLst>
              <c:ext xmlns:c16="http://schemas.microsoft.com/office/drawing/2014/chart" uri="{C3380CC4-5D6E-409C-BE32-E72D297353CC}">
                <c16:uniqueId val="{0000000F-AC4B-4F31-A784-F0D7511DED8D}"/>
              </c:ext>
            </c:extLst>
          </c:dPt>
          <c:dPt>
            <c:idx val="16"/>
            <c:invertIfNegative val="0"/>
            <c:bubble3D val="0"/>
            <c:extLst>
              <c:ext xmlns:c16="http://schemas.microsoft.com/office/drawing/2014/chart" uri="{C3380CC4-5D6E-409C-BE32-E72D297353CC}">
                <c16:uniqueId val="{00000010-AC4B-4F31-A784-F0D7511DED8D}"/>
              </c:ext>
            </c:extLst>
          </c:dPt>
          <c:dPt>
            <c:idx val="17"/>
            <c:invertIfNegative val="0"/>
            <c:bubble3D val="0"/>
            <c:extLst>
              <c:ext xmlns:c16="http://schemas.microsoft.com/office/drawing/2014/chart" uri="{C3380CC4-5D6E-409C-BE32-E72D297353CC}">
                <c16:uniqueId val="{00000011-AC4B-4F31-A784-F0D7511DED8D}"/>
              </c:ext>
            </c:extLst>
          </c:dPt>
          <c:dPt>
            <c:idx val="18"/>
            <c:invertIfNegative val="0"/>
            <c:bubble3D val="0"/>
            <c:extLst>
              <c:ext xmlns:c16="http://schemas.microsoft.com/office/drawing/2014/chart" uri="{C3380CC4-5D6E-409C-BE32-E72D297353CC}">
                <c16:uniqueId val="{00000012-AC4B-4F31-A784-F0D7511DED8D}"/>
              </c:ext>
            </c:extLst>
          </c:dPt>
          <c:dPt>
            <c:idx val="19"/>
            <c:invertIfNegative val="0"/>
            <c:bubble3D val="0"/>
            <c:extLst>
              <c:ext xmlns:c16="http://schemas.microsoft.com/office/drawing/2014/chart" uri="{C3380CC4-5D6E-409C-BE32-E72D297353CC}">
                <c16:uniqueId val="{00000013-AC4B-4F31-A784-F0D7511DED8D}"/>
              </c:ext>
            </c:extLst>
          </c:dPt>
          <c:dPt>
            <c:idx val="20"/>
            <c:invertIfNegative val="0"/>
            <c:bubble3D val="0"/>
            <c:extLst>
              <c:ext xmlns:c16="http://schemas.microsoft.com/office/drawing/2014/chart" uri="{C3380CC4-5D6E-409C-BE32-E72D297353CC}">
                <c16:uniqueId val="{00000014-AC4B-4F31-A784-F0D7511DED8D}"/>
              </c:ext>
            </c:extLst>
          </c:dPt>
          <c:dPt>
            <c:idx val="21"/>
            <c:invertIfNegative val="0"/>
            <c:bubble3D val="0"/>
            <c:extLst>
              <c:ext xmlns:c16="http://schemas.microsoft.com/office/drawing/2014/chart" uri="{C3380CC4-5D6E-409C-BE32-E72D297353CC}">
                <c16:uniqueId val="{00000015-AC4B-4F31-A784-F0D7511DED8D}"/>
              </c:ext>
            </c:extLst>
          </c:dPt>
          <c:dPt>
            <c:idx val="22"/>
            <c:invertIfNegative val="0"/>
            <c:bubble3D val="0"/>
            <c:extLst>
              <c:ext xmlns:c16="http://schemas.microsoft.com/office/drawing/2014/chart" uri="{C3380CC4-5D6E-409C-BE32-E72D297353CC}">
                <c16:uniqueId val="{00000016-AC4B-4F31-A784-F0D7511DED8D}"/>
              </c:ext>
            </c:extLst>
          </c:dPt>
          <c:dPt>
            <c:idx val="23"/>
            <c:invertIfNegative val="0"/>
            <c:bubble3D val="0"/>
            <c:extLst>
              <c:ext xmlns:c16="http://schemas.microsoft.com/office/drawing/2014/chart" uri="{C3380CC4-5D6E-409C-BE32-E72D297353CC}">
                <c16:uniqueId val="{00000017-AC4B-4F31-A784-F0D7511DED8D}"/>
              </c:ext>
            </c:extLst>
          </c:dPt>
          <c:dPt>
            <c:idx val="24"/>
            <c:invertIfNegative val="0"/>
            <c:bubble3D val="0"/>
            <c:extLst>
              <c:ext xmlns:c16="http://schemas.microsoft.com/office/drawing/2014/chart" uri="{C3380CC4-5D6E-409C-BE32-E72D297353CC}">
                <c16:uniqueId val="{00000018-AC4B-4F31-A784-F0D7511DED8D}"/>
              </c:ext>
            </c:extLst>
          </c:dPt>
          <c:dPt>
            <c:idx val="25"/>
            <c:invertIfNegative val="0"/>
            <c:bubble3D val="0"/>
            <c:extLst>
              <c:ext xmlns:c16="http://schemas.microsoft.com/office/drawing/2014/chart" uri="{C3380CC4-5D6E-409C-BE32-E72D297353CC}">
                <c16:uniqueId val="{00000019-AC4B-4F31-A784-F0D7511DED8D}"/>
              </c:ext>
            </c:extLst>
          </c:dPt>
          <c:dPt>
            <c:idx val="26"/>
            <c:invertIfNegative val="0"/>
            <c:bubble3D val="0"/>
            <c:extLst>
              <c:ext xmlns:c16="http://schemas.microsoft.com/office/drawing/2014/chart" uri="{C3380CC4-5D6E-409C-BE32-E72D297353CC}">
                <c16:uniqueId val="{0000001A-AC4B-4F31-A784-F0D7511DED8D}"/>
              </c:ext>
            </c:extLst>
          </c:dPt>
          <c:dPt>
            <c:idx val="27"/>
            <c:invertIfNegative val="0"/>
            <c:bubble3D val="0"/>
            <c:extLst>
              <c:ext xmlns:c16="http://schemas.microsoft.com/office/drawing/2014/chart" uri="{C3380CC4-5D6E-409C-BE32-E72D297353CC}">
                <c16:uniqueId val="{0000001B-AC4B-4F31-A784-F0D7511DED8D}"/>
              </c:ext>
            </c:extLst>
          </c:dPt>
          <c:dPt>
            <c:idx val="28"/>
            <c:invertIfNegative val="0"/>
            <c:bubble3D val="0"/>
            <c:extLst>
              <c:ext xmlns:c16="http://schemas.microsoft.com/office/drawing/2014/chart" uri="{C3380CC4-5D6E-409C-BE32-E72D297353CC}">
                <c16:uniqueId val="{0000001C-AC4B-4F31-A784-F0D7511DED8D}"/>
              </c:ext>
            </c:extLst>
          </c:dPt>
          <c:dPt>
            <c:idx val="29"/>
            <c:invertIfNegative val="0"/>
            <c:bubble3D val="0"/>
            <c:extLst>
              <c:ext xmlns:c16="http://schemas.microsoft.com/office/drawing/2014/chart" uri="{C3380CC4-5D6E-409C-BE32-E72D297353CC}">
                <c16:uniqueId val="{0000001D-AC4B-4F31-A784-F0D7511DED8D}"/>
              </c:ext>
            </c:extLst>
          </c:dPt>
          <c:dPt>
            <c:idx val="30"/>
            <c:invertIfNegative val="0"/>
            <c:bubble3D val="0"/>
            <c:spPr>
              <a:solidFill>
                <a:srgbClr val="FBBB27"/>
              </a:solidFill>
            </c:spPr>
            <c:extLst>
              <c:ext xmlns:c16="http://schemas.microsoft.com/office/drawing/2014/chart" uri="{C3380CC4-5D6E-409C-BE32-E72D297353CC}">
                <c16:uniqueId val="{0000001F-AC4B-4F31-A784-F0D7511DED8D}"/>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C4B-4F31-A784-F0D7511DED8D}"/>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'F158'!$A$10:$A$40</c:f>
              <c:strCache>
                <c:ptCount val="31"/>
                <c:pt idx="0">
                  <c:v>Durango</c:v>
                </c:pt>
                <c:pt idx="1">
                  <c:v>Baja California Sur</c:v>
                </c:pt>
                <c:pt idx="2">
                  <c:v>Baja California</c:v>
                </c:pt>
                <c:pt idx="3">
                  <c:v>Nuevo León</c:v>
                </c:pt>
                <c:pt idx="4">
                  <c:v>Tabasco</c:v>
                </c:pt>
                <c:pt idx="5">
                  <c:v>Chiapas</c:v>
                </c:pt>
                <c:pt idx="6">
                  <c:v>Tamaulipas</c:v>
                </c:pt>
                <c:pt idx="7">
                  <c:v>Chihuahua</c:v>
                </c:pt>
                <c:pt idx="8">
                  <c:v>Tlaxcala</c:v>
                </c:pt>
                <c:pt idx="9">
                  <c:v>Sinaloa</c:v>
                </c:pt>
                <c:pt idx="10">
                  <c:v>Campeche</c:v>
                </c:pt>
                <c:pt idx="11">
                  <c:v>Oaxaca</c:v>
                </c:pt>
                <c:pt idx="12">
                  <c:v>Quintana Roo</c:v>
                </c:pt>
                <c:pt idx="13">
                  <c:v>Zacatecas</c:v>
                </c:pt>
                <c:pt idx="14">
                  <c:v>Coahuila</c:v>
                </c:pt>
                <c:pt idx="15">
                  <c:v>Colima</c:v>
                </c:pt>
                <c:pt idx="16">
                  <c:v>Nayarit</c:v>
                </c:pt>
                <c:pt idx="17">
                  <c:v>Sonora</c:v>
                </c:pt>
                <c:pt idx="18">
                  <c:v>San Luis Potosí</c:v>
                </c:pt>
                <c:pt idx="19">
                  <c:v>Hidalgo</c:v>
                </c:pt>
                <c:pt idx="20">
                  <c:v>Guerrero</c:v>
                </c:pt>
                <c:pt idx="21">
                  <c:v>Morelos</c:v>
                </c:pt>
                <c:pt idx="22">
                  <c:v>Aguascalientes</c:v>
                </c:pt>
                <c:pt idx="23">
                  <c:v>Querétaro</c:v>
                </c:pt>
                <c:pt idx="24">
                  <c:v>Yucatán</c:v>
                </c:pt>
                <c:pt idx="25">
                  <c:v>Veracruz</c:v>
                </c:pt>
                <c:pt idx="26">
                  <c:v>Michoacán</c:v>
                </c:pt>
                <c:pt idx="27">
                  <c:v>Puebla</c:v>
                </c:pt>
                <c:pt idx="28">
                  <c:v>Guanajuato</c:v>
                </c:pt>
                <c:pt idx="29">
                  <c:v>Estado de México</c:v>
                </c:pt>
                <c:pt idx="30">
                  <c:v>Jalisco</c:v>
                </c:pt>
              </c:strCache>
            </c:strRef>
          </c:cat>
          <c:val>
            <c:numRef>
              <c:f>'F158'!$B$10:$B$40</c:f>
              <c:numCache>
                <c:formatCode>#,##0</c:formatCode>
                <c:ptCount val="31"/>
                <c:pt idx="0">
                  <c:v>22</c:v>
                </c:pt>
                <c:pt idx="1">
                  <c:v>27</c:v>
                </c:pt>
                <c:pt idx="2">
                  <c:v>29</c:v>
                </c:pt>
                <c:pt idx="3">
                  <c:v>29</c:v>
                </c:pt>
                <c:pt idx="4">
                  <c:v>29</c:v>
                </c:pt>
                <c:pt idx="5">
                  <c:v>55</c:v>
                </c:pt>
                <c:pt idx="6">
                  <c:v>59</c:v>
                </c:pt>
                <c:pt idx="7">
                  <c:v>146</c:v>
                </c:pt>
                <c:pt idx="8">
                  <c:v>203</c:v>
                </c:pt>
                <c:pt idx="9">
                  <c:v>206</c:v>
                </c:pt>
                <c:pt idx="10">
                  <c:v>222</c:v>
                </c:pt>
                <c:pt idx="11">
                  <c:v>223</c:v>
                </c:pt>
                <c:pt idx="12">
                  <c:v>330</c:v>
                </c:pt>
                <c:pt idx="13">
                  <c:v>343</c:v>
                </c:pt>
                <c:pt idx="14">
                  <c:v>397</c:v>
                </c:pt>
                <c:pt idx="15">
                  <c:v>408</c:v>
                </c:pt>
                <c:pt idx="16">
                  <c:v>440</c:v>
                </c:pt>
                <c:pt idx="17">
                  <c:v>568</c:v>
                </c:pt>
                <c:pt idx="18">
                  <c:v>569</c:v>
                </c:pt>
                <c:pt idx="19">
                  <c:v>823</c:v>
                </c:pt>
                <c:pt idx="20">
                  <c:v>1025</c:v>
                </c:pt>
                <c:pt idx="21">
                  <c:v>1098</c:v>
                </c:pt>
                <c:pt idx="22">
                  <c:v>1163</c:v>
                </c:pt>
                <c:pt idx="23">
                  <c:v>1234</c:v>
                </c:pt>
                <c:pt idx="24">
                  <c:v>1531</c:v>
                </c:pt>
                <c:pt idx="25">
                  <c:v>1672</c:v>
                </c:pt>
                <c:pt idx="26">
                  <c:v>1899</c:v>
                </c:pt>
                <c:pt idx="27">
                  <c:v>1958</c:v>
                </c:pt>
                <c:pt idx="28">
                  <c:v>2055</c:v>
                </c:pt>
                <c:pt idx="29">
                  <c:v>4516</c:v>
                </c:pt>
                <c:pt idx="30">
                  <c:v>4517</c:v>
                </c:pt>
              </c:numCache>
            </c:numRef>
          </c:val>
          <c:extLst>
            <c:ext xmlns:c16="http://schemas.microsoft.com/office/drawing/2014/chart" uri="{C3380CC4-5D6E-409C-BE32-E72D297353CC}">
              <c16:uniqueId val="{00000020-AC4B-4F31-A784-F0D7511DED8D}"/>
            </c:ext>
          </c:extLst>
        </c:ser>
        <c:dLbls>
          <c:showLegendKey val="0"/>
          <c:showVal val="0"/>
          <c:showCatName val="0"/>
          <c:showSerName val="0"/>
          <c:showPercent val="0"/>
          <c:showBubbleSize val="0"/>
        </c:dLbls>
        <c:gapWidth val="150"/>
        <c:axId val="341544880"/>
        <c:axId val="234364816"/>
      </c:barChart>
      <c:catAx>
        <c:axId val="34154488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34364816"/>
        <c:crosses val="autoZero"/>
        <c:auto val="1"/>
        <c:lblAlgn val="ctr"/>
        <c:lblOffset val="100"/>
        <c:noMultiLvlLbl val="0"/>
      </c:catAx>
      <c:valAx>
        <c:axId val="234364816"/>
        <c:scaling>
          <c:orientation val="minMax"/>
        </c:scaling>
        <c:delete val="1"/>
        <c:axPos val="b"/>
        <c:numFmt formatCode="#,##0" sourceLinked="1"/>
        <c:majorTickMark val="out"/>
        <c:minorTickMark val="none"/>
        <c:tickLblPos val="nextTo"/>
        <c:crossAx val="34154488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'F159'!$B$9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34F3-453C-8F94-3A2B02C648DD}"/>
              </c:ext>
            </c:extLst>
          </c:dPt>
          <c:dPt>
            <c:idx val="1"/>
            <c:invertIfNegative val="0"/>
            <c:bubble3D val="0"/>
            <c:extLst>
              <c:ext xmlns:c16="http://schemas.microsoft.com/office/drawing/2014/chart" uri="{C3380CC4-5D6E-409C-BE32-E72D297353CC}">
                <c16:uniqueId val="{00000001-34F3-453C-8F94-3A2B02C648DD}"/>
              </c:ext>
            </c:extLst>
          </c:dPt>
          <c:dPt>
            <c:idx val="2"/>
            <c:invertIfNegative val="0"/>
            <c:bubble3D val="0"/>
            <c:extLst>
              <c:ext xmlns:c16="http://schemas.microsoft.com/office/drawing/2014/chart" uri="{C3380CC4-5D6E-409C-BE32-E72D297353CC}">
                <c16:uniqueId val="{00000002-34F3-453C-8F94-3A2B02C648DD}"/>
              </c:ext>
            </c:extLst>
          </c:dPt>
          <c:dPt>
            <c:idx val="3"/>
            <c:invertIfNegative val="0"/>
            <c:bubble3D val="0"/>
            <c:extLst>
              <c:ext xmlns:c16="http://schemas.microsoft.com/office/drawing/2014/chart" uri="{C3380CC4-5D6E-409C-BE32-E72D297353CC}">
                <c16:uniqueId val="{00000003-34F3-453C-8F94-3A2B02C648DD}"/>
              </c:ext>
            </c:extLst>
          </c:dPt>
          <c:dPt>
            <c:idx val="4"/>
            <c:invertIfNegative val="0"/>
            <c:bubble3D val="0"/>
            <c:extLst>
              <c:ext xmlns:c16="http://schemas.microsoft.com/office/drawing/2014/chart" uri="{C3380CC4-5D6E-409C-BE32-E72D297353CC}">
                <c16:uniqueId val="{00000004-34F3-453C-8F94-3A2B02C648DD}"/>
              </c:ext>
            </c:extLst>
          </c:dPt>
          <c:dPt>
            <c:idx val="5"/>
            <c:invertIfNegative val="0"/>
            <c:bubble3D val="0"/>
            <c:extLst>
              <c:ext xmlns:c16="http://schemas.microsoft.com/office/drawing/2014/chart" uri="{C3380CC4-5D6E-409C-BE32-E72D297353CC}">
                <c16:uniqueId val="{00000005-34F3-453C-8F94-3A2B02C648DD}"/>
              </c:ext>
            </c:extLst>
          </c:dPt>
          <c:dPt>
            <c:idx val="6"/>
            <c:invertIfNegative val="0"/>
            <c:bubble3D val="0"/>
            <c:extLst>
              <c:ext xmlns:c16="http://schemas.microsoft.com/office/drawing/2014/chart" uri="{C3380CC4-5D6E-409C-BE32-E72D297353CC}">
                <c16:uniqueId val="{00000006-34F3-453C-8F94-3A2B02C648DD}"/>
              </c:ext>
            </c:extLst>
          </c:dPt>
          <c:dPt>
            <c:idx val="7"/>
            <c:invertIfNegative val="0"/>
            <c:bubble3D val="0"/>
            <c:extLst>
              <c:ext xmlns:c16="http://schemas.microsoft.com/office/drawing/2014/chart" uri="{C3380CC4-5D6E-409C-BE32-E72D297353CC}">
                <c16:uniqueId val="{00000007-34F3-453C-8F94-3A2B02C648DD}"/>
              </c:ext>
            </c:extLst>
          </c:dPt>
          <c:dPt>
            <c:idx val="8"/>
            <c:invertIfNegative val="0"/>
            <c:bubble3D val="0"/>
            <c:extLst>
              <c:ext xmlns:c16="http://schemas.microsoft.com/office/drawing/2014/chart" uri="{C3380CC4-5D6E-409C-BE32-E72D297353CC}">
                <c16:uniqueId val="{00000008-34F3-453C-8F94-3A2B02C648DD}"/>
              </c:ext>
            </c:extLst>
          </c:dPt>
          <c:dPt>
            <c:idx val="9"/>
            <c:invertIfNegative val="0"/>
            <c:bubble3D val="0"/>
            <c:extLst>
              <c:ext xmlns:c16="http://schemas.microsoft.com/office/drawing/2014/chart" uri="{C3380CC4-5D6E-409C-BE32-E72D297353CC}">
                <c16:uniqueId val="{00000009-34F3-453C-8F94-3A2B02C648DD}"/>
              </c:ext>
            </c:extLst>
          </c:dPt>
          <c:dPt>
            <c:idx val="10"/>
            <c:invertIfNegative val="0"/>
            <c:bubble3D val="0"/>
            <c:extLst>
              <c:ext xmlns:c16="http://schemas.microsoft.com/office/drawing/2014/chart" uri="{C3380CC4-5D6E-409C-BE32-E72D297353CC}">
                <c16:uniqueId val="{0000000A-34F3-453C-8F94-3A2B02C648DD}"/>
              </c:ext>
            </c:extLst>
          </c:dPt>
          <c:dPt>
            <c:idx val="11"/>
            <c:invertIfNegative val="0"/>
            <c:bubble3D val="0"/>
            <c:extLst>
              <c:ext xmlns:c16="http://schemas.microsoft.com/office/drawing/2014/chart" uri="{C3380CC4-5D6E-409C-BE32-E72D297353CC}">
                <c16:uniqueId val="{0000000B-34F3-453C-8F94-3A2B02C648DD}"/>
              </c:ext>
            </c:extLst>
          </c:dPt>
          <c:dPt>
            <c:idx val="12"/>
            <c:invertIfNegative val="0"/>
            <c:bubble3D val="0"/>
            <c:extLst>
              <c:ext xmlns:c16="http://schemas.microsoft.com/office/drawing/2014/chart" uri="{C3380CC4-5D6E-409C-BE32-E72D297353CC}">
                <c16:uniqueId val="{0000000C-34F3-453C-8F94-3A2B02C648DD}"/>
              </c:ext>
            </c:extLst>
          </c:dPt>
          <c:dPt>
            <c:idx val="13"/>
            <c:invertIfNegative val="0"/>
            <c:bubble3D val="0"/>
            <c:extLst>
              <c:ext xmlns:c16="http://schemas.microsoft.com/office/drawing/2014/chart" uri="{C3380CC4-5D6E-409C-BE32-E72D297353CC}">
                <c16:uniqueId val="{0000000D-34F3-453C-8F94-3A2B02C648DD}"/>
              </c:ext>
            </c:extLst>
          </c:dPt>
          <c:dPt>
            <c:idx val="14"/>
            <c:invertIfNegative val="0"/>
            <c:bubble3D val="0"/>
            <c:extLst>
              <c:ext xmlns:c16="http://schemas.microsoft.com/office/drawing/2014/chart" uri="{C3380CC4-5D6E-409C-BE32-E72D297353CC}">
                <c16:uniqueId val="{0000000E-34F3-453C-8F94-3A2B02C648DD}"/>
              </c:ext>
            </c:extLst>
          </c:dPt>
          <c:dPt>
            <c:idx val="15"/>
            <c:invertIfNegative val="0"/>
            <c:bubble3D val="0"/>
            <c:extLst>
              <c:ext xmlns:c16="http://schemas.microsoft.com/office/drawing/2014/chart" uri="{C3380CC4-5D6E-409C-BE32-E72D297353CC}">
                <c16:uniqueId val="{0000000F-34F3-453C-8F94-3A2B02C648DD}"/>
              </c:ext>
            </c:extLst>
          </c:dPt>
          <c:dPt>
            <c:idx val="16"/>
            <c:invertIfNegative val="0"/>
            <c:bubble3D val="0"/>
            <c:extLst>
              <c:ext xmlns:c16="http://schemas.microsoft.com/office/drawing/2014/chart" uri="{C3380CC4-5D6E-409C-BE32-E72D297353CC}">
                <c16:uniqueId val="{00000010-34F3-453C-8F94-3A2B02C648DD}"/>
              </c:ext>
            </c:extLst>
          </c:dPt>
          <c:dPt>
            <c:idx val="17"/>
            <c:invertIfNegative val="0"/>
            <c:bubble3D val="0"/>
            <c:extLst>
              <c:ext xmlns:c16="http://schemas.microsoft.com/office/drawing/2014/chart" uri="{C3380CC4-5D6E-409C-BE32-E72D297353CC}">
                <c16:uniqueId val="{00000011-34F3-453C-8F94-3A2B02C648DD}"/>
              </c:ext>
            </c:extLst>
          </c:dPt>
          <c:dPt>
            <c:idx val="18"/>
            <c:invertIfNegative val="0"/>
            <c:bubble3D val="0"/>
            <c:extLst>
              <c:ext xmlns:c16="http://schemas.microsoft.com/office/drawing/2014/chart" uri="{C3380CC4-5D6E-409C-BE32-E72D297353CC}">
                <c16:uniqueId val="{00000012-34F3-453C-8F94-3A2B02C648DD}"/>
              </c:ext>
            </c:extLst>
          </c:dPt>
          <c:dPt>
            <c:idx val="19"/>
            <c:invertIfNegative val="0"/>
            <c:bubble3D val="0"/>
            <c:extLst>
              <c:ext xmlns:c16="http://schemas.microsoft.com/office/drawing/2014/chart" uri="{C3380CC4-5D6E-409C-BE32-E72D297353CC}">
                <c16:uniqueId val="{00000013-34F3-453C-8F94-3A2B02C648DD}"/>
              </c:ext>
            </c:extLst>
          </c:dPt>
          <c:dPt>
            <c:idx val="20"/>
            <c:invertIfNegative val="0"/>
            <c:bubble3D val="0"/>
            <c:extLst>
              <c:ext xmlns:c16="http://schemas.microsoft.com/office/drawing/2014/chart" uri="{C3380CC4-5D6E-409C-BE32-E72D297353CC}">
                <c16:uniqueId val="{00000014-34F3-453C-8F94-3A2B02C648DD}"/>
              </c:ext>
            </c:extLst>
          </c:dPt>
          <c:dPt>
            <c:idx val="21"/>
            <c:invertIfNegative val="0"/>
            <c:bubble3D val="0"/>
            <c:extLst>
              <c:ext xmlns:c16="http://schemas.microsoft.com/office/drawing/2014/chart" uri="{C3380CC4-5D6E-409C-BE32-E72D297353CC}">
                <c16:uniqueId val="{00000015-34F3-453C-8F94-3A2B02C648DD}"/>
              </c:ext>
            </c:extLst>
          </c:dPt>
          <c:dPt>
            <c:idx val="22"/>
            <c:invertIfNegative val="0"/>
            <c:bubble3D val="0"/>
            <c:extLst>
              <c:ext xmlns:c16="http://schemas.microsoft.com/office/drawing/2014/chart" uri="{C3380CC4-5D6E-409C-BE32-E72D297353CC}">
                <c16:uniqueId val="{00000016-34F3-453C-8F94-3A2B02C648DD}"/>
              </c:ext>
            </c:extLst>
          </c:dPt>
          <c:dPt>
            <c:idx val="23"/>
            <c:invertIfNegative val="0"/>
            <c:bubble3D val="0"/>
            <c:extLst>
              <c:ext xmlns:c16="http://schemas.microsoft.com/office/drawing/2014/chart" uri="{C3380CC4-5D6E-409C-BE32-E72D297353CC}">
                <c16:uniqueId val="{00000017-34F3-453C-8F94-3A2B02C648DD}"/>
              </c:ext>
            </c:extLst>
          </c:dPt>
          <c:dPt>
            <c:idx val="24"/>
            <c:invertIfNegative val="0"/>
            <c:bubble3D val="0"/>
            <c:extLst>
              <c:ext xmlns:c16="http://schemas.microsoft.com/office/drawing/2014/chart" uri="{C3380CC4-5D6E-409C-BE32-E72D297353CC}">
                <c16:uniqueId val="{00000018-34F3-453C-8F94-3A2B02C648DD}"/>
              </c:ext>
            </c:extLst>
          </c:dPt>
          <c:dPt>
            <c:idx val="25"/>
            <c:invertIfNegative val="0"/>
            <c:bubble3D val="0"/>
            <c:extLst>
              <c:ext xmlns:c16="http://schemas.microsoft.com/office/drawing/2014/chart" uri="{C3380CC4-5D6E-409C-BE32-E72D297353CC}">
                <c16:uniqueId val="{00000019-34F3-453C-8F94-3A2B02C648DD}"/>
              </c:ext>
            </c:extLst>
          </c:dPt>
          <c:dPt>
            <c:idx val="26"/>
            <c:invertIfNegative val="0"/>
            <c:bubble3D val="0"/>
            <c:extLst>
              <c:ext xmlns:c16="http://schemas.microsoft.com/office/drawing/2014/chart" uri="{C3380CC4-5D6E-409C-BE32-E72D297353CC}">
                <c16:uniqueId val="{0000001A-34F3-453C-8F94-3A2B02C648DD}"/>
              </c:ext>
            </c:extLst>
          </c:dPt>
          <c:dPt>
            <c:idx val="27"/>
            <c:invertIfNegative val="0"/>
            <c:bubble3D val="0"/>
            <c:extLst>
              <c:ext xmlns:c16="http://schemas.microsoft.com/office/drawing/2014/chart" uri="{C3380CC4-5D6E-409C-BE32-E72D297353CC}">
                <c16:uniqueId val="{0000001B-34F3-453C-8F94-3A2B02C648DD}"/>
              </c:ext>
            </c:extLst>
          </c:dPt>
          <c:dPt>
            <c:idx val="28"/>
            <c:invertIfNegative val="0"/>
            <c:bubble3D val="0"/>
            <c:spPr>
              <a:solidFill>
                <a:srgbClr val="FBBB27"/>
              </a:solidFill>
            </c:spPr>
            <c:extLst>
              <c:ext xmlns:c16="http://schemas.microsoft.com/office/drawing/2014/chart" uri="{C3380CC4-5D6E-409C-BE32-E72D297353CC}">
                <c16:uniqueId val="{0000001D-34F3-453C-8F94-3A2B02C648DD}"/>
              </c:ext>
            </c:extLst>
          </c:dPt>
          <c:dPt>
            <c:idx val="29"/>
            <c:invertIfNegative val="0"/>
            <c:bubble3D val="0"/>
            <c:extLst>
              <c:ext xmlns:c16="http://schemas.microsoft.com/office/drawing/2014/chart" uri="{C3380CC4-5D6E-409C-BE32-E72D297353CC}">
                <c16:uniqueId val="{0000001E-34F3-453C-8F94-3A2B02C648DD}"/>
              </c:ext>
            </c:extLst>
          </c:dPt>
          <c:dPt>
            <c:idx val="30"/>
            <c:invertIfNegative val="0"/>
            <c:bubble3D val="0"/>
            <c:extLst>
              <c:ext xmlns:c16="http://schemas.microsoft.com/office/drawing/2014/chart" uri="{C3380CC4-5D6E-409C-BE32-E72D297353CC}">
                <c16:uniqueId val="{0000001F-34F3-453C-8F94-3A2B02C648D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'F159'!$A$10:$A$40</c:f>
              <c:strCache>
                <c:ptCount val="31"/>
                <c:pt idx="0">
                  <c:v>Baja California Sur</c:v>
                </c:pt>
                <c:pt idx="1">
                  <c:v>Campeche</c:v>
                </c:pt>
                <c:pt idx="2">
                  <c:v>Chiapas</c:v>
                </c:pt>
                <c:pt idx="3">
                  <c:v>Durango</c:v>
                </c:pt>
                <c:pt idx="4">
                  <c:v>Guerrero</c:v>
                </c:pt>
                <c:pt idx="5">
                  <c:v>Morelos</c:v>
                </c:pt>
                <c:pt idx="6">
                  <c:v>Nayarit</c:v>
                </c:pt>
                <c:pt idx="7">
                  <c:v>Nuevo León</c:v>
                </c:pt>
                <c:pt idx="8">
                  <c:v>Sonora</c:v>
                </c:pt>
                <c:pt idx="9">
                  <c:v>Tabasco</c:v>
                </c:pt>
                <c:pt idx="10">
                  <c:v>Veracruz</c:v>
                </c:pt>
                <c:pt idx="11">
                  <c:v>Coahuila</c:v>
                </c:pt>
                <c:pt idx="12">
                  <c:v>Chihuahua</c:v>
                </c:pt>
                <c:pt idx="13">
                  <c:v>Quintana Roo</c:v>
                </c:pt>
                <c:pt idx="14">
                  <c:v>Tlaxcala</c:v>
                </c:pt>
                <c:pt idx="15">
                  <c:v>Baja California</c:v>
                </c:pt>
                <c:pt idx="16">
                  <c:v>Colima</c:v>
                </c:pt>
                <c:pt idx="17">
                  <c:v>Tamaulipas</c:v>
                </c:pt>
                <c:pt idx="18">
                  <c:v>Oaxaca</c:v>
                </c:pt>
                <c:pt idx="19">
                  <c:v>San Luis Potosí</c:v>
                </c:pt>
                <c:pt idx="20">
                  <c:v>Sinaloa</c:v>
                </c:pt>
                <c:pt idx="21">
                  <c:v>Yucatán</c:v>
                </c:pt>
                <c:pt idx="22">
                  <c:v>Hidalgo</c:v>
                </c:pt>
                <c:pt idx="23">
                  <c:v>Puebla</c:v>
                </c:pt>
                <c:pt idx="24">
                  <c:v>Zacatecas</c:v>
                </c:pt>
                <c:pt idx="25">
                  <c:v>Guanajuato</c:v>
                </c:pt>
                <c:pt idx="26">
                  <c:v>Michoacán</c:v>
                </c:pt>
                <c:pt idx="27">
                  <c:v>Jalisco</c:v>
                </c:pt>
                <c:pt idx="28">
                  <c:v>Querétaro</c:v>
                </c:pt>
                <c:pt idx="29">
                  <c:v>Estado de México</c:v>
                </c:pt>
                <c:pt idx="30">
                  <c:v>Aguascalientes</c:v>
                </c:pt>
              </c:strCache>
            </c:strRef>
          </c:cat>
          <c:val>
            <c:numRef>
              <c:f>'F159'!$B$10:$B$40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1</c:v>
                </c:pt>
                <c:pt idx="12">
                  <c:v>1</c:v>
                </c:pt>
                <c:pt idx="13">
                  <c:v>1</c:v>
                </c:pt>
                <c:pt idx="14">
                  <c:v>1</c:v>
                </c:pt>
                <c:pt idx="15">
                  <c:v>2</c:v>
                </c:pt>
                <c:pt idx="16">
                  <c:v>2</c:v>
                </c:pt>
                <c:pt idx="17">
                  <c:v>2</c:v>
                </c:pt>
                <c:pt idx="18">
                  <c:v>3</c:v>
                </c:pt>
                <c:pt idx="19">
                  <c:v>3</c:v>
                </c:pt>
                <c:pt idx="20">
                  <c:v>4</c:v>
                </c:pt>
                <c:pt idx="21">
                  <c:v>5</c:v>
                </c:pt>
                <c:pt idx="22">
                  <c:v>6</c:v>
                </c:pt>
                <c:pt idx="23">
                  <c:v>7</c:v>
                </c:pt>
                <c:pt idx="24">
                  <c:v>11</c:v>
                </c:pt>
                <c:pt idx="25">
                  <c:v>13</c:v>
                </c:pt>
                <c:pt idx="26">
                  <c:v>15</c:v>
                </c:pt>
                <c:pt idx="27">
                  <c:v>21</c:v>
                </c:pt>
                <c:pt idx="28">
                  <c:v>27</c:v>
                </c:pt>
                <c:pt idx="29">
                  <c:v>57</c:v>
                </c:pt>
                <c:pt idx="30">
                  <c:v>66</c:v>
                </c:pt>
              </c:numCache>
            </c:numRef>
          </c:val>
          <c:extLst>
            <c:ext xmlns:c16="http://schemas.microsoft.com/office/drawing/2014/chart" uri="{C3380CC4-5D6E-409C-BE32-E72D297353CC}">
              <c16:uniqueId val="{00000020-34F3-453C-8F94-3A2B02C648DD}"/>
            </c:ext>
          </c:extLst>
        </c:ser>
        <c:dLbls>
          <c:showLegendKey val="0"/>
          <c:showVal val="0"/>
          <c:showCatName val="0"/>
          <c:showSerName val="0"/>
          <c:showPercent val="0"/>
          <c:showBubbleSize val="0"/>
        </c:dLbls>
        <c:gapWidth val="150"/>
        <c:axId val="3677112"/>
        <c:axId val="3677504"/>
      </c:barChart>
      <c:catAx>
        <c:axId val="367711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7504"/>
        <c:crosses val="autoZero"/>
        <c:auto val="1"/>
        <c:lblAlgn val="ctr"/>
        <c:lblOffset val="100"/>
        <c:noMultiLvlLbl val="0"/>
      </c:catAx>
      <c:valAx>
        <c:axId val="3677504"/>
        <c:scaling>
          <c:orientation val="minMax"/>
        </c:scaling>
        <c:delete val="1"/>
        <c:axPos val="b"/>
        <c:numFmt formatCode="General" sourceLinked="1"/>
        <c:majorTickMark val="out"/>
        <c:minorTickMark val="none"/>
        <c:tickLblPos val="nextTo"/>
        <c:crossAx val="367711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'F160'!$B$9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D60-430C-9B82-AB15261395C8}"/>
              </c:ext>
            </c:extLst>
          </c:dPt>
          <c:dPt>
            <c:idx val="1"/>
            <c:invertIfNegative val="0"/>
            <c:bubble3D val="0"/>
            <c:extLst>
              <c:ext xmlns:c16="http://schemas.microsoft.com/office/drawing/2014/chart" uri="{C3380CC4-5D6E-409C-BE32-E72D297353CC}">
                <c16:uniqueId val="{00000001-9D60-430C-9B82-AB15261395C8}"/>
              </c:ext>
            </c:extLst>
          </c:dPt>
          <c:dPt>
            <c:idx val="2"/>
            <c:invertIfNegative val="0"/>
            <c:bubble3D val="0"/>
            <c:extLst>
              <c:ext xmlns:c16="http://schemas.microsoft.com/office/drawing/2014/chart" uri="{C3380CC4-5D6E-409C-BE32-E72D297353CC}">
                <c16:uniqueId val="{00000002-9D60-430C-9B82-AB15261395C8}"/>
              </c:ext>
            </c:extLst>
          </c:dPt>
          <c:dPt>
            <c:idx val="3"/>
            <c:invertIfNegative val="0"/>
            <c:bubble3D val="0"/>
            <c:extLst>
              <c:ext xmlns:c16="http://schemas.microsoft.com/office/drawing/2014/chart" uri="{C3380CC4-5D6E-409C-BE32-E72D297353CC}">
                <c16:uniqueId val="{00000003-9D60-430C-9B82-AB15261395C8}"/>
              </c:ext>
            </c:extLst>
          </c:dPt>
          <c:dPt>
            <c:idx val="4"/>
            <c:invertIfNegative val="0"/>
            <c:bubble3D val="0"/>
            <c:extLst>
              <c:ext xmlns:c16="http://schemas.microsoft.com/office/drawing/2014/chart" uri="{C3380CC4-5D6E-409C-BE32-E72D297353CC}">
                <c16:uniqueId val="{00000004-9D60-430C-9B82-AB15261395C8}"/>
              </c:ext>
            </c:extLst>
          </c:dPt>
          <c:dPt>
            <c:idx val="5"/>
            <c:invertIfNegative val="0"/>
            <c:bubble3D val="0"/>
            <c:extLst>
              <c:ext xmlns:c16="http://schemas.microsoft.com/office/drawing/2014/chart" uri="{C3380CC4-5D6E-409C-BE32-E72D297353CC}">
                <c16:uniqueId val="{00000005-9D60-430C-9B82-AB15261395C8}"/>
              </c:ext>
            </c:extLst>
          </c:dPt>
          <c:dPt>
            <c:idx val="6"/>
            <c:invertIfNegative val="0"/>
            <c:bubble3D val="0"/>
            <c:extLst>
              <c:ext xmlns:c16="http://schemas.microsoft.com/office/drawing/2014/chart" uri="{C3380CC4-5D6E-409C-BE32-E72D297353CC}">
                <c16:uniqueId val="{00000006-9D60-430C-9B82-AB15261395C8}"/>
              </c:ext>
            </c:extLst>
          </c:dPt>
          <c:dPt>
            <c:idx val="7"/>
            <c:invertIfNegative val="0"/>
            <c:bubble3D val="0"/>
            <c:extLst>
              <c:ext xmlns:c16="http://schemas.microsoft.com/office/drawing/2014/chart" uri="{C3380CC4-5D6E-409C-BE32-E72D297353CC}">
                <c16:uniqueId val="{00000007-9D60-430C-9B82-AB15261395C8}"/>
              </c:ext>
            </c:extLst>
          </c:dPt>
          <c:dPt>
            <c:idx val="8"/>
            <c:invertIfNegative val="0"/>
            <c:bubble3D val="0"/>
            <c:extLst>
              <c:ext xmlns:c16="http://schemas.microsoft.com/office/drawing/2014/chart" uri="{C3380CC4-5D6E-409C-BE32-E72D297353CC}">
                <c16:uniqueId val="{00000008-9D60-430C-9B82-AB15261395C8}"/>
              </c:ext>
            </c:extLst>
          </c:dPt>
          <c:dPt>
            <c:idx val="9"/>
            <c:invertIfNegative val="0"/>
            <c:bubble3D val="0"/>
            <c:extLst>
              <c:ext xmlns:c16="http://schemas.microsoft.com/office/drawing/2014/chart" uri="{C3380CC4-5D6E-409C-BE32-E72D297353CC}">
                <c16:uniqueId val="{00000009-9D60-430C-9B82-AB15261395C8}"/>
              </c:ext>
            </c:extLst>
          </c:dPt>
          <c:dPt>
            <c:idx val="10"/>
            <c:invertIfNegative val="0"/>
            <c:bubble3D val="0"/>
            <c:extLst>
              <c:ext xmlns:c16="http://schemas.microsoft.com/office/drawing/2014/chart" uri="{C3380CC4-5D6E-409C-BE32-E72D297353CC}">
                <c16:uniqueId val="{0000000A-9D60-430C-9B82-AB15261395C8}"/>
              </c:ext>
            </c:extLst>
          </c:dPt>
          <c:dPt>
            <c:idx val="11"/>
            <c:invertIfNegative val="0"/>
            <c:bubble3D val="0"/>
            <c:extLst>
              <c:ext xmlns:c16="http://schemas.microsoft.com/office/drawing/2014/chart" uri="{C3380CC4-5D6E-409C-BE32-E72D297353CC}">
                <c16:uniqueId val="{0000000B-9D60-430C-9B82-AB15261395C8}"/>
              </c:ext>
            </c:extLst>
          </c:dPt>
          <c:dPt>
            <c:idx val="12"/>
            <c:invertIfNegative val="0"/>
            <c:bubble3D val="0"/>
            <c:extLst>
              <c:ext xmlns:c16="http://schemas.microsoft.com/office/drawing/2014/chart" uri="{C3380CC4-5D6E-409C-BE32-E72D297353CC}">
                <c16:uniqueId val="{0000000C-9D60-430C-9B82-AB15261395C8}"/>
              </c:ext>
            </c:extLst>
          </c:dPt>
          <c:dPt>
            <c:idx val="13"/>
            <c:invertIfNegative val="0"/>
            <c:bubble3D val="0"/>
            <c:extLst>
              <c:ext xmlns:c16="http://schemas.microsoft.com/office/drawing/2014/chart" uri="{C3380CC4-5D6E-409C-BE32-E72D297353CC}">
                <c16:uniqueId val="{0000000D-9D60-430C-9B82-AB15261395C8}"/>
              </c:ext>
            </c:extLst>
          </c:dPt>
          <c:dPt>
            <c:idx val="14"/>
            <c:invertIfNegative val="0"/>
            <c:bubble3D val="0"/>
            <c:extLst>
              <c:ext xmlns:c16="http://schemas.microsoft.com/office/drawing/2014/chart" uri="{C3380CC4-5D6E-409C-BE32-E72D297353CC}">
                <c16:uniqueId val="{0000000E-9D60-430C-9B82-AB15261395C8}"/>
              </c:ext>
            </c:extLst>
          </c:dPt>
          <c:dPt>
            <c:idx val="15"/>
            <c:invertIfNegative val="0"/>
            <c:bubble3D val="0"/>
            <c:extLst>
              <c:ext xmlns:c16="http://schemas.microsoft.com/office/drawing/2014/chart" uri="{C3380CC4-5D6E-409C-BE32-E72D297353CC}">
                <c16:uniqueId val="{0000000F-9D60-430C-9B82-AB15261395C8}"/>
              </c:ext>
            </c:extLst>
          </c:dPt>
          <c:dPt>
            <c:idx val="16"/>
            <c:invertIfNegative val="0"/>
            <c:bubble3D val="0"/>
            <c:extLst>
              <c:ext xmlns:c16="http://schemas.microsoft.com/office/drawing/2014/chart" uri="{C3380CC4-5D6E-409C-BE32-E72D297353CC}">
                <c16:uniqueId val="{00000010-9D60-430C-9B82-AB15261395C8}"/>
              </c:ext>
            </c:extLst>
          </c:dPt>
          <c:dPt>
            <c:idx val="17"/>
            <c:invertIfNegative val="0"/>
            <c:bubble3D val="0"/>
            <c:extLst>
              <c:ext xmlns:c16="http://schemas.microsoft.com/office/drawing/2014/chart" uri="{C3380CC4-5D6E-409C-BE32-E72D297353CC}">
                <c16:uniqueId val="{00000011-9D60-430C-9B82-AB15261395C8}"/>
              </c:ext>
            </c:extLst>
          </c:dPt>
          <c:dPt>
            <c:idx val="18"/>
            <c:invertIfNegative val="0"/>
            <c:bubble3D val="0"/>
            <c:extLst>
              <c:ext xmlns:c16="http://schemas.microsoft.com/office/drawing/2014/chart" uri="{C3380CC4-5D6E-409C-BE32-E72D297353CC}">
                <c16:uniqueId val="{00000012-9D60-430C-9B82-AB15261395C8}"/>
              </c:ext>
            </c:extLst>
          </c:dPt>
          <c:dPt>
            <c:idx val="19"/>
            <c:invertIfNegative val="0"/>
            <c:bubble3D val="0"/>
            <c:extLst>
              <c:ext xmlns:c16="http://schemas.microsoft.com/office/drawing/2014/chart" uri="{C3380CC4-5D6E-409C-BE32-E72D297353CC}">
                <c16:uniqueId val="{00000013-9D60-430C-9B82-AB15261395C8}"/>
              </c:ext>
            </c:extLst>
          </c:dPt>
          <c:dPt>
            <c:idx val="20"/>
            <c:invertIfNegative val="0"/>
            <c:bubble3D val="0"/>
            <c:extLst>
              <c:ext xmlns:c16="http://schemas.microsoft.com/office/drawing/2014/chart" uri="{C3380CC4-5D6E-409C-BE32-E72D297353CC}">
                <c16:uniqueId val="{00000014-9D60-430C-9B82-AB15261395C8}"/>
              </c:ext>
            </c:extLst>
          </c:dPt>
          <c:dPt>
            <c:idx val="21"/>
            <c:invertIfNegative val="0"/>
            <c:bubble3D val="0"/>
            <c:extLst>
              <c:ext xmlns:c16="http://schemas.microsoft.com/office/drawing/2014/chart" uri="{C3380CC4-5D6E-409C-BE32-E72D297353CC}">
                <c16:uniqueId val="{00000015-9D60-430C-9B82-AB15261395C8}"/>
              </c:ext>
            </c:extLst>
          </c:dPt>
          <c:dPt>
            <c:idx val="22"/>
            <c:invertIfNegative val="0"/>
            <c:bubble3D val="0"/>
            <c:extLst>
              <c:ext xmlns:c16="http://schemas.microsoft.com/office/drawing/2014/chart" uri="{C3380CC4-5D6E-409C-BE32-E72D297353CC}">
                <c16:uniqueId val="{00000016-9D60-430C-9B82-AB15261395C8}"/>
              </c:ext>
            </c:extLst>
          </c:dPt>
          <c:dPt>
            <c:idx val="23"/>
            <c:invertIfNegative val="0"/>
            <c:bubble3D val="0"/>
            <c:extLst>
              <c:ext xmlns:c16="http://schemas.microsoft.com/office/drawing/2014/chart" uri="{C3380CC4-5D6E-409C-BE32-E72D297353CC}">
                <c16:uniqueId val="{00000017-9D60-430C-9B82-AB15261395C8}"/>
              </c:ext>
            </c:extLst>
          </c:dPt>
          <c:dPt>
            <c:idx val="24"/>
            <c:invertIfNegative val="0"/>
            <c:bubble3D val="0"/>
            <c:extLst>
              <c:ext xmlns:c16="http://schemas.microsoft.com/office/drawing/2014/chart" uri="{C3380CC4-5D6E-409C-BE32-E72D297353CC}">
                <c16:uniqueId val="{00000018-9D60-430C-9B82-AB15261395C8}"/>
              </c:ext>
            </c:extLst>
          </c:dPt>
          <c:dPt>
            <c:idx val="25"/>
            <c:invertIfNegative val="0"/>
            <c:bubble3D val="0"/>
            <c:extLst>
              <c:ext xmlns:c16="http://schemas.microsoft.com/office/drawing/2014/chart" uri="{C3380CC4-5D6E-409C-BE32-E72D297353CC}">
                <c16:uniqueId val="{00000019-9D60-430C-9B82-AB15261395C8}"/>
              </c:ext>
            </c:extLst>
          </c:dPt>
          <c:dPt>
            <c:idx val="26"/>
            <c:invertIfNegative val="0"/>
            <c:bubble3D val="0"/>
            <c:extLst>
              <c:ext xmlns:c16="http://schemas.microsoft.com/office/drawing/2014/chart" uri="{C3380CC4-5D6E-409C-BE32-E72D297353CC}">
                <c16:uniqueId val="{0000001A-9D60-430C-9B82-AB15261395C8}"/>
              </c:ext>
            </c:extLst>
          </c:dPt>
          <c:dPt>
            <c:idx val="27"/>
            <c:invertIfNegative val="0"/>
            <c:bubble3D val="0"/>
            <c:extLst>
              <c:ext xmlns:c16="http://schemas.microsoft.com/office/drawing/2014/chart" uri="{C3380CC4-5D6E-409C-BE32-E72D297353CC}">
                <c16:uniqueId val="{0000001B-9D60-430C-9B82-AB15261395C8}"/>
              </c:ext>
            </c:extLst>
          </c:dPt>
          <c:dPt>
            <c:idx val="28"/>
            <c:invertIfNegative val="0"/>
            <c:bubble3D val="0"/>
            <c:spPr>
              <a:solidFill>
                <a:srgbClr val="FBBB27"/>
              </a:solidFill>
            </c:spPr>
            <c:extLst>
              <c:ext xmlns:c16="http://schemas.microsoft.com/office/drawing/2014/chart" uri="{C3380CC4-5D6E-409C-BE32-E72D297353CC}">
                <c16:uniqueId val="{0000001D-9D60-430C-9B82-AB15261395C8}"/>
              </c:ext>
            </c:extLst>
          </c:dPt>
          <c:dPt>
            <c:idx val="29"/>
            <c:invertIfNegative val="0"/>
            <c:bubble3D val="0"/>
            <c:extLst>
              <c:ext xmlns:c16="http://schemas.microsoft.com/office/drawing/2014/chart" uri="{C3380CC4-5D6E-409C-BE32-E72D297353CC}">
                <c16:uniqueId val="{0000001E-9D60-430C-9B82-AB15261395C8}"/>
              </c:ext>
            </c:extLst>
          </c:dPt>
          <c:dPt>
            <c:idx val="30"/>
            <c:invertIfNegative val="0"/>
            <c:bubble3D val="0"/>
            <c:extLst>
              <c:ext xmlns:c16="http://schemas.microsoft.com/office/drawing/2014/chart" uri="{C3380CC4-5D6E-409C-BE32-E72D297353CC}">
                <c16:uniqueId val="{0000001F-9D60-430C-9B82-AB15261395C8}"/>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'F160'!$A$10:$A$40</c:f>
              <c:strCache>
                <c:ptCount val="31"/>
                <c:pt idx="0">
                  <c:v>Baja California</c:v>
                </c:pt>
                <c:pt idx="1">
                  <c:v>Baja California Sur</c:v>
                </c:pt>
                <c:pt idx="2">
                  <c:v>Campeche</c:v>
                </c:pt>
                <c:pt idx="3">
                  <c:v>Chiapas</c:v>
                </c:pt>
                <c:pt idx="4">
                  <c:v>Chihuahua</c:v>
                </c:pt>
                <c:pt idx="5">
                  <c:v>Durango</c:v>
                </c:pt>
                <c:pt idx="6">
                  <c:v>Guerrero</c:v>
                </c:pt>
                <c:pt idx="7">
                  <c:v>Hidalgo</c:v>
                </c:pt>
                <c:pt idx="8">
                  <c:v>Estado de México</c:v>
                </c:pt>
                <c:pt idx="9">
                  <c:v>Morelos</c:v>
                </c:pt>
                <c:pt idx="10">
                  <c:v>Nayarit</c:v>
                </c:pt>
                <c:pt idx="11">
                  <c:v>Puebla</c:v>
                </c:pt>
                <c:pt idx="12">
                  <c:v>Querétaro</c:v>
                </c:pt>
                <c:pt idx="13">
                  <c:v>Quintana Roo</c:v>
                </c:pt>
                <c:pt idx="14">
                  <c:v>San Luis Potosí</c:v>
                </c:pt>
                <c:pt idx="15">
                  <c:v>Tabasco</c:v>
                </c:pt>
                <c:pt idx="16">
                  <c:v>Tlaxcala</c:v>
                </c:pt>
                <c:pt idx="17">
                  <c:v>Veracruz</c:v>
                </c:pt>
                <c:pt idx="18">
                  <c:v>Yucatán</c:v>
                </c:pt>
                <c:pt idx="19">
                  <c:v>Coahuila</c:v>
                </c:pt>
                <c:pt idx="20">
                  <c:v>Colima</c:v>
                </c:pt>
                <c:pt idx="21">
                  <c:v>Nuevo León</c:v>
                </c:pt>
                <c:pt idx="22">
                  <c:v>Oaxaca</c:v>
                </c:pt>
                <c:pt idx="23">
                  <c:v>Sonora</c:v>
                </c:pt>
                <c:pt idx="24">
                  <c:v>Tamaulipas</c:v>
                </c:pt>
                <c:pt idx="25">
                  <c:v>Zacatecas</c:v>
                </c:pt>
                <c:pt idx="26">
                  <c:v>Aguascalientes</c:v>
                </c:pt>
                <c:pt idx="27">
                  <c:v>Sinaloa</c:v>
                </c:pt>
                <c:pt idx="28">
                  <c:v>Michoacán</c:v>
                </c:pt>
                <c:pt idx="29">
                  <c:v>Jalisco</c:v>
                </c:pt>
                <c:pt idx="30">
                  <c:v>Guanajuato</c:v>
                </c:pt>
              </c:strCache>
            </c:strRef>
          </c:cat>
          <c:val>
            <c:numRef>
              <c:f>'F160'!$B$10:$B$40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3</c:v>
                </c:pt>
                <c:pt idx="25">
                  <c:v>3</c:v>
                </c:pt>
                <c:pt idx="26">
                  <c:v>4</c:v>
                </c:pt>
                <c:pt idx="27">
                  <c:v>5</c:v>
                </c:pt>
                <c:pt idx="28">
                  <c:v>7</c:v>
                </c:pt>
                <c:pt idx="29">
                  <c:v>10</c:v>
                </c:pt>
                <c:pt idx="30">
                  <c:v>11</c:v>
                </c:pt>
              </c:numCache>
            </c:numRef>
          </c:val>
          <c:extLst>
            <c:ext xmlns:c16="http://schemas.microsoft.com/office/drawing/2014/chart" uri="{C3380CC4-5D6E-409C-BE32-E72D297353CC}">
              <c16:uniqueId val="{00000020-9D60-430C-9B82-AB15261395C8}"/>
            </c:ext>
          </c:extLst>
        </c:ser>
        <c:dLbls>
          <c:showLegendKey val="0"/>
          <c:showVal val="0"/>
          <c:showCatName val="0"/>
          <c:showSerName val="0"/>
          <c:showPercent val="0"/>
          <c:showBubbleSize val="0"/>
        </c:dLbls>
        <c:gapWidth val="150"/>
        <c:axId val="3678288"/>
        <c:axId val="3678680"/>
      </c:barChart>
      <c:catAx>
        <c:axId val="367828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8680"/>
        <c:crosses val="autoZero"/>
        <c:auto val="1"/>
        <c:lblAlgn val="ctr"/>
        <c:lblOffset val="100"/>
        <c:noMultiLvlLbl val="0"/>
      </c:catAx>
      <c:valAx>
        <c:axId val="3678680"/>
        <c:scaling>
          <c:orientation val="minMax"/>
        </c:scaling>
        <c:delete val="1"/>
        <c:axPos val="b"/>
        <c:numFmt formatCode="General" sourceLinked="1"/>
        <c:majorTickMark val="out"/>
        <c:minorTickMark val="none"/>
        <c:tickLblPos val="nextTo"/>
        <c:crossAx val="367828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'F161 Bovino'!$J$22</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E222-4C0B-B79B-6BCE9E37C85B}"/>
              </c:ext>
            </c:extLst>
          </c:dPt>
          <c:dPt>
            <c:idx val="1"/>
            <c:invertIfNegative val="0"/>
            <c:bubble3D val="0"/>
            <c:extLst>
              <c:ext xmlns:c16="http://schemas.microsoft.com/office/drawing/2014/chart" uri="{C3380CC4-5D6E-409C-BE32-E72D297353CC}">
                <c16:uniqueId val="{00000001-E222-4C0B-B79B-6BCE9E37C85B}"/>
              </c:ext>
            </c:extLst>
          </c:dPt>
          <c:dPt>
            <c:idx val="2"/>
            <c:invertIfNegative val="0"/>
            <c:bubble3D val="0"/>
            <c:extLst>
              <c:ext xmlns:c16="http://schemas.microsoft.com/office/drawing/2014/chart" uri="{C3380CC4-5D6E-409C-BE32-E72D297353CC}">
                <c16:uniqueId val="{00000002-E222-4C0B-B79B-6BCE9E37C85B}"/>
              </c:ext>
            </c:extLst>
          </c:dPt>
          <c:dPt>
            <c:idx val="3"/>
            <c:invertIfNegative val="0"/>
            <c:bubble3D val="0"/>
            <c:extLst>
              <c:ext xmlns:c16="http://schemas.microsoft.com/office/drawing/2014/chart" uri="{C3380CC4-5D6E-409C-BE32-E72D297353CC}">
                <c16:uniqueId val="{00000003-E222-4C0B-B79B-6BCE9E37C85B}"/>
              </c:ext>
            </c:extLst>
          </c:dPt>
          <c:dPt>
            <c:idx val="4"/>
            <c:invertIfNegative val="0"/>
            <c:bubble3D val="0"/>
            <c:extLst>
              <c:ext xmlns:c16="http://schemas.microsoft.com/office/drawing/2014/chart" uri="{C3380CC4-5D6E-409C-BE32-E72D297353CC}">
                <c16:uniqueId val="{00000004-E222-4C0B-B79B-6BCE9E37C85B}"/>
              </c:ext>
            </c:extLst>
          </c:dPt>
          <c:dPt>
            <c:idx val="5"/>
            <c:invertIfNegative val="0"/>
            <c:bubble3D val="0"/>
            <c:extLst>
              <c:ext xmlns:c16="http://schemas.microsoft.com/office/drawing/2014/chart" uri="{C3380CC4-5D6E-409C-BE32-E72D297353CC}">
                <c16:uniqueId val="{00000005-E222-4C0B-B79B-6BCE9E37C85B}"/>
              </c:ext>
            </c:extLst>
          </c:dPt>
          <c:dPt>
            <c:idx val="6"/>
            <c:invertIfNegative val="0"/>
            <c:bubble3D val="0"/>
            <c:extLst>
              <c:ext xmlns:c16="http://schemas.microsoft.com/office/drawing/2014/chart" uri="{C3380CC4-5D6E-409C-BE32-E72D297353CC}">
                <c16:uniqueId val="{00000006-E222-4C0B-B79B-6BCE9E37C85B}"/>
              </c:ext>
            </c:extLst>
          </c:dPt>
          <c:dPt>
            <c:idx val="7"/>
            <c:invertIfNegative val="0"/>
            <c:bubble3D val="0"/>
            <c:extLst>
              <c:ext xmlns:c16="http://schemas.microsoft.com/office/drawing/2014/chart" uri="{C3380CC4-5D6E-409C-BE32-E72D297353CC}">
                <c16:uniqueId val="{00000007-E222-4C0B-B79B-6BCE9E37C85B}"/>
              </c:ext>
            </c:extLst>
          </c:dPt>
          <c:dPt>
            <c:idx val="8"/>
            <c:invertIfNegative val="0"/>
            <c:bubble3D val="0"/>
            <c:extLst>
              <c:ext xmlns:c16="http://schemas.microsoft.com/office/drawing/2014/chart" uri="{C3380CC4-5D6E-409C-BE32-E72D297353CC}">
                <c16:uniqueId val="{00000008-E222-4C0B-B79B-6BCE9E37C85B}"/>
              </c:ext>
            </c:extLst>
          </c:dPt>
          <c:dPt>
            <c:idx val="9"/>
            <c:invertIfNegative val="0"/>
            <c:bubble3D val="0"/>
            <c:extLst>
              <c:ext xmlns:c16="http://schemas.microsoft.com/office/drawing/2014/chart" uri="{C3380CC4-5D6E-409C-BE32-E72D297353CC}">
                <c16:uniqueId val="{00000009-E222-4C0B-B79B-6BCE9E37C85B}"/>
              </c:ext>
            </c:extLst>
          </c:dPt>
          <c:dPt>
            <c:idx val="10"/>
            <c:invertIfNegative val="0"/>
            <c:bubble3D val="0"/>
            <c:extLst>
              <c:ext xmlns:c16="http://schemas.microsoft.com/office/drawing/2014/chart" uri="{C3380CC4-5D6E-409C-BE32-E72D297353CC}">
                <c16:uniqueId val="{0000000A-E222-4C0B-B79B-6BCE9E37C85B}"/>
              </c:ext>
            </c:extLst>
          </c:dPt>
          <c:dPt>
            <c:idx val="11"/>
            <c:invertIfNegative val="0"/>
            <c:bubble3D val="0"/>
            <c:extLst>
              <c:ext xmlns:c16="http://schemas.microsoft.com/office/drawing/2014/chart" uri="{C3380CC4-5D6E-409C-BE32-E72D297353CC}">
                <c16:uniqueId val="{0000000B-E222-4C0B-B79B-6BCE9E37C85B}"/>
              </c:ext>
            </c:extLst>
          </c:dPt>
          <c:dPt>
            <c:idx val="12"/>
            <c:invertIfNegative val="0"/>
            <c:bubble3D val="0"/>
            <c:extLst>
              <c:ext xmlns:c16="http://schemas.microsoft.com/office/drawing/2014/chart" uri="{C3380CC4-5D6E-409C-BE32-E72D297353CC}">
                <c16:uniqueId val="{0000000C-E222-4C0B-B79B-6BCE9E37C85B}"/>
              </c:ext>
            </c:extLst>
          </c:dPt>
          <c:dPt>
            <c:idx val="13"/>
            <c:invertIfNegative val="0"/>
            <c:bubble3D val="0"/>
            <c:extLst>
              <c:ext xmlns:c16="http://schemas.microsoft.com/office/drawing/2014/chart" uri="{C3380CC4-5D6E-409C-BE32-E72D297353CC}">
                <c16:uniqueId val="{0000000D-E222-4C0B-B79B-6BCE9E37C85B}"/>
              </c:ext>
            </c:extLst>
          </c:dPt>
          <c:dPt>
            <c:idx val="14"/>
            <c:invertIfNegative val="0"/>
            <c:bubble3D val="0"/>
            <c:extLst>
              <c:ext xmlns:c16="http://schemas.microsoft.com/office/drawing/2014/chart" uri="{C3380CC4-5D6E-409C-BE32-E72D297353CC}">
                <c16:uniqueId val="{0000000E-E222-4C0B-B79B-6BCE9E37C85B}"/>
              </c:ext>
            </c:extLst>
          </c:dPt>
          <c:dPt>
            <c:idx val="15"/>
            <c:invertIfNegative val="0"/>
            <c:bubble3D val="0"/>
            <c:extLst>
              <c:ext xmlns:c16="http://schemas.microsoft.com/office/drawing/2014/chart" uri="{C3380CC4-5D6E-409C-BE32-E72D297353CC}">
                <c16:uniqueId val="{0000000F-E222-4C0B-B79B-6BCE9E37C85B}"/>
              </c:ext>
            </c:extLst>
          </c:dPt>
          <c:dPt>
            <c:idx val="17"/>
            <c:invertIfNegative val="0"/>
            <c:bubble3D val="0"/>
            <c:extLst>
              <c:ext xmlns:c16="http://schemas.microsoft.com/office/drawing/2014/chart" uri="{C3380CC4-5D6E-409C-BE32-E72D297353CC}">
                <c16:uniqueId val="{00000010-E222-4C0B-B79B-6BCE9E37C85B}"/>
              </c:ext>
            </c:extLst>
          </c:dPt>
          <c:dPt>
            <c:idx val="18"/>
            <c:invertIfNegative val="0"/>
            <c:bubble3D val="0"/>
            <c:extLst>
              <c:ext xmlns:c16="http://schemas.microsoft.com/office/drawing/2014/chart" uri="{C3380CC4-5D6E-409C-BE32-E72D297353CC}">
                <c16:uniqueId val="{00000011-E222-4C0B-B79B-6BCE9E37C85B}"/>
              </c:ext>
            </c:extLst>
          </c:dPt>
          <c:dPt>
            <c:idx val="20"/>
            <c:invertIfNegative val="0"/>
            <c:bubble3D val="0"/>
            <c:extLst>
              <c:ext xmlns:c16="http://schemas.microsoft.com/office/drawing/2014/chart" uri="{C3380CC4-5D6E-409C-BE32-E72D297353CC}">
                <c16:uniqueId val="{00000012-E222-4C0B-B79B-6BCE9E37C85B}"/>
              </c:ext>
            </c:extLst>
          </c:dPt>
          <c:dPt>
            <c:idx val="21"/>
            <c:invertIfNegative val="0"/>
            <c:bubble3D val="0"/>
            <c:extLst>
              <c:ext xmlns:c16="http://schemas.microsoft.com/office/drawing/2014/chart" uri="{C3380CC4-5D6E-409C-BE32-E72D297353CC}">
                <c16:uniqueId val="{00000014-E222-4C0B-B79B-6BCE9E37C85B}"/>
              </c:ext>
            </c:extLst>
          </c:dPt>
          <c:dLbls>
            <c:dLbl>
              <c:idx val="6"/>
              <c:layout>
                <c:manualLayout>
                  <c:x val="-3.5947712418300651E-2"/>
                  <c:y val="9.356721699416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22-4C0B-B79B-6BCE9E37C85B}"/>
                </c:ext>
              </c:extLst>
            </c:dLbl>
            <c:dLbl>
              <c:idx val="8"/>
              <c:layout>
                <c:manualLayout>
                  <c:x val="-4.9019607843137254E-2"/>
                  <c:y val="4.6783608497082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22-4C0B-B79B-6BCE9E37C85B}"/>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'F161 Bovino'!$G$23:$H$73</c15:sqref>
                  </c15:fullRef>
                </c:ext>
              </c:extLst>
              <c:f>'F161 Bovino'!$G$47:$H$73</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2019-2020</c:v>
                  </c:pt>
                  <c:pt idx="12">
                    <c:v>2020-2021</c:v>
                  </c:pt>
                  <c:pt idx="24">
                    <c:v>2021-2022</c:v>
                  </c:pt>
                </c:lvl>
              </c:multiLvlStrCache>
            </c:multiLvlStrRef>
          </c:cat>
          <c:val>
            <c:numRef>
              <c:extLst>
                <c:ext xmlns:c15="http://schemas.microsoft.com/office/drawing/2012/chart" uri="{02D57815-91ED-43cb-92C2-25804820EDAC}">
                  <c15:fullRef>
                    <c15:sqref>'F161 Bovino'!$J$23:$J$73</c15:sqref>
                  </c15:fullRef>
                </c:ext>
              </c:extLst>
              <c:f>'F161 Bovino'!$J$47:$J$73</c:f>
              <c:numCache>
                <c:formatCode>0.0%</c:formatCode>
                <c:ptCount val="27"/>
                <c:pt idx="0">
                  <c:v>7.389668149161821E-2</c:v>
                </c:pt>
                <c:pt idx="1">
                  <c:v>6.6388926219594246E-2</c:v>
                </c:pt>
                <c:pt idx="2">
                  <c:v>-2.706985342664725E-2</c:v>
                </c:pt>
                <c:pt idx="3">
                  <c:v>-4.5703839122486212E-3</c:v>
                </c:pt>
                <c:pt idx="4">
                  <c:v>-2.3587554756823503E-2</c:v>
                </c:pt>
                <c:pt idx="5">
                  <c:v>8.4499160604364798E-2</c:v>
                </c:pt>
                <c:pt idx="6">
                  <c:v>0.13138932672821446</c:v>
                </c:pt>
                <c:pt idx="7">
                  <c:v>1.706892802783222E-2</c:v>
                </c:pt>
                <c:pt idx="8">
                  <c:v>0.13530680728667299</c:v>
                </c:pt>
                <c:pt idx="9">
                  <c:v>0.1256935794360774</c:v>
                </c:pt>
                <c:pt idx="10">
                  <c:v>5.2806009721608538E-2</c:v>
                </c:pt>
                <c:pt idx="11">
                  <c:v>0.17206167670785244</c:v>
                </c:pt>
                <c:pt idx="12">
                  <c:v>4.1520654136136814E-2</c:v>
                </c:pt>
                <c:pt idx="13">
                  <c:v>5.9609325771896593E-2</c:v>
                </c:pt>
                <c:pt idx="14">
                  <c:v>0.19326818675352886</c:v>
                </c:pt>
                <c:pt idx="15">
                  <c:v>0.29056801784074504</c:v>
                </c:pt>
                <c:pt idx="16">
                  <c:v>9.4903945703439518E-2</c:v>
                </c:pt>
                <c:pt idx="17">
                  <c:v>4.4272445820433326E-2</c:v>
                </c:pt>
                <c:pt idx="18">
                  <c:v>4.6969847746044291E-2</c:v>
                </c:pt>
                <c:pt idx="19">
                  <c:v>2.4585783003741035E-3</c:v>
                </c:pt>
                <c:pt idx="20">
                  <c:v>-1.5306661036630476E-2</c:v>
                </c:pt>
                <c:pt idx="21">
                  <c:v>-5.2409214364751988E-2</c:v>
                </c:pt>
                <c:pt idx="22">
                  <c:v>-3.9874081846799525E-2</c:v>
                </c:pt>
                <c:pt idx="23">
                  <c:v>-0.13408259278619972</c:v>
                </c:pt>
                <c:pt idx="24">
                  <c:v>3.3951876019575833E-2</c:v>
                </c:pt>
                <c:pt idx="25">
                  <c:v>-2.9495718363463319E-2</c:v>
                </c:pt>
                <c:pt idx="26">
                  <c:v>-5.3571428571428603E-2</c:v>
                </c:pt>
              </c:numCache>
            </c:numRef>
          </c:val>
          <c:extLst>
            <c:ext xmlns:c15="http://schemas.microsoft.com/office/drawing/2012/chart" uri="{02D57815-91ED-43cb-92C2-25804820EDAC}">
              <c15:categoryFilterExceptions>
                <c15:categoryFilterException>
                  <c15:sqref>'F161 Bovino'!$J$45</c15:sqref>
                  <c15:invertIfNegative val="0"/>
                  <c15:bubble3D val="0"/>
                </c15:categoryFilterException>
                <c15:categoryFilterException>
                  <c15:sqref>'F161 Bovino'!$J$46</c15:sqref>
                  <c15:invertIfNegative val="0"/>
                  <c15:bubble3D val="0"/>
                </c15:categoryFilterException>
              </c15:categoryFilterExceptions>
            </c:ext>
            <c:ext xmlns:c16="http://schemas.microsoft.com/office/drawing/2014/chart" uri="{C3380CC4-5D6E-409C-BE32-E72D297353CC}">
              <c16:uniqueId val="{00000015-E222-4C0B-B79B-6BCE9E37C85B}"/>
            </c:ext>
          </c:extLst>
        </c:ser>
        <c:dLbls>
          <c:showLegendKey val="0"/>
          <c:showVal val="0"/>
          <c:showCatName val="0"/>
          <c:showSerName val="0"/>
          <c:showPercent val="0"/>
          <c:showBubbleSize val="0"/>
        </c:dLbls>
        <c:gapWidth val="150"/>
        <c:axId val="3679072"/>
        <c:axId val="3679464"/>
      </c:barChart>
      <c:catAx>
        <c:axId val="367907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79464"/>
        <c:crosses val="autoZero"/>
        <c:auto val="1"/>
        <c:lblAlgn val="ctr"/>
        <c:lblOffset val="100"/>
        <c:noMultiLvlLbl val="0"/>
      </c:catAx>
      <c:valAx>
        <c:axId val="3679464"/>
        <c:scaling>
          <c:orientation val="minMax"/>
        </c:scaling>
        <c:delete val="1"/>
        <c:axPos val="l"/>
        <c:numFmt formatCode="0.0%" sourceLinked="1"/>
        <c:majorTickMark val="none"/>
        <c:minorTickMark val="none"/>
        <c:tickLblPos val="nextTo"/>
        <c:crossAx val="367907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25207040296433531"/>
          <c:y val="1.2098621338962102E-2"/>
        </c:manualLayout>
      </c:layout>
      <c:overlay val="0"/>
    </c:title>
    <c:autoTitleDeleted val="0"/>
    <c:plotArea>
      <c:layout>
        <c:manualLayout>
          <c:layoutTarget val="inner"/>
          <c:xMode val="edge"/>
          <c:yMode val="edge"/>
          <c:x val="3.6429872495446269E-2"/>
          <c:y val="8.4353464548486995E-2"/>
          <c:w val="0.95777729969546155"/>
          <c:h val="0.78536907425832758"/>
        </c:manualLayout>
      </c:layout>
      <c:barChart>
        <c:barDir val="col"/>
        <c:grouping val="clustered"/>
        <c:varyColors val="0"/>
        <c:ser>
          <c:idx val="1"/>
          <c:order val="0"/>
          <c:tx>
            <c:strRef>
              <c:f>'F161 Caprino'!$J$23</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200-4A05-9AAB-0450964B9354}"/>
              </c:ext>
            </c:extLst>
          </c:dPt>
          <c:dPt>
            <c:idx val="1"/>
            <c:invertIfNegative val="0"/>
            <c:bubble3D val="0"/>
            <c:extLst>
              <c:ext xmlns:c16="http://schemas.microsoft.com/office/drawing/2014/chart" uri="{C3380CC4-5D6E-409C-BE32-E72D297353CC}">
                <c16:uniqueId val="{00000001-2200-4A05-9AAB-0450964B9354}"/>
              </c:ext>
            </c:extLst>
          </c:dPt>
          <c:dPt>
            <c:idx val="2"/>
            <c:invertIfNegative val="0"/>
            <c:bubble3D val="0"/>
            <c:extLst>
              <c:ext xmlns:c16="http://schemas.microsoft.com/office/drawing/2014/chart" uri="{C3380CC4-5D6E-409C-BE32-E72D297353CC}">
                <c16:uniqueId val="{00000002-2200-4A05-9AAB-0450964B9354}"/>
              </c:ext>
            </c:extLst>
          </c:dPt>
          <c:dPt>
            <c:idx val="3"/>
            <c:invertIfNegative val="0"/>
            <c:bubble3D val="0"/>
            <c:extLst>
              <c:ext xmlns:c16="http://schemas.microsoft.com/office/drawing/2014/chart" uri="{C3380CC4-5D6E-409C-BE32-E72D297353CC}">
                <c16:uniqueId val="{00000003-2200-4A05-9AAB-0450964B9354}"/>
              </c:ext>
            </c:extLst>
          </c:dPt>
          <c:dPt>
            <c:idx val="4"/>
            <c:invertIfNegative val="0"/>
            <c:bubble3D val="0"/>
            <c:extLst>
              <c:ext xmlns:c16="http://schemas.microsoft.com/office/drawing/2014/chart" uri="{C3380CC4-5D6E-409C-BE32-E72D297353CC}">
                <c16:uniqueId val="{00000004-2200-4A05-9AAB-0450964B9354}"/>
              </c:ext>
            </c:extLst>
          </c:dPt>
          <c:dPt>
            <c:idx val="5"/>
            <c:invertIfNegative val="0"/>
            <c:bubble3D val="0"/>
            <c:extLst>
              <c:ext xmlns:c16="http://schemas.microsoft.com/office/drawing/2014/chart" uri="{C3380CC4-5D6E-409C-BE32-E72D297353CC}">
                <c16:uniqueId val="{00000005-2200-4A05-9AAB-0450964B9354}"/>
              </c:ext>
            </c:extLst>
          </c:dPt>
          <c:dPt>
            <c:idx val="6"/>
            <c:invertIfNegative val="0"/>
            <c:bubble3D val="0"/>
            <c:extLst>
              <c:ext xmlns:c16="http://schemas.microsoft.com/office/drawing/2014/chart" uri="{C3380CC4-5D6E-409C-BE32-E72D297353CC}">
                <c16:uniqueId val="{00000006-2200-4A05-9AAB-0450964B9354}"/>
              </c:ext>
            </c:extLst>
          </c:dPt>
          <c:dPt>
            <c:idx val="7"/>
            <c:invertIfNegative val="0"/>
            <c:bubble3D val="0"/>
            <c:extLst>
              <c:ext xmlns:c16="http://schemas.microsoft.com/office/drawing/2014/chart" uri="{C3380CC4-5D6E-409C-BE32-E72D297353CC}">
                <c16:uniqueId val="{00000007-2200-4A05-9AAB-0450964B9354}"/>
              </c:ext>
            </c:extLst>
          </c:dPt>
          <c:dPt>
            <c:idx val="8"/>
            <c:invertIfNegative val="0"/>
            <c:bubble3D val="0"/>
            <c:extLst>
              <c:ext xmlns:c16="http://schemas.microsoft.com/office/drawing/2014/chart" uri="{C3380CC4-5D6E-409C-BE32-E72D297353CC}">
                <c16:uniqueId val="{00000008-2200-4A05-9AAB-0450964B9354}"/>
              </c:ext>
            </c:extLst>
          </c:dPt>
          <c:dPt>
            <c:idx val="9"/>
            <c:invertIfNegative val="0"/>
            <c:bubble3D val="0"/>
            <c:extLst>
              <c:ext xmlns:c16="http://schemas.microsoft.com/office/drawing/2014/chart" uri="{C3380CC4-5D6E-409C-BE32-E72D297353CC}">
                <c16:uniqueId val="{0000000A-2200-4A05-9AAB-0450964B9354}"/>
              </c:ext>
            </c:extLst>
          </c:dPt>
          <c:dPt>
            <c:idx val="11"/>
            <c:invertIfNegative val="0"/>
            <c:bubble3D val="0"/>
            <c:extLst>
              <c:ext xmlns:c16="http://schemas.microsoft.com/office/drawing/2014/chart" uri="{C3380CC4-5D6E-409C-BE32-E72D297353CC}">
                <c16:uniqueId val="{0000000B-2200-4A05-9AAB-0450964B9354}"/>
              </c:ext>
            </c:extLst>
          </c:dPt>
          <c:dPt>
            <c:idx val="12"/>
            <c:invertIfNegative val="0"/>
            <c:bubble3D val="0"/>
            <c:extLst>
              <c:ext xmlns:c16="http://schemas.microsoft.com/office/drawing/2014/chart" uri="{C3380CC4-5D6E-409C-BE32-E72D297353CC}">
                <c16:uniqueId val="{0000000C-2200-4A05-9AAB-0450964B9354}"/>
              </c:ext>
            </c:extLst>
          </c:dPt>
          <c:dPt>
            <c:idx val="13"/>
            <c:invertIfNegative val="0"/>
            <c:bubble3D val="0"/>
            <c:extLst>
              <c:ext xmlns:c16="http://schemas.microsoft.com/office/drawing/2014/chart" uri="{C3380CC4-5D6E-409C-BE32-E72D297353CC}">
                <c16:uniqueId val="{0000000D-2200-4A05-9AAB-0450964B9354}"/>
              </c:ext>
            </c:extLst>
          </c:dPt>
          <c:dPt>
            <c:idx val="14"/>
            <c:invertIfNegative val="0"/>
            <c:bubble3D val="0"/>
            <c:extLst>
              <c:ext xmlns:c16="http://schemas.microsoft.com/office/drawing/2014/chart" uri="{C3380CC4-5D6E-409C-BE32-E72D297353CC}">
                <c16:uniqueId val="{0000000E-2200-4A05-9AAB-0450964B9354}"/>
              </c:ext>
            </c:extLst>
          </c:dPt>
          <c:dPt>
            <c:idx val="15"/>
            <c:invertIfNegative val="0"/>
            <c:bubble3D val="0"/>
            <c:extLst>
              <c:ext xmlns:c16="http://schemas.microsoft.com/office/drawing/2014/chart" uri="{C3380CC4-5D6E-409C-BE32-E72D297353CC}">
                <c16:uniqueId val="{0000000F-2200-4A05-9AAB-0450964B9354}"/>
              </c:ext>
            </c:extLst>
          </c:dPt>
          <c:dPt>
            <c:idx val="17"/>
            <c:invertIfNegative val="0"/>
            <c:bubble3D val="0"/>
            <c:extLst>
              <c:ext xmlns:c16="http://schemas.microsoft.com/office/drawing/2014/chart" uri="{C3380CC4-5D6E-409C-BE32-E72D297353CC}">
                <c16:uniqueId val="{00000010-2200-4A05-9AAB-0450964B9354}"/>
              </c:ext>
            </c:extLst>
          </c:dPt>
          <c:dPt>
            <c:idx val="18"/>
            <c:invertIfNegative val="0"/>
            <c:bubble3D val="0"/>
            <c:extLst>
              <c:ext xmlns:c16="http://schemas.microsoft.com/office/drawing/2014/chart" uri="{C3380CC4-5D6E-409C-BE32-E72D297353CC}">
                <c16:uniqueId val="{00000011-2200-4A05-9AAB-0450964B9354}"/>
              </c:ext>
            </c:extLst>
          </c:dPt>
          <c:dPt>
            <c:idx val="20"/>
            <c:invertIfNegative val="0"/>
            <c:bubble3D val="0"/>
            <c:extLst>
              <c:ext xmlns:c16="http://schemas.microsoft.com/office/drawing/2014/chart" uri="{C3380CC4-5D6E-409C-BE32-E72D297353CC}">
                <c16:uniqueId val="{00000012-2200-4A05-9AAB-0450964B9354}"/>
              </c:ext>
            </c:extLst>
          </c:dPt>
          <c:dPt>
            <c:idx val="21"/>
            <c:invertIfNegative val="0"/>
            <c:bubble3D val="0"/>
            <c:extLst>
              <c:ext xmlns:c16="http://schemas.microsoft.com/office/drawing/2014/chart" uri="{C3380CC4-5D6E-409C-BE32-E72D297353CC}">
                <c16:uniqueId val="{00000014-2200-4A05-9AAB-0450964B9354}"/>
              </c:ext>
            </c:extLst>
          </c:dPt>
          <c:dLbls>
            <c:dLbl>
              <c:idx val="17"/>
              <c:layout>
                <c:manualLayout>
                  <c:x val="-2.94117647058824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200-4A05-9AAB-0450964B9354}"/>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'F161 Caprino'!$G$24:$H$74</c15:sqref>
                  </c15:fullRef>
                </c:ext>
              </c:extLst>
              <c:f>'F161 Caprino'!$G$48:$H$74</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2019-2020</c:v>
                  </c:pt>
                  <c:pt idx="12">
                    <c:v>2020-2021</c:v>
                  </c:pt>
                  <c:pt idx="24">
                    <c:v>2021-2022</c:v>
                  </c:pt>
                </c:lvl>
              </c:multiLvlStrCache>
            </c:multiLvlStrRef>
          </c:cat>
          <c:val>
            <c:numRef>
              <c:extLst>
                <c:ext xmlns:c15="http://schemas.microsoft.com/office/drawing/2012/chart" uri="{02D57815-91ED-43cb-92C2-25804820EDAC}">
                  <c15:fullRef>
                    <c15:sqref>'F161 Caprino'!$J$24:$J$74</c15:sqref>
                  </c15:fullRef>
                </c:ext>
              </c:extLst>
              <c:f>'F161 Caprino'!$J$48:$J$74</c:f>
              <c:numCache>
                <c:formatCode>0.0%</c:formatCode>
                <c:ptCount val="27"/>
                <c:pt idx="0">
                  <c:v>-0.33333333333333337</c:v>
                </c:pt>
                <c:pt idx="1">
                  <c:v>-0.30000000000000004</c:v>
                </c:pt>
                <c:pt idx="2">
                  <c:v>-0.25</c:v>
                </c:pt>
                <c:pt idx="3">
                  <c:v>-0.375</c:v>
                </c:pt>
                <c:pt idx="4">
                  <c:v>-0.45454545454545459</c:v>
                </c:pt>
                <c:pt idx="5">
                  <c:v>-0.22222222222222221</c:v>
                </c:pt>
                <c:pt idx="6">
                  <c:v>-0.125</c:v>
                </c:pt>
                <c:pt idx="7">
                  <c:v>0</c:v>
                </c:pt>
                <c:pt idx="8">
                  <c:v>0</c:v>
                </c:pt>
                <c:pt idx="9">
                  <c:v>0</c:v>
                </c:pt>
                <c:pt idx="10">
                  <c:v>0</c:v>
                </c:pt>
                <c:pt idx="11">
                  <c:v>-0.22222222222222221</c:v>
                </c:pt>
                <c:pt idx="12">
                  <c:v>-0.375</c:v>
                </c:pt>
                <c:pt idx="13">
                  <c:v>-0.4285714285714286</c:v>
                </c:pt>
                <c:pt idx="14">
                  <c:v>-0.16666666666666663</c:v>
                </c:pt>
                <c:pt idx="15">
                  <c:v>0.60000000000000009</c:v>
                </c:pt>
                <c:pt idx="16">
                  <c:v>-0.16666666666666663</c:v>
                </c:pt>
                <c:pt idx="17">
                  <c:v>0.14285714285714279</c:v>
                </c:pt>
                <c:pt idx="18">
                  <c:v>0.14285714285714279</c:v>
                </c:pt>
                <c:pt idx="19">
                  <c:v>-0.33333333333333337</c:v>
                </c:pt>
                <c:pt idx="20">
                  <c:v>-0.125</c:v>
                </c:pt>
                <c:pt idx="21">
                  <c:v>-0.33333333333333337</c:v>
                </c:pt>
                <c:pt idx="22">
                  <c:v>0.14285714285714279</c:v>
                </c:pt>
                <c:pt idx="23">
                  <c:v>0.28571428571428581</c:v>
                </c:pt>
                <c:pt idx="24">
                  <c:v>1.4</c:v>
                </c:pt>
                <c:pt idx="25">
                  <c:v>1</c:v>
                </c:pt>
                <c:pt idx="26">
                  <c:v>1</c:v>
                </c:pt>
              </c:numCache>
            </c:numRef>
          </c:val>
          <c:extLst>
            <c:ext xmlns:c15="http://schemas.microsoft.com/office/drawing/2012/chart" uri="{02D57815-91ED-43cb-92C2-25804820EDAC}">
              <c15:categoryFilterExceptions>
                <c15:categoryFilterException>
                  <c15:sqref>'F161 Caprino'!$J$46</c15:sqref>
                  <c15:invertIfNegative val="0"/>
                  <c15:bubble3D val="0"/>
                </c15:categoryFilterException>
                <c15:categoryFilterException>
                  <c15:sqref>'F161 Caprino'!$J$47</c15:sqref>
                  <c15:invertIfNegative val="0"/>
                  <c15:bubble3D val="0"/>
                </c15:categoryFilterException>
              </c15:categoryFilterExceptions>
            </c:ext>
            <c:ext xmlns:c16="http://schemas.microsoft.com/office/drawing/2014/chart" uri="{C3380CC4-5D6E-409C-BE32-E72D297353CC}">
              <c16:uniqueId val="{00000015-2200-4A05-9AAB-0450964B9354}"/>
            </c:ext>
          </c:extLst>
        </c:ser>
        <c:dLbls>
          <c:showLegendKey val="0"/>
          <c:showVal val="0"/>
          <c:showCatName val="0"/>
          <c:showSerName val="0"/>
          <c:showPercent val="0"/>
          <c:showBubbleSize val="0"/>
        </c:dLbls>
        <c:gapWidth val="150"/>
        <c:axId val="3680248"/>
        <c:axId val="3680640"/>
      </c:barChart>
      <c:catAx>
        <c:axId val="368024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0640"/>
        <c:crosses val="autoZero"/>
        <c:auto val="1"/>
        <c:lblAlgn val="ctr"/>
        <c:lblOffset val="100"/>
        <c:noMultiLvlLbl val="0"/>
      </c:catAx>
      <c:valAx>
        <c:axId val="3680640"/>
        <c:scaling>
          <c:orientation val="minMax"/>
        </c:scaling>
        <c:delete val="1"/>
        <c:axPos val="l"/>
        <c:numFmt formatCode="0.0%" sourceLinked="1"/>
        <c:majorTickMark val="none"/>
        <c:minorTickMark val="none"/>
        <c:tickLblPos val="nextTo"/>
        <c:crossAx val="36802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7.6178786475220014E-2"/>
          <c:y val="3.1421194083803394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'F161 Ovino'!$J$19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5C0-46AA-A759-9E688D004B82}"/>
              </c:ext>
            </c:extLst>
          </c:dPt>
          <c:dPt>
            <c:idx val="1"/>
            <c:invertIfNegative val="0"/>
            <c:bubble3D val="0"/>
            <c:extLst>
              <c:ext xmlns:c16="http://schemas.microsoft.com/office/drawing/2014/chart" uri="{C3380CC4-5D6E-409C-BE32-E72D297353CC}">
                <c16:uniqueId val="{00000001-25C0-46AA-A759-9E688D004B82}"/>
              </c:ext>
            </c:extLst>
          </c:dPt>
          <c:dPt>
            <c:idx val="2"/>
            <c:invertIfNegative val="0"/>
            <c:bubble3D val="0"/>
            <c:extLst>
              <c:ext xmlns:c16="http://schemas.microsoft.com/office/drawing/2014/chart" uri="{C3380CC4-5D6E-409C-BE32-E72D297353CC}">
                <c16:uniqueId val="{00000002-25C0-46AA-A759-9E688D004B82}"/>
              </c:ext>
            </c:extLst>
          </c:dPt>
          <c:dPt>
            <c:idx val="3"/>
            <c:invertIfNegative val="0"/>
            <c:bubble3D val="0"/>
            <c:extLst>
              <c:ext xmlns:c16="http://schemas.microsoft.com/office/drawing/2014/chart" uri="{C3380CC4-5D6E-409C-BE32-E72D297353CC}">
                <c16:uniqueId val="{00000003-25C0-46AA-A759-9E688D004B82}"/>
              </c:ext>
            </c:extLst>
          </c:dPt>
          <c:dPt>
            <c:idx val="4"/>
            <c:invertIfNegative val="0"/>
            <c:bubble3D val="0"/>
            <c:extLst>
              <c:ext xmlns:c16="http://schemas.microsoft.com/office/drawing/2014/chart" uri="{C3380CC4-5D6E-409C-BE32-E72D297353CC}">
                <c16:uniqueId val="{00000004-25C0-46AA-A759-9E688D004B82}"/>
              </c:ext>
            </c:extLst>
          </c:dPt>
          <c:dPt>
            <c:idx val="5"/>
            <c:invertIfNegative val="0"/>
            <c:bubble3D val="0"/>
            <c:extLst>
              <c:ext xmlns:c16="http://schemas.microsoft.com/office/drawing/2014/chart" uri="{C3380CC4-5D6E-409C-BE32-E72D297353CC}">
                <c16:uniqueId val="{00000005-25C0-46AA-A759-9E688D004B82}"/>
              </c:ext>
            </c:extLst>
          </c:dPt>
          <c:dPt>
            <c:idx val="6"/>
            <c:invertIfNegative val="0"/>
            <c:bubble3D val="0"/>
            <c:extLst>
              <c:ext xmlns:c16="http://schemas.microsoft.com/office/drawing/2014/chart" uri="{C3380CC4-5D6E-409C-BE32-E72D297353CC}">
                <c16:uniqueId val="{00000006-25C0-46AA-A759-9E688D004B82}"/>
              </c:ext>
            </c:extLst>
          </c:dPt>
          <c:dPt>
            <c:idx val="7"/>
            <c:invertIfNegative val="0"/>
            <c:bubble3D val="0"/>
            <c:extLst>
              <c:ext xmlns:c16="http://schemas.microsoft.com/office/drawing/2014/chart" uri="{C3380CC4-5D6E-409C-BE32-E72D297353CC}">
                <c16:uniqueId val="{00000007-25C0-46AA-A759-9E688D004B82}"/>
              </c:ext>
            </c:extLst>
          </c:dPt>
          <c:dPt>
            <c:idx val="8"/>
            <c:invertIfNegative val="0"/>
            <c:bubble3D val="0"/>
            <c:extLst>
              <c:ext xmlns:c16="http://schemas.microsoft.com/office/drawing/2014/chart" uri="{C3380CC4-5D6E-409C-BE32-E72D297353CC}">
                <c16:uniqueId val="{00000008-25C0-46AA-A759-9E688D004B82}"/>
              </c:ext>
            </c:extLst>
          </c:dPt>
          <c:dPt>
            <c:idx val="9"/>
            <c:invertIfNegative val="0"/>
            <c:bubble3D val="0"/>
            <c:extLst>
              <c:ext xmlns:c16="http://schemas.microsoft.com/office/drawing/2014/chart" uri="{C3380CC4-5D6E-409C-BE32-E72D297353CC}">
                <c16:uniqueId val="{00000009-25C0-46AA-A759-9E688D004B82}"/>
              </c:ext>
            </c:extLst>
          </c:dPt>
          <c:dPt>
            <c:idx val="10"/>
            <c:invertIfNegative val="0"/>
            <c:bubble3D val="0"/>
            <c:extLst>
              <c:ext xmlns:c16="http://schemas.microsoft.com/office/drawing/2014/chart" uri="{C3380CC4-5D6E-409C-BE32-E72D297353CC}">
                <c16:uniqueId val="{0000000A-25C0-46AA-A759-9E688D004B82}"/>
              </c:ext>
            </c:extLst>
          </c:dPt>
          <c:dPt>
            <c:idx val="11"/>
            <c:invertIfNegative val="0"/>
            <c:bubble3D val="0"/>
            <c:extLst>
              <c:ext xmlns:c16="http://schemas.microsoft.com/office/drawing/2014/chart" uri="{C3380CC4-5D6E-409C-BE32-E72D297353CC}">
                <c16:uniqueId val="{0000000B-25C0-46AA-A759-9E688D004B82}"/>
              </c:ext>
            </c:extLst>
          </c:dPt>
          <c:dPt>
            <c:idx val="12"/>
            <c:invertIfNegative val="0"/>
            <c:bubble3D val="0"/>
            <c:extLst>
              <c:ext xmlns:c16="http://schemas.microsoft.com/office/drawing/2014/chart" uri="{C3380CC4-5D6E-409C-BE32-E72D297353CC}">
                <c16:uniqueId val="{0000000C-25C0-46AA-A759-9E688D004B82}"/>
              </c:ext>
            </c:extLst>
          </c:dPt>
          <c:dPt>
            <c:idx val="13"/>
            <c:invertIfNegative val="0"/>
            <c:bubble3D val="0"/>
            <c:extLst>
              <c:ext xmlns:c16="http://schemas.microsoft.com/office/drawing/2014/chart" uri="{C3380CC4-5D6E-409C-BE32-E72D297353CC}">
                <c16:uniqueId val="{0000000D-25C0-46AA-A759-9E688D004B82}"/>
              </c:ext>
            </c:extLst>
          </c:dPt>
          <c:dPt>
            <c:idx val="14"/>
            <c:invertIfNegative val="0"/>
            <c:bubble3D val="0"/>
            <c:extLst>
              <c:ext xmlns:c16="http://schemas.microsoft.com/office/drawing/2014/chart" uri="{C3380CC4-5D6E-409C-BE32-E72D297353CC}">
                <c16:uniqueId val="{0000000E-25C0-46AA-A759-9E688D004B82}"/>
              </c:ext>
            </c:extLst>
          </c:dPt>
          <c:dPt>
            <c:idx val="15"/>
            <c:invertIfNegative val="0"/>
            <c:bubble3D val="0"/>
            <c:extLst>
              <c:ext xmlns:c16="http://schemas.microsoft.com/office/drawing/2014/chart" uri="{C3380CC4-5D6E-409C-BE32-E72D297353CC}">
                <c16:uniqueId val="{0000000F-25C0-46AA-A759-9E688D004B82}"/>
              </c:ext>
            </c:extLst>
          </c:dPt>
          <c:dPt>
            <c:idx val="17"/>
            <c:invertIfNegative val="0"/>
            <c:bubble3D val="0"/>
            <c:extLst>
              <c:ext xmlns:c16="http://schemas.microsoft.com/office/drawing/2014/chart" uri="{C3380CC4-5D6E-409C-BE32-E72D297353CC}">
                <c16:uniqueId val="{00000010-25C0-46AA-A759-9E688D004B82}"/>
              </c:ext>
            </c:extLst>
          </c:dPt>
          <c:dPt>
            <c:idx val="18"/>
            <c:invertIfNegative val="0"/>
            <c:bubble3D val="0"/>
            <c:extLst>
              <c:ext xmlns:c16="http://schemas.microsoft.com/office/drawing/2014/chart" uri="{C3380CC4-5D6E-409C-BE32-E72D297353CC}">
                <c16:uniqueId val="{00000011-25C0-46AA-A759-9E688D004B82}"/>
              </c:ext>
            </c:extLst>
          </c:dPt>
          <c:dPt>
            <c:idx val="20"/>
            <c:invertIfNegative val="0"/>
            <c:bubble3D val="0"/>
            <c:extLst>
              <c:ext xmlns:c16="http://schemas.microsoft.com/office/drawing/2014/chart" uri="{C3380CC4-5D6E-409C-BE32-E72D297353CC}">
                <c16:uniqueId val="{00000012-25C0-46AA-A759-9E688D004B82}"/>
              </c:ext>
            </c:extLst>
          </c:dPt>
          <c:dLbls>
            <c:dLbl>
              <c:idx val="9"/>
              <c:layout>
                <c:manualLayout>
                  <c:x val="-1.1982432384018818E-16"/>
                  <c:y val="8.300223329821993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C0-46AA-A759-9E688D004B82}"/>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'F161 Ovino'!$G$20:$H$70</c15:sqref>
                  </c15:fullRef>
                </c:ext>
              </c:extLst>
              <c:f>'F161 Ovino'!$G$44:$H$70</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2019 - 2020</c:v>
                  </c:pt>
                  <c:pt idx="12">
                    <c:v>2020-2021</c:v>
                  </c:pt>
                  <c:pt idx="24">
                    <c:v>2021-2022</c:v>
                  </c:pt>
                </c:lvl>
              </c:multiLvlStrCache>
            </c:multiLvlStrRef>
          </c:cat>
          <c:val>
            <c:numRef>
              <c:extLst>
                <c:ext xmlns:c15="http://schemas.microsoft.com/office/drawing/2012/chart" uri="{02D57815-91ED-43cb-92C2-25804820EDAC}">
                  <c15:fullRef>
                    <c15:sqref>'F161 Ovino'!$J$20:$J$70</c15:sqref>
                  </c15:fullRef>
                </c:ext>
              </c:extLst>
              <c:f>'F161 Ovino'!$J$44:$J$70</c:f>
              <c:numCache>
                <c:formatCode>0.0%</c:formatCode>
                <c:ptCount val="27"/>
                <c:pt idx="0">
                  <c:v>-0.12121212121212122</c:v>
                </c:pt>
                <c:pt idx="1">
                  <c:v>-0.14814814814814814</c:v>
                </c:pt>
                <c:pt idx="2">
                  <c:v>-0.25</c:v>
                </c:pt>
                <c:pt idx="3">
                  <c:v>-0.63636363636363635</c:v>
                </c:pt>
                <c:pt idx="4">
                  <c:v>-0.44444444444444442</c:v>
                </c:pt>
                <c:pt idx="5">
                  <c:v>-0.20833333333333337</c:v>
                </c:pt>
                <c:pt idx="6">
                  <c:v>-0.16666666666666663</c:v>
                </c:pt>
                <c:pt idx="7">
                  <c:v>-0.19999999999999996</c:v>
                </c:pt>
                <c:pt idx="8">
                  <c:v>-0.1428571428571429</c:v>
                </c:pt>
                <c:pt idx="9">
                  <c:v>-6.4516129032258118E-2</c:v>
                </c:pt>
                <c:pt idx="10">
                  <c:v>-0.3571428571428571</c:v>
                </c:pt>
                <c:pt idx="11">
                  <c:v>0.11111111111111116</c:v>
                </c:pt>
                <c:pt idx="12">
                  <c:v>-0.2068965517241379</c:v>
                </c:pt>
                <c:pt idx="13">
                  <c:v>-0.17391304347826086</c:v>
                </c:pt>
                <c:pt idx="14">
                  <c:v>0.26666666666666661</c:v>
                </c:pt>
                <c:pt idx="15">
                  <c:v>1.875</c:v>
                </c:pt>
                <c:pt idx="16">
                  <c:v>0.66666666666666674</c:v>
                </c:pt>
                <c:pt idx="17">
                  <c:v>0.31578947368421062</c:v>
                </c:pt>
                <c:pt idx="18">
                  <c:v>8.0000000000000071E-2</c:v>
                </c:pt>
                <c:pt idx="19">
                  <c:v>0.20833333333333326</c:v>
                </c:pt>
                <c:pt idx="20">
                  <c:v>8.3333333333333259E-2</c:v>
                </c:pt>
                <c:pt idx="21">
                  <c:v>-3.4482758620689613E-2</c:v>
                </c:pt>
                <c:pt idx="22">
                  <c:v>0.66666666666666674</c:v>
                </c:pt>
                <c:pt idx="23">
                  <c:v>6.6666666666666652E-2</c:v>
                </c:pt>
                <c:pt idx="24">
                  <c:v>0.21739130434782616</c:v>
                </c:pt>
                <c:pt idx="25">
                  <c:v>0.31578947368421062</c:v>
                </c:pt>
                <c:pt idx="26">
                  <c:v>0.10526315789473695</c:v>
                </c:pt>
              </c:numCache>
            </c:numRef>
          </c:val>
          <c:extLst>
            <c:ext xmlns:c15="http://schemas.microsoft.com/office/drawing/2012/chart" uri="{02D57815-91ED-43cb-92C2-25804820EDAC}">
              <c15:categoryFilterExceptions>
                <c15:categoryFilterException>
                  <c15:sqref>'F161 Ovino'!$J$43</c15:sqref>
                  <c15:invertIfNegative val="0"/>
                  <c15:bubble3D val="0"/>
                </c15:categoryFilterException>
              </c15:categoryFilterExceptions>
            </c:ext>
            <c:ext xmlns:c16="http://schemas.microsoft.com/office/drawing/2014/chart" uri="{C3380CC4-5D6E-409C-BE32-E72D297353CC}">
              <c16:uniqueId val="{00000013-25C0-46AA-A759-9E688D004B82}"/>
            </c:ext>
          </c:extLst>
        </c:ser>
        <c:dLbls>
          <c:showLegendKey val="0"/>
          <c:showVal val="0"/>
          <c:showCatName val="0"/>
          <c:showSerName val="0"/>
          <c:showPercent val="0"/>
          <c:showBubbleSize val="0"/>
        </c:dLbls>
        <c:gapWidth val="150"/>
        <c:axId val="3681424"/>
        <c:axId val="3681816"/>
      </c:barChart>
      <c:catAx>
        <c:axId val="36814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1816"/>
        <c:crosses val="autoZero"/>
        <c:auto val="1"/>
        <c:lblAlgn val="ctr"/>
        <c:lblOffset val="100"/>
        <c:noMultiLvlLbl val="0"/>
      </c:catAx>
      <c:valAx>
        <c:axId val="3681816"/>
        <c:scaling>
          <c:orientation val="minMax"/>
        </c:scaling>
        <c:delete val="1"/>
        <c:axPos val="l"/>
        <c:numFmt formatCode="0.0%" sourceLinked="1"/>
        <c:majorTickMark val="none"/>
        <c:minorTickMark val="none"/>
        <c:tickLblPos val="nextTo"/>
        <c:crossAx val="36814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'F161 Porcino'!$J$19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DDEA-47A4-9C12-F22721AA7C1E}"/>
              </c:ext>
            </c:extLst>
          </c:dPt>
          <c:dPt>
            <c:idx val="1"/>
            <c:invertIfNegative val="0"/>
            <c:bubble3D val="0"/>
            <c:extLst>
              <c:ext xmlns:c16="http://schemas.microsoft.com/office/drawing/2014/chart" uri="{C3380CC4-5D6E-409C-BE32-E72D297353CC}">
                <c16:uniqueId val="{00000001-DDEA-47A4-9C12-F22721AA7C1E}"/>
              </c:ext>
            </c:extLst>
          </c:dPt>
          <c:dPt>
            <c:idx val="2"/>
            <c:invertIfNegative val="0"/>
            <c:bubble3D val="0"/>
            <c:extLst>
              <c:ext xmlns:c16="http://schemas.microsoft.com/office/drawing/2014/chart" uri="{C3380CC4-5D6E-409C-BE32-E72D297353CC}">
                <c16:uniqueId val="{00000002-DDEA-47A4-9C12-F22721AA7C1E}"/>
              </c:ext>
            </c:extLst>
          </c:dPt>
          <c:dPt>
            <c:idx val="3"/>
            <c:invertIfNegative val="0"/>
            <c:bubble3D val="0"/>
            <c:extLst>
              <c:ext xmlns:c16="http://schemas.microsoft.com/office/drawing/2014/chart" uri="{C3380CC4-5D6E-409C-BE32-E72D297353CC}">
                <c16:uniqueId val="{00000003-DDEA-47A4-9C12-F22721AA7C1E}"/>
              </c:ext>
            </c:extLst>
          </c:dPt>
          <c:dPt>
            <c:idx val="4"/>
            <c:invertIfNegative val="0"/>
            <c:bubble3D val="0"/>
            <c:extLst>
              <c:ext xmlns:c16="http://schemas.microsoft.com/office/drawing/2014/chart" uri="{C3380CC4-5D6E-409C-BE32-E72D297353CC}">
                <c16:uniqueId val="{00000004-DDEA-47A4-9C12-F22721AA7C1E}"/>
              </c:ext>
            </c:extLst>
          </c:dPt>
          <c:dPt>
            <c:idx val="5"/>
            <c:invertIfNegative val="0"/>
            <c:bubble3D val="0"/>
            <c:extLst>
              <c:ext xmlns:c16="http://schemas.microsoft.com/office/drawing/2014/chart" uri="{C3380CC4-5D6E-409C-BE32-E72D297353CC}">
                <c16:uniqueId val="{00000005-DDEA-47A4-9C12-F22721AA7C1E}"/>
              </c:ext>
            </c:extLst>
          </c:dPt>
          <c:dPt>
            <c:idx val="6"/>
            <c:invertIfNegative val="0"/>
            <c:bubble3D val="0"/>
            <c:extLst>
              <c:ext xmlns:c16="http://schemas.microsoft.com/office/drawing/2014/chart" uri="{C3380CC4-5D6E-409C-BE32-E72D297353CC}">
                <c16:uniqueId val="{00000006-DDEA-47A4-9C12-F22721AA7C1E}"/>
              </c:ext>
            </c:extLst>
          </c:dPt>
          <c:dPt>
            <c:idx val="7"/>
            <c:invertIfNegative val="0"/>
            <c:bubble3D val="0"/>
            <c:extLst>
              <c:ext xmlns:c16="http://schemas.microsoft.com/office/drawing/2014/chart" uri="{C3380CC4-5D6E-409C-BE32-E72D297353CC}">
                <c16:uniqueId val="{00000007-DDEA-47A4-9C12-F22721AA7C1E}"/>
              </c:ext>
            </c:extLst>
          </c:dPt>
          <c:dPt>
            <c:idx val="8"/>
            <c:invertIfNegative val="0"/>
            <c:bubble3D val="0"/>
            <c:extLst>
              <c:ext xmlns:c16="http://schemas.microsoft.com/office/drawing/2014/chart" uri="{C3380CC4-5D6E-409C-BE32-E72D297353CC}">
                <c16:uniqueId val="{00000008-DDEA-47A4-9C12-F22721AA7C1E}"/>
              </c:ext>
            </c:extLst>
          </c:dPt>
          <c:dPt>
            <c:idx val="9"/>
            <c:invertIfNegative val="0"/>
            <c:bubble3D val="0"/>
            <c:extLst>
              <c:ext xmlns:c16="http://schemas.microsoft.com/office/drawing/2014/chart" uri="{C3380CC4-5D6E-409C-BE32-E72D297353CC}">
                <c16:uniqueId val="{00000009-DDEA-47A4-9C12-F22721AA7C1E}"/>
              </c:ext>
            </c:extLst>
          </c:dPt>
          <c:dPt>
            <c:idx val="10"/>
            <c:invertIfNegative val="0"/>
            <c:bubble3D val="0"/>
            <c:extLst>
              <c:ext xmlns:c16="http://schemas.microsoft.com/office/drawing/2014/chart" uri="{C3380CC4-5D6E-409C-BE32-E72D297353CC}">
                <c16:uniqueId val="{0000000A-DDEA-47A4-9C12-F22721AA7C1E}"/>
              </c:ext>
            </c:extLst>
          </c:dPt>
          <c:dPt>
            <c:idx val="11"/>
            <c:invertIfNegative val="0"/>
            <c:bubble3D val="0"/>
            <c:extLst>
              <c:ext xmlns:c16="http://schemas.microsoft.com/office/drawing/2014/chart" uri="{C3380CC4-5D6E-409C-BE32-E72D297353CC}">
                <c16:uniqueId val="{0000000B-DDEA-47A4-9C12-F22721AA7C1E}"/>
              </c:ext>
            </c:extLst>
          </c:dPt>
          <c:dPt>
            <c:idx val="12"/>
            <c:invertIfNegative val="0"/>
            <c:bubble3D val="0"/>
            <c:extLst>
              <c:ext xmlns:c16="http://schemas.microsoft.com/office/drawing/2014/chart" uri="{C3380CC4-5D6E-409C-BE32-E72D297353CC}">
                <c16:uniqueId val="{0000000C-DDEA-47A4-9C12-F22721AA7C1E}"/>
              </c:ext>
            </c:extLst>
          </c:dPt>
          <c:dPt>
            <c:idx val="13"/>
            <c:invertIfNegative val="0"/>
            <c:bubble3D val="0"/>
            <c:extLst>
              <c:ext xmlns:c16="http://schemas.microsoft.com/office/drawing/2014/chart" uri="{C3380CC4-5D6E-409C-BE32-E72D297353CC}">
                <c16:uniqueId val="{0000000D-DDEA-47A4-9C12-F22721AA7C1E}"/>
              </c:ext>
            </c:extLst>
          </c:dPt>
          <c:dPt>
            <c:idx val="14"/>
            <c:invertIfNegative val="0"/>
            <c:bubble3D val="0"/>
            <c:extLst>
              <c:ext xmlns:c16="http://schemas.microsoft.com/office/drawing/2014/chart" uri="{C3380CC4-5D6E-409C-BE32-E72D297353CC}">
                <c16:uniqueId val="{0000000E-DDEA-47A4-9C12-F22721AA7C1E}"/>
              </c:ext>
            </c:extLst>
          </c:dPt>
          <c:dPt>
            <c:idx val="15"/>
            <c:invertIfNegative val="0"/>
            <c:bubble3D val="0"/>
            <c:extLst>
              <c:ext xmlns:c16="http://schemas.microsoft.com/office/drawing/2014/chart" uri="{C3380CC4-5D6E-409C-BE32-E72D297353CC}">
                <c16:uniqueId val="{0000000F-DDEA-47A4-9C12-F22721AA7C1E}"/>
              </c:ext>
            </c:extLst>
          </c:dPt>
          <c:dPt>
            <c:idx val="17"/>
            <c:invertIfNegative val="0"/>
            <c:bubble3D val="0"/>
            <c:extLst>
              <c:ext xmlns:c16="http://schemas.microsoft.com/office/drawing/2014/chart" uri="{C3380CC4-5D6E-409C-BE32-E72D297353CC}">
                <c16:uniqueId val="{00000010-DDEA-47A4-9C12-F22721AA7C1E}"/>
              </c:ext>
            </c:extLst>
          </c:dPt>
          <c:dPt>
            <c:idx val="18"/>
            <c:invertIfNegative val="0"/>
            <c:bubble3D val="0"/>
            <c:extLst>
              <c:ext xmlns:c16="http://schemas.microsoft.com/office/drawing/2014/chart" uri="{C3380CC4-5D6E-409C-BE32-E72D297353CC}">
                <c16:uniqueId val="{00000011-DDEA-47A4-9C12-F22721AA7C1E}"/>
              </c:ext>
            </c:extLst>
          </c:dPt>
          <c:dPt>
            <c:idx val="20"/>
            <c:invertIfNegative val="0"/>
            <c:bubble3D val="0"/>
            <c:extLst>
              <c:ext xmlns:c16="http://schemas.microsoft.com/office/drawing/2014/chart" uri="{C3380CC4-5D6E-409C-BE32-E72D297353CC}">
                <c16:uniqueId val="{00000012-DDEA-47A4-9C12-F22721AA7C1E}"/>
              </c:ext>
            </c:extLst>
          </c:dPt>
          <c:dPt>
            <c:idx val="21"/>
            <c:invertIfNegative val="0"/>
            <c:bubble3D val="0"/>
            <c:extLst>
              <c:ext xmlns:c16="http://schemas.microsoft.com/office/drawing/2014/chart" uri="{C3380CC4-5D6E-409C-BE32-E72D297353CC}">
                <c16:uniqueId val="{00000014-DDEA-47A4-9C12-F22721AA7C1E}"/>
              </c:ext>
            </c:extLst>
          </c:dPt>
          <c:dLbls>
            <c:dLbl>
              <c:idx val="16"/>
              <c:layout>
                <c:manualLayout>
                  <c:x val="-2.28758169934641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EA-47A4-9C12-F22721AA7C1E}"/>
                </c:ext>
              </c:extLst>
            </c:dLbl>
            <c:dLbl>
              <c:idx val="17"/>
              <c:layout>
                <c:manualLayout>
                  <c:x val="9.8039215686274508E-3"/>
                  <c:y val="1.56944834312111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DEA-47A4-9C12-F22721AA7C1E}"/>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'F161 Porcino'!$G$20:$H$70</c15:sqref>
                  </c15:fullRef>
                </c:ext>
              </c:extLst>
              <c:f>'F161 Porcino'!$G$44:$H$70</c:f>
              <c:multiLvlStrCache>
                <c:ptCount val="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lvl>
                <c:lvl>
                  <c:pt idx="0">
                    <c:v>2019 - 2020</c:v>
                  </c:pt>
                  <c:pt idx="12">
                    <c:v>2020-2021</c:v>
                  </c:pt>
                  <c:pt idx="24">
                    <c:v>2021-2022</c:v>
                  </c:pt>
                </c:lvl>
              </c:multiLvlStrCache>
            </c:multiLvlStrRef>
          </c:cat>
          <c:val>
            <c:numRef>
              <c:extLst>
                <c:ext xmlns:c15="http://schemas.microsoft.com/office/drawing/2012/chart" uri="{02D57815-91ED-43cb-92C2-25804820EDAC}">
                  <c15:fullRef>
                    <c15:sqref>'F161 Porcino'!$J$20:$J$70</c15:sqref>
                  </c15:fullRef>
                </c:ext>
              </c:extLst>
              <c:f>'F161 Porcino'!$J$44:$J$70</c:f>
              <c:numCache>
                <c:formatCode>0.0%</c:formatCode>
                <c:ptCount val="27"/>
                <c:pt idx="0">
                  <c:v>-2.6703658748049253E-2</c:v>
                </c:pt>
                <c:pt idx="1">
                  <c:v>-0.10374429223744297</c:v>
                </c:pt>
                <c:pt idx="2">
                  <c:v>2.5855048859934948E-2</c:v>
                </c:pt>
                <c:pt idx="3">
                  <c:v>-5.0573300573300561E-2</c:v>
                </c:pt>
                <c:pt idx="4">
                  <c:v>-7.1195745410876699E-2</c:v>
                </c:pt>
                <c:pt idx="5">
                  <c:v>-1.3747645951035836E-2</c:v>
                </c:pt>
                <c:pt idx="6">
                  <c:v>-4.8993875765529271E-2</c:v>
                </c:pt>
                <c:pt idx="7">
                  <c:v>-0.11601642710472282</c:v>
                </c:pt>
                <c:pt idx="8">
                  <c:v>-4.5235446792732614E-2</c:v>
                </c:pt>
                <c:pt idx="9">
                  <c:v>-6.7357512953367893E-2</c:v>
                </c:pt>
                <c:pt idx="10">
                  <c:v>-0.17743020517995289</c:v>
                </c:pt>
                <c:pt idx="11">
                  <c:v>-9.2254784688995173E-2</c:v>
                </c:pt>
                <c:pt idx="12">
                  <c:v>-0.122394441475147</c:v>
                </c:pt>
                <c:pt idx="13">
                  <c:v>-0.13287140819237819</c:v>
                </c:pt>
                <c:pt idx="14">
                  <c:v>-5.2589799563405482E-2</c:v>
                </c:pt>
                <c:pt idx="15">
                  <c:v>5.9521242182445588E-2</c:v>
                </c:pt>
                <c:pt idx="16">
                  <c:v>-0.14037680088659032</c:v>
                </c:pt>
                <c:pt idx="17">
                  <c:v>-0.13996562917700972</c:v>
                </c:pt>
                <c:pt idx="18">
                  <c:v>-0.11793928242870289</c:v>
                </c:pt>
                <c:pt idx="19">
                  <c:v>-0.11227255129694158</c:v>
                </c:pt>
                <c:pt idx="20">
                  <c:v>-8.640776699029129E-2</c:v>
                </c:pt>
                <c:pt idx="21">
                  <c:v>-9.5370370370370328E-2</c:v>
                </c:pt>
                <c:pt idx="22">
                  <c:v>-7.1560008178286338E-3</c:v>
                </c:pt>
                <c:pt idx="23">
                  <c:v>-4.216768242464175E-2</c:v>
                </c:pt>
                <c:pt idx="24">
                  <c:v>1.9691433211530551E-2</c:v>
                </c:pt>
                <c:pt idx="25">
                  <c:v>8.5546415981198498E-2</c:v>
                </c:pt>
                <c:pt idx="26">
                  <c:v>-5.3833263510682849E-2</c:v>
                </c:pt>
              </c:numCache>
            </c:numRef>
          </c:val>
          <c:extLst>
            <c:ext xmlns:c15="http://schemas.microsoft.com/office/drawing/2012/chart" uri="{02D57815-91ED-43cb-92C2-25804820EDAC}">
              <c15:categoryFilterExceptions>
                <c15:categoryFilterException>
                  <c15:sqref>'F161 Porcino'!$J$42</c15:sqref>
                  <c15:invertIfNegative val="0"/>
                  <c15:bubble3D val="0"/>
                </c15:categoryFilterException>
                <c15:categoryFilterException>
                  <c15:sqref>'F161 Porcino'!$J$43</c15:sqref>
                  <c15:invertIfNegative val="0"/>
                  <c15:bubble3D val="0"/>
                </c15:categoryFilterException>
              </c15:categoryFilterExceptions>
            </c:ext>
            <c:ext xmlns:c16="http://schemas.microsoft.com/office/drawing/2014/chart" uri="{C3380CC4-5D6E-409C-BE32-E72D297353CC}">
              <c16:uniqueId val="{00000016-DDEA-47A4-9C12-F22721AA7C1E}"/>
            </c:ext>
          </c:extLst>
        </c:ser>
        <c:dLbls>
          <c:showLegendKey val="0"/>
          <c:showVal val="0"/>
          <c:showCatName val="0"/>
          <c:showSerName val="0"/>
          <c:showPercent val="0"/>
          <c:showBubbleSize val="0"/>
        </c:dLbls>
        <c:gapWidth val="150"/>
        <c:axId val="3682600"/>
        <c:axId val="3682992"/>
      </c:barChart>
      <c:catAx>
        <c:axId val="36826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2992"/>
        <c:crosses val="autoZero"/>
        <c:auto val="1"/>
        <c:lblAlgn val="ctr"/>
        <c:lblOffset val="100"/>
        <c:noMultiLvlLbl val="0"/>
      </c:catAx>
      <c:valAx>
        <c:axId val="3682992"/>
        <c:scaling>
          <c:orientation val="minMax"/>
        </c:scaling>
        <c:delete val="1"/>
        <c:axPos val="l"/>
        <c:numFmt formatCode="0.0%" sourceLinked="1"/>
        <c:majorTickMark val="none"/>
        <c:minorTickMark val="none"/>
        <c:tickLblPos val="nextTo"/>
        <c:crossAx val="36826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7C7C"/>
            </a:solidFill>
          </c:spPr>
          <c:invertIfNegative val="0"/>
          <c:dPt>
            <c:idx val="30"/>
            <c:invertIfNegative val="0"/>
            <c:bubble3D val="0"/>
            <c:spPr>
              <a:solidFill>
                <a:srgbClr val="FFC000"/>
              </a:solidFill>
            </c:spPr>
            <c:extLst>
              <c:ext xmlns:c16="http://schemas.microsoft.com/office/drawing/2014/chart" uri="{C3380CC4-5D6E-409C-BE32-E72D297353CC}">
                <c16:uniqueId val="{00000001-9BCC-4AC2-8F91-CD0B1E35EC8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'F16-17'!$B$7:$B$38</c:f>
              <c:strCache>
                <c:ptCount val="32"/>
                <c:pt idx="0">
                  <c:v>Michoacán</c:v>
                </c:pt>
                <c:pt idx="1">
                  <c:v>San Luis Potosí</c:v>
                </c:pt>
                <c:pt idx="2">
                  <c:v>Guanajuato</c:v>
                </c:pt>
                <c:pt idx="3">
                  <c:v>Durango</c:v>
                </c:pt>
                <c:pt idx="4">
                  <c:v>Sonora</c:v>
                </c:pt>
                <c:pt idx="5">
                  <c:v>Coahuila</c:v>
                </c:pt>
                <c:pt idx="6">
                  <c:v>Baja California Sur</c:v>
                </c:pt>
                <c:pt idx="7">
                  <c:v>Guerrero</c:v>
                </c:pt>
                <c:pt idx="8">
                  <c:v>Veracruz</c:v>
                </c:pt>
                <c:pt idx="9">
                  <c:v>Morelos</c:v>
                </c:pt>
                <c:pt idx="10">
                  <c:v>Tlaxcala</c:v>
                </c:pt>
                <c:pt idx="11">
                  <c:v>Oaxaca</c:v>
                </c:pt>
                <c:pt idx="12">
                  <c:v>Tabasco</c:v>
                </c:pt>
                <c:pt idx="13">
                  <c:v>Colima</c:v>
                </c:pt>
                <c:pt idx="14">
                  <c:v>Campeche</c:v>
                </c:pt>
                <c:pt idx="15">
                  <c:v>Chiapas</c:v>
                </c:pt>
                <c:pt idx="16">
                  <c:v>Nuevo León</c:v>
                </c:pt>
                <c:pt idx="17">
                  <c:v>Hidalgo</c:v>
                </c:pt>
                <c:pt idx="18">
                  <c:v>Yucatán</c:v>
                </c:pt>
                <c:pt idx="19">
                  <c:v>Zacatecas</c:v>
                </c:pt>
                <c:pt idx="20">
                  <c:v>Nayarit</c:v>
                </c:pt>
                <c:pt idx="21">
                  <c:v>Quintana Roo</c:v>
                </c:pt>
                <c:pt idx="22">
                  <c:v>Aguascalientes</c:v>
                </c:pt>
                <c:pt idx="23">
                  <c:v>Sinaloa</c:v>
                </c:pt>
                <c:pt idx="24">
                  <c:v>Estado de México</c:v>
                </c:pt>
                <c:pt idx="25">
                  <c:v>Querétaro</c:v>
                </c:pt>
                <c:pt idx="26">
                  <c:v>Chihuahua</c:v>
                </c:pt>
                <c:pt idx="27">
                  <c:v>Puebla</c:v>
                </c:pt>
                <c:pt idx="28">
                  <c:v>Tamaulipas</c:v>
                </c:pt>
                <c:pt idx="29">
                  <c:v>Baja California</c:v>
                </c:pt>
                <c:pt idx="30">
                  <c:v>Jalisco</c:v>
                </c:pt>
                <c:pt idx="31">
                  <c:v>Ciudad de México</c:v>
                </c:pt>
              </c:strCache>
            </c:strRef>
          </c:cat>
          <c:val>
            <c:numRef>
              <c:f>'F16-17'!$E$7:$E$38</c:f>
              <c:numCache>
                <c:formatCode>#,##0.0</c:formatCode>
                <c:ptCount val="32"/>
                <c:pt idx="0">
                  <c:v>-855.67665578999993</c:v>
                </c:pt>
                <c:pt idx="1">
                  <c:v>-339.95949658000029</c:v>
                </c:pt>
                <c:pt idx="2">
                  <c:v>-330.77375811000059</c:v>
                </c:pt>
                <c:pt idx="3">
                  <c:v>-203.74987594999999</c:v>
                </c:pt>
                <c:pt idx="4">
                  <c:v>-148.06282146999985</c:v>
                </c:pt>
                <c:pt idx="5">
                  <c:v>-105.66644805999982</c:v>
                </c:pt>
                <c:pt idx="6">
                  <c:v>-71.331087059999987</c:v>
                </c:pt>
                <c:pt idx="7">
                  <c:v>-24.72925567999998</c:v>
                </c:pt>
                <c:pt idx="8">
                  <c:v>-15.197044780000056</c:v>
                </c:pt>
                <c:pt idx="9">
                  <c:v>-14.223362240000021</c:v>
                </c:pt>
                <c:pt idx="10">
                  <c:v>-12.431961440000002</c:v>
                </c:pt>
                <c:pt idx="11">
                  <c:v>-9.3276442699999222</c:v>
                </c:pt>
                <c:pt idx="12">
                  <c:v>19.250947230000008</c:v>
                </c:pt>
                <c:pt idx="13">
                  <c:v>27.504885589999997</c:v>
                </c:pt>
                <c:pt idx="14">
                  <c:v>49.649224759999989</c:v>
                </c:pt>
                <c:pt idx="15">
                  <c:v>58.356226820000103</c:v>
                </c:pt>
                <c:pt idx="16">
                  <c:v>90.609061509999833</c:v>
                </c:pt>
                <c:pt idx="17">
                  <c:v>102.31505892000004</c:v>
                </c:pt>
                <c:pt idx="18">
                  <c:v>104.58681070000003</c:v>
                </c:pt>
                <c:pt idx="19">
                  <c:v>111.71156673999991</c:v>
                </c:pt>
                <c:pt idx="20">
                  <c:v>128.62505598999996</c:v>
                </c:pt>
                <c:pt idx="21">
                  <c:v>137.38319038999987</c:v>
                </c:pt>
                <c:pt idx="22">
                  <c:v>138.45013362999987</c:v>
                </c:pt>
                <c:pt idx="23">
                  <c:v>206.2592172999999</c:v>
                </c:pt>
                <c:pt idx="24">
                  <c:v>228.68642436999994</c:v>
                </c:pt>
                <c:pt idx="25">
                  <c:v>235.58169624999999</c:v>
                </c:pt>
                <c:pt idx="26">
                  <c:v>259.50606300000015</c:v>
                </c:pt>
                <c:pt idx="27">
                  <c:v>317.20528727999999</c:v>
                </c:pt>
                <c:pt idx="28">
                  <c:v>482.16470959000026</c:v>
                </c:pt>
                <c:pt idx="29">
                  <c:v>544.3992918299989</c:v>
                </c:pt>
                <c:pt idx="30">
                  <c:v>681.18615242000101</c:v>
                </c:pt>
                <c:pt idx="31">
                  <c:v>1797.90816154</c:v>
                </c:pt>
              </c:numCache>
            </c:numRef>
          </c:val>
          <c:extLst>
            <c:ext xmlns:c16="http://schemas.microsoft.com/office/drawing/2014/chart" uri="{C3380CC4-5D6E-409C-BE32-E72D297353CC}">
              <c16:uniqueId val="{00000002-9BCC-4AC2-8F91-CD0B1E35EC8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1500"/>
        </c:scaling>
        <c:delete val="0"/>
        <c:axPos val="b"/>
        <c:numFmt formatCode="#,##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659120734908135"/>
          <c:y val="1.7160019478648883E-2"/>
          <c:w val="0.57751808462966514"/>
          <c:h val="0.8808691995756206"/>
        </c:manualLayout>
      </c:layout>
      <c:barChart>
        <c:barDir val="bar"/>
        <c:grouping val="clustered"/>
        <c:varyColors val="0"/>
        <c:ser>
          <c:idx val="0"/>
          <c:order val="0"/>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3797-46D2-9590-B30612803396}"/>
              </c:ext>
            </c:extLst>
          </c:dPt>
          <c:dPt>
            <c:idx val="13"/>
            <c:invertIfNegative val="0"/>
            <c:bubble3D val="0"/>
            <c:spPr>
              <a:solidFill>
                <a:srgbClr val="FFC000"/>
              </a:solidFill>
              <a:ln>
                <a:noFill/>
              </a:ln>
              <a:effectLst/>
            </c:spPr>
            <c:extLst>
              <c:ext xmlns:c16="http://schemas.microsoft.com/office/drawing/2014/chart" uri="{C3380CC4-5D6E-409C-BE32-E72D297353CC}">
                <c16:uniqueId val="{00000002-3797-46D2-9590-B3061280339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'F18'!$A$31:$A$44</c:f>
              <c:strCache>
                <c:ptCount val="14"/>
                <c:pt idx="0">
                  <c:v>Países Bajos</c:v>
                </c:pt>
                <c:pt idx="1">
                  <c:v>China</c:v>
                </c:pt>
                <c:pt idx="2">
                  <c:v>Suiza</c:v>
                </c:pt>
                <c:pt idx="3">
                  <c:v>Suecia</c:v>
                </c:pt>
                <c:pt idx="4">
                  <c:v>Irlanda</c:v>
                </c:pt>
                <c:pt idx="5">
                  <c:v>Japón</c:v>
                </c:pt>
                <c:pt idx="6">
                  <c:v>Francia</c:v>
                </c:pt>
                <c:pt idx="7">
                  <c:v>Otros países</c:v>
                </c:pt>
                <c:pt idx="8">
                  <c:v>Italia</c:v>
                </c:pt>
                <c:pt idx="9">
                  <c:v>Alemania</c:v>
                </c:pt>
                <c:pt idx="10">
                  <c:v>España</c:v>
                </c:pt>
                <c:pt idx="11">
                  <c:v>Reino Unido</c:v>
                </c:pt>
                <c:pt idx="12">
                  <c:v>Canadá</c:v>
                </c:pt>
                <c:pt idx="13">
                  <c:v>Estados Unidos de América</c:v>
                </c:pt>
              </c:strCache>
            </c:strRef>
          </c:cat>
          <c:val>
            <c:numRef>
              <c:f>'F18'!$B$31:$B$44</c:f>
              <c:numCache>
                <c:formatCode>#,##0.0</c:formatCode>
                <c:ptCount val="14"/>
                <c:pt idx="0">
                  <c:v>-1.9935952800000001</c:v>
                </c:pt>
                <c:pt idx="1">
                  <c:v>-1.35037564</c:v>
                </c:pt>
                <c:pt idx="2">
                  <c:v>0.28031343999999958</c:v>
                </c:pt>
                <c:pt idx="3">
                  <c:v>1.1705078100000001</c:v>
                </c:pt>
                <c:pt idx="4">
                  <c:v>1.19158885</c:v>
                </c:pt>
                <c:pt idx="5">
                  <c:v>6.57391799</c:v>
                </c:pt>
                <c:pt idx="6">
                  <c:v>14.97593109</c:v>
                </c:pt>
                <c:pt idx="7">
                  <c:v>52.643734789999996</c:v>
                </c:pt>
                <c:pt idx="8">
                  <c:v>61.727835710000001</c:v>
                </c:pt>
                <c:pt idx="9">
                  <c:v>96.559873969999984</c:v>
                </c:pt>
                <c:pt idx="10">
                  <c:v>105.59039648</c:v>
                </c:pt>
                <c:pt idx="11">
                  <c:v>122.3488847</c:v>
                </c:pt>
                <c:pt idx="12">
                  <c:v>169.11033233000001</c:v>
                </c:pt>
                <c:pt idx="13">
                  <c:v>672.48467305999975</c:v>
                </c:pt>
              </c:numCache>
            </c:numRef>
          </c:val>
          <c:extLst>
            <c:ext xmlns:c16="http://schemas.microsoft.com/office/drawing/2014/chart" uri="{C3380CC4-5D6E-409C-BE32-E72D297353CC}">
              <c16:uniqueId val="{00000003-3797-46D2-9590-B3061280339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850"/>
          <c:min val="-110"/>
        </c:scaling>
        <c:delete val="0"/>
        <c:axPos val="b"/>
        <c:numFmt formatCode="#,##0.0" sourceLinked="1"/>
        <c:majorTickMark val="out"/>
        <c:minorTickMark val="none"/>
        <c:tickLblPos val="low"/>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18985843982624E-2"/>
          <c:y val="3.0241935483870969E-2"/>
          <c:w val="0.91060627939306937"/>
          <c:h val="0.7663788648040617"/>
        </c:manualLayout>
      </c:layout>
      <c:lineChart>
        <c:grouping val="standard"/>
        <c:varyColors val="0"/>
        <c:ser>
          <c:idx val="0"/>
          <c:order val="0"/>
          <c:tx>
            <c:strRef>
              <c:f>'F19'!$A$8</c:f>
              <c:strCache>
                <c:ptCount val="1"/>
                <c:pt idx="0">
                  <c:v>Jalisco</c:v>
                </c:pt>
              </c:strCache>
            </c:strRef>
          </c:tx>
          <c:spPr>
            <a:ln w="28575" cap="rnd">
              <a:solidFill>
                <a:schemeClr val="accent4"/>
              </a:solidFill>
              <a:round/>
            </a:ln>
            <a:effectLst/>
          </c:spPr>
          <c:marker>
            <c:symbol val="none"/>
          </c:marker>
          <c:dLbls>
            <c:dLbl>
              <c:idx val="60"/>
              <c:layout>
                <c:manualLayout>
                  <c:x val="-2.4154885623720836E-2"/>
                  <c:y val="1.7141691747990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1F-467C-A46F-746C6A574A0C}"/>
                </c:ext>
              </c:extLst>
            </c:dLbl>
            <c:dLbl>
              <c:idx val="62"/>
              <c:layout>
                <c:manualLayout>
                  <c:x val="-2.7491408934708028E-2"/>
                  <c:y val="-2.4982155603140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1F-467C-A46F-746C6A574A0C}"/>
                </c:ext>
              </c:extLst>
            </c:dLbl>
            <c:dLbl>
              <c:idx val="65"/>
              <c:layout>
                <c:manualLayout>
                  <c:x val="-1.97770586120102E-2"/>
                  <c:y val="2.515230898151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1F-467C-A46F-746C6A574A0C}"/>
                </c:ext>
              </c:extLst>
            </c:dLbl>
            <c:dLbl>
              <c:idx val="66"/>
              <c:layout>
                <c:manualLayout>
                  <c:x val="-3.0564545127651922E-2"/>
                  <c:y val="-1.9175455417066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1F-467C-A46F-746C6A574A0C}"/>
                </c:ext>
              </c:extLst>
            </c:dLbl>
            <c:dLbl>
              <c:idx val="67"/>
              <c:layout>
                <c:manualLayout>
                  <c:x val="-2.1574973031283712E-2"/>
                  <c:y val="-6.39181847235544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1F-467C-A46F-746C6A574A0C}"/>
                </c:ext>
              </c:extLst>
            </c:dLbl>
            <c:dLbl>
              <c:idx val="6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1F-467C-A46F-746C6A574A0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'F19'!$B$6:$BR$7</c:f>
              <c:multiLvlStrCache>
                <c:ptCount val="6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ll</c:v>
                  </c:pt>
                  <c:pt idx="54">
                    <c:v>III</c:v>
                  </c:pt>
                  <c:pt idx="55">
                    <c:v>IV</c:v>
                  </c:pt>
                  <c:pt idx="56">
                    <c:v>I</c:v>
                  </c:pt>
                  <c:pt idx="57">
                    <c:v>ll</c:v>
                  </c:pt>
                  <c:pt idx="58">
                    <c:v>III</c:v>
                  </c:pt>
                  <c:pt idx="59">
                    <c:v>IV</c:v>
                  </c:pt>
                  <c:pt idx="60">
                    <c:v>I</c:v>
                  </c:pt>
                  <c:pt idx="61">
                    <c:v>ll*</c:v>
                  </c:pt>
                  <c:pt idx="62">
                    <c:v>III</c:v>
                  </c:pt>
                  <c:pt idx="63">
                    <c:v>IV</c:v>
                  </c:pt>
                  <c:pt idx="64">
                    <c:v>I</c:v>
                  </c:pt>
                  <c:pt idx="65">
                    <c:v>II</c:v>
                  </c:pt>
                  <c:pt idx="66">
                    <c:v>III</c:v>
                  </c:pt>
                  <c:pt idx="67">
                    <c:v>IV</c:v>
                  </c:pt>
                  <c:pt idx="68">
                    <c:v>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lvl>
              </c:multiLvlStrCache>
            </c:multiLvlStrRef>
          </c:cat>
          <c:val>
            <c:numRef>
              <c:f>'F19'!$B$8:$BR$8</c:f>
              <c:numCache>
                <c:formatCode>General</c:formatCode>
                <c:ptCount val="69"/>
                <c:pt idx="0">
                  <c:v>30.831500000000002</c:v>
                </c:pt>
                <c:pt idx="1">
                  <c:v>29.224400000000003</c:v>
                </c:pt>
                <c:pt idx="2">
                  <c:v>30.629300000000001</c:v>
                </c:pt>
                <c:pt idx="3">
                  <c:v>29.8429</c:v>
                </c:pt>
                <c:pt idx="4">
                  <c:v>26.0686</c:v>
                </c:pt>
                <c:pt idx="5">
                  <c:v>28.170400000000001</c:v>
                </c:pt>
                <c:pt idx="6">
                  <c:v>30.0655</c:v>
                </c:pt>
                <c:pt idx="7">
                  <c:v>27.484000000000002</c:v>
                </c:pt>
                <c:pt idx="8">
                  <c:v>26.508200000000002</c:v>
                </c:pt>
                <c:pt idx="9">
                  <c:v>24.673300000000001</c:v>
                </c:pt>
                <c:pt idx="10">
                  <c:v>26.232500000000002</c:v>
                </c:pt>
                <c:pt idx="11">
                  <c:v>27.656300000000002</c:v>
                </c:pt>
                <c:pt idx="12">
                  <c:v>26.4221</c:v>
                </c:pt>
                <c:pt idx="13">
                  <c:v>25.293600000000001</c:v>
                </c:pt>
                <c:pt idx="14">
                  <c:v>29.506400000000003</c:v>
                </c:pt>
                <c:pt idx="15">
                  <c:v>30.375500000000002</c:v>
                </c:pt>
                <c:pt idx="16">
                  <c:v>30.744200000000003</c:v>
                </c:pt>
                <c:pt idx="17">
                  <c:v>31.197500000000002</c:v>
                </c:pt>
                <c:pt idx="18">
                  <c:v>30.735800000000001</c:v>
                </c:pt>
                <c:pt idx="19">
                  <c:v>33.293199999999999</c:v>
                </c:pt>
                <c:pt idx="20">
                  <c:v>32.462800000000001</c:v>
                </c:pt>
                <c:pt idx="21">
                  <c:v>32.557700000000004</c:v>
                </c:pt>
                <c:pt idx="22">
                  <c:v>31.2943</c:v>
                </c:pt>
                <c:pt idx="23">
                  <c:v>32.004899999999999</c:v>
                </c:pt>
                <c:pt idx="24">
                  <c:v>31.184000000000001</c:v>
                </c:pt>
                <c:pt idx="25">
                  <c:v>31.294600000000003</c:v>
                </c:pt>
                <c:pt idx="26">
                  <c:v>32.165900000000001</c:v>
                </c:pt>
                <c:pt idx="27">
                  <c:v>30.932700000000001</c:v>
                </c:pt>
                <c:pt idx="28">
                  <c:v>28.828300000000002</c:v>
                </c:pt>
                <c:pt idx="29">
                  <c:v>28.3812</c:v>
                </c:pt>
                <c:pt idx="30">
                  <c:v>30.834100000000003</c:v>
                </c:pt>
                <c:pt idx="31">
                  <c:v>32.819099999999999</c:v>
                </c:pt>
                <c:pt idx="32">
                  <c:v>31.338100000000001</c:v>
                </c:pt>
                <c:pt idx="33">
                  <c:v>30.4892</c:v>
                </c:pt>
                <c:pt idx="34">
                  <c:v>31.936800000000002</c:v>
                </c:pt>
                <c:pt idx="35">
                  <c:v>32.6036</c:v>
                </c:pt>
                <c:pt idx="36">
                  <c:v>31.950300000000002</c:v>
                </c:pt>
                <c:pt idx="37">
                  <c:v>31.198</c:v>
                </c:pt>
                <c:pt idx="38">
                  <c:v>30.348800000000001</c:v>
                </c:pt>
                <c:pt idx="39">
                  <c:v>33.7211</c:v>
                </c:pt>
                <c:pt idx="40">
                  <c:v>33.517200000000003</c:v>
                </c:pt>
                <c:pt idx="41">
                  <c:v>31.171800000000001</c:v>
                </c:pt>
                <c:pt idx="42">
                  <c:v>31.436</c:v>
                </c:pt>
                <c:pt idx="43">
                  <c:v>30.241400000000002</c:v>
                </c:pt>
                <c:pt idx="44">
                  <c:v>29.302300000000002</c:v>
                </c:pt>
                <c:pt idx="45">
                  <c:v>29.365500000000001</c:v>
                </c:pt>
                <c:pt idx="46">
                  <c:v>28.489000000000001</c:v>
                </c:pt>
                <c:pt idx="47">
                  <c:v>28.3217</c:v>
                </c:pt>
                <c:pt idx="48">
                  <c:v>23.627000000000002</c:v>
                </c:pt>
                <c:pt idx="49">
                  <c:v>25.604700000000001</c:v>
                </c:pt>
                <c:pt idx="50">
                  <c:v>25.651600000000002</c:v>
                </c:pt>
                <c:pt idx="51">
                  <c:v>26.790400000000002</c:v>
                </c:pt>
                <c:pt idx="52">
                  <c:v>24.8934</c:v>
                </c:pt>
                <c:pt idx="53">
                  <c:v>26.497900000000001</c:v>
                </c:pt>
                <c:pt idx="54">
                  <c:v>25.808900000000001</c:v>
                </c:pt>
                <c:pt idx="55">
                  <c:v>27.799400000000002</c:v>
                </c:pt>
                <c:pt idx="56">
                  <c:v>25.9666</c:v>
                </c:pt>
                <c:pt idx="57">
                  <c:v>26.970400000000001</c:v>
                </c:pt>
                <c:pt idx="58">
                  <c:v>26.899100000000001</c:v>
                </c:pt>
                <c:pt idx="59">
                  <c:v>25.790600000000001</c:v>
                </c:pt>
                <c:pt idx="60">
                  <c:v>23.9117</c:v>
                </c:pt>
                <c:pt idx="62">
                  <c:v>28.949400000000001</c:v>
                </c:pt>
                <c:pt idx="63">
                  <c:v>25.8809</c:v>
                </c:pt>
                <c:pt idx="64">
                  <c:v>26.401300000000003</c:v>
                </c:pt>
                <c:pt idx="65">
                  <c:v>24.595300000000002</c:v>
                </c:pt>
                <c:pt idx="66">
                  <c:v>27.036300000000001</c:v>
                </c:pt>
                <c:pt idx="67">
                  <c:v>25.7455</c:v>
                </c:pt>
                <c:pt idx="68">
                  <c:v>24.832700000000003</c:v>
                </c:pt>
              </c:numCache>
            </c:numRef>
          </c:val>
          <c:smooth val="0"/>
          <c:extLst>
            <c:ext xmlns:c16="http://schemas.microsoft.com/office/drawing/2014/chart" uri="{C3380CC4-5D6E-409C-BE32-E72D297353CC}">
              <c16:uniqueId val="{00000006-EF1F-467C-A46F-746C6A574A0C}"/>
            </c:ext>
          </c:extLst>
        </c:ser>
        <c:ser>
          <c:idx val="1"/>
          <c:order val="1"/>
          <c:tx>
            <c:strRef>
              <c:f>'F19'!$A$9</c:f>
              <c:strCache>
                <c:ptCount val="1"/>
                <c:pt idx="0">
                  <c:v>Nacional</c:v>
                </c:pt>
              </c:strCache>
            </c:strRef>
          </c:tx>
          <c:spPr>
            <a:ln w="28575" cap="rnd">
              <a:solidFill>
                <a:schemeClr val="tx1">
                  <a:lumMod val="50000"/>
                  <a:lumOff val="50000"/>
                </a:schemeClr>
              </a:solidFill>
              <a:round/>
            </a:ln>
            <a:effectLst/>
          </c:spPr>
          <c:marker>
            <c:symbol val="none"/>
          </c:marker>
          <c:dLbls>
            <c:dLbl>
              <c:idx val="60"/>
              <c:layout>
                <c:manualLayout>
                  <c:x val="-3.2722000092667541E-2"/>
                  <c:y val="2.5882659937778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1F-467C-A46F-746C6A574A0C}"/>
                </c:ext>
              </c:extLst>
            </c:dLbl>
            <c:dLbl>
              <c:idx val="62"/>
              <c:layout>
                <c:manualLayout>
                  <c:x val="-2.7502994164564382E-2"/>
                  <c:y val="-2.6060249180261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F1F-467C-A46F-746C6A574A0C}"/>
                </c:ext>
              </c:extLst>
            </c:dLbl>
            <c:dLbl>
              <c:idx val="65"/>
              <c:layout>
                <c:manualLayout>
                  <c:x val="-3.0564545127652054E-2"/>
                  <c:y val="3.1232840861335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1F-467C-A46F-746C6A574A0C}"/>
                </c:ext>
              </c:extLst>
            </c:dLbl>
            <c:dLbl>
              <c:idx val="66"/>
              <c:layout>
                <c:manualLayout>
                  <c:x val="-2.5170801869830995E-2"/>
                  <c:y val="-2.876318312559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F1F-467C-A46F-746C6A574A0C}"/>
                </c:ext>
              </c:extLst>
            </c:dLbl>
            <c:dLbl>
              <c:idx val="67"/>
              <c:layout>
                <c:manualLayout>
                  <c:x val="-1.2585400934915498E-2"/>
                  <c:y val="-9.58772770853307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1F-467C-A46F-746C6A574A0C}"/>
                </c:ext>
              </c:extLst>
            </c:dLbl>
            <c:dLbl>
              <c:idx val="68"/>
              <c:layout>
                <c:manualLayout>
                  <c:x val="-1.7979144192737744E-3"/>
                  <c:y val="9.587727708533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F1F-467C-A46F-746C6A574A0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'F19'!$B$6:$BR$7</c:f>
              <c:multiLvlStrCache>
                <c:ptCount val="6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ll</c:v>
                  </c:pt>
                  <c:pt idx="54">
                    <c:v>III</c:v>
                  </c:pt>
                  <c:pt idx="55">
                    <c:v>IV</c:v>
                  </c:pt>
                  <c:pt idx="56">
                    <c:v>I</c:v>
                  </c:pt>
                  <c:pt idx="57">
                    <c:v>ll</c:v>
                  </c:pt>
                  <c:pt idx="58">
                    <c:v>III</c:v>
                  </c:pt>
                  <c:pt idx="59">
                    <c:v>IV</c:v>
                  </c:pt>
                  <c:pt idx="60">
                    <c:v>I</c:v>
                  </c:pt>
                  <c:pt idx="61">
                    <c:v>ll*</c:v>
                  </c:pt>
                  <c:pt idx="62">
                    <c:v>III</c:v>
                  </c:pt>
                  <c:pt idx="63">
                    <c:v>IV</c:v>
                  </c:pt>
                  <c:pt idx="64">
                    <c:v>I</c:v>
                  </c:pt>
                  <c:pt idx="65">
                    <c:v>II</c:v>
                  </c:pt>
                  <c:pt idx="66">
                    <c:v>III</c:v>
                  </c:pt>
                  <c:pt idx="67">
                    <c:v>IV</c:v>
                  </c:pt>
                  <c:pt idx="68">
                    <c:v>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lvl>
              </c:multiLvlStrCache>
            </c:multiLvlStrRef>
          </c:cat>
          <c:val>
            <c:numRef>
              <c:f>'F19'!$B$9:$BR$9</c:f>
              <c:numCache>
                <c:formatCode>General</c:formatCode>
                <c:ptCount val="69"/>
                <c:pt idx="0">
                  <c:v>38.142800000000001</c:v>
                </c:pt>
                <c:pt idx="1">
                  <c:v>38.84384184127633</c:v>
                </c:pt>
                <c:pt idx="2">
                  <c:v>38.115062279526967</c:v>
                </c:pt>
                <c:pt idx="3">
                  <c:v>36.571112670385986</c:v>
                </c:pt>
                <c:pt idx="4">
                  <c:v>36.086946527166667</c:v>
                </c:pt>
                <c:pt idx="5">
                  <c:v>35.033960346687984</c:v>
                </c:pt>
                <c:pt idx="6">
                  <c:v>35.675439287724366</c:v>
                </c:pt>
                <c:pt idx="7">
                  <c:v>36.222976514126728</c:v>
                </c:pt>
                <c:pt idx="8">
                  <c:v>36.359589669270342</c:v>
                </c:pt>
                <c:pt idx="9">
                  <c:v>34.553445103912644</c:v>
                </c:pt>
                <c:pt idx="10">
                  <c:v>35.243188860297373</c:v>
                </c:pt>
                <c:pt idx="11">
                  <c:v>36.431622430181513</c:v>
                </c:pt>
                <c:pt idx="12">
                  <c:v>36.562567520524219</c:v>
                </c:pt>
                <c:pt idx="13">
                  <c:v>36.029219060809176</c:v>
                </c:pt>
                <c:pt idx="14">
                  <c:v>37.558036512701271</c:v>
                </c:pt>
                <c:pt idx="15">
                  <c:v>39.247632810892718</c:v>
                </c:pt>
                <c:pt idx="16">
                  <c:v>38.862605088818725</c:v>
                </c:pt>
                <c:pt idx="17">
                  <c:v>40.402416139525634</c:v>
                </c:pt>
                <c:pt idx="18">
                  <c:v>40.871408584853185</c:v>
                </c:pt>
                <c:pt idx="19">
                  <c:v>40.393174553222835</c:v>
                </c:pt>
                <c:pt idx="20">
                  <c:v>41.191591835709715</c:v>
                </c:pt>
                <c:pt idx="21">
                  <c:v>40.184886203377985</c:v>
                </c:pt>
                <c:pt idx="22">
                  <c:v>40.170202505792943</c:v>
                </c:pt>
                <c:pt idx="23">
                  <c:v>41.731454391450185</c:v>
                </c:pt>
                <c:pt idx="24">
                  <c:v>40.102462552665685</c:v>
                </c:pt>
                <c:pt idx="25">
                  <c:v>39.997570299515885</c:v>
                </c:pt>
                <c:pt idx="26">
                  <c:v>40.640546655768468</c:v>
                </c:pt>
                <c:pt idx="27">
                  <c:v>41.540810775224742</c:v>
                </c:pt>
                <c:pt idx="28">
                  <c:v>40.824761453962857</c:v>
                </c:pt>
                <c:pt idx="29">
                  <c:v>40.073622111372188</c:v>
                </c:pt>
                <c:pt idx="30">
                  <c:v>42.06237375357636</c:v>
                </c:pt>
                <c:pt idx="31">
                  <c:v>42.728665935739542</c:v>
                </c:pt>
                <c:pt idx="32">
                  <c:v>41.771868628595996</c:v>
                </c:pt>
                <c:pt idx="33">
                  <c:v>42.423904068385568</c:v>
                </c:pt>
                <c:pt idx="34">
                  <c:v>43.019084040449975</c:v>
                </c:pt>
                <c:pt idx="35">
                  <c:v>42.903547974216607</c:v>
                </c:pt>
                <c:pt idx="36">
                  <c:v>42.946655009023075</c:v>
                </c:pt>
                <c:pt idx="37">
                  <c:v>43.003132924611393</c:v>
                </c:pt>
                <c:pt idx="38">
                  <c:v>43.883298161243921</c:v>
                </c:pt>
                <c:pt idx="39">
                  <c:v>45.490101604159513</c:v>
                </c:pt>
                <c:pt idx="40">
                  <c:v>43.909913826979526</c:v>
                </c:pt>
                <c:pt idx="41">
                  <c:v>44.121681145415479</c:v>
                </c:pt>
                <c:pt idx="42">
                  <c:v>43.585939706450233</c:v>
                </c:pt>
                <c:pt idx="43">
                  <c:v>43.466345281143113</c:v>
                </c:pt>
                <c:pt idx="44">
                  <c:v>43.046813836214923</c:v>
                </c:pt>
                <c:pt idx="45">
                  <c:v>42.058361217509166</c:v>
                </c:pt>
                <c:pt idx="46">
                  <c:v>41.211555451912758</c:v>
                </c:pt>
                <c:pt idx="47">
                  <c:v>41.553199613089568</c:v>
                </c:pt>
                <c:pt idx="48">
                  <c:v>40.293125840433738</c:v>
                </c:pt>
                <c:pt idx="49">
                  <c:v>41.730553325343031</c:v>
                </c:pt>
                <c:pt idx="50">
                  <c:v>42.804381051156398</c:v>
                </c:pt>
                <c:pt idx="51">
                  <c:v>42.596888265285081</c:v>
                </c:pt>
                <c:pt idx="52">
                  <c:v>40.874322794963255</c:v>
                </c:pt>
                <c:pt idx="53">
                  <c:v>40.264542177268851</c:v>
                </c:pt>
                <c:pt idx="54">
                  <c:v>40.396465767729097</c:v>
                </c:pt>
                <c:pt idx="55">
                  <c:v>40.917199599969663</c:v>
                </c:pt>
                <c:pt idx="56">
                  <c:v>39.568100000000001</c:v>
                </c:pt>
                <c:pt idx="57">
                  <c:v>39.003500000000003</c:v>
                </c:pt>
                <c:pt idx="58">
                  <c:v>39.596000000000004</c:v>
                </c:pt>
                <c:pt idx="59">
                  <c:v>38.870000000000005</c:v>
                </c:pt>
                <c:pt idx="60">
                  <c:v>36.636700000000005</c:v>
                </c:pt>
                <c:pt idx="62">
                  <c:v>46.0169</c:v>
                </c:pt>
                <c:pt idx="63">
                  <c:v>42.157299999999999</c:v>
                </c:pt>
                <c:pt idx="64">
                  <c:v>42.0182</c:v>
                </c:pt>
                <c:pt idx="65">
                  <c:v>39.866800000000005</c:v>
                </c:pt>
                <c:pt idx="66">
                  <c:v>40.725900000000003</c:v>
                </c:pt>
                <c:pt idx="67">
                  <c:v>40.307400000000001</c:v>
                </c:pt>
                <c:pt idx="68">
                  <c:v>38.838000000000001</c:v>
                </c:pt>
              </c:numCache>
            </c:numRef>
          </c:val>
          <c:smooth val="0"/>
          <c:extLst>
            <c:ext xmlns:c16="http://schemas.microsoft.com/office/drawing/2014/chart" uri="{C3380CC4-5D6E-409C-BE32-E72D297353CC}">
              <c16:uniqueId val="{0000000D-EF1F-467C-A46F-746C6A574A0C}"/>
            </c:ext>
          </c:extLst>
        </c:ser>
        <c:dLbls>
          <c:showLegendKey val="0"/>
          <c:showVal val="0"/>
          <c:showCatName val="0"/>
          <c:showSerName val="0"/>
          <c:showPercent val="0"/>
          <c:showBubbleSize val="0"/>
        </c:dLbls>
        <c:smooth val="0"/>
        <c:axId val="626269384"/>
        <c:axId val="626263480"/>
      </c:lineChart>
      <c:catAx>
        <c:axId val="6262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26263480"/>
        <c:crosses val="autoZero"/>
        <c:auto val="1"/>
        <c:lblAlgn val="ctr"/>
        <c:lblOffset val="100"/>
        <c:tickLblSkip val="1"/>
        <c:noMultiLvlLbl val="0"/>
      </c:catAx>
      <c:valAx>
        <c:axId val="626263480"/>
        <c:scaling>
          <c:orientation val="minMax"/>
          <c:max val="5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26269384"/>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tx1">
                <a:lumMod val="50000"/>
                <a:lumOff val="50000"/>
              </a:schemeClr>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1-1737-4A32-AFB7-9DF55D4E307C}"/>
              </c:ext>
            </c:extLst>
          </c:dPt>
          <c:dPt>
            <c:idx val="15"/>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3-1737-4A32-AFB7-9DF55D4E307C}"/>
              </c:ext>
            </c:extLst>
          </c:dPt>
          <c:dPt>
            <c:idx val="17"/>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5-1737-4A32-AFB7-9DF55D4E307C}"/>
              </c:ext>
            </c:extLst>
          </c:dPt>
          <c:dPt>
            <c:idx val="19"/>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7-1737-4A32-AFB7-9DF55D4E307C}"/>
              </c:ext>
            </c:extLst>
          </c:dPt>
          <c:dPt>
            <c:idx val="20"/>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9-1737-4A32-AFB7-9DF55D4E307C}"/>
              </c:ext>
            </c:extLst>
          </c:dPt>
          <c:dPt>
            <c:idx val="21"/>
            <c:invertIfNegative val="0"/>
            <c:bubble3D val="0"/>
            <c:spPr>
              <a:solidFill>
                <a:schemeClr val="accent2"/>
              </a:solidFill>
              <a:ln>
                <a:noFill/>
              </a:ln>
              <a:effectLst/>
            </c:spPr>
            <c:extLst>
              <c:ext xmlns:c16="http://schemas.microsoft.com/office/drawing/2014/chart" uri="{C3380CC4-5D6E-409C-BE32-E72D297353CC}">
                <c16:uniqueId val="{0000000B-1737-4A32-AFB7-9DF55D4E307C}"/>
              </c:ext>
            </c:extLst>
          </c:dPt>
          <c:dPt>
            <c:idx val="31"/>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D-1737-4A32-AFB7-9DF55D4E30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'F20'!$B$4:$B$36</c:f>
              <c:strCache>
                <c:ptCount val="33"/>
                <c:pt idx="0">
                  <c:v>Baja California Sur</c:v>
                </c:pt>
                <c:pt idx="1">
                  <c:v>Baja California</c:v>
                </c:pt>
                <c:pt idx="2">
                  <c:v>Nuevo León</c:v>
                </c:pt>
                <c:pt idx="3">
                  <c:v>Colima</c:v>
                </c:pt>
                <c:pt idx="4">
                  <c:v>Jalisco</c:v>
                </c:pt>
                <c:pt idx="5">
                  <c:v>Chihuahua</c:v>
                </c:pt>
                <c:pt idx="6">
                  <c:v>Nayarit</c:v>
                </c:pt>
                <c:pt idx="7">
                  <c:v>Coahuila </c:v>
                </c:pt>
                <c:pt idx="8">
                  <c:v>Sinaloa</c:v>
                </c:pt>
                <c:pt idx="9">
                  <c:v>Sonora</c:v>
                </c:pt>
                <c:pt idx="10">
                  <c:v>Quintana Roo</c:v>
                </c:pt>
                <c:pt idx="11">
                  <c:v>Tamaulipas</c:v>
                </c:pt>
                <c:pt idx="12">
                  <c:v>Yucatán</c:v>
                </c:pt>
                <c:pt idx="13">
                  <c:v>Michoacán </c:v>
                </c:pt>
                <c:pt idx="14">
                  <c:v>Estado de México</c:v>
                </c:pt>
                <c:pt idx="15">
                  <c:v>Ciudad de México</c:v>
                </c:pt>
                <c:pt idx="16">
                  <c:v>Aguascalientes</c:v>
                </c:pt>
                <c:pt idx="17">
                  <c:v>Querétaro</c:v>
                </c:pt>
                <c:pt idx="18">
                  <c:v>Durango</c:v>
                </c:pt>
                <c:pt idx="19">
                  <c:v>Campeche</c:v>
                </c:pt>
                <c:pt idx="20">
                  <c:v>Guanajuato</c:v>
                </c:pt>
                <c:pt idx="21">
                  <c:v>Nacional</c:v>
                </c:pt>
                <c:pt idx="22">
                  <c:v>San Luis Potosí</c:v>
                </c:pt>
                <c:pt idx="23">
                  <c:v>Tabasco</c:v>
                </c:pt>
                <c:pt idx="24">
                  <c:v>Tlaxcala</c:v>
                </c:pt>
                <c:pt idx="25">
                  <c:v>Puebla</c:v>
                </c:pt>
                <c:pt idx="26">
                  <c:v>Zacatecas</c:v>
                </c:pt>
                <c:pt idx="27">
                  <c:v>Morelos</c:v>
                </c:pt>
                <c:pt idx="28">
                  <c:v>Veracruz </c:v>
                </c:pt>
                <c:pt idx="29">
                  <c:v>Hidalgo</c:v>
                </c:pt>
                <c:pt idx="30">
                  <c:v>Oaxaca</c:v>
                </c:pt>
                <c:pt idx="31">
                  <c:v>Guerrero</c:v>
                </c:pt>
                <c:pt idx="32">
                  <c:v>Chiapas</c:v>
                </c:pt>
              </c:strCache>
            </c:strRef>
          </c:cat>
          <c:val>
            <c:numRef>
              <c:f>'F20'!$C$4:$C$36</c:f>
              <c:numCache>
                <c:formatCode>General</c:formatCode>
                <c:ptCount val="33"/>
                <c:pt idx="0">
                  <c:v>17.177099999999999</c:v>
                </c:pt>
                <c:pt idx="1">
                  <c:v>17.820700000000002</c:v>
                </c:pt>
                <c:pt idx="2">
                  <c:v>22.825300000000002</c:v>
                </c:pt>
                <c:pt idx="3">
                  <c:v>24.736000000000001</c:v>
                </c:pt>
                <c:pt idx="4">
                  <c:v>24.832700000000003</c:v>
                </c:pt>
                <c:pt idx="5">
                  <c:v>25.973500000000001</c:v>
                </c:pt>
                <c:pt idx="6">
                  <c:v>26.930400000000002</c:v>
                </c:pt>
                <c:pt idx="7">
                  <c:v>27.339000000000002</c:v>
                </c:pt>
                <c:pt idx="8">
                  <c:v>27.826900000000002</c:v>
                </c:pt>
                <c:pt idx="9">
                  <c:v>28.778500000000001</c:v>
                </c:pt>
                <c:pt idx="10">
                  <c:v>30.7301</c:v>
                </c:pt>
                <c:pt idx="11">
                  <c:v>33.4191</c:v>
                </c:pt>
                <c:pt idx="12">
                  <c:v>35.1098</c:v>
                </c:pt>
                <c:pt idx="13">
                  <c:v>35.506100000000004</c:v>
                </c:pt>
                <c:pt idx="14">
                  <c:v>35.801500000000004</c:v>
                </c:pt>
                <c:pt idx="15">
                  <c:v>35.892700000000005</c:v>
                </c:pt>
                <c:pt idx="16">
                  <c:v>36.180300000000003</c:v>
                </c:pt>
                <c:pt idx="17">
                  <c:v>37.049900000000001</c:v>
                </c:pt>
                <c:pt idx="18">
                  <c:v>37.084200000000003</c:v>
                </c:pt>
                <c:pt idx="19">
                  <c:v>37.944500000000005</c:v>
                </c:pt>
                <c:pt idx="20">
                  <c:v>38.654800000000002</c:v>
                </c:pt>
                <c:pt idx="21">
                  <c:v>38.838000000000001</c:v>
                </c:pt>
                <c:pt idx="22">
                  <c:v>40.902700000000003</c:v>
                </c:pt>
                <c:pt idx="23">
                  <c:v>44.064900000000002</c:v>
                </c:pt>
                <c:pt idx="24">
                  <c:v>48.207700000000003</c:v>
                </c:pt>
                <c:pt idx="25">
                  <c:v>49.151600000000002</c:v>
                </c:pt>
                <c:pt idx="26">
                  <c:v>49.540200000000006</c:v>
                </c:pt>
                <c:pt idx="27">
                  <c:v>50.7988</c:v>
                </c:pt>
                <c:pt idx="28">
                  <c:v>51.867699999999999</c:v>
                </c:pt>
                <c:pt idx="29">
                  <c:v>51.871100000000006</c:v>
                </c:pt>
                <c:pt idx="30">
                  <c:v>60.408799999999999</c:v>
                </c:pt>
                <c:pt idx="31">
                  <c:v>60.955500000000001</c:v>
                </c:pt>
                <c:pt idx="32">
                  <c:v>65.325100000000006</c:v>
                </c:pt>
              </c:numCache>
            </c:numRef>
          </c:val>
          <c:extLst>
            <c:ext xmlns:c16="http://schemas.microsoft.com/office/drawing/2014/chart" uri="{C3380CC4-5D6E-409C-BE32-E72D297353CC}">
              <c16:uniqueId val="{0000000E-1737-4A32-AFB7-9DF55D4E307C}"/>
            </c:ext>
          </c:extLst>
        </c:ser>
        <c:dLbls>
          <c:showLegendKey val="0"/>
          <c:showVal val="0"/>
          <c:showCatName val="0"/>
          <c:showSerName val="0"/>
          <c:showPercent val="0"/>
          <c:showBubbleSize val="0"/>
        </c:dLbls>
        <c:gapWidth val="100"/>
        <c:axId val="573637368"/>
        <c:axId val="713563920"/>
      </c:barChart>
      <c:catAx>
        <c:axId val="573637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13563920"/>
        <c:crosses val="autoZero"/>
        <c:auto val="1"/>
        <c:lblAlgn val="ctr"/>
        <c:lblOffset val="100"/>
        <c:tickLblSkip val="1"/>
        <c:noMultiLvlLbl val="0"/>
      </c:catAx>
      <c:valAx>
        <c:axId val="713563920"/>
        <c:scaling>
          <c:orientation val="minMax"/>
        </c:scaling>
        <c:delete val="1"/>
        <c:axPos val="b"/>
        <c:numFmt formatCode="General" sourceLinked="1"/>
        <c:majorTickMark val="none"/>
        <c:minorTickMark val="none"/>
        <c:tickLblPos val="nextTo"/>
        <c:crossAx val="573637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83655045674659"/>
          <c:y val="2.8183448629259544E-2"/>
          <c:w val="0.68973471586920454"/>
          <c:h val="0.94619523443504994"/>
        </c:manualLayout>
      </c:layout>
      <c:barChart>
        <c:barDir val="bar"/>
        <c:grouping val="clustered"/>
        <c:varyColors val="0"/>
        <c:ser>
          <c:idx val="0"/>
          <c:order val="0"/>
          <c:spPr>
            <a:solidFill>
              <a:schemeClr val="tx1">
                <a:lumMod val="50000"/>
                <a:lumOff val="50000"/>
              </a:schemeClr>
            </a:solidFill>
            <a:ln>
              <a:noFill/>
            </a:ln>
            <a:effectLst/>
          </c:spPr>
          <c:invertIfNegative val="0"/>
          <c:dPt>
            <c:idx val="2"/>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1-7CD2-49C9-BCAA-A9ED7569BF69}"/>
              </c:ext>
            </c:extLst>
          </c:dPt>
          <c:dPt>
            <c:idx val="3"/>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3-7CD2-49C9-BCAA-A9ED7569BF69}"/>
              </c:ext>
            </c:extLst>
          </c:dPt>
          <c:dPt>
            <c:idx val="6"/>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5-7CD2-49C9-BCAA-A9ED7569BF69}"/>
              </c:ext>
            </c:extLst>
          </c:dPt>
          <c:dPt>
            <c:idx val="14"/>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7-7CD2-49C9-BCAA-A9ED7569BF69}"/>
              </c:ext>
            </c:extLst>
          </c:dPt>
          <c:dPt>
            <c:idx val="15"/>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9-7CD2-49C9-BCAA-A9ED7569BF69}"/>
              </c:ext>
            </c:extLst>
          </c:dPt>
          <c:dPt>
            <c:idx val="16"/>
            <c:invertIfNegative val="0"/>
            <c:bubble3D val="0"/>
            <c:spPr>
              <a:solidFill>
                <a:schemeClr val="accent2"/>
              </a:solidFill>
              <a:ln>
                <a:noFill/>
              </a:ln>
              <a:effectLst/>
            </c:spPr>
            <c:extLst>
              <c:ext xmlns:c16="http://schemas.microsoft.com/office/drawing/2014/chart" uri="{C3380CC4-5D6E-409C-BE32-E72D297353CC}">
                <c16:uniqueId val="{0000000B-7CD2-49C9-BCAA-A9ED7569BF69}"/>
              </c:ext>
            </c:extLst>
          </c:dPt>
          <c:dPt>
            <c:idx val="19"/>
            <c:invertIfNegative val="0"/>
            <c:bubble3D val="0"/>
            <c:spPr>
              <a:solidFill>
                <a:schemeClr val="accent4"/>
              </a:solidFill>
              <a:ln>
                <a:noFill/>
              </a:ln>
              <a:effectLst/>
            </c:spPr>
            <c:extLst>
              <c:ext xmlns:c16="http://schemas.microsoft.com/office/drawing/2014/chart" uri="{C3380CC4-5D6E-409C-BE32-E72D297353CC}">
                <c16:uniqueId val="{0000000D-7CD2-49C9-BCAA-A9ED7569BF69}"/>
              </c:ext>
            </c:extLst>
          </c:dPt>
          <c:dPt>
            <c:idx val="26"/>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F-7CD2-49C9-BCAA-A9ED7569BF69}"/>
              </c:ext>
            </c:extLst>
          </c:dPt>
          <c:dLbls>
            <c:dLbl>
              <c:idx val="29"/>
              <c:layout>
                <c:manualLayout>
                  <c:x val="-1.1357183418512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CD2-49C9-BCAA-A9ED7569BF69}"/>
                </c:ext>
              </c:extLst>
            </c:dLbl>
            <c:dLbl>
              <c:idx val="32"/>
              <c:layout>
                <c:manualLayout>
                  <c:x val="-1.1156707263443921E-2"/>
                  <c:y val="2.1405479802736369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CD2-49C9-BCAA-A9ED7569BF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'F21'!$B$4:$B$36</c:f>
              <c:strCache>
                <c:ptCount val="33"/>
                <c:pt idx="0">
                  <c:v>Baja California</c:v>
                </c:pt>
                <c:pt idx="1">
                  <c:v>Chiapas</c:v>
                </c:pt>
                <c:pt idx="2">
                  <c:v>Nayarit</c:v>
                </c:pt>
                <c:pt idx="3">
                  <c:v>Oaxaca</c:v>
                </c:pt>
                <c:pt idx="4">
                  <c:v>Yucatán</c:v>
                </c:pt>
                <c:pt idx="5">
                  <c:v>Puebla</c:v>
                </c:pt>
                <c:pt idx="6">
                  <c:v>Estado de México</c:v>
                </c:pt>
                <c:pt idx="7">
                  <c:v>Guerrero</c:v>
                </c:pt>
                <c:pt idx="8">
                  <c:v>Michoacán</c:v>
                </c:pt>
                <c:pt idx="9">
                  <c:v>Tlaxcala</c:v>
                </c:pt>
                <c:pt idx="10">
                  <c:v>Veracruz</c:v>
                </c:pt>
                <c:pt idx="11">
                  <c:v>Guanajuato</c:v>
                </c:pt>
                <c:pt idx="12">
                  <c:v>Campeche</c:v>
                </c:pt>
                <c:pt idx="13">
                  <c:v>Sinaloa</c:v>
                </c:pt>
                <c:pt idx="14">
                  <c:v>Ciudad de México</c:v>
                </c:pt>
                <c:pt idx="15">
                  <c:v>Tabasco</c:v>
                </c:pt>
                <c:pt idx="16">
                  <c:v>Nacional</c:v>
                </c:pt>
                <c:pt idx="17">
                  <c:v>San Luis Potosí</c:v>
                </c:pt>
                <c:pt idx="18">
                  <c:v>Querétaro</c:v>
                </c:pt>
                <c:pt idx="19">
                  <c:v>Jalisco</c:v>
                </c:pt>
                <c:pt idx="20">
                  <c:v>Morelos</c:v>
                </c:pt>
                <c:pt idx="21">
                  <c:v>Nuevo León</c:v>
                </c:pt>
                <c:pt idx="22">
                  <c:v>Chihuahua</c:v>
                </c:pt>
                <c:pt idx="23">
                  <c:v>Durango</c:v>
                </c:pt>
                <c:pt idx="24">
                  <c:v>Coahuila</c:v>
                </c:pt>
                <c:pt idx="25">
                  <c:v>Quintana Roo</c:v>
                </c:pt>
                <c:pt idx="26">
                  <c:v>Colima</c:v>
                </c:pt>
                <c:pt idx="27">
                  <c:v>Aguascalientes</c:v>
                </c:pt>
                <c:pt idx="28">
                  <c:v>Baja California Sur</c:v>
                </c:pt>
                <c:pt idx="29">
                  <c:v>Sonora</c:v>
                </c:pt>
                <c:pt idx="30">
                  <c:v>Tamaulipas</c:v>
                </c:pt>
                <c:pt idx="31">
                  <c:v>Hidalgo</c:v>
                </c:pt>
                <c:pt idx="32">
                  <c:v>Zacatecas</c:v>
                </c:pt>
              </c:strCache>
            </c:strRef>
          </c:cat>
          <c:val>
            <c:numRef>
              <c:f>'F21'!$E$4:$E$36</c:f>
              <c:numCache>
                <c:formatCode>0.0</c:formatCode>
                <c:ptCount val="33"/>
                <c:pt idx="0">
                  <c:v>-4.6004000000000005</c:v>
                </c:pt>
                <c:pt idx="1">
                  <c:v>-3.9573000000000036</c:v>
                </c:pt>
                <c:pt idx="2">
                  <c:v>-3.7561</c:v>
                </c:pt>
                <c:pt idx="3">
                  <c:v>-3.5856000000000066</c:v>
                </c:pt>
                <c:pt idx="4">
                  <c:v>-3.4431000000000012</c:v>
                </c:pt>
                <c:pt idx="5">
                  <c:v>-3.2100999999999971</c:v>
                </c:pt>
                <c:pt idx="6">
                  <c:v>-2.8709999999999951</c:v>
                </c:pt>
                <c:pt idx="7">
                  <c:v>-2.8663000000000025</c:v>
                </c:pt>
                <c:pt idx="8">
                  <c:v>-2.7534999999999954</c:v>
                </c:pt>
                <c:pt idx="9">
                  <c:v>-2.4448000000000008</c:v>
                </c:pt>
                <c:pt idx="10">
                  <c:v>-2.3337000000000003</c:v>
                </c:pt>
                <c:pt idx="11">
                  <c:v>-2.0953000000000017</c:v>
                </c:pt>
                <c:pt idx="12">
                  <c:v>-1.9797999999999973</c:v>
                </c:pt>
                <c:pt idx="13">
                  <c:v>-1.8323</c:v>
                </c:pt>
                <c:pt idx="14">
                  <c:v>-1.4905999999999935</c:v>
                </c:pt>
                <c:pt idx="15">
                  <c:v>-1.4857999999999976</c:v>
                </c:pt>
                <c:pt idx="16">
                  <c:v>-1.4694000000000003</c:v>
                </c:pt>
                <c:pt idx="17">
                  <c:v>-1.0508999999999986</c:v>
                </c:pt>
                <c:pt idx="18">
                  <c:v>-0.9562000000000026</c:v>
                </c:pt>
                <c:pt idx="19">
                  <c:v>-0.91279999999999717</c:v>
                </c:pt>
                <c:pt idx="20">
                  <c:v>-0.40820000000000078</c:v>
                </c:pt>
                <c:pt idx="21">
                  <c:v>-0.27289999999999992</c:v>
                </c:pt>
                <c:pt idx="22">
                  <c:v>1.6100000000001558E-2</c:v>
                </c:pt>
                <c:pt idx="23">
                  <c:v>0.30689999999999884</c:v>
                </c:pt>
                <c:pt idx="24">
                  <c:v>0.4267000000000003</c:v>
                </c:pt>
                <c:pt idx="25">
                  <c:v>0.62369999999999948</c:v>
                </c:pt>
                <c:pt idx="26">
                  <c:v>0.93100000000000094</c:v>
                </c:pt>
                <c:pt idx="27">
                  <c:v>1.3669000000000011</c:v>
                </c:pt>
                <c:pt idx="28">
                  <c:v>1.594599999999998</c:v>
                </c:pt>
                <c:pt idx="29">
                  <c:v>1.9890000000000008</c:v>
                </c:pt>
                <c:pt idx="30">
                  <c:v>2.5299999999999976</c:v>
                </c:pt>
                <c:pt idx="31">
                  <c:v>3.9161000000000001</c:v>
                </c:pt>
                <c:pt idx="32">
                  <c:v>5.5546000000000006</c:v>
                </c:pt>
              </c:numCache>
            </c:numRef>
          </c:val>
          <c:extLst>
            <c:ext xmlns:c16="http://schemas.microsoft.com/office/drawing/2014/chart" uri="{C3380CC4-5D6E-409C-BE32-E72D297353CC}">
              <c16:uniqueId val="{00000012-7CD2-49C9-BCAA-A9ED7569BF69}"/>
            </c:ext>
          </c:extLst>
        </c:ser>
        <c:dLbls>
          <c:showLegendKey val="0"/>
          <c:showVal val="0"/>
          <c:showCatName val="0"/>
          <c:showSerName val="0"/>
          <c:showPercent val="0"/>
          <c:showBubbleSize val="0"/>
        </c:dLbls>
        <c:gapWidth val="100"/>
        <c:axId val="573637368"/>
        <c:axId val="713563920"/>
      </c:barChart>
      <c:catAx>
        <c:axId val="5736373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13563920"/>
        <c:crosses val="autoZero"/>
        <c:auto val="1"/>
        <c:lblAlgn val="ctr"/>
        <c:lblOffset val="100"/>
        <c:tickLblSkip val="1"/>
        <c:noMultiLvlLbl val="0"/>
      </c:catAx>
      <c:valAx>
        <c:axId val="713563920"/>
        <c:scaling>
          <c:orientation val="minMax"/>
        </c:scaling>
        <c:delete val="1"/>
        <c:axPos val="b"/>
        <c:numFmt formatCode="0.0" sourceLinked="1"/>
        <c:majorTickMark val="none"/>
        <c:minorTickMark val="none"/>
        <c:tickLblPos val="nextTo"/>
        <c:crossAx val="573637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'F1'!$D$6</c:f>
              <c:strCache>
                <c:ptCount val="1"/>
                <c:pt idx="0">
                  <c:v> Jalisco </c:v>
                </c:pt>
              </c:strCache>
            </c:strRef>
          </c:tx>
          <c:spPr>
            <a:ln w="28575" cap="rnd">
              <a:solidFill>
                <a:srgbClr val="FBBB27"/>
              </a:solidFill>
              <a:round/>
            </a:ln>
            <a:effectLst/>
          </c:spPr>
          <c:marker>
            <c:symbol val="none"/>
          </c:marker>
          <c:cat>
            <c:multiLvlStrRef>
              <c:f>'F1'!$B$7:$C$83</c:f>
              <c:multiLvlStrCache>
                <c:ptCount val="7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pt idx="71">
                    <c:v>IV</c:v>
                  </c:pt>
                  <c:pt idx="72">
                    <c:v>I</c:v>
                  </c:pt>
                  <c:pt idx="73">
                    <c:v>II</c:v>
                  </c:pt>
                  <c:pt idx="74">
                    <c:v>III</c:v>
                  </c:pt>
                  <c:pt idx="75">
                    <c:v>IV</c:v>
                  </c:pt>
                  <c:pt idx="76">
                    <c:v>I</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pt idx="72">
                    <c:v>2021</c:v>
                  </c:pt>
                  <c:pt idx="76">
                    <c:v>2022</c:v>
                  </c:pt>
                </c:lvl>
              </c:multiLvlStrCache>
            </c:multiLvlStrRef>
          </c:cat>
          <c:val>
            <c:numRef>
              <c:f>'F1'!$D$7:$D$83</c:f>
              <c:numCache>
                <c:formatCode>_-* #,##0_-;\-* #,##0_-;_-* "-"??_-;_-@_-</c:formatCode>
                <c:ptCount val="77"/>
                <c:pt idx="0">
                  <c:v>281.25029999999998</c:v>
                </c:pt>
                <c:pt idx="1">
                  <c:v>363.35930000000002</c:v>
                </c:pt>
                <c:pt idx="2">
                  <c:v>372.2595</c:v>
                </c:pt>
                <c:pt idx="3">
                  <c:v>318.19600000000003</c:v>
                </c:pt>
                <c:pt idx="4">
                  <c:v>314.24560000000002</c:v>
                </c:pt>
                <c:pt idx="5">
                  <c:v>390.99720000000002</c:v>
                </c:pt>
                <c:pt idx="6">
                  <c:v>383.63510000000002</c:v>
                </c:pt>
                <c:pt idx="7">
                  <c:v>373.35120000000001</c:v>
                </c:pt>
                <c:pt idx="8">
                  <c:v>374.55380000000002</c:v>
                </c:pt>
                <c:pt idx="9">
                  <c:v>438.80119999999999</c:v>
                </c:pt>
                <c:pt idx="10">
                  <c:v>440.71850000000001</c:v>
                </c:pt>
                <c:pt idx="11">
                  <c:v>441.66649999999998</c:v>
                </c:pt>
                <c:pt idx="12">
                  <c:v>451.93959999999998</c:v>
                </c:pt>
                <c:pt idx="13">
                  <c:v>520.15599999999995</c:v>
                </c:pt>
                <c:pt idx="14">
                  <c:v>502.42309999999998</c:v>
                </c:pt>
                <c:pt idx="15">
                  <c:v>500.9563</c:v>
                </c:pt>
                <c:pt idx="16">
                  <c:v>483.60079999999999</c:v>
                </c:pt>
                <c:pt idx="17">
                  <c:v>520.48469999999998</c:v>
                </c:pt>
                <c:pt idx="18">
                  <c:v>511.0421</c:v>
                </c:pt>
                <c:pt idx="19">
                  <c:v>481.53309999999999</c:v>
                </c:pt>
                <c:pt idx="20">
                  <c:v>453.31529999999998</c:v>
                </c:pt>
                <c:pt idx="21">
                  <c:v>507.89150000000001</c:v>
                </c:pt>
                <c:pt idx="22">
                  <c:v>473.53640000000001</c:v>
                </c:pt>
                <c:pt idx="23">
                  <c:v>480.05059999999997</c:v>
                </c:pt>
                <c:pt idx="24">
                  <c:v>455.3365</c:v>
                </c:pt>
                <c:pt idx="25">
                  <c:v>448.97969999999998</c:v>
                </c:pt>
                <c:pt idx="26">
                  <c:v>409.86810000000003</c:v>
                </c:pt>
                <c:pt idx="27">
                  <c:v>380.90750000000003</c:v>
                </c:pt>
                <c:pt idx="28">
                  <c:v>413.49209999999999</c:v>
                </c:pt>
                <c:pt idx="29">
                  <c:v>470.30650000000003</c:v>
                </c:pt>
                <c:pt idx="30">
                  <c:v>444.37740000000002</c:v>
                </c:pt>
                <c:pt idx="31">
                  <c:v>427.39339999999999</c:v>
                </c:pt>
                <c:pt idx="32">
                  <c:v>438.07350000000002</c:v>
                </c:pt>
                <c:pt idx="33">
                  <c:v>486.71379999999999</c:v>
                </c:pt>
                <c:pt idx="34">
                  <c:v>504.24520000000001</c:v>
                </c:pt>
                <c:pt idx="35">
                  <c:v>466.75389999999999</c:v>
                </c:pt>
                <c:pt idx="36">
                  <c:v>463.43389999999999</c:v>
                </c:pt>
                <c:pt idx="37">
                  <c:v>542.90390000000002</c:v>
                </c:pt>
                <c:pt idx="38">
                  <c:v>436.4033</c:v>
                </c:pt>
                <c:pt idx="39">
                  <c:v>440.76440000000002</c:v>
                </c:pt>
                <c:pt idx="40">
                  <c:v>402.7842</c:v>
                </c:pt>
                <c:pt idx="41">
                  <c:v>479.92959999999999</c:v>
                </c:pt>
                <c:pt idx="42">
                  <c:v>438.79599999999999</c:v>
                </c:pt>
                <c:pt idx="43">
                  <c:v>433.50580000000002</c:v>
                </c:pt>
                <c:pt idx="44">
                  <c:v>459.30739999999997</c:v>
                </c:pt>
                <c:pt idx="45">
                  <c:v>489.02929999999998</c:v>
                </c:pt>
                <c:pt idx="46">
                  <c:v>464.12490000000003</c:v>
                </c:pt>
                <c:pt idx="47">
                  <c:v>547.39120000000003</c:v>
                </c:pt>
                <c:pt idx="48">
                  <c:v>539.39319999999998</c:v>
                </c:pt>
                <c:pt idx="49">
                  <c:v>505.48239999999998</c:v>
                </c:pt>
                <c:pt idx="50">
                  <c:v>577.65</c:v>
                </c:pt>
                <c:pt idx="51">
                  <c:v>551.58860000000004</c:v>
                </c:pt>
                <c:pt idx="52">
                  <c:v>587.31209999999999</c:v>
                </c:pt>
                <c:pt idx="53">
                  <c:v>651.80370000000005</c:v>
                </c:pt>
                <c:pt idx="54">
                  <c:v>636.18830000000003</c:v>
                </c:pt>
                <c:pt idx="55">
                  <c:v>645.49800000000005</c:v>
                </c:pt>
                <c:pt idx="56">
                  <c:v>652.44740000000002</c:v>
                </c:pt>
                <c:pt idx="57">
                  <c:v>720.10469999999998</c:v>
                </c:pt>
                <c:pt idx="58">
                  <c:v>727.20370000000003</c:v>
                </c:pt>
                <c:pt idx="59">
                  <c:v>781.68610000000001</c:v>
                </c:pt>
                <c:pt idx="60">
                  <c:v>710.56399999999996</c:v>
                </c:pt>
                <c:pt idx="61">
                  <c:v>906.6662</c:v>
                </c:pt>
                <c:pt idx="62">
                  <c:v>800.33910000000003</c:v>
                </c:pt>
                <c:pt idx="63">
                  <c:v>887.24109999999996</c:v>
                </c:pt>
                <c:pt idx="64">
                  <c:v>782.99509999999998</c:v>
                </c:pt>
                <c:pt idx="65">
                  <c:v>909.42049999999995</c:v>
                </c:pt>
                <c:pt idx="66">
                  <c:v>942.52949999999998</c:v>
                </c:pt>
                <c:pt idx="67">
                  <c:v>902.02269999999999</c:v>
                </c:pt>
                <c:pt idx="68">
                  <c:v>989.67660000000001</c:v>
                </c:pt>
                <c:pt idx="69">
                  <c:v>1043.2131999999999</c:v>
                </c:pt>
                <c:pt idx="70">
                  <c:v>1038.7072000000001</c:v>
                </c:pt>
                <c:pt idx="71">
                  <c:v>1081.595</c:v>
                </c:pt>
                <c:pt idx="72">
                  <c:v>1166.8543</c:v>
                </c:pt>
                <c:pt idx="73">
                  <c:v>1325.7617</c:v>
                </c:pt>
                <c:pt idx="74">
                  <c:v>1333.4023</c:v>
                </c:pt>
                <c:pt idx="75">
                  <c:v>1409.2632000000001</c:v>
                </c:pt>
                <c:pt idx="76" formatCode="_(* #,##0.00_);_(* \(#,##0.00\);_(* &quot;-&quot;??_);_(@_)">
                  <c:v>1217.9801</c:v>
                </c:pt>
              </c:numCache>
            </c:numRef>
          </c:val>
          <c:smooth val="0"/>
          <c:extLst>
            <c:ext xmlns:c16="http://schemas.microsoft.com/office/drawing/2014/chart" uri="{C3380CC4-5D6E-409C-BE32-E72D297353CC}">
              <c16:uniqueId val="{00000000-845D-4416-9DED-AECF756DC055}"/>
            </c:ext>
          </c:extLst>
        </c:ser>
        <c:dLbls>
          <c:showLegendKey val="0"/>
          <c:showVal val="0"/>
          <c:showCatName val="0"/>
          <c:showSerName val="0"/>
          <c:showPercent val="0"/>
          <c:showBubbleSize val="0"/>
        </c:dLbls>
        <c:marker val="1"/>
        <c:smooth val="0"/>
        <c:axId val="604730927"/>
        <c:axId val="1"/>
      </c:lineChart>
      <c:lineChart>
        <c:grouping val="standard"/>
        <c:varyColors val="0"/>
        <c:ser>
          <c:idx val="1"/>
          <c:order val="1"/>
          <c:tx>
            <c:strRef>
              <c:f>'F1'!$E$6</c:f>
              <c:strCache>
                <c:ptCount val="1"/>
                <c:pt idx="0">
                  <c:v> Nacional </c:v>
                </c:pt>
              </c:strCache>
            </c:strRef>
          </c:tx>
          <c:spPr>
            <a:ln w="28575" cap="rnd">
              <a:solidFill>
                <a:srgbClr val="95682B"/>
              </a:solidFill>
              <a:round/>
            </a:ln>
            <a:effectLst/>
          </c:spPr>
          <c:marker>
            <c:symbol val="none"/>
          </c:marker>
          <c:cat>
            <c:multiLvlStrRef>
              <c:f>'F1'!$B$7:$C$83</c:f>
              <c:multiLvlStrCache>
                <c:ptCount val="7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pt idx="71">
                    <c:v>IV</c:v>
                  </c:pt>
                  <c:pt idx="72">
                    <c:v>I</c:v>
                  </c:pt>
                  <c:pt idx="73">
                    <c:v>II</c:v>
                  </c:pt>
                  <c:pt idx="74">
                    <c:v>III</c:v>
                  </c:pt>
                  <c:pt idx="75">
                    <c:v>IV</c:v>
                  </c:pt>
                  <c:pt idx="76">
                    <c:v>I</c:v>
                  </c:pt>
                </c:lvl>
                <c:lvl>
                  <c:pt idx="0">
                    <c:v>2003</c:v>
                  </c:pt>
                  <c:pt idx="4">
                    <c:v>2004</c:v>
                  </c:pt>
                  <c:pt idx="8">
                    <c:v>2005</c:v>
                  </c:pt>
                  <c:pt idx="12">
                    <c:v>2006</c:v>
                  </c:pt>
                  <c:pt idx="16">
                    <c:v>2007</c:v>
                  </c:pt>
                  <c:pt idx="20">
                    <c:v>2008</c:v>
                  </c:pt>
                  <c:pt idx="24">
                    <c:v>2009</c:v>
                  </c:pt>
                  <c:pt idx="28">
                    <c:v>2010</c:v>
                  </c:pt>
                  <c:pt idx="32">
                    <c:v>2011</c:v>
                  </c:pt>
                  <c:pt idx="36">
                    <c:v>2012</c:v>
                  </c:pt>
                  <c:pt idx="40">
                    <c:v>2013</c:v>
                  </c:pt>
                  <c:pt idx="44">
                    <c:v>2014</c:v>
                  </c:pt>
                  <c:pt idx="48">
                    <c:v>2015</c:v>
                  </c:pt>
                  <c:pt idx="52">
                    <c:v>2016</c:v>
                  </c:pt>
                  <c:pt idx="56">
                    <c:v>2017</c:v>
                  </c:pt>
                  <c:pt idx="60">
                    <c:v>2018</c:v>
                  </c:pt>
                  <c:pt idx="64">
                    <c:v>2019</c:v>
                  </c:pt>
                  <c:pt idx="68">
                    <c:v>2020</c:v>
                  </c:pt>
                  <c:pt idx="72">
                    <c:v>2021</c:v>
                  </c:pt>
                  <c:pt idx="76">
                    <c:v>2022</c:v>
                  </c:pt>
                </c:lvl>
              </c:multiLvlStrCache>
            </c:multiLvlStrRef>
          </c:cat>
          <c:val>
            <c:numRef>
              <c:f>'F1'!$E$7:$E$83</c:f>
              <c:numCache>
                <c:formatCode>_-* #,##0_-;\-* #,##0_-;_-* "-"??_-;_-@_-</c:formatCode>
                <c:ptCount val="77"/>
                <c:pt idx="0">
                  <c:v>3170.1266999999998</c:v>
                </c:pt>
                <c:pt idx="1">
                  <c:v>3904.6473000000001</c:v>
                </c:pt>
                <c:pt idx="2">
                  <c:v>4128.1166999999996</c:v>
                </c:pt>
                <c:pt idx="3">
                  <c:v>3935.7957000000001</c:v>
                </c:pt>
                <c:pt idx="4">
                  <c:v>3733.8611999999998</c:v>
                </c:pt>
                <c:pt idx="5">
                  <c:v>4968.6377000000002</c:v>
                </c:pt>
                <c:pt idx="6">
                  <c:v>5028.0245999999997</c:v>
                </c:pt>
                <c:pt idx="7">
                  <c:v>4601.2245000000003</c:v>
                </c:pt>
                <c:pt idx="8">
                  <c:v>4487.5228999999999</c:v>
                </c:pt>
                <c:pt idx="9">
                  <c:v>5733.8606</c:v>
                </c:pt>
                <c:pt idx="10">
                  <c:v>5785.5140000000001</c:v>
                </c:pt>
                <c:pt idx="11">
                  <c:v>5681.3734000000004</c:v>
                </c:pt>
                <c:pt idx="12">
                  <c:v>5734.3316999999997</c:v>
                </c:pt>
                <c:pt idx="13">
                  <c:v>6947.5631000000003</c:v>
                </c:pt>
                <c:pt idx="14">
                  <c:v>6666.8888999999999</c:v>
                </c:pt>
                <c:pt idx="15">
                  <c:v>6218.0514000000003</c:v>
                </c:pt>
                <c:pt idx="16">
                  <c:v>5916.2313000000004</c:v>
                </c:pt>
                <c:pt idx="17">
                  <c:v>6878.9088000000002</c:v>
                </c:pt>
                <c:pt idx="18">
                  <c:v>6967.7476999999999</c:v>
                </c:pt>
                <c:pt idx="19">
                  <c:v>6295.9301999999998</c:v>
                </c:pt>
                <c:pt idx="20">
                  <c:v>5757.7575999999999</c:v>
                </c:pt>
                <c:pt idx="21">
                  <c:v>6820.8968000000004</c:v>
                </c:pt>
                <c:pt idx="22">
                  <c:v>6394.5241999999998</c:v>
                </c:pt>
                <c:pt idx="23">
                  <c:v>6171.8065999999999</c:v>
                </c:pt>
                <c:pt idx="24">
                  <c:v>5498.8725999999997</c:v>
                </c:pt>
                <c:pt idx="25">
                  <c:v>5634.3179</c:v>
                </c:pt>
                <c:pt idx="26">
                  <c:v>5396.8438999999998</c:v>
                </c:pt>
                <c:pt idx="27">
                  <c:v>4776.2983000000004</c:v>
                </c:pt>
                <c:pt idx="28">
                  <c:v>4832.1288999999997</c:v>
                </c:pt>
                <c:pt idx="29">
                  <c:v>5835.8635999999997</c:v>
                </c:pt>
                <c:pt idx="30">
                  <c:v>5551.1360999999997</c:v>
                </c:pt>
                <c:pt idx="31">
                  <c:v>5084.7532000000001</c:v>
                </c:pt>
                <c:pt idx="32">
                  <c:v>5110.1385</c:v>
                </c:pt>
                <c:pt idx="33">
                  <c:v>6071.7138000000004</c:v>
                </c:pt>
                <c:pt idx="34">
                  <c:v>6136.5735999999997</c:v>
                </c:pt>
                <c:pt idx="35">
                  <c:v>5484.5456000000004</c:v>
                </c:pt>
                <c:pt idx="36">
                  <c:v>5386.2264999999998</c:v>
                </c:pt>
                <c:pt idx="37">
                  <c:v>6470.1481999999996</c:v>
                </c:pt>
                <c:pt idx="38">
                  <c:v>5413.9413999999997</c:v>
                </c:pt>
                <c:pt idx="39">
                  <c:v>5168.0060000000003</c:v>
                </c:pt>
                <c:pt idx="40">
                  <c:v>5040.3283000000001</c:v>
                </c:pt>
                <c:pt idx="41">
                  <c:v>6097.0291999999999</c:v>
                </c:pt>
                <c:pt idx="42">
                  <c:v>5672.2350999999999</c:v>
                </c:pt>
                <c:pt idx="43">
                  <c:v>5493.1585999999998</c:v>
                </c:pt>
                <c:pt idx="44">
                  <c:v>5459.7269999999999</c:v>
                </c:pt>
                <c:pt idx="45">
                  <c:v>6166.7767999999996</c:v>
                </c:pt>
                <c:pt idx="46">
                  <c:v>5967.5832</c:v>
                </c:pt>
                <c:pt idx="47">
                  <c:v>6053.1968999999999</c:v>
                </c:pt>
                <c:pt idx="48">
                  <c:v>5723.6171000000004</c:v>
                </c:pt>
                <c:pt idx="49">
                  <c:v>6353.2556000000004</c:v>
                </c:pt>
                <c:pt idx="50">
                  <c:v>6543.1661999999997</c:v>
                </c:pt>
                <c:pt idx="51">
                  <c:v>6164.7336999999998</c:v>
                </c:pt>
                <c:pt idx="52">
                  <c:v>6205.8492999999999</c:v>
                </c:pt>
                <c:pt idx="53">
                  <c:v>6961.8252000000002</c:v>
                </c:pt>
                <c:pt idx="54">
                  <c:v>6891.9841999999999</c:v>
                </c:pt>
                <c:pt idx="55">
                  <c:v>6933.6228000000001</c:v>
                </c:pt>
                <c:pt idx="56">
                  <c:v>6908.2604000000001</c:v>
                </c:pt>
                <c:pt idx="57">
                  <c:v>7651.6203999999998</c:v>
                </c:pt>
                <c:pt idx="58">
                  <c:v>7706.7997999999998</c:v>
                </c:pt>
                <c:pt idx="59">
                  <c:v>8023.8644999999997</c:v>
                </c:pt>
                <c:pt idx="60">
                  <c:v>7186.9233999999997</c:v>
                </c:pt>
                <c:pt idx="61">
                  <c:v>9057.5627999999997</c:v>
                </c:pt>
                <c:pt idx="62">
                  <c:v>8459.4652000000006</c:v>
                </c:pt>
                <c:pt idx="63">
                  <c:v>8973.2757000000001</c:v>
                </c:pt>
                <c:pt idx="64">
                  <c:v>7944.7581</c:v>
                </c:pt>
                <c:pt idx="65">
                  <c:v>9506.2291000000005</c:v>
                </c:pt>
                <c:pt idx="66">
                  <c:v>9788.6687999999995</c:v>
                </c:pt>
                <c:pt idx="67">
                  <c:v>9199.1020000000008</c:v>
                </c:pt>
                <c:pt idx="68">
                  <c:v>9397.5704999999998</c:v>
                </c:pt>
                <c:pt idx="69">
                  <c:v>9891.8708000000006</c:v>
                </c:pt>
                <c:pt idx="70">
                  <c:v>10676.017400000001</c:v>
                </c:pt>
                <c:pt idx="71">
                  <c:v>10639.095300000001</c:v>
                </c:pt>
                <c:pt idx="72">
                  <c:v>10615.4462</c:v>
                </c:pt>
                <c:pt idx="73">
                  <c:v>13031.6271</c:v>
                </c:pt>
                <c:pt idx="74">
                  <c:v>13702.703799999999</c:v>
                </c:pt>
                <c:pt idx="75">
                  <c:v>14235.903</c:v>
                </c:pt>
                <c:pt idx="76">
                  <c:v>12521.393899999999</c:v>
                </c:pt>
              </c:numCache>
            </c:numRef>
          </c:val>
          <c:smooth val="0"/>
          <c:extLst>
            <c:ext xmlns:c16="http://schemas.microsoft.com/office/drawing/2014/chart" uri="{C3380CC4-5D6E-409C-BE32-E72D297353CC}">
              <c16:uniqueId val="{00000001-845D-4416-9DED-AECF756DC055}"/>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b="1"/>
                  <a:t>Jalisco</a:t>
                </a:r>
              </a:p>
            </c:rich>
          </c:tx>
          <c:overlay val="0"/>
          <c:spPr>
            <a:noFill/>
            <a:ln w="25400">
              <a:noFill/>
            </a:ln>
          </c:spPr>
        </c:title>
        <c:numFmt formatCode="_-* #,##0_-;\-* #,##0_-;_-* &quot;-&quot;??_-;_-@_-" sourceLinked="1"/>
        <c:majorTickMark val="none"/>
        <c:minorTickMark val="none"/>
        <c:tickLblPos val="nextTo"/>
        <c:spPr>
          <a:ln w="6350">
            <a:noFill/>
          </a:ln>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b="1"/>
                  <a:t>Nacional</a:t>
                </a:r>
              </a:p>
            </c:rich>
          </c:tx>
          <c:overlay val="0"/>
          <c:spPr>
            <a:noFill/>
            <a:ln w="25400">
              <a:noFill/>
            </a:ln>
          </c:spPr>
        </c:title>
        <c:numFmt formatCode="_-* #,##0_-;\-* #,##0_-;_-* &quot;-&quot;??_-;_-@_-" sourceLinked="1"/>
        <c:majorTickMark val="out"/>
        <c:minorTickMark val="none"/>
        <c:tickLblPos val="nextTo"/>
        <c:spPr>
          <a:ln w="6350">
            <a:noFill/>
          </a:ln>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
        <c:crosses val="max"/>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15"/>
            <c:invertIfNegative val="0"/>
            <c:bubble3D val="0"/>
            <c:spPr>
              <a:solidFill>
                <a:srgbClr val="ED7D31">
                  <a:lumMod val="75000"/>
                </a:srgbClr>
              </a:solidFill>
              <a:ln>
                <a:noFill/>
              </a:ln>
              <a:effectLst/>
            </c:spPr>
            <c:extLst>
              <c:ext xmlns:c16="http://schemas.microsoft.com/office/drawing/2014/chart" uri="{C3380CC4-5D6E-409C-BE32-E72D297353CC}">
                <c16:uniqueId val="{00000001-AA07-408F-85A6-08D23A17963C}"/>
              </c:ext>
            </c:extLst>
          </c:dPt>
          <c:dPt>
            <c:idx val="16"/>
            <c:invertIfNegative val="0"/>
            <c:bubble3D val="0"/>
            <c:extLst>
              <c:ext xmlns:c16="http://schemas.microsoft.com/office/drawing/2014/chart" uri="{C3380CC4-5D6E-409C-BE32-E72D297353CC}">
                <c16:uniqueId val="{00000002-AA07-408F-85A6-08D23A17963C}"/>
              </c:ext>
            </c:extLst>
          </c:dPt>
          <c:dPt>
            <c:idx val="19"/>
            <c:invertIfNegative val="0"/>
            <c:bubble3D val="0"/>
            <c:extLst>
              <c:ext xmlns:c16="http://schemas.microsoft.com/office/drawing/2014/chart" uri="{C3380CC4-5D6E-409C-BE32-E72D297353CC}">
                <c16:uniqueId val="{00000003-AA07-408F-85A6-08D23A17963C}"/>
              </c:ext>
            </c:extLst>
          </c:dPt>
          <c:dPt>
            <c:idx val="26"/>
            <c:invertIfNegative val="0"/>
            <c:bubble3D val="0"/>
            <c:spPr>
              <a:solidFill>
                <a:srgbClr val="FFC000"/>
              </a:solidFill>
              <a:ln>
                <a:noFill/>
              </a:ln>
              <a:effectLst/>
            </c:spPr>
            <c:extLst>
              <c:ext xmlns:c16="http://schemas.microsoft.com/office/drawing/2014/chart" uri="{C3380CC4-5D6E-409C-BE32-E72D297353CC}">
                <c16:uniqueId val="{00000005-AA07-408F-85A6-08D23A17963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'F22'!$A$6:$A$38</c:f>
              <c:strCache>
                <c:ptCount val="33"/>
                <c:pt idx="0">
                  <c:v>Chiapas</c:v>
                </c:pt>
                <c:pt idx="1">
                  <c:v>Guerrero</c:v>
                </c:pt>
                <c:pt idx="2">
                  <c:v>Oaxaca</c:v>
                </c:pt>
                <c:pt idx="3">
                  <c:v>Morelos</c:v>
                </c:pt>
                <c:pt idx="4">
                  <c:v>Hidalgo</c:v>
                </c:pt>
                <c:pt idx="5">
                  <c:v>Veracruz</c:v>
                </c:pt>
                <c:pt idx="6">
                  <c:v>Tlaxcala</c:v>
                </c:pt>
                <c:pt idx="7">
                  <c:v>Zacatecas</c:v>
                </c:pt>
                <c:pt idx="8">
                  <c:v>Puebla</c:v>
                </c:pt>
                <c:pt idx="9">
                  <c:v>Tabasco</c:v>
                </c:pt>
                <c:pt idx="10">
                  <c:v>Guanajuato</c:v>
                </c:pt>
                <c:pt idx="11">
                  <c:v>San Luis Potosí</c:v>
                </c:pt>
                <c:pt idx="12">
                  <c:v>Durango</c:v>
                </c:pt>
                <c:pt idx="13">
                  <c:v>Michoacán</c:v>
                </c:pt>
                <c:pt idx="14">
                  <c:v>México</c:v>
                </c:pt>
                <c:pt idx="15">
                  <c:v>Nacional</c:v>
                </c:pt>
                <c:pt idx="16">
                  <c:v>Campeche</c:v>
                </c:pt>
                <c:pt idx="17">
                  <c:v>Aguascalientes</c:v>
                </c:pt>
                <c:pt idx="18">
                  <c:v>Yucatán</c:v>
                </c:pt>
                <c:pt idx="19">
                  <c:v>Querétaro</c:v>
                </c:pt>
                <c:pt idx="20">
                  <c:v>Tamaulipas</c:v>
                </c:pt>
                <c:pt idx="21">
                  <c:v>Nayarit</c:v>
                </c:pt>
                <c:pt idx="22">
                  <c:v>Sinaloa</c:v>
                </c:pt>
                <c:pt idx="23">
                  <c:v>Quintana Roo</c:v>
                </c:pt>
                <c:pt idx="24">
                  <c:v>Sonora</c:v>
                </c:pt>
                <c:pt idx="25">
                  <c:v>Coahuila</c:v>
                </c:pt>
                <c:pt idx="26">
                  <c:v>Jalisco</c:v>
                </c:pt>
                <c:pt idx="27">
                  <c:v>Ciudad de México</c:v>
                </c:pt>
                <c:pt idx="28">
                  <c:v>Chihuahua</c:v>
                </c:pt>
                <c:pt idx="29">
                  <c:v>Colima</c:v>
                </c:pt>
                <c:pt idx="30">
                  <c:v>Nuevo León</c:v>
                </c:pt>
                <c:pt idx="31">
                  <c:v>Baja California</c:v>
                </c:pt>
                <c:pt idx="32">
                  <c:v>Baja California Sur</c:v>
                </c:pt>
              </c:strCache>
            </c:strRef>
          </c:cat>
          <c:val>
            <c:numRef>
              <c:f>'F22'!$B$6:$B$38</c:f>
              <c:numCache>
                <c:formatCode>#,##0.0</c:formatCode>
                <c:ptCount val="33"/>
                <c:pt idx="0">
                  <c:v>1723.9978400000002</c:v>
                </c:pt>
                <c:pt idx="1">
                  <c:v>1760.44946</c:v>
                </c:pt>
                <c:pt idx="2">
                  <c:v>1794.1802200000002</c:v>
                </c:pt>
                <c:pt idx="3">
                  <c:v>2238.3024600000003</c:v>
                </c:pt>
                <c:pt idx="4">
                  <c:v>2272.8389000000002</c:v>
                </c:pt>
                <c:pt idx="5">
                  <c:v>2297.7040100000004</c:v>
                </c:pt>
                <c:pt idx="6">
                  <c:v>2350.3384100000003</c:v>
                </c:pt>
                <c:pt idx="7">
                  <c:v>2390.2985700000004</c:v>
                </c:pt>
                <c:pt idx="8">
                  <c:v>2483.7355400000001</c:v>
                </c:pt>
                <c:pt idx="9">
                  <c:v>2625.58716</c:v>
                </c:pt>
                <c:pt idx="10">
                  <c:v>2847.6862600000004</c:v>
                </c:pt>
                <c:pt idx="11">
                  <c:v>2893.3345000000004</c:v>
                </c:pt>
                <c:pt idx="12">
                  <c:v>2947.6827200000002</c:v>
                </c:pt>
                <c:pt idx="13">
                  <c:v>3100.5725900000002</c:v>
                </c:pt>
                <c:pt idx="14">
                  <c:v>3103.3010200000003</c:v>
                </c:pt>
                <c:pt idx="15">
                  <c:v>3179.3472800000004</c:v>
                </c:pt>
                <c:pt idx="16">
                  <c:v>3188.6292900000003</c:v>
                </c:pt>
                <c:pt idx="17">
                  <c:v>3374.9362400000005</c:v>
                </c:pt>
                <c:pt idx="18">
                  <c:v>3396.5004600000002</c:v>
                </c:pt>
                <c:pt idx="19">
                  <c:v>3434.3465900000001</c:v>
                </c:pt>
                <c:pt idx="20">
                  <c:v>3561.7729800000002</c:v>
                </c:pt>
                <c:pt idx="21">
                  <c:v>3593.1235500000003</c:v>
                </c:pt>
                <c:pt idx="22">
                  <c:v>3618.2720000000004</c:v>
                </c:pt>
                <c:pt idx="23">
                  <c:v>3820.6063000000004</c:v>
                </c:pt>
                <c:pt idx="24">
                  <c:v>3860.7040300000003</c:v>
                </c:pt>
                <c:pt idx="25">
                  <c:v>3923.7677000000003</c:v>
                </c:pt>
                <c:pt idx="26">
                  <c:v>3960.5179800000005</c:v>
                </c:pt>
                <c:pt idx="27">
                  <c:v>4091.3055600000002</c:v>
                </c:pt>
                <c:pt idx="28">
                  <c:v>4153.96317</c:v>
                </c:pt>
                <c:pt idx="29">
                  <c:v>4173.7200600000006</c:v>
                </c:pt>
                <c:pt idx="30">
                  <c:v>4539.1921000000002</c:v>
                </c:pt>
                <c:pt idx="31">
                  <c:v>4983.2305200000001</c:v>
                </c:pt>
                <c:pt idx="32">
                  <c:v>5461.1405400000003</c:v>
                </c:pt>
              </c:numCache>
            </c:numRef>
          </c:val>
          <c:extLst>
            <c:ext xmlns:c16="http://schemas.microsoft.com/office/drawing/2014/chart" uri="{C3380CC4-5D6E-409C-BE32-E72D297353CC}">
              <c16:uniqueId val="{00000006-AA07-408F-85A6-08D23A17963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2D91-4F74-8136-BBF5A81B047E}"/>
              </c:ext>
            </c:extLst>
          </c:dPt>
          <c:dPt>
            <c:idx val="16"/>
            <c:invertIfNegative val="0"/>
            <c:bubble3D val="0"/>
            <c:extLst>
              <c:ext xmlns:c16="http://schemas.microsoft.com/office/drawing/2014/chart" uri="{C3380CC4-5D6E-409C-BE32-E72D297353CC}">
                <c16:uniqueId val="{00000002-2D91-4F74-8136-BBF5A81B047E}"/>
              </c:ext>
            </c:extLst>
          </c:dPt>
          <c:dPt>
            <c:idx val="18"/>
            <c:invertIfNegative val="0"/>
            <c:bubble3D val="0"/>
            <c:spPr>
              <a:solidFill>
                <a:srgbClr val="ED7D31">
                  <a:lumMod val="75000"/>
                </a:srgbClr>
              </a:solidFill>
              <a:ln>
                <a:noFill/>
              </a:ln>
              <a:effectLst/>
            </c:spPr>
            <c:extLst>
              <c:ext xmlns:c16="http://schemas.microsoft.com/office/drawing/2014/chart" uri="{C3380CC4-5D6E-409C-BE32-E72D297353CC}">
                <c16:uniqueId val="{00000004-2D91-4F74-8136-BBF5A81B047E}"/>
              </c:ext>
            </c:extLst>
          </c:dPt>
          <c:dPt>
            <c:idx val="19"/>
            <c:invertIfNegative val="0"/>
            <c:bubble3D val="0"/>
            <c:extLst>
              <c:ext xmlns:c16="http://schemas.microsoft.com/office/drawing/2014/chart" uri="{C3380CC4-5D6E-409C-BE32-E72D297353CC}">
                <c16:uniqueId val="{00000005-2D91-4F74-8136-BBF5A81B047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'F23'!$A$7:$A$39</c:f>
              <c:strCache>
                <c:ptCount val="33"/>
                <c:pt idx="0">
                  <c:v>Nayarit</c:v>
                </c:pt>
                <c:pt idx="1">
                  <c:v>Oaxaca</c:v>
                </c:pt>
                <c:pt idx="2">
                  <c:v>Zacatecas</c:v>
                </c:pt>
                <c:pt idx="3">
                  <c:v>Guerrero</c:v>
                </c:pt>
                <c:pt idx="4">
                  <c:v>Nuevo León</c:v>
                </c:pt>
                <c:pt idx="5">
                  <c:v>Morelos</c:v>
                </c:pt>
                <c:pt idx="6">
                  <c:v>Sinaloa</c:v>
                </c:pt>
                <c:pt idx="7">
                  <c:v>Veracruz</c:v>
                </c:pt>
                <c:pt idx="8">
                  <c:v>San Luis Potosí</c:v>
                </c:pt>
                <c:pt idx="9">
                  <c:v>Jalisco</c:v>
                </c:pt>
                <c:pt idx="10">
                  <c:v>Coahuila</c:v>
                </c:pt>
                <c:pt idx="11">
                  <c:v>Durango</c:v>
                </c:pt>
                <c:pt idx="12">
                  <c:v>Hidalgo</c:v>
                </c:pt>
                <c:pt idx="13">
                  <c:v>Chiapas</c:v>
                </c:pt>
                <c:pt idx="14">
                  <c:v>Chihuahua</c:v>
                </c:pt>
                <c:pt idx="15">
                  <c:v>Yucatán</c:v>
                </c:pt>
                <c:pt idx="16">
                  <c:v>Querétaro</c:v>
                </c:pt>
                <c:pt idx="17">
                  <c:v>Campeche</c:v>
                </c:pt>
                <c:pt idx="18">
                  <c:v>Nacional</c:v>
                </c:pt>
                <c:pt idx="19">
                  <c:v>Puebla</c:v>
                </c:pt>
                <c:pt idx="20">
                  <c:v>Tamaulipas</c:v>
                </c:pt>
                <c:pt idx="21">
                  <c:v>Guanajuato</c:v>
                </c:pt>
                <c:pt idx="22">
                  <c:v>Sonora</c:v>
                </c:pt>
                <c:pt idx="23">
                  <c:v>Michoacán</c:v>
                </c:pt>
                <c:pt idx="24">
                  <c:v>Colima</c:v>
                </c:pt>
                <c:pt idx="25">
                  <c:v>Tabasco</c:v>
                </c:pt>
                <c:pt idx="26">
                  <c:v>Aguascalientes</c:v>
                </c:pt>
                <c:pt idx="27">
                  <c:v>México</c:v>
                </c:pt>
                <c:pt idx="28">
                  <c:v>Tlaxcala</c:v>
                </c:pt>
                <c:pt idx="29">
                  <c:v>Ciudad de México</c:v>
                </c:pt>
                <c:pt idx="30">
                  <c:v>Quintana Roo</c:v>
                </c:pt>
                <c:pt idx="31">
                  <c:v>Baja California</c:v>
                </c:pt>
                <c:pt idx="32">
                  <c:v>Baja California Sur</c:v>
                </c:pt>
              </c:strCache>
            </c:strRef>
          </c:cat>
          <c:val>
            <c:numRef>
              <c:f>'F23'!$D$7:$D$39</c:f>
              <c:numCache>
                <c:formatCode>0.0%</c:formatCode>
                <c:ptCount val="33"/>
                <c:pt idx="0">
                  <c:v>-7.9869020209959452E-2</c:v>
                </c:pt>
                <c:pt idx="1">
                  <c:v>-4.0500215869985756E-2</c:v>
                </c:pt>
                <c:pt idx="2">
                  <c:v>-3.4740691021390768E-2</c:v>
                </c:pt>
                <c:pt idx="3">
                  <c:v>-1.6088526436414452E-2</c:v>
                </c:pt>
                <c:pt idx="4">
                  <c:v>-1.3211517326211397E-2</c:v>
                </c:pt>
                <c:pt idx="5">
                  <c:v>5.0047537297150946E-3</c:v>
                </c:pt>
                <c:pt idx="6">
                  <c:v>2.1388349335662582E-2</c:v>
                </c:pt>
                <c:pt idx="7">
                  <c:v>2.4088797763635705E-2</c:v>
                </c:pt>
                <c:pt idx="8">
                  <c:v>2.9850164995598893E-2</c:v>
                </c:pt>
                <c:pt idx="9">
                  <c:v>3.2125136595393622E-2</c:v>
                </c:pt>
                <c:pt idx="10">
                  <c:v>4.1750435102674732E-2</c:v>
                </c:pt>
                <c:pt idx="11">
                  <c:v>4.1929735508550614E-2</c:v>
                </c:pt>
                <c:pt idx="12">
                  <c:v>4.8514792032249066E-2</c:v>
                </c:pt>
                <c:pt idx="13">
                  <c:v>5.3366393315664729E-2</c:v>
                </c:pt>
                <c:pt idx="14">
                  <c:v>5.3380546711698118E-2</c:v>
                </c:pt>
                <c:pt idx="15">
                  <c:v>6.0394357261981835E-2</c:v>
                </c:pt>
                <c:pt idx="16">
                  <c:v>6.4036126040486696E-2</c:v>
                </c:pt>
                <c:pt idx="17">
                  <c:v>6.4498892738718006E-2</c:v>
                </c:pt>
                <c:pt idx="18">
                  <c:v>6.6934077444215756E-2</c:v>
                </c:pt>
                <c:pt idx="19">
                  <c:v>6.7854376944944894E-2</c:v>
                </c:pt>
                <c:pt idx="20">
                  <c:v>6.8125220921719132E-2</c:v>
                </c:pt>
                <c:pt idx="21">
                  <c:v>7.0355476513090265E-2</c:v>
                </c:pt>
                <c:pt idx="22">
                  <c:v>8.6113499919771908E-2</c:v>
                </c:pt>
                <c:pt idx="23">
                  <c:v>8.9204580703442504E-2</c:v>
                </c:pt>
                <c:pt idx="24">
                  <c:v>8.9776386662356211E-2</c:v>
                </c:pt>
                <c:pt idx="25">
                  <c:v>9.0298295853797006E-2</c:v>
                </c:pt>
                <c:pt idx="26">
                  <c:v>9.6425757752963026E-2</c:v>
                </c:pt>
                <c:pt idx="27">
                  <c:v>0.12269931544903812</c:v>
                </c:pt>
                <c:pt idx="28">
                  <c:v>0.12729827398580129</c:v>
                </c:pt>
                <c:pt idx="29">
                  <c:v>0.15298352539996918</c:v>
                </c:pt>
                <c:pt idx="30">
                  <c:v>0.16754713690709555</c:v>
                </c:pt>
                <c:pt idx="31">
                  <c:v>0.2045230519540433</c:v>
                </c:pt>
                <c:pt idx="32">
                  <c:v>0.22614846508066977</c:v>
                </c:pt>
              </c:numCache>
            </c:numRef>
          </c:val>
          <c:extLst>
            <c:ext xmlns:c16="http://schemas.microsoft.com/office/drawing/2014/chart" uri="{C3380CC4-5D6E-409C-BE32-E72D297353CC}">
              <c16:uniqueId val="{00000006-2D91-4F74-8136-BBF5A81B047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12000000000000001"/>
        </c:scaling>
        <c:delete val="0"/>
        <c:axPos val="b"/>
        <c:numFmt formatCode="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'F26'!$A$7:$A$31</c:f>
              <c:numCache>
                <c:formatCode>mmm\-yy</c:formatCode>
                <c:ptCount val="25"/>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numCache>
            </c:numRef>
          </c:cat>
          <c:val>
            <c:numRef>
              <c:f>'F26'!$B$7:$B$31</c:f>
              <c:numCache>
                <c:formatCode>General</c:formatCode>
                <c:ptCount val="25"/>
              </c:numCache>
            </c:numRef>
          </c:val>
          <c:smooth val="0"/>
          <c:extLst>
            <c:ext xmlns:c16="http://schemas.microsoft.com/office/drawing/2014/chart" uri="{C3380CC4-5D6E-409C-BE32-E72D297353CC}">
              <c16:uniqueId val="{00000000-FFD6-4B12-B983-10308AE18F1F}"/>
            </c:ext>
          </c:extLst>
        </c:ser>
        <c:ser>
          <c:idx val="1"/>
          <c:order val="1"/>
          <c:spPr>
            <a:ln w="28575" cap="rnd">
              <a:solidFill>
                <a:schemeClr val="accent1">
                  <a:lumMod val="75000"/>
                </a:schemeClr>
              </a:solidFill>
              <a:round/>
            </a:ln>
            <a:effectLst/>
          </c:spPr>
          <c:marker>
            <c:symbol val="circle"/>
            <c:size val="5"/>
            <c:spPr>
              <a:solidFill>
                <a:schemeClr val="accent1">
                  <a:lumMod val="60000"/>
                  <a:lumOff val="40000"/>
                </a:schemeClr>
              </a:solidFill>
              <a:ln w="9525">
                <a:solidFill>
                  <a:schemeClr val="accent1">
                    <a:lumMod val="75000"/>
                  </a:schemeClr>
                </a:solidFill>
              </a:ln>
              <a:effectLst/>
            </c:spPr>
          </c:marker>
          <c:dLbls>
            <c:dLbl>
              <c:idx val="1"/>
              <c:layout>
                <c:manualLayout>
                  <c:x val="-1.388888888888891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6-4B12-B983-10308AE18F1F}"/>
                </c:ext>
              </c:extLst>
            </c:dLbl>
            <c:dLbl>
              <c:idx val="2"/>
              <c:layout>
                <c:manualLayout>
                  <c:x val="-1.111111111111113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D6-4B12-B983-10308AE18F1F}"/>
                </c:ext>
              </c:extLst>
            </c:dLbl>
            <c:dLbl>
              <c:idx val="3"/>
              <c:layout>
                <c:manualLayout>
                  <c:x val="5.5555555555555558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6-4B12-B983-10308AE18F1F}"/>
                </c:ext>
              </c:extLst>
            </c:dLbl>
            <c:dLbl>
              <c:idx val="4"/>
              <c:layout>
                <c:manualLayout>
                  <c:x val="-2.7777777777777779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6-4B12-B983-10308AE18F1F}"/>
                </c:ext>
              </c:extLst>
            </c:dLbl>
            <c:dLbl>
              <c:idx val="6"/>
              <c:layout>
                <c:manualLayout>
                  <c:x val="2.777777777777726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6-4B12-B983-10308AE18F1F}"/>
                </c:ext>
              </c:extLst>
            </c:dLbl>
            <c:dLbl>
              <c:idx val="7"/>
              <c:layout>
                <c:manualLayout>
                  <c:x val="1.944444444444444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6-4B12-B983-10308AE18F1F}"/>
                </c:ext>
              </c:extLst>
            </c:dLbl>
            <c:dLbl>
              <c:idx val="8"/>
              <c:layout>
                <c:manualLayout>
                  <c:x val="-2.7777777777778286E-3"/>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6-4B12-B983-10308AE18F1F}"/>
                </c:ext>
              </c:extLst>
            </c:dLbl>
            <c:dLbl>
              <c:idx val="9"/>
              <c:layout>
                <c:manualLayout>
                  <c:x val="4.7222222222222221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6-4B12-B983-10308AE18F1F}"/>
                </c:ext>
              </c:extLst>
            </c:dLbl>
            <c:dLbl>
              <c:idx val="10"/>
              <c:layout>
                <c:manualLayout>
                  <c:x val="2.777777777777767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D6-4B12-B983-10308AE18F1F}"/>
                </c:ext>
              </c:extLst>
            </c:dLbl>
            <c:dLbl>
              <c:idx val="12"/>
              <c:layout>
                <c:manualLayout>
                  <c:x val="-1.38888888888889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6-4B12-B983-10308AE18F1F}"/>
                </c:ext>
              </c:extLst>
            </c:dLbl>
            <c:dLbl>
              <c:idx val="15"/>
              <c:layout>
                <c:manualLayout>
                  <c:x val="-2.2222222222222223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D6-4B12-B983-10308AE18F1F}"/>
                </c:ext>
              </c:extLst>
            </c:dLbl>
            <c:dLbl>
              <c:idx val="16"/>
              <c:layout>
                <c:manualLayout>
                  <c:x val="2.4999999999999897E-2"/>
                  <c:y val="8.333333333333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6-4B12-B983-10308AE18F1F}"/>
                </c:ext>
              </c:extLst>
            </c:dLbl>
            <c:dLbl>
              <c:idx val="17"/>
              <c:layout>
                <c:manualLayout>
                  <c:x val="-3.3333333333333437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D6-4B12-B983-10308AE18F1F}"/>
                </c:ext>
              </c:extLst>
            </c:dLbl>
            <c:dLbl>
              <c:idx val="18"/>
              <c:layout>
                <c:manualLayout>
                  <c:x val="-5.555555555555555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D6-4B12-B983-10308AE18F1F}"/>
                </c:ext>
              </c:extLst>
            </c:dLbl>
            <c:dLbl>
              <c:idx val="19"/>
              <c:layout>
                <c:manualLayout>
                  <c:x val="2.77777777777767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D6-4B12-B983-10308AE18F1F}"/>
                </c:ext>
              </c:extLst>
            </c:dLbl>
            <c:dLbl>
              <c:idx val="20"/>
              <c:layout>
                <c:manualLayout>
                  <c:x val="-1.0185067526415994E-16"/>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D6-4B12-B983-10308AE18F1F}"/>
                </c:ext>
              </c:extLst>
            </c:dLbl>
            <c:dLbl>
              <c:idx val="21"/>
              <c:layout>
                <c:manualLayout>
                  <c:x val="8.3333333333333332E-3"/>
                  <c:y val="0.1018518518518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D6-4B12-B983-10308AE18F1F}"/>
                </c:ext>
              </c:extLst>
            </c:dLbl>
            <c:dLbl>
              <c:idx val="22"/>
              <c:layout>
                <c:manualLayout>
                  <c:x val="0"/>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D6-4B12-B983-10308AE18F1F}"/>
                </c:ext>
              </c:extLst>
            </c:dLbl>
            <c:dLbl>
              <c:idx val="23"/>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D6-4B12-B983-10308AE18F1F}"/>
                </c:ext>
              </c:extLst>
            </c:dLbl>
            <c:dLbl>
              <c:idx val="24"/>
              <c:layout>
                <c:manualLayout>
                  <c:x val="-2.2222222222222223E-2"/>
                  <c:y val="2.777777777777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D6-4B12-B983-10308AE18F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'F26'!$A$7:$A$31</c:f>
              <c:numCache>
                <c:formatCode>mmm\-yy</c:formatCode>
                <c:ptCount val="25"/>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numCache>
            </c:numRef>
          </c:cat>
          <c:val>
            <c:numRef>
              <c:f>'F26'!$C$7:$C$31</c:f>
              <c:numCache>
                <c:formatCode>0.00</c:formatCode>
                <c:ptCount val="25"/>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pt idx="24" formatCode="General">
                  <c:v>37.75</c:v>
                </c:pt>
              </c:numCache>
            </c:numRef>
          </c:val>
          <c:smooth val="0"/>
          <c:extLst>
            <c:ext xmlns:c16="http://schemas.microsoft.com/office/drawing/2014/chart" uri="{C3380CC4-5D6E-409C-BE32-E72D297353CC}">
              <c16:uniqueId val="{00000001-FFD6-4B12-B983-10308AE18F1F}"/>
            </c:ext>
          </c:extLst>
        </c:ser>
        <c:dLbls>
          <c:showLegendKey val="0"/>
          <c:showVal val="0"/>
          <c:showCatName val="0"/>
          <c:showSerName val="0"/>
          <c:showPercent val="0"/>
          <c:showBubbleSize val="0"/>
        </c:dLbls>
        <c:marker val="1"/>
        <c:smooth val="0"/>
        <c:axId val="669726336"/>
        <c:axId val="654818016"/>
      </c:lineChart>
      <c:dateAx>
        <c:axId val="669726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54818016"/>
        <c:crosses val="autoZero"/>
        <c:auto val="1"/>
        <c:lblOffset val="100"/>
        <c:baseTimeUnit val="months"/>
      </c:dateAx>
      <c:valAx>
        <c:axId val="654818016"/>
        <c:scaling>
          <c:orientation val="minMax"/>
          <c:min val="0"/>
        </c:scaling>
        <c:delete val="1"/>
        <c:axPos val="l"/>
        <c:numFmt formatCode="General" sourceLinked="1"/>
        <c:majorTickMark val="none"/>
        <c:minorTickMark val="none"/>
        <c:tickLblPos val="nextTo"/>
        <c:crossAx val="6697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strRef>
              <c:f>[2]Jalisco!$H$2</c:f>
              <c:strCache>
                <c:ptCount val="1"/>
                <c:pt idx="0">
                  <c:v>Jalisco</c:v>
                </c:pt>
              </c:strCache>
            </c:strRef>
          </c:tx>
          <c:spPr>
            <a:solidFill>
              <a:srgbClr val="BDCFD6"/>
            </a:solidFill>
            <a:ln>
              <a:noFill/>
            </a:ln>
            <a:effectLst/>
          </c:spPr>
          <c:invertIfNegative val="0"/>
          <c:dPt>
            <c:idx val="0"/>
            <c:invertIfNegative val="0"/>
            <c:bubble3D val="0"/>
            <c:extLst>
              <c:ext xmlns:c16="http://schemas.microsoft.com/office/drawing/2014/chart" uri="{C3380CC4-5D6E-409C-BE32-E72D297353CC}">
                <c16:uniqueId val="{00000000-410F-4EAF-BCB5-0D4A47502F9B}"/>
              </c:ext>
            </c:extLst>
          </c:dPt>
          <c:dPt>
            <c:idx val="1"/>
            <c:invertIfNegative val="0"/>
            <c:bubble3D val="0"/>
            <c:extLst>
              <c:ext xmlns:c16="http://schemas.microsoft.com/office/drawing/2014/chart" uri="{C3380CC4-5D6E-409C-BE32-E72D297353CC}">
                <c16:uniqueId val="{00000001-410F-4EAF-BCB5-0D4A47502F9B}"/>
              </c:ext>
            </c:extLst>
          </c:dPt>
          <c:dPt>
            <c:idx val="2"/>
            <c:invertIfNegative val="0"/>
            <c:bubble3D val="0"/>
            <c:spPr>
              <a:solidFill>
                <a:srgbClr val="7C878E"/>
              </a:solidFill>
              <a:ln>
                <a:noFill/>
              </a:ln>
              <a:effectLst/>
            </c:spPr>
            <c:extLst>
              <c:ext xmlns:c16="http://schemas.microsoft.com/office/drawing/2014/chart" uri="{C3380CC4-5D6E-409C-BE32-E72D297353CC}">
                <c16:uniqueId val="{00000003-410F-4EAF-BCB5-0D4A47502F9B}"/>
              </c:ext>
            </c:extLst>
          </c:dPt>
          <c:dPt>
            <c:idx val="3"/>
            <c:invertIfNegative val="0"/>
            <c:bubble3D val="0"/>
            <c:extLst>
              <c:ext xmlns:c16="http://schemas.microsoft.com/office/drawing/2014/chart" uri="{C3380CC4-5D6E-409C-BE32-E72D297353CC}">
                <c16:uniqueId val="{00000004-410F-4EAF-BCB5-0D4A47502F9B}"/>
              </c:ext>
            </c:extLst>
          </c:dPt>
          <c:dPt>
            <c:idx val="4"/>
            <c:invertIfNegative val="0"/>
            <c:bubble3D val="0"/>
            <c:extLst>
              <c:ext xmlns:c16="http://schemas.microsoft.com/office/drawing/2014/chart" uri="{C3380CC4-5D6E-409C-BE32-E72D297353CC}">
                <c16:uniqueId val="{00000005-410F-4EAF-BCB5-0D4A47502F9B}"/>
              </c:ext>
            </c:extLst>
          </c:dPt>
          <c:dPt>
            <c:idx val="5"/>
            <c:invertIfNegative val="0"/>
            <c:bubble3D val="0"/>
            <c:extLst>
              <c:ext xmlns:c16="http://schemas.microsoft.com/office/drawing/2014/chart" uri="{C3380CC4-5D6E-409C-BE32-E72D297353CC}">
                <c16:uniqueId val="{00000006-410F-4EAF-BCB5-0D4A47502F9B}"/>
              </c:ext>
            </c:extLst>
          </c:dPt>
          <c:dPt>
            <c:idx val="6"/>
            <c:invertIfNegative val="0"/>
            <c:bubble3D val="0"/>
            <c:extLst>
              <c:ext xmlns:c16="http://schemas.microsoft.com/office/drawing/2014/chart" uri="{C3380CC4-5D6E-409C-BE32-E72D297353CC}">
                <c16:uniqueId val="{00000007-410F-4EAF-BCB5-0D4A47502F9B}"/>
              </c:ext>
            </c:extLst>
          </c:dPt>
          <c:dPt>
            <c:idx val="7"/>
            <c:invertIfNegative val="0"/>
            <c:bubble3D val="0"/>
            <c:extLst>
              <c:ext xmlns:c16="http://schemas.microsoft.com/office/drawing/2014/chart" uri="{C3380CC4-5D6E-409C-BE32-E72D297353CC}">
                <c16:uniqueId val="{00000008-410F-4EAF-BCB5-0D4A47502F9B}"/>
              </c:ext>
            </c:extLst>
          </c:dPt>
          <c:dPt>
            <c:idx val="8"/>
            <c:invertIfNegative val="0"/>
            <c:bubble3D val="0"/>
            <c:extLst>
              <c:ext xmlns:c16="http://schemas.microsoft.com/office/drawing/2014/chart" uri="{C3380CC4-5D6E-409C-BE32-E72D297353CC}">
                <c16:uniqueId val="{00000009-410F-4EAF-BCB5-0D4A47502F9B}"/>
              </c:ext>
            </c:extLst>
          </c:dPt>
          <c:dPt>
            <c:idx val="9"/>
            <c:invertIfNegative val="0"/>
            <c:bubble3D val="0"/>
            <c:extLst>
              <c:ext xmlns:c16="http://schemas.microsoft.com/office/drawing/2014/chart" uri="{C3380CC4-5D6E-409C-BE32-E72D297353CC}">
                <c16:uniqueId val="{0000000A-410F-4EAF-BCB5-0D4A47502F9B}"/>
              </c:ext>
            </c:extLst>
          </c:dPt>
          <c:dPt>
            <c:idx val="10"/>
            <c:invertIfNegative val="0"/>
            <c:bubble3D val="0"/>
            <c:extLst>
              <c:ext xmlns:c16="http://schemas.microsoft.com/office/drawing/2014/chart" uri="{C3380CC4-5D6E-409C-BE32-E72D297353CC}">
                <c16:uniqueId val="{0000000B-410F-4EAF-BCB5-0D4A47502F9B}"/>
              </c:ext>
            </c:extLst>
          </c:dPt>
          <c:dPt>
            <c:idx val="11"/>
            <c:invertIfNegative val="0"/>
            <c:bubble3D val="0"/>
            <c:extLst>
              <c:ext xmlns:c16="http://schemas.microsoft.com/office/drawing/2014/chart" uri="{C3380CC4-5D6E-409C-BE32-E72D297353CC}">
                <c16:uniqueId val="{0000000C-410F-4EAF-BCB5-0D4A47502F9B}"/>
              </c:ext>
            </c:extLst>
          </c:dPt>
          <c:dPt>
            <c:idx val="12"/>
            <c:invertIfNegative val="0"/>
            <c:bubble3D val="0"/>
            <c:extLst>
              <c:ext xmlns:c16="http://schemas.microsoft.com/office/drawing/2014/chart" uri="{C3380CC4-5D6E-409C-BE32-E72D297353CC}">
                <c16:uniqueId val="{0000000D-410F-4EAF-BCB5-0D4A47502F9B}"/>
              </c:ext>
            </c:extLst>
          </c:dPt>
          <c:dPt>
            <c:idx val="13"/>
            <c:invertIfNegative val="0"/>
            <c:bubble3D val="0"/>
            <c:extLst>
              <c:ext xmlns:c16="http://schemas.microsoft.com/office/drawing/2014/chart" uri="{C3380CC4-5D6E-409C-BE32-E72D297353CC}">
                <c16:uniqueId val="{0000000E-410F-4EAF-BCB5-0D4A47502F9B}"/>
              </c:ext>
            </c:extLst>
          </c:dPt>
          <c:dPt>
            <c:idx val="14"/>
            <c:invertIfNegative val="0"/>
            <c:bubble3D val="0"/>
            <c:spPr>
              <a:solidFill>
                <a:srgbClr val="7C878E"/>
              </a:solidFill>
              <a:ln>
                <a:noFill/>
              </a:ln>
              <a:effectLst/>
            </c:spPr>
            <c:extLst>
              <c:ext xmlns:c16="http://schemas.microsoft.com/office/drawing/2014/chart" uri="{C3380CC4-5D6E-409C-BE32-E72D297353CC}">
                <c16:uniqueId val="{00000010-410F-4EAF-BCB5-0D4A47502F9B}"/>
              </c:ext>
            </c:extLst>
          </c:dPt>
          <c:dPt>
            <c:idx val="15"/>
            <c:invertIfNegative val="0"/>
            <c:bubble3D val="0"/>
            <c:extLst>
              <c:ext xmlns:c16="http://schemas.microsoft.com/office/drawing/2014/chart" uri="{C3380CC4-5D6E-409C-BE32-E72D297353CC}">
                <c16:uniqueId val="{00000011-410F-4EAF-BCB5-0D4A47502F9B}"/>
              </c:ext>
            </c:extLst>
          </c:dPt>
          <c:dPt>
            <c:idx val="16"/>
            <c:invertIfNegative val="0"/>
            <c:bubble3D val="0"/>
            <c:extLst>
              <c:ext xmlns:c16="http://schemas.microsoft.com/office/drawing/2014/chart" uri="{C3380CC4-5D6E-409C-BE32-E72D297353CC}">
                <c16:uniqueId val="{00000012-410F-4EAF-BCB5-0D4A47502F9B}"/>
              </c:ext>
            </c:extLst>
          </c:dPt>
          <c:dPt>
            <c:idx val="17"/>
            <c:invertIfNegative val="0"/>
            <c:bubble3D val="0"/>
            <c:extLst>
              <c:ext xmlns:c16="http://schemas.microsoft.com/office/drawing/2014/chart" uri="{C3380CC4-5D6E-409C-BE32-E72D297353CC}">
                <c16:uniqueId val="{00000013-410F-4EAF-BCB5-0D4A47502F9B}"/>
              </c:ext>
            </c:extLst>
          </c:dPt>
          <c:dPt>
            <c:idx val="18"/>
            <c:invertIfNegative val="0"/>
            <c:bubble3D val="0"/>
            <c:extLst>
              <c:ext xmlns:c16="http://schemas.microsoft.com/office/drawing/2014/chart" uri="{C3380CC4-5D6E-409C-BE32-E72D297353CC}">
                <c16:uniqueId val="{00000014-410F-4EAF-BCB5-0D4A47502F9B}"/>
              </c:ext>
            </c:extLst>
          </c:dPt>
          <c:dPt>
            <c:idx val="19"/>
            <c:invertIfNegative val="0"/>
            <c:bubble3D val="0"/>
            <c:extLst>
              <c:ext xmlns:c16="http://schemas.microsoft.com/office/drawing/2014/chart" uri="{C3380CC4-5D6E-409C-BE32-E72D297353CC}">
                <c16:uniqueId val="{00000015-410F-4EAF-BCB5-0D4A47502F9B}"/>
              </c:ext>
            </c:extLst>
          </c:dPt>
          <c:dPt>
            <c:idx val="20"/>
            <c:invertIfNegative val="0"/>
            <c:bubble3D val="0"/>
            <c:extLst>
              <c:ext xmlns:c16="http://schemas.microsoft.com/office/drawing/2014/chart" uri="{C3380CC4-5D6E-409C-BE32-E72D297353CC}">
                <c16:uniqueId val="{00000016-410F-4EAF-BCB5-0D4A47502F9B}"/>
              </c:ext>
            </c:extLst>
          </c:dPt>
          <c:dPt>
            <c:idx val="21"/>
            <c:invertIfNegative val="0"/>
            <c:bubble3D val="0"/>
            <c:extLst>
              <c:ext xmlns:c16="http://schemas.microsoft.com/office/drawing/2014/chart" uri="{C3380CC4-5D6E-409C-BE32-E72D297353CC}">
                <c16:uniqueId val="{00000017-410F-4EAF-BCB5-0D4A47502F9B}"/>
              </c:ext>
            </c:extLst>
          </c:dPt>
          <c:dPt>
            <c:idx val="22"/>
            <c:invertIfNegative val="0"/>
            <c:bubble3D val="0"/>
            <c:extLst>
              <c:ext xmlns:c16="http://schemas.microsoft.com/office/drawing/2014/chart" uri="{C3380CC4-5D6E-409C-BE32-E72D297353CC}">
                <c16:uniqueId val="{00000018-410F-4EAF-BCB5-0D4A47502F9B}"/>
              </c:ext>
            </c:extLst>
          </c:dPt>
          <c:dPt>
            <c:idx val="23"/>
            <c:invertIfNegative val="0"/>
            <c:bubble3D val="0"/>
            <c:extLst>
              <c:ext xmlns:c16="http://schemas.microsoft.com/office/drawing/2014/chart" uri="{C3380CC4-5D6E-409C-BE32-E72D297353CC}">
                <c16:uniqueId val="{00000019-410F-4EAF-BCB5-0D4A47502F9B}"/>
              </c:ext>
            </c:extLst>
          </c:dPt>
          <c:dPt>
            <c:idx val="24"/>
            <c:invertIfNegative val="0"/>
            <c:bubble3D val="0"/>
            <c:extLst>
              <c:ext xmlns:c16="http://schemas.microsoft.com/office/drawing/2014/chart" uri="{C3380CC4-5D6E-409C-BE32-E72D297353CC}">
                <c16:uniqueId val="{0000001A-410F-4EAF-BCB5-0D4A47502F9B}"/>
              </c:ext>
            </c:extLst>
          </c:dPt>
          <c:dPt>
            <c:idx val="25"/>
            <c:invertIfNegative val="0"/>
            <c:bubble3D val="0"/>
            <c:extLst>
              <c:ext xmlns:c16="http://schemas.microsoft.com/office/drawing/2014/chart" uri="{C3380CC4-5D6E-409C-BE32-E72D297353CC}">
                <c16:uniqueId val="{0000001B-410F-4EAF-BCB5-0D4A47502F9B}"/>
              </c:ext>
            </c:extLst>
          </c:dPt>
          <c:dPt>
            <c:idx val="26"/>
            <c:invertIfNegative val="0"/>
            <c:bubble3D val="0"/>
            <c:spPr>
              <a:solidFill>
                <a:srgbClr val="7C878E"/>
              </a:solidFill>
              <a:ln>
                <a:noFill/>
              </a:ln>
              <a:effectLst/>
            </c:spPr>
            <c:extLst>
              <c:ext xmlns:c16="http://schemas.microsoft.com/office/drawing/2014/chart" uri="{C3380CC4-5D6E-409C-BE32-E72D297353CC}">
                <c16:uniqueId val="{0000001D-410F-4EAF-BCB5-0D4A47502F9B}"/>
              </c:ext>
            </c:extLst>
          </c:dPt>
          <c:dPt>
            <c:idx val="27"/>
            <c:invertIfNegative val="0"/>
            <c:bubble3D val="0"/>
            <c:extLst>
              <c:ext xmlns:c16="http://schemas.microsoft.com/office/drawing/2014/chart" uri="{C3380CC4-5D6E-409C-BE32-E72D297353CC}">
                <c16:uniqueId val="{0000001E-410F-4EAF-BCB5-0D4A47502F9B}"/>
              </c:ext>
            </c:extLst>
          </c:dPt>
          <c:dPt>
            <c:idx val="28"/>
            <c:invertIfNegative val="0"/>
            <c:bubble3D val="0"/>
            <c:extLst>
              <c:ext xmlns:c16="http://schemas.microsoft.com/office/drawing/2014/chart" uri="{C3380CC4-5D6E-409C-BE32-E72D297353CC}">
                <c16:uniqueId val="{0000001F-410F-4EAF-BCB5-0D4A47502F9B}"/>
              </c:ext>
            </c:extLst>
          </c:dPt>
          <c:dPt>
            <c:idx val="29"/>
            <c:invertIfNegative val="0"/>
            <c:bubble3D val="0"/>
            <c:extLst>
              <c:ext xmlns:c16="http://schemas.microsoft.com/office/drawing/2014/chart" uri="{C3380CC4-5D6E-409C-BE32-E72D297353CC}">
                <c16:uniqueId val="{00000020-410F-4EAF-BCB5-0D4A47502F9B}"/>
              </c:ext>
            </c:extLst>
          </c:dPt>
          <c:dPt>
            <c:idx val="30"/>
            <c:invertIfNegative val="0"/>
            <c:bubble3D val="0"/>
            <c:extLst>
              <c:ext xmlns:c16="http://schemas.microsoft.com/office/drawing/2014/chart" uri="{C3380CC4-5D6E-409C-BE32-E72D297353CC}">
                <c16:uniqueId val="{00000021-410F-4EAF-BCB5-0D4A47502F9B}"/>
              </c:ext>
            </c:extLst>
          </c:dPt>
          <c:dPt>
            <c:idx val="31"/>
            <c:invertIfNegative val="0"/>
            <c:bubble3D val="0"/>
            <c:extLst>
              <c:ext xmlns:c16="http://schemas.microsoft.com/office/drawing/2014/chart" uri="{C3380CC4-5D6E-409C-BE32-E72D297353CC}">
                <c16:uniqueId val="{00000022-410F-4EAF-BCB5-0D4A47502F9B}"/>
              </c:ext>
            </c:extLst>
          </c:dPt>
          <c:dPt>
            <c:idx val="32"/>
            <c:invertIfNegative val="0"/>
            <c:bubble3D val="0"/>
            <c:extLst>
              <c:ext xmlns:c16="http://schemas.microsoft.com/office/drawing/2014/chart" uri="{C3380CC4-5D6E-409C-BE32-E72D297353CC}">
                <c16:uniqueId val="{00000023-410F-4EAF-BCB5-0D4A47502F9B}"/>
              </c:ext>
            </c:extLst>
          </c:dPt>
          <c:dPt>
            <c:idx val="33"/>
            <c:invertIfNegative val="0"/>
            <c:bubble3D val="0"/>
            <c:extLst>
              <c:ext xmlns:c16="http://schemas.microsoft.com/office/drawing/2014/chart" uri="{C3380CC4-5D6E-409C-BE32-E72D297353CC}">
                <c16:uniqueId val="{00000024-410F-4EAF-BCB5-0D4A47502F9B}"/>
              </c:ext>
            </c:extLst>
          </c:dPt>
          <c:dPt>
            <c:idx val="34"/>
            <c:invertIfNegative val="0"/>
            <c:bubble3D val="0"/>
            <c:extLst>
              <c:ext xmlns:c16="http://schemas.microsoft.com/office/drawing/2014/chart" uri="{C3380CC4-5D6E-409C-BE32-E72D297353CC}">
                <c16:uniqueId val="{00000025-410F-4EAF-BCB5-0D4A47502F9B}"/>
              </c:ext>
            </c:extLst>
          </c:dPt>
          <c:dPt>
            <c:idx val="35"/>
            <c:invertIfNegative val="0"/>
            <c:bubble3D val="0"/>
            <c:extLst>
              <c:ext xmlns:c16="http://schemas.microsoft.com/office/drawing/2014/chart" uri="{C3380CC4-5D6E-409C-BE32-E72D297353CC}">
                <c16:uniqueId val="{00000026-410F-4EAF-BCB5-0D4A47502F9B}"/>
              </c:ext>
            </c:extLst>
          </c:dPt>
          <c:dPt>
            <c:idx val="36"/>
            <c:invertIfNegative val="0"/>
            <c:bubble3D val="0"/>
            <c:extLst>
              <c:ext xmlns:c16="http://schemas.microsoft.com/office/drawing/2014/chart" uri="{C3380CC4-5D6E-409C-BE32-E72D297353CC}">
                <c16:uniqueId val="{00000027-410F-4EAF-BCB5-0D4A47502F9B}"/>
              </c:ext>
            </c:extLst>
          </c:dPt>
          <c:dPt>
            <c:idx val="37"/>
            <c:invertIfNegative val="0"/>
            <c:bubble3D val="0"/>
            <c:extLst>
              <c:ext xmlns:c16="http://schemas.microsoft.com/office/drawing/2014/chart" uri="{C3380CC4-5D6E-409C-BE32-E72D297353CC}">
                <c16:uniqueId val="{00000028-410F-4EAF-BCB5-0D4A47502F9B}"/>
              </c:ext>
            </c:extLst>
          </c:dPt>
          <c:dPt>
            <c:idx val="38"/>
            <c:invertIfNegative val="0"/>
            <c:bubble3D val="0"/>
            <c:spPr>
              <a:solidFill>
                <a:srgbClr val="7C878E"/>
              </a:solidFill>
              <a:ln>
                <a:noFill/>
              </a:ln>
              <a:effectLst/>
            </c:spPr>
            <c:extLst>
              <c:ext xmlns:c16="http://schemas.microsoft.com/office/drawing/2014/chart" uri="{C3380CC4-5D6E-409C-BE32-E72D297353CC}">
                <c16:uniqueId val="{0000002A-410F-4EAF-BCB5-0D4A47502F9B}"/>
              </c:ext>
            </c:extLst>
          </c:dPt>
          <c:dPt>
            <c:idx val="39"/>
            <c:invertIfNegative val="0"/>
            <c:bubble3D val="0"/>
            <c:extLst>
              <c:ext xmlns:c16="http://schemas.microsoft.com/office/drawing/2014/chart" uri="{C3380CC4-5D6E-409C-BE32-E72D297353CC}">
                <c16:uniqueId val="{0000002B-410F-4EAF-BCB5-0D4A47502F9B}"/>
              </c:ext>
            </c:extLst>
          </c:dPt>
          <c:dPt>
            <c:idx val="40"/>
            <c:invertIfNegative val="0"/>
            <c:bubble3D val="0"/>
            <c:extLst>
              <c:ext xmlns:c16="http://schemas.microsoft.com/office/drawing/2014/chart" uri="{C3380CC4-5D6E-409C-BE32-E72D297353CC}">
                <c16:uniqueId val="{0000002C-410F-4EAF-BCB5-0D4A47502F9B}"/>
              </c:ext>
            </c:extLst>
          </c:dPt>
          <c:dPt>
            <c:idx val="41"/>
            <c:invertIfNegative val="0"/>
            <c:bubble3D val="0"/>
            <c:extLst>
              <c:ext xmlns:c16="http://schemas.microsoft.com/office/drawing/2014/chart" uri="{C3380CC4-5D6E-409C-BE32-E72D297353CC}">
                <c16:uniqueId val="{0000002D-410F-4EAF-BCB5-0D4A47502F9B}"/>
              </c:ext>
            </c:extLst>
          </c:dPt>
          <c:dPt>
            <c:idx val="43"/>
            <c:invertIfNegative val="0"/>
            <c:bubble3D val="0"/>
            <c:extLst>
              <c:ext xmlns:c16="http://schemas.microsoft.com/office/drawing/2014/chart" uri="{C3380CC4-5D6E-409C-BE32-E72D297353CC}">
                <c16:uniqueId val="{0000002E-410F-4EAF-BCB5-0D4A47502F9B}"/>
              </c:ext>
            </c:extLst>
          </c:dPt>
          <c:dPt>
            <c:idx val="44"/>
            <c:invertIfNegative val="0"/>
            <c:bubble3D val="0"/>
            <c:extLst>
              <c:ext xmlns:c16="http://schemas.microsoft.com/office/drawing/2014/chart" uri="{C3380CC4-5D6E-409C-BE32-E72D297353CC}">
                <c16:uniqueId val="{0000002F-410F-4EAF-BCB5-0D4A47502F9B}"/>
              </c:ext>
            </c:extLst>
          </c:dPt>
          <c:dPt>
            <c:idx val="45"/>
            <c:invertIfNegative val="0"/>
            <c:bubble3D val="0"/>
            <c:extLst>
              <c:ext xmlns:c16="http://schemas.microsoft.com/office/drawing/2014/chart" uri="{C3380CC4-5D6E-409C-BE32-E72D297353CC}">
                <c16:uniqueId val="{00000030-410F-4EAF-BCB5-0D4A47502F9B}"/>
              </c:ext>
            </c:extLst>
          </c:dPt>
          <c:dPt>
            <c:idx val="46"/>
            <c:invertIfNegative val="0"/>
            <c:bubble3D val="0"/>
            <c:extLst>
              <c:ext xmlns:c16="http://schemas.microsoft.com/office/drawing/2014/chart" uri="{C3380CC4-5D6E-409C-BE32-E72D297353CC}">
                <c16:uniqueId val="{00000031-410F-4EAF-BCB5-0D4A47502F9B}"/>
              </c:ext>
            </c:extLst>
          </c:dPt>
          <c:dPt>
            <c:idx val="48"/>
            <c:invertIfNegative val="0"/>
            <c:bubble3D val="0"/>
            <c:extLst>
              <c:ext xmlns:c16="http://schemas.microsoft.com/office/drawing/2014/chart" uri="{C3380CC4-5D6E-409C-BE32-E72D297353CC}">
                <c16:uniqueId val="{00000032-410F-4EAF-BCB5-0D4A47502F9B}"/>
              </c:ext>
            </c:extLst>
          </c:dPt>
          <c:dPt>
            <c:idx val="49"/>
            <c:invertIfNegative val="0"/>
            <c:bubble3D val="0"/>
            <c:extLst>
              <c:ext xmlns:c16="http://schemas.microsoft.com/office/drawing/2014/chart" uri="{C3380CC4-5D6E-409C-BE32-E72D297353CC}">
                <c16:uniqueId val="{00000033-410F-4EAF-BCB5-0D4A47502F9B}"/>
              </c:ext>
            </c:extLst>
          </c:dPt>
          <c:dPt>
            <c:idx val="50"/>
            <c:invertIfNegative val="0"/>
            <c:bubble3D val="0"/>
            <c:spPr>
              <a:solidFill>
                <a:srgbClr val="FBBB27"/>
              </a:solidFill>
              <a:ln>
                <a:noFill/>
              </a:ln>
              <a:effectLst/>
            </c:spPr>
            <c:extLst>
              <c:ext xmlns:c16="http://schemas.microsoft.com/office/drawing/2014/chart" uri="{C3380CC4-5D6E-409C-BE32-E72D297353CC}">
                <c16:uniqueId val="{00000035-410F-4EAF-BCB5-0D4A47502F9B}"/>
              </c:ext>
            </c:extLst>
          </c:dPt>
          <c:dPt>
            <c:idx val="52"/>
            <c:invertIfNegative val="0"/>
            <c:bubble3D val="0"/>
            <c:extLst>
              <c:ext xmlns:c16="http://schemas.microsoft.com/office/drawing/2014/chart" uri="{C3380CC4-5D6E-409C-BE32-E72D297353CC}">
                <c16:uniqueId val="{00000036-410F-4EAF-BCB5-0D4A47502F9B}"/>
              </c:ext>
            </c:extLst>
          </c:dPt>
          <c:dPt>
            <c:idx val="64"/>
            <c:invertIfNegative val="0"/>
            <c:bubble3D val="0"/>
            <c:extLst>
              <c:ext xmlns:c16="http://schemas.microsoft.com/office/drawing/2014/chart" uri="{C3380CC4-5D6E-409C-BE32-E72D297353CC}">
                <c16:uniqueId val="{00000037-410F-4EAF-BCB5-0D4A47502F9B}"/>
              </c:ext>
            </c:extLst>
          </c:dPt>
          <c:dPt>
            <c:idx val="76"/>
            <c:invertIfNegative val="0"/>
            <c:bubble3D val="0"/>
            <c:extLst>
              <c:ext xmlns:c16="http://schemas.microsoft.com/office/drawing/2014/chart" uri="{C3380CC4-5D6E-409C-BE32-E72D297353CC}">
                <c16:uniqueId val="{00000038-410F-4EAF-BCB5-0D4A47502F9B}"/>
              </c:ext>
            </c:extLst>
          </c:dPt>
          <c:dLbls>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0F-4EAF-BCB5-0D4A47502F9B}"/>
                </c:ext>
              </c:extLst>
            </c:dLbl>
            <c:dLbl>
              <c:idx val="1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10F-4EAF-BCB5-0D4A47502F9B}"/>
                </c:ext>
              </c:extLst>
            </c:dLbl>
            <c:dLbl>
              <c:idx val="2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10F-4EAF-BCB5-0D4A47502F9B}"/>
                </c:ext>
              </c:extLst>
            </c:dLbl>
            <c:dLbl>
              <c:idx val="3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10F-4EAF-BCB5-0D4A47502F9B}"/>
                </c:ext>
              </c:extLst>
            </c:dLbl>
            <c:dLbl>
              <c:idx val="5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10F-4EAF-BCB5-0D4A47502F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[2]Jalisco!$A$3:$B$53</c:f>
              <c:multiLvlStrCache>
                <c:ptCount val="5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lvl>
                <c:lvl>
                  <c:pt idx="0">
                    <c:v>2018</c:v>
                  </c:pt>
                  <c:pt idx="12">
                    <c:v>2019</c:v>
                  </c:pt>
                  <c:pt idx="24">
                    <c:v>2020</c:v>
                  </c:pt>
                  <c:pt idx="36">
                    <c:v>2021</c:v>
                  </c:pt>
                  <c:pt idx="48">
                    <c:v>2022</c:v>
                  </c:pt>
                </c:lvl>
              </c:multiLvlStrCache>
            </c:multiLvlStrRef>
          </c:cat>
          <c:val>
            <c:numRef>
              <c:f>[2]Jalisco!$H$3:$H$53</c:f>
              <c:numCache>
                <c:formatCode>General</c:formatCode>
                <c:ptCount val="51"/>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pt idx="47">
                  <c:v>0.11429700311838829</c:v>
                </c:pt>
                <c:pt idx="48">
                  <c:v>0.11401924815228373</c:v>
                </c:pt>
                <c:pt idx="49">
                  <c:v>0.1169105050913463</c:v>
                </c:pt>
                <c:pt idx="50">
                  <c:v>0.11708746839460572</c:v>
                </c:pt>
              </c:numCache>
            </c:numRef>
          </c:val>
          <c:extLst>
            <c:ext xmlns:c16="http://schemas.microsoft.com/office/drawing/2014/chart" uri="{C3380CC4-5D6E-409C-BE32-E72D297353CC}">
              <c16:uniqueId val="{00000039-410F-4EAF-BCB5-0D4A47502F9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[2]Jalisco!$W$2</c:f>
              <c:strCache>
                <c:ptCount val="1"/>
                <c:pt idx="0">
                  <c:v>Nacional</c:v>
                </c:pt>
              </c:strCache>
            </c:strRef>
          </c:tx>
          <c:spPr>
            <a:ln w="28575" cap="rnd">
              <a:solidFill>
                <a:srgbClr val="B69630"/>
              </a:solidFill>
              <a:round/>
            </a:ln>
            <a:effectLst/>
          </c:spPr>
          <c:marker>
            <c:symbol val="none"/>
          </c:marker>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10F-4EAF-BCB5-0D4A47502F9B}"/>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10F-4EAF-BCB5-0D4A47502F9B}"/>
                </c:ext>
              </c:extLst>
            </c:dLbl>
            <c:dLbl>
              <c:idx val="2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10F-4EAF-BCB5-0D4A47502F9B}"/>
                </c:ext>
              </c:extLst>
            </c:dLbl>
            <c:dLbl>
              <c:idx val="3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10F-4EAF-BCB5-0D4A47502F9B}"/>
                </c:ext>
              </c:extLst>
            </c:dLbl>
            <c:dLbl>
              <c:idx val="5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10F-4EAF-BCB5-0D4A47502F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[2]Jalisco!$A$3:$B$53</c:f>
              <c:multiLvlStrCache>
                <c:ptCount val="5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lvl>
                <c:lvl>
                  <c:pt idx="0">
                    <c:v>2018</c:v>
                  </c:pt>
                  <c:pt idx="12">
                    <c:v>2019</c:v>
                  </c:pt>
                  <c:pt idx="24">
                    <c:v>2020</c:v>
                  </c:pt>
                  <c:pt idx="36">
                    <c:v>2021</c:v>
                  </c:pt>
                  <c:pt idx="48">
                    <c:v>2022</c:v>
                  </c:pt>
                </c:lvl>
              </c:multiLvlStrCache>
            </c:multiLvlStrRef>
          </c:cat>
          <c:val>
            <c:numRef>
              <c:f>[2]Jalisco!$W$3:$W$53</c:f>
              <c:numCache>
                <c:formatCode>General</c:formatCode>
                <c:ptCount val="51"/>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pt idx="47">
                  <c:v>0.1329077115330817</c:v>
                </c:pt>
                <c:pt idx="48">
                  <c:v>0.13239091185939267</c:v>
                </c:pt>
                <c:pt idx="49">
                  <c:v>0.13516746736802751</c:v>
                </c:pt>
                <c:pt idx="50">
                  <c:v>0.13461848033868093</c:v>
                </c:pt>
              </c:numCache>
            </c:numRef>
          </c:val>
          <c:smooth val="0"/>
          <c:extLst>
            <c:ext xmlns:c16="http://schemas.microsoft.com/office/drawing/2014/chart" uri="{C3380CC4-5D6E-409C-BE32-E72D297353CC}">
              <c16:uniqueId val="{0000003F-410F-4EAF-BCB5-0D4A47502F9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7C878E"/>
              </a:solidFill>
              <a:ln>
                <a:noFill/>
              </a:ln>
              <a:effectLst/>
            </c:spPr>
            <c:extLst>
              <c:ext xmlns:c16="http://schemas.microsoft.com/office/drawing/2014/chart" uri="{C3380CC4-5D6E-409C-BE32-E72D297353CC}">
                <c16:uniqueId val="{00000008-3CCD-4360-9E44-D9EC33FE79A4}"/>
              </c:ext>
            </c:extLst>
          </c:dPt>
          <c:dPt>
            <c:idx val="14"/>
            <c:invertIfNegative val="0"/>
            <c:bubble3D val="0"/>
            <c:spPr>
              <a:solidFill>
                <a:srgbClr val="7C878E"/>
              </a:solidFill>
              <a:ln>
                <a:noFill/>
              </a:ln>
              <a:effectLst/>
            </c:spPr>
            <c:extLst>
              <c:ext xmlns:c16="http://schemas.microsoft.com/office/drawing/2014/chart" uri="{C3380CC4-5D6E-409C-BE32-E72D297353CC}">
                <c16:uniqueId val="{0000000A-7774-4357-A524-A6909E749A0B}"/>
              </c:ext>
            </c:extLst>
          </c:dPt>
          <c:dPt>
            <c:idx val="15"/>
            <c:invertIfNegative val="0"/>
            <c:bubble3D val="0"/>
            <c:spPr>
              <a:solidFill>
                <a:srgbClr val="7C878E"/>
              </a:solidFill>
              <a:ln>
                <a:noFill/>
              </a:ln>
              <a:effectLst/>
            </c:spPr>
            <c:extLst>
              <c:ext xmlns:c16="http://schemas.microsoft.com/office/drawing/2014/chart" uri="{C3380CC4-5D6E-409C-BE32-E72D297353CC}">
                <c16:uniqueId val="{00000001-1681-444D-9A22-8E7158CC727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1681-444D-9A22-8E7158CC7275}"/>
              </c:ext>
            </c:extLst>
          </c:dPt>
          <c:dPt>
            <c:idx val="27"/>
            <c:invertIfNegative val="0"/>
            <c:bubble3D val="0"/>
            <c:spPr>
              <a:solidFill>
                <a:srgbClr val="7C878E"/>
              </a:solidFill>
              <a:ln>
                <a:noFill/>
              </a:ln>
              <a:effectLst/>
            </c:spPr>
            <c:extLst>
              <c:ext xmlns:c16="http://schemas.microsoft.com/office/drawing/2014/chart" uri="{C3380CC4-5D6E-409C-BE32-E72D297353CC}">
                <c16:uniqueId val="{00000005-1681-444D-9A22-8E7158CC7275}"/>
              </c:ext>
            </c:extLst>
          </c:dPt>
          <c:dPt>
            <c:idx val="28"/>
            <c:invertIfNegative val="0"/>
            <c:bubble3D val="0"/>
            <c:spPr>
              <a:solidFill>
                <a:srgbClr val="7C878E"/>
              </a:solidFill>
              <a:ln>
                <a:noFill/>
              </a:ln>
              <a:effectLst/>
            </c:spPr>
            <c:extLst>
              <c:ext xmlns:c16="http://schemas.microsoft.com/office/drawing/2014/chart" uri="{C3380CC4-5D6E-409C-BE32-E72D297353CC}">
                <c16:uniqueId val="{00000007-1681-444D-9A22-8E7158CC72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'F28'!$A$6:$A$38</c:f>
              <c:strCache>
                <c:ptCount val="33"/>
                <c:pt idx="0">
                  <c:v>Tabasco</c:v>
                </c:pt>
                <c:pt idx="1">
                  <c:v>Sonora</c:v>
                </c:pt>
                <c:pt idx="2">
                  <c:v>Tamaulipas</c:v>
                </c:pt>
                <c:pt idx="3">
                  <c:v>Veracruz</c:v>
                </c:pt>
                <c:pt idx="4">
                  <c:v>Guerrero</c:v>
                </c:pt>
                <c:pt idx="5">
                  <c:v>México</c:v>
                </c:pt>
                <c:pt idx="6">
                  <c:v>Coahuila</c:v>
                </c:pt>
                <c:pt idx="7">
                  <c:v>Ciudad de México</c:v>
                </c:pt>
                <c:pt idx="8">
                  <c:v>Quintana Roo</c:v>
                </c:pt>
                <c:pt idx="9">
                  <c:v>Oaxaca</c:v>
                </c:pt>
                <c:pt idx="10">
                  <c:v>Durango</c:v>
                </c:pt>
                <c:pt idx="11">
                  <c:v>Campeche</c:v>
                </c:pt>
                <c:pt idx="12">
                  <c:v>Nacional</c:v>
                </c:pt>
                <c:pt idx="13">
                  <c:v>Yucatán</c:v>
                </c:pt>
                <c:pt idx="14">
                  <c:v>Nuevo León</c:v>
                </c:pt>
                <c:pt idx="15">
                  <c:v>Morelos</c:v>
                </c:pt>
                <c:pt idx="16">
                  <c:v>Baja California</c:v>
                </c:pt>
                <c:pt idx="17">
                  <c:v>Tlaxcala</c:v>
                </c:pt>
                <c:pt idx="18">
                  <c:v>Chihuahua</c:v>
                </c:pt>
                <c:pt idx="19">
                  <c:v>Hidalgo</c:v>
                </c:pt>
                <c:pt idx="20">
                  <c:v>Sinaloa</c:v>
                </c:pt>
                <c:pt idx="21">
                  <c:v>Baja California Sur</c:v>
                </c:pt>
                <c:pt idx="22">
                  <c:v>Puebla</c:v>
                </c:pt>
                <c:pt idx="23">
                  <c:v>Chiapas</c:v>
                </c:pt>
                <c:pt idx="24">
                  <c:v>Colima</c:v>
                </c:pt>
                <c:pt idx="25">
                  <c:v>Jalisco</c:v>
                </c:pt>
                <c:pt idx="26">
                  <c:v>Michoacán</c:v>
                </c:pt>
                <c:pt idx="27">
                  <c:v>Guanajuato</c:v>
                </c:pt>
                <c:pt idx="28">
                  <c:v>Nayarit</c:v>
                </c:pt>
                <c:pt idx="29">
                  <c:v>Querétaro</c:v>
                </c:pt>
                <c:pt idx="30">
                  <c:v>Aguascalientes</c:v>
                </c:pt>
                <c:pt idx="31">
                  <c:v>San Luis Potosí</c:v>
                </c:pt>
                <c:pt idx="32">
                  <c:v>Zacatecas</c:v>
                </c:pt>
              </c:strCache>
            </c:strRef>
          </c:cat>
          <c:val>
            <c:numRef>
              <c:f>'F28'!$B$6:$B$38</c:f>
              <c:numCache>
                <c:formatCode>0.00%</c:formatCode>
                <c:ptCount val="33"/>
                <c:pt idx="0">
                  <c:v>0.210135086841541</c:v>
                </c:pt>
                <c:pt idx="1">
                  <c:v>0.17731842043579979</c:v>
                </c:pt>
                <c:pt idx="2">
                  <c:v>0.16740567029271111</c:v>
                </c:pt>
                <c:pt idx="3">
                  <c:v>0.16613156509056343</c:v>
                </c:pt>
                <c:pt idx="4">
                  <c:v>0.15165345504043559</c:v>
                </c:pt>
                <c:pt idx="5">
                  <c:v>0.1506565537514386</c:v>
                </c:pt>
                <c:pt idx="6">
                  <c:v>0.14672694576561737</c:v>
                </c:pt>
                <c:pt idx="7">
                  <c:v>0.14631068823224275</c:v>
                </c:pt>
                <c:pt idx="8">
                  <c:v>0.14359504132231404</c:v>
                </c:pt>
                <c:pt idx="9">
                  <c:v>0.14224732091244607</c:v>
                </c:pt>
                <c:pt idx="10">
                  <c:v>0.14060348065606612</c:v>
                </c:pt>
                <c:pt idx="11">
                  <c:v>0.13627782584755763</c:v>
                </c:pt>
                <c:pt idx="12">
                  <c:v>0.13461848033868093</c:v>
                </c:pt>
                <c:pt idx="13">
                  <c:v>0.13298129635601419</c:v>
                </c:pt>
                <c:pt idx="14">
                  <c:v>0.13269733925697208</c:v>
                </c:pt>
                <c:pt idx="15">
                  <c:v>0.13264310365345711</c:v>
                </c:pt>
                <c:pt idx="16">
                  <c:v>0.1324848841339745</c:v>
                </c:pt>
                <c:pt idx="17">
                  <c:v>0.1320861277797388</c:v>
                </c:pt>
                <c:pt idx="18">
                  <c:v>0.1299479593166861</c:v>
                </c:pt>
                <c:pt idx="19">
                  <c:v>0.12951992419475006</c:v>
                </c:pt>
                <c:pt idx="20">
                  <c:v>0.12739262242481911</c:v>
                </c:pt>
                <c:pt idx="21">
                  <c:v>0.12644738439130962</c:v>
                </c:pt>
                <c:pt idx="22">
                  <c:v>0.12606401206223014</c:v>
                </c:pt>
                <c:pt idx="23">
                  <c:v>0.12288077323536924</c:v>
                </c:pt>
                <c:pt idx="24">
                  <c:v>0.12073263624402743</c:v>
                </c:pt>
                <c:pt idx="25">
                  <c:v>0.11708746839460572</c:v>
                </c:pt>
                <c:pt idx="26">
                  <c:v>0.11473334106128563</c:v>
                </c:pt>
                <c:pt idx="27">
                  <c:v>0.11284692007657579</c:v>
                </c:pt>
                <c:pt idx="28">
                  <c:v>0.1095617111535796</c:v>
                </c:pt>
                <c:pt idx="29">
                  <c:v>9.6944320842664258E-2</c:v>
                </c:pt>
                <c:pt idx="30">
                  <c:v>9.3359314533385543E-2</c:v>
                </c:pt>
                <c:pt idx="31">
                  <c:v>8.1870612758999137E-2</c:v>
                </c:pt>
                <c:pt idx="32">
                  <c:v>8.0083019058948587E-2</c:v>
                </c:pt>
              </c:numCache>
            </c:numRef>
          </c:val>
          <c:extLst>
            <c:ext xmlns:c16="http://schemas.microsoft.com/office/drawing/2014/chart" uri="{C3380CC4-5D6E-409C-BE32-E72D297353CC}">
              <c16:uniqueId val="{00000008-1681-444D-9A22-8E7158CC727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strRef>
              <c:f>[2]Jalisco!$AI$2</c:f>
              <c:strCache>
                <c:ptCount val="1"/>
                <c:pt idx="0">
                  <c:v>Jalisco: Cartera en prórroga</c:v>
                </c:pt>
              </c:strCache>
            </c:strRef>
          </c:tx>
          <c:spPr>
            <a:ln w="28575" cap="rnd">
              <a:solidFill>
                <a:srgbClr val="FBBB27"/>
              </a:solidFill>
              <a:prstDash val="sysDash"/>
              <a:round/>
            </a:ln>
            <a:effectLst/>
          </c:spPr>
          <c:marker>
            <c:symbol val="none"/>
          </c:marker>
          <c:dPt>
            <c:idx val="4"/>
            <c:marker>
              <c:symbol val="none"/>
            </c:marker>
            <c:bubble3D val="0"/>
            <c:extLst>
              <c:ext xmlns:c16="http://schemas.microsoft.com/office/drawing/2014/chart" uri="{C3380CC4-5D6E-409C-BE32-E72D297353CC}">
                <c16:uniqueId val="{00000000-C64D-4E50-8667-1C28D1684105}"/>
              </c:ext>
            </c:extLst>
          </c:dPt>
          <c:dPt>
            <c:idx val="16"/>
            <c:marker>
              <c:symbol val="none"/>
            </c:marker>
            <c:bubble3D val="0"/>
            <c:extLst>
              <c:ext xmlns:c16="http://schemas.microsoft.com/office/drawing/2014/chart" uri="{C3380CC4-5D6E-409C-BE32-E72D297353CC}">
                <c16:uniqueId val="{00000001-C64D-4E50-8667-1C28D1684105}"/>
              </c:ext>
            </c:extLst>
          </c:dPt>
          <c:dPt>
            <c:idx val="28"/>
            <c:marker>
              <c:symbol val="none"/>
            </c:marker>
            <c:bubble3D val="0"/>
            <c:extLst>
              <c:ext xmlns:c16="http://schemas.microsoft.com/office/drawing/2014/chart" uri="{C3380CC4-5D6E-409C-BE32-E72D297353CC}">
                <c16:uniqueId val="{00000002-C64D-4E50-8667-1C28D1684105}"/>
              </c:ext>
            </c:extLst>
          </c:dPt>
          <c:dPt>
            <c:idx val="40"/>
            <c:marker>
              <c:symbol val="none"/>
            </c:marker>
            <c:bubble3D val="0"/>
            <c:extLst>
              <c:ext xmlns:c16="http://schemas.microsoft.com/office/drawing/2014/chart" uri="{C3380CC4-5D6E-409C-BE32-E72D297353CC}">
                <c16:uniqueId val="{00000003-C64D-4E50-8667-1C28D1684105}"/>
              </c:ext>
            </c:extLst>
          </c:dPt>
          <c:dPt>
            <c:idx val="52"/>
            <c:marker>
              <c:symbol val="none"/>
            </c:marker>
            <c:bubble3D val="0"/>
            <c:extLst>
              <c:ext xmlns:c16="http://schemas.microsoft.com/office/drawing/2014/chart" uri="{C3380CC4-5D6E-409C-BE32-E72D297353CC}">
                <c16:uniqueId val="{00000004-C64D-4E50-8667-1C28D1684105}"/>
              </c:ext>
            </c:extLst>
          </c:dPt>
          <c:dPt>
            <c:idx val="64"/>
            <c:marker>
              <c:symbol val="none"/>
            </c:marker>
            <c:bubble3D val="0"/>
            <c:extLst>
              <c:ext xmlns:c16="http://schemas.microsoft.com/office/drawing/2014/chart" uri="{C3380CC4-5D6E-409C-BE32-E72D297353CC}">
                <c16:uniqueId val="{00000005-C64D-4E50-8667-1C28D1684105}"/>
              </c:ext>
            </c:extLst>
          </c:dPt>
          <c:dPt>
            <c:idx val="76"/>
            <c:marker>
              <c:symbol val="none"/>
            </c:marker>
            <c:bubble3D val="0"/>
            <c:extLst>
              <c:ext xmlns:c16="http://schemas.microsoft.com/office/drawing/2014/chart" uri="{C3380CC4-5D6E-409C-BE32-E72D297353CC}">
                <c16:uniqueId val="{00000006-C64D-4E50-8667-1C28D1684105}"/>
              </c:ext>
            </c:extLst>
          </c:dPt>
          <c:dLbls>
            <c:dLbl>
              <c:idx val="50"/>
              <c:layout>
                <c:manualLayout>
                  <c:x val="-5.6099025601503527E-4"/>
                  <c:y val="-9.2211876929372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4D-4E50-8667-1C28D16841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[2]Jalisco!$AG$3:$AH$53</c:f>
              <c:multiLvlStrCache>
                <c:ptCount val="5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lvl>
                <c:lvl>
                  <c:pt idx="0">
                    <c:v>2018</c:v>
                  </c:pt>
                  <c:pt idx="12">
                    <c:v>2019</c:v>
                  </c:pt>
                  <c:pt idx="24">
                    <c:v>2020</c:v>
                  </c:pt>
                  <c:pt idx="36">
                    <c:v>2021</c:v>
                  </c:pt>
                  <c:pt idx="48">
                    <c:v>2022</c:v>
                  </c:pt>
                </c:lvl>
              </c:multiLvlStrCache>
            </c:multiLvlStrRef>
          </c:cat>
          <c:val>
            <c:numRef>
              <c:f>[2]Jalisco!$AI$3:$AI$53</c:f>
              <c:numCache>
                <c:formatCode>General</c:formatCode>
                <c:ptCount val="51"/>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pt idx="50">
                  <c:v>4.0063573140926269E-2</c:v>
                </c:pt>
              </c:numCache>
            </c:numRef>
          </c:val>
          <c:smooth val="0"/>
          <c:extLst>
            <c:ext xmlns:c16="http://schemas.microsoft.com/office/drawing/2014/chart" uri="{C3380CC4-5D6E-409C-BE32-E72D297353CC}">
              <c16:uniqueId val="{00000008-C64D-4E50-8667-1C28D1684105}"/>
            </c:ext>
          </c:extLst>
        </c:ser>
        <c:ser>
          <c:idx val="1"/>
          <c:order val="1"/>
          <c:tx>
            <c:strRef>
              <c:f>[2]Jalisco!$AJ$2</c:f>
              <c:strCache>
                <c:ptCount val="1"/>
                <c:pt idx="0">
                  <c:v>Jalisco: Cartera vencida</c:v>
                </c:pt>
              </c:strCache>
            </c:strRef>
          </c:tx>
          <c:spPr>
            <a:ln w="28575" cap="rnd">
              <a:solidFill>
                <a:srgbClr val="FBBB27"/>
              </a:solidFill>
              <a:round/>
            </a:ln>
            <a:effectLst/>
          </c:spPr>
          <c:marker>
            <c:symbol val="none"/>
          </c:marker>
          <c:dLbls>
            <c:dLbl>
              <c:idx val="5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4D-4E50-8667-1C28D16841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[2]Jalisco!$AG$3:$AH$53</c:f>
              <c:multiLvlStrCache>
                <c:ptCount val="5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lvl>
                <c:lvl>
                  <c:pt idx="0">
                    <c:v>2018</c:v>
                  </c:pt>
                  <c:pt idx="12">
                    <c:v>2019</c:v>
                  </c:pt>
                  <c:pt idx="24">
                    <c:v>2020</c:v>
                  </c:pt>
                  <c:pt idx="36">
                    <c:v>2021</c:v>
                  </c:pt>
                  <c:pt idx="48">
                    <c:v>2022</c:v>
                  </c:pt>
                </c:lvl>
              </c:multiLvlStrCache>
            </c:multiLvlStrRef>
          </c:cat>
          <c:val>
            <c:numRef>
              <c:f>[2]Jalisco!$AJ$3:$AJ$53</c:f>
              <c:numCache>
                <c:formatCode>General</c:formatCode>
                <c:ptCount val="51"/>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pt idx="50">
                  <c:v>0.15080873643625239</c:v>
                </c:pt>
              </c:numCache>
            </c:numRef>
          </c:val>
          <c:smooth val="0"/>
          <c:extLst>
            <c:ext xmlns:c16="http://schemas.microsoft.com/office/drawing/2014/chart" uri="{C3380CC4-5D6E-409C-BE32-E72D297353CC}">
              <c16:uniqueId val="{0000000A-C64D-4E50-8667-1C28D1684105}"/>
            </c:ext>
          </c:extLst>
        </c:ser>
        <c:ser>
          <c:idx val="2"/>
          <c:order val="2"/>
          <c:tx>
            <c:strRef>
              <c:f>[2]Jalisco!$AM$2</c:f>
              <c:strCache>
                <c:ptCount val="1"/>
                <c:pt idx="0">
                  <c:v>Nacional: Cartera en prórroga</c:v>
                </c:pt>
              </c:strCache>
            </c:strRef>
          </c:tx>
          <c:spPr>
            <a:ln w="28575" cap="rnd">
              <a:solidFill>
                <a:srgbClr val="95682B"/>
              </a:solidFill>
              <a:prstDash val="sysDot"/>
              <a:round/>
            </a:ln>
            <a:effectLst/>
          </c:spPr>
          <c:marker>
            <c:symbol val="none"/>
          </c:marker>
          <c:dLbls>
            <c:dLbl>
              <c:idx val="50"/>
              <c:layout>
                <c:manualLayout>
                  <c:x val="-5.6099025601503527E-4"/>
                  <c:y val="-3.847630918534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4D-4E50-8667-1C28D16841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[2]Jalisco!$AG$3:$AH$53</c:f>
              <c:multiLvlStrCache>
                <c:ptCount val="5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lvl>
                <c:lvl>
                  <c:pt idx="0">
                    <c:v>2018</c:v>
                  </c:pt>
                  <c:pt idx="12">
                    <c:v>2019</c:v>
                  </c:pt>
                  <c:pt idx="24">
                    <c:v>2020</c:v>
                  </c:pt>
                  <c:pt idx="36">
                    <c:v>2021</c:v>
                  </c:pt>
                  <c:pt idx="48">
                    <c:v>2022</c:v>
                  </c:pt>
                </c:lvl>
              </c:multiLvlStrCache>
            </c:multiLvlStrRef>
          </c:cat>
          <c:val>
            <c:numRef>
              <c:f>[2]Jalisco!$AM$3:$AM$53</c:f>
              <c:numCache>
                <c:formatCode>General</c:formatCode>
                <c:ptCount val="51"/>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pt idx="50">
                  <c:v>3.9905989492006688E-2</c:v>
                </c:pt>
              </c:numCache>
            </c:numRef>
          </c:val>
          <c:smooth val="0"/>
          <c:extLst>
            <c:ext xmlns:c16="http://schemas.microsoft.com/office/drawing/2014/chart" uri="{C3380CC4-5D6E-409C-BE32-E72D297353CC}">
              <c16:uniqueId val="{0000000C-C64D-4E50-8667-1C28D1684105}"/>
            </c:ext>
          </c:extLst>
        </c:ser>
        <c:ser>
          <c:idx val="3"/>
          <c:order val="3"/>
          <c:tx>
            <c:strRef>
              <c:f>[2]Jalisco!$AN$2</c:f>
              <c:strCache>
                <c:ptCount val="1"/>
                <c:pt idx="0">
                  <c:v>Nacional: Cartera vencida</c:v>
                </c:pt>
              </c:strCache>
            </c:strRef>
          </c:tx>
          <c:spPr>
            <a:ln w="28575" cap="rnd">
              <a:solidFill>
                <a:srgbClr val="95682B"/>
              </a:solidFill>
              <a:round/>
            </a:ln>
            <a:effectLst/>
          </c:spPr>
          <c:marker>
            <c:symbol val="none"/>
          </c:marker>
          <c:dLbls>
            <c:dLbl>
              <c:idx val="5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4D-4E50-8667-1C28D16841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[2]Jalisco!$AG$3:$AH$53</c:f>
              <c:multiLvlStrCache>
                <c:ptCount val="5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lvl>
                <c:lvl>
                  <c:pt idx="0">
                    <c:v>2018</c:v>
                  </c:pt>
                  <c:pt idx="12">
                    <c:v>2019</c:v>
                  </c:pt>
                  <c:pt idx="24">
                    <c:v>2020</c:v>
                  </c:pt>
                  <c:pt idx="36">
                    <c:v>2021</c:v>
                  </c:pt>
                  <c:pt idx="48">
                    <c:v>2022</c:v>
                  </c:pt>
                </c:lvl>
              </c:multiLvlStrCache>
            </c:multiLvlStrRef>
          </c:cat>
          <c:val>
            <c:numRef>
              <c:f>[2]Jalisco!$AN$3:$AN$53</c:f>
              <c:numCache>
                <c:formatCode>General</c:formatCode>
                <c:ptCount val="51"/>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pt idx="50">
                  <c:v>0.17416098116396331</c:v>
                </c:pt>
              </c:numCache>
            </c:numRef>
          </c:val>
          <c:smooth val="0"/>
          <c:extLst>
            <c:ext xmlns:c16="http://schemas.microsoft.com/office/drawing/2014/chart" uri="{C3380CC4-5D6E-409C-BE32-E72D297353CC}">
              <c16:uniqueId val="{0000000E-C64D-4E50-8667-1C28D1684105}"/>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7C878E"/>
              </a:solidFill>
              <a:ln>
                <a:noFill/>
              </a:ln>
              <a:effectLst/>
            </c:spPr>
            <c:extLst>
              <c:ext xmlns:c16="http://schemas.microsoft.com/office/drawing/2014/chart" uri="{C3380CC4-5D6E-409C-BE32-E72D297353CC}">
                <c16:uniqueId val="{00000008-872E-4FF0-9360-4E2563079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1-6993-4262-9A99-3271196C5243}"/>
              </c:ext>
            </c:extLst>
          </c:dPt>
          <c:dPt>
            <c:idx val="15"/>
            <c:invertIfNegative val="0"/>
            <c:bubble3D val="0"/>
            <c:spPr>
              <a:solidFill>
                <a:srgbClr val="7C878E"/>
              </a:solidFill>
              <a:ln>
                <a:noFill/>
              </a:ln>
              <a:effectLst/>
            </c:spPr>
            <c:extLst>
              <c:ext xmlns:c16="http://schemas.microsoft.com/office/drawing/2014/chart" uri="{C3380CC4-5D6E-409C-BE32-E72D297353CC}">
                <c16:uniqueId val="{00000003-6993-4262-9A99-3271196C5243}"/>
              </c:ext>
            </c:extLst>
          </c:dPt>
          <c:dPt>
            <c:idx val="16"/>
            <c:invertIfNegative val="0"/>
            <c:bubble3D val="0"/>
            <c:spPr>
              <a:solidFill>
                <a:srgbClr val="7C878E"/>
              </a:solidFill>
              <a:ln>
                <a:noFill/>
              </a:ln>
              <a:effectLst/>
            </c:spPr>
            <c:extLst>
              <c:ext xmlns:c16="http://schemas.microsoft.com/office/drawing/2014/chart" uri="{C3380CC4-5D6E-409C-BE32-E72D297353CC}">
                <c16:uniqueId val="{00000006-5E7D-4C36-95BD-BA498A08BB0E}"/>
              </c:ext>
            </c:extLst>
          </c:dPt>
          <c:dPt>
            <c:idx val="27"/>
            <c:invertIfNegative val="0"/>
            <c:bubble3D val="0"/>
            <c:spPr>
              <a:solidFill>
                <a:srgbClr val="7C878E"/>
              </a:solidFill>
              <a:ln>
                <a:noFill/>
              </a:ln>
              <a:effectLst/>
            </c:spPr>
            <c:extLst>
              <c:ext xmlns:c16="http://schemas.microsoft.com/office/drawing/2014/chart" uri="{C3380CC4-5D6E-409C-BE32-E72D297353CC}">
                <c16:uniqueId val="{00000005-6993-4262-9A99-3271196C52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'F30'!$A$6:$A$38</c:f>
              <c:strCache>
                <c:ptCount val="33"/>
                <c:pt idx="0">
                  <c:v>Tabasco</c:v>
                </c:pt>
                <c:pt idx="1">
                  <c:v>Guerrero</c:v>
                </c:pt>
                <c:pt idx="2">
                  <c:v>Sonora</c:v>
                </c:pt>
                <c:pt idx="3">
                  <c:v>Veracruz</c:v>
                </c:pt>
                <c:pt idx="4">
                  <c:v>Ciudad de México</c:v>
                </c:pt>
                <c:pt idx="5">
                  <c:v>Tamaulipas</c:v>
                </c:pt>
                <c:pt idx="6">
                  <c:v>México</c:v>
                </c:pt>
                <c:pt idx="7">
                  <c:v>Oaxaca</c:v>
                </c:pt>
                <c:pt idx="8">
                  <c:v>Campeche</c:v>
                </c:pt>
                <c:pt idx="9">
                  <c:v>Morelos</c:v>
                </c:pt>
                <c:pt idx="10">
                  <c:v>Quintana Roo</c:v>
                </c:pt>
                <c:pt idx="11">
                  <c:v>Coahuila</c:v>
                </c:pt>
                <c:pt idx="12">
                  <c:v>Tlaxcala</c:v>
                </c:pt>
                <c:pt idx="13">
                  <c:v>Nacional</c:v>
                </c:pt>
                <c:pt idx="14">
                  <c:v>Yucatán</c:v>
                </c:pt>
                <c:pt idx="15">
                  <c:v>Puebla</c:v>
                </c:pt>
                <c:pt idx="16">
                  <c:v>Durango</c:v>
                </c:pt>
                <c:pt idx="17">
                  <c:v>Baja California Sur</c:v>
                </c:pt>
                <c:pt idx="18">
                  <c:v>Sinaloa</c:v>
                </c:pt>
                <c:pt idx="19">
                  <c:v>Hidalgo</c:v>
                </c:pt>
                <c:pt idx="20">
                  <c:v>Nuevo León</c:v>
                </c:pt>
                <c:pt idx="21">
                  <c:v>Baja California</c:v>
                </c:pt>
                <c:pt idx="22">
                  <c:v>Chiapas</c:v>
                </c:pt>
                <c:pt idx="23">
                  <c:v>Chihuahua</c:v>
                </c:pt>
                <c:pt idx="24">
                  <c:v>Colima</c:v>
                </c:pt>
                <c:pt idx="25">
                  <c:v>Michoacán</c:v>
                </c:pt>
                <c:pt idx="26">
                  <c:v>Jalisco</c:v>
                </c:pt>
                <c:pt idx="27">
                  <c:v>Nayarit</c:v>
                </c:pt>
                <c:pt idx="28">
                  <c:v>Guanajuato</c:v>
                </c:pt>
                <c:pt idx="29">
                  <c:v>Querétaro</c:v>
                </c:pt>
                <c:pt idx="30">
                  <c:v>Aguascalientes</c:v>
                </c:pt>
                <c:pt idx="31">
                  <c:v>San Luis Potosí</c:v>
                </c:pt>
                <c:pt idx="32">
                  <c:v>Zacatecas</c:v>
                </c:pt>
              </c:strCache>
            </c:strRef>
          </c:cat>
          <c:val>
            <c:numRef>
              <c:f>'F30'!$B$6:$B$38</c:f>
              <c:numCache>
                <c:formatCode>0.00%</c:formatCode>
                <c:ptCount val="33"/>
                <c:pt idx="0">
                  <c:v>0.2705235991608515</c:v>
                </c:pt>
                <c:pt idx="1">
                  <c:v>0.22290393965576163</c:v>
                </c:pt>
                <c:pt idx="2">
                  <c:v>0.21845533215722338</c:v>
                </c:pt>
                <c:pt idx="3">
                  <c:v>0.21603141538034373</c:v>
                </c:pt>
                <c:pt idx="4">
                  <c:v>0.21500364203499103</c:v>
                </c:pt>
                <c:pt idx="5">
                  <c:v>0.20736258646035535</c:v>
                </c:pt>
                <c:pt idx="6">
                  <c:v>0.20289303825471303</c:v>
                </c:pt>
                <c:pt idx="7">
                  <c:v>0.19823892645992611</c:v>
                </c:pt>
                <c:pt idx="8">
                  <c:v>0.19197309871684265</c:v>
                </c:pt>
                <c:pt idx="9">
                  <c:v>0.18847439325420656</c:v>
                </c:pt>
                <c:pt idx="10">
                  <c:v>0.18349071871999867</c:v>
                </c:pt>
                <c:pt idx="11">
                  <c:v>0.17881806214704221</c:v>
                </c:pt>
                <c:pt idx="12">
                  <c:v>0.17645148160095281</c:v>
                </c:pt>
                <c:pt idx="13">
                  <c:v>0.17416098116396331</c:v>
                </c:pt>
                <c:pt idx="14">
                  <c:v>0.17339505013663956</c:v>
                </c:pt>
                <c:pt idx="15">
                  <c:v>0.17040698021393239</c:v>
                </c:pt>
                <c:pt idx="16">
                  <c:v>0.17020808615187466</c:v>
                </c:pt>
                <c:pt idx="17">
                  <c:v>0.16881135818675061</c:v>
                </c:pt>
                <c:pt idx="18">
                  <c:v>0.16722062852224784</c:v>
                </c:pt>
                <c:pt idx="19">
                  <c:v>0.16643696792610774</c:v>
                </c:pt>
                <c:pt idx="20">
                  <c:v>0.16472537734102555</c:v>
                </c:pt>
                <c:pt idx="21">
                  <c:v>0.1646226598380601</c:v>
                </c:pt>
                <c:pt idx="22">
                  <c:v>0.16456345508772188</c:v>
                </c:pt>
                <c:pt idx="23">
                  <c:v>0.16043394206986036</c:v>
                </c:pt>
                <c:pt idx="24">
                  <c:v>0.15868740724007011</c:v>
                </c:pt>
                <c:pt idx="25">
                  <c:v>0.15418026141654009</c:v>
                </c:pt>
                <c:pt idx="26">
                  <c:v>0.15080873643625239</c:v>
                </c:pt>
                <c:pt idx="27">
                  <c:v>0.14853362006671747</c:v>
                </c:pt>
                <c:pt idx="28">
                  <c:v>0.14422669247530237</c:v>
                </c:pt>
                <c:pt idx="29">
                  <c:v>0.13407353411855982</c:v>
                </c:pt>
                <c:pt idx="30">
                  <c:v>0.11803407158653863</c:v>
                </c:pt>
                <c:pt idx="31">
                  <c:v>0.11098550902497513</c:v>
                </c:pt>
                <c:pt idx="32">
                  <c:v>0.10632536637505721</c:v>
                </c:pt>
              </c:numCache>
            </c:numRef>
          </c:val>
          <c:extLst>
            <c:ext xmlns:c16="http://schemas.microsoft.com/office/drawing/2014/chart" uri="{C3380CC4-5D6E-409C-BE32-E72D297353CC}">
              <c16:uniqueId val="{00000006-6993-4262-9A99-3271196C5243}"/>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'F31'!$B$5</c:f>
              <c:strCache>
                <c:ptCount val="1"/>
                <c:pt idx="0">
                  <c:v>Total</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FBCC-41A7-AF50-B42A486DBECF}"/>
              </c:ext>
            </c:extLst>
          </c:dPt>
          <c:dPt>
            <c:idx val="6"/>
            <c:invertIfNegative val="0"/>
            <c:bubble3D val="0"/>
            <c:spPr>
              <a:solidFill>
                <a:srgbClr val="60686D"/>
              </a:solidFill>
              <a:ln>
                <a:noFill/>
              </a:ln>
              <a:effectLst/>
            </c:spPr>
            <c:extLst>
              <c:ext xmlns:c16="http://schemas.microsoft.com/office/drawing/2014/chart" uri="{C3380CC4-5D6E-409C-BE32-E72D297353CC}">
                <c16:uniqueId val="{00000003-FBCC-41A7-AF50-B42A486DBECF}"/>
              </c:ext>
            </c:extLst>
          </c:dPt>
          <c:dPt>
            <c:idx val="7"/>
            <c:invertIfNegative val="0"/>
            <c:bubble3D val="0"/>
            <c:spPr>
              <a:solidFill>
                <a:srgbClr val="60686D"/>
              </a:solidFill>
              <a:ln>
                <a:noFill/>
              </a:ln>
              <a:effectLst/>
            </c:spPr>
            <c:extLst>
              <c:ext xmlns:c16="http://schemas.microsoft.com/office/drawing/2014/chart" uri="{C3380CC4-5D6E-409C-BE32-E72D297353CC}">
                <c16:uniqueId val="{00000005-FBCC-41A7-AF50-B42A486DBECF}"/>
              </c:ext>
            </c:extLst>
          </c:dPt>
          <c:dPt>
            <c:idx val="8"/>
            <c:invertIfNegative val="0"/>
            <c:bubble3D val="0"/>
            <c:spPr>
              <a:solidFill>
                <a:srgbClr val="60686D"/>
              </a:solidFill>
              <a:ln>
                <a:noFill/>
              </a:ln>
              <a:effectLst/>
            </c:spPr>
            <c:extLst>
              <c:ext xmlns:c16="http://schemas.microsoft.com/office/drawing/2014/chart" uri="{C3380CC4-5D6E-409C-BE32-E72D297353CC}">
                <c16:uniqueId val="{00000007-FBCC-41A7-AF50-B42A486DBECF}"/>
              </c:ext>
            </c:extLst>
          </c:dPt>
          <c:dPt>
            <c:idx val="9"/>
            <c:invertIfNegative val="0"/>
            <c:bubble3D val="0"/>
            <c:spPr>
              <a:solidFill>
                <a:srgbClr val="FBBB27"/>
              </a:solidFill>
              <a:ln>
                <a:noFill/>
              </a:ln>
              <a:effectLst/>
            </c:spPr>
            <c:extLst>
              <c:ext xmlns:c16="http://schemas.microsoft.com/office/drawing/2014/chart" uri="{C3380CC4-5D6E-409C-BE32-E72D297353CC}">
                <c16:uniqueId val="{00000009-FBCC-41A7-AF50-B42A486DBECF}"/>
              </c:ext>
            </c:extLst>
          </c:dPt>
          <c:dPt>
            <c:idx val="10"/>
            <c:invertIfNegative val="0"/>
            <c:bubble3D val="0"/>
            <c:spPr>
              <a:solidFill>
                <a:srgbClr val="60686D"/>
              </a:solidFill>
              <a:ln>
                <a:noFill/>
              </a:ln>
              <a:effectLst/>
            </c:spPr>
            <c:extLst>
              <c:ext xmlns:c16="http://schemas.microsoft.com/office/drawing/2014/chart" uri="{C3380CC4-5D6E-409C-BE32-E72D297353CC}">
                <c16:uniqueId val="{0000000B-FBCC-41A7-AF50-B42A486DBECF}"/>
              </c:ext>
            </c:extLst>
          </c:dPt>
          <c:dPt>
            <c:idx val="14"/>
            <c:invertIfNegative val="0"/>
            <c:bubble3D val="0"/>
            <c:spPr>
              <a:solidFill>
                <a:srgbClr val="60686D"/>
              </a:solidFill>
              <a:ln>
                <a:noFill/>
              </a:ln>
              <a:effectLst/>
            </c:spPr>
            <c:extLst>
              <c:ext xmlns:c16="http://schemas.microsoft.com/office/drawing/2014/chart" uri="{C3380CC4-5D6E-409C-BE32-E72D297353CC}">
                <c16:uniqueId val="{0000000D-FBCC-41A7-AF50-B42A486DBECF}"/>
              </c:ext>
            </c:extLst>
          </c:dPt>
          <c:dPt>
            <c:idx val="18"/>
            <c:invertIfNegative val="0"/>
            <c:bubble3D val="0"/>
            <c:spPr>
              <a:solidFill>
                <a:srgbClr val="60686D"/>
              </a:solidFill>
              <a:ln>
                <a:noFill/>
              </a:ln>
              <a:effectLst/>
            </c:spPr>
            <c:extLst>
              <c:ext xmlns:c16="http://schemas.microsoft.com/office/drawing/2014/chart" uri="{C3380CC4-5D6E-409C-BE32-E72D297353CC}">
                <c16:uniqueId val="{0000000F-FBCC-41A7-AF50-B42A486DBECF}"/>
              </c:ext>
            </c:extLst>
          </c:dPt>
          <c:dPt>
            <c:idx val="22"/>
            <c:invertIfNegative val="0"/>
            <c:bubble3D val="0"/>
            <c:spPr>
              <a:solidFill>
                <a:srgbClr val="60686D"/>
              </a:solidFill>
              <a:ln>
                <a:noFill/>
              </a:ln>
              <a:effectLst/>
            </c:spPr>
            <c:extLst>
              <c:ext xmlns:c16="http://schemas.microsoft.com/office/drawing/2014/chart" uri="{C3380CC4-5D6E-409C-BE32-E72D297353CC}">
                <c16:uniqueId val="{00000011-FBCC-41A7-AF50-B42A486DBECF}"/>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'F31'!$A$6:$A$15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'F31'!$B$6:$B$15</c:f>
              <c:numCache>
                <c:formatCode>General</c:formatCode>
                <c:ptCount val="10"/>
                <c:pt idx="0">
                  <c:v>4102</c:v>
                </c:pt>
                <c:pt idx="1">
                  <c:v>5425</c:v>
                </c:pt>
                <c:pt idx="2">
                  <c:v>9525</c:v>
                </c:pt>
                <c:pt idx="3">
                  <c:v>6255</c:v>
                </c:pt>
                <c:pt idx="4">
                  <c:v>4314</c:v>
                </c:pt>
                <c:pt idx="5">
                  <c:v>3750</c:v>
                </c:pt>
                <c:pt idx="6">
                  <c:v>3180</c:v>
                </c:pt>
                <c:pt idx="7">
                  <c:v>3747</c:v>
                </c:pt>
                <c:pt idx="8">
                  <c:v>3710</c:v>
                </c:pt>
                <c:pt idx="9">
                  <c:v>3566</c:v>
                </c:pt>
              </c:numCache>
            </c:numRef>
          </c:val>
          <c:extLst>
            <c:ext xmlns:c16="http://schemas.microsoft.com/office/drawing/2014/chart" uri="{C3380CC4-5D6E-409C-BE32-E72D297353CC}">
              <c16:uniqueId val="{00000012-FBCC-41A7-AF50-B42A486DBECF}"/>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'F31'!$C$5</c:f>
              <c:strCache>
                <c:ptCount val="1"/>
              </c:strCache>
            </c:strRef>
          </c:tx>
          <c:spPr>
            <a:ln w="28575" cap="rnd">
              <a:solidFill>
                <a:srgbClr val="C9D0D6"/>
              </a:solidFill>
              <a:round/>
            </a:ln>
            <a:effectLst/>
          </c:spPr>
          <c:marker>
            <c:symbol val="none"/>
          </c:marker>
          <c:dLbls>
            <c:dLbl>
              <c:idx val="1"/>
              <c:layout>
                <c:manualLayout>
                  <c:x val="-3.4498221068816816E-2"/>
                  <c:y val="-0.175351285211006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BCC-41A7-AF50-B42A486DBECF}"/>
                </c:ext>
              </c:extLst>
            </c:dLbl>
            <c:dLbl>
              <c:idx val="2"/>
              <c:layout>
                <c:manualLayout>
                  <c:x val="-4.0291843384956998E-2"/>
                  <c:y val="-3.0941446982822474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fld id="{AFE12384-0A15-4CD3-87A1-58298F2BD18E}" type="VALUE">
                      <a:rPr lang="en-US">
                        <a:solidFill>
                          <a:sysClr val="windowText" lastClr="000000"/>
                        </a:solidFill>
                      </a:rPr>
                      <a:pPr>
                        <a:defRPr b="1">
                          <a:solidFill>
                            <a:schemeClr val="bg1"/>
                          </a:solidFill>
                        </a:defRPr>
                      </a:pPr>
                      <a:t>[VALOR]</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FBCC-41A7-AF50-B42A486DBECF}"/>
                </c:ext>
              </c:extLst>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BCC-41A7-AF50-B42A486DBECF}"/>
                </c:ext>
              </c:extLst>
            </c:dLbl>
            <c:dLbl>
              <c:idx val="4"/>
              <c:layout>
                <c:manualLayout>
                  <c:x val="-3.5925582220613816E-2"/>
                  <c:y val="-3.9361915630846976E-2"/>
                </c:manualLayout>
              </c:layout>
              <c:tx>
                <c:rich>
                  <a:bodyPr/>
                  <a:lstStyle/>
                  <a:p>
                    <a:fld id="{3FDA61C2-84AA-4667-90C8-51BBAA2CA3C5}" type="VALUE">
                      <a:rPr lang="en-US">
                        <a:solidFill>
                          <a:schemeClr val="bg1"/>
                        </a:solidFill>
                      </a:rPr>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FBCC-41A7-AF50-B42A486DBECF}"/>
                </c:ext>
              </c:extLst>
            </c:dLbl>
            <c:dLbl>
              <c:idx val="5"/>
              <c:layout>
                <c:manualLayout>
                  <c:x val="-3.6267503364109943E-2"/>
                  <c:y val="8.546087007146288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BCC-41A7-AF50-B42A486DBECF}"/>
                </c:ext>
              </c:extLst>
            </c:dLbl>
            <c:dLbl>
              <c:idx val="6"/>
              <c:layout>
                <c:manualLayout>
                  <c:x val="-4.3363278513556286E-2"/>
                  <c:y val="2.48006615754400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BCC-41A7-AF50-B42A486DBECF}"/>
                </c:ext>
              </c:extLst>
            </c:dLbl>
            <c:dLbl>
              <c:idx val="7"/>
              <c:layout>
                <c:manualLayout>
                  <c:x val="-4.1019771283581363E-2"/>
                  <c:y val="-5.250346002277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BCC-41A7-AF50-B42A486DBECF}"/>
                </c:ext>
              </c:extLst>
            </c:dLbl>
            <c:dLbl>
              <c:idx val="8"/>
              <c:layout>
                <c:manualLayout>
                  <c:x val="-3.7999720969194323E-2"/>
                  <c:y val="1.7154741955077765E-2"/>
                </c:manualLayout>
              </c:layout>
              <c:tx>
                <c:rich>
                  <a:bodyPr/>
                  <a:lstStyle/>
                  <a:p>
                    <a:fld id="{A0B49047-272A-46F2-82BE-3227FC90AD4C}" type="VALUE">
                      <a:rPr lang="en-US">
                        <a:solidFill>
                          <a:schemeClr val="bg1"/>
                        </a:solidFill>
                      </a:rPr>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FBCC-41A7-AF50-B42A486DBECF}"/>
                </c:ext>
              </c:extLst>
            </c:dLbl>
            <c:dLbl>
              <c:idx val="9"/>
              <c:layout>
                <c:manualLayout>
                  <c:x val="-3.3466129159055905E-2"/>
                  <c:y val="0"/>
                </c:manualLayout>
              </c:layout>
              <c:tx>
                <c:rich>
                  <a:bodyPr/>
                  <a:lstStyle/>
                  <a:p>
                    <a:fld id="{81042313-7E08-4FA5-9C67-09410A1B1E00}" type="VALUE">
                      <a:rPr lang="en-US">
                        <a:solidFill>
                          <a:schemeClr val="bg1"/>
                        </a:solidFill>
                      </a:rPr>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FBCC-41A7-AF50-B42A486DBEC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'F31'!$A$6:$A$15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'F31'!$C$6:$C$15</c:f>
              <c:numCache>
                <c:formatCode>0.0%</c:formatCode>
                <c:ptCount val="10"/>
                <c:pt idx="1">
                  <c:v>0.3225255972696246</c:v>
                </c:pt>
                <c:pt idx="2">
                  <c:v>0.75576036866359453</c:v>
                </c:pt>
                <c:pt idx="3">
                  <c:v>-0.3433070866141732</c:v>
                </c:pt>
                <c:pt idx="4">
                  <c:v>-0.31031175059952043</c:v>
                </c:pt>
                <c:pt idx="5">
                  <c:v>-0.13073713490959671</c:v>
                </c:pt>
                <c:pt idx="6">
                  <c:v>-0.15200000000000002</c:v>
                </c:pt>
                <c:pt idx="7">
                  <c:v>0.17830188679245285</c:v>
                </c:pt>
                <c:pt idx="8">
                  <c:v>-9.8745663197224998E-3</c:v>
                </c:pt>
                <c:pt idx="9">
                  <c:v>-3.8814016172506793E-2</c:v>
                </c:pt>
              </c:numCache>
            </c:numRef>
          </c:val>
          <c:smooth val="0"/>
          <c:extLst>
            <c:ext xmlns:c16="http://schemas.microsoft.com/office/drawing/2014/chart" uri="{C3380CC4-5D6E-409C-BE32-E72D297353CC}">
              <c16:uniqueId val="{0000001C-FBCC-41A7-AF50-B42A486DBECF}"/>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t"/>
        <c:numFmt formatCode="General" sourceLinked="1"/>
        <c:majorTickMark val="out"/>
        <c:minorTickMark val="none"/>
        <c:tickLblPos val="nextTo"/>
        <c:crossAx val="48614708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E857-44D7-8287-D38CF74FC01C}"/>
              </c:ext>
            </c:extLst>
          </c:dPt>
          <c:dPt>
            <c:idx val="1"/>
            <c:invertIfNegative val="0"/>
            <c:bubble3D val="0"/>
            <c:extLst>
              <c:ext xmlns:c16="http://schemas.microsoft.com/office/drawing/2014/chart" uri="{C3380CC4-5D6E-409C-BE32-E72D297353CC}">
                <c16:uniqueId val="{00000001-E857-44D7-8287-D38CF74FC01C}"/>
              </c:ext>
            </c:extLst>
          </c:dPt>
          <c:dPt>
            <c:idx val="2"/>
            <c:invertIfNegative val="0"/>
            <c:bubble3D val="0"/>
            <c:extLst>
              <c:ext xmlns:c16="http://schemas.microsoft.com/office/drawing/2014/chart" uri="{C3380CC4-5D6E-409C-BE32-E72D297353CC}">
                <c16:uniqueId val="{00000002-E857-44D7-8287-D38CF74FC01C}"/>
              </c:ext>
            </c:extLst>
          </c:dPt>
          <c:dPt>
            <c:idx val="4"/>
            <c:invertIfNegative val="0"/>
            <c:bubble3D val="0"/>
            <c:extLst>
              <c:ext xmlns:c16="http://schemas.microsoft.com/office/drawing/2014/chart" uri="{C3380CC4-5D6E-409C-BE32-E72D297353CC}">
                <c16:uniqueId val="{00000003-E857-44D7-8287-D38CF74FC01C}"/>
              </c:ext>
            </c:extLst>
          </c:dPt>
          <c:dPt>
            <c:idx val="5"/>
            <c:invertIfNegative val="0"/>
            <c:bubble3D val="0"/>
            <c:extLst>
              <c:ext xmlns:c16="http://schemas.microsoft.com/office/drawing/2014/chart" uri="{C3380CC4-5D6E-409C-BE32-E72D297353CC}">
                <c16:uniqueId val="{00000004-E857-44D7-8287-D38CF74FC01C}"/>
              </c:ext>
            </c:extLst>
          </c:dPt>
          <c:dPt>
            <c:idx val="6"/>
            <c:invertIfNegative val="0"/>
            <c:bubble3D val="0"/>
            <c:extLst>
              <c:ext xmlns:c16="http://schemas.microsoft.com/office/drawing/2014/chart" uri="{C3380CC4-5D6E-409C-BE32-E72D297353CC}">
                <c16:uniqueId val="{00000005-E857-44D7-8287-D38CF74FC01C}"/>
              </c:ext>
            </c:extLst>
          </c:dPt>
          <c:dPt>
            <c:idx val="7"/>
            <c:invertIfNegative val="0"/>
            <c:bubble3D val="0"/>
            <c:extLst>
              <c:ext xmlns:c16="http://schemas.microsoft.com/office/drawing/2014/chart" uri="{C3380CC4-5D6E-409C-BE32-E72D297353CC}">
                <c16:uniqueId val="{00000006-E857-44D7-8287-D38CF74FC01C}"/>
              </c:ext>
            </c:extLst>
          </c:dPt>
          <c:dPt>
            <c:idx val="8"/>
            <c:invertIfNegative val="0"/>
            <c:bubble3D val="0"/>
            <c:extLst>
              <c:ext xmlns:c16="http://schemas.microsoft.com/office/drawing/2014/chart" uri="{C3380CC4-5D6E-409C-BE32-E72D297353CC}">
                <c16:uniqueId val="{00000007-E857-44D7-8287-D38CF74FC01C}"/>
              </c:ext>
            </c:extLst>
          </c:dPt>
          <c:dPt>
            <c:idx val="9"/>
            <c:invertIfNegative val="0"/>
            <c:bubble3D val="0"/>
            <c:extLst>
              <c:ext xmlns:c16="http://schemas.microsoft.com/office/drawing/2014/chart" uri="{C3380CC4-5D6E-409C-BE32-E72D297353CC}">
                <c16:uniqueId val="{00000008-E857-44D7-8287-D38CF74FC01C}"/>
              </c:ext>
            </c:extLst>
          </c:dPt>
          <c:dPt>
            <c:idx val="12"/>
            <c:invertIfNegative val="0"/>
            <c:bubble3D val="0"/>
            <c:extLst>
              <c:ext xmlns:c16="http://schemas.microsoft.com/office/drawing/2014/chart" uri="{C3380CC4-5D6E-409C-BE32-E72D297353CC}">
                <c16:uniqueId val="{00000009-E857-44D7-8287-D38CF74FC01C}"/>
              </c:ext>
            </c:extLst>
          </c:dPt>
          <c:dPt>
            <c:idx val="13"/>
            <c:invertIfNegative val="0"/>
            <c:bubble3D val="0"/>
            <c:spPr>
              <a:solidFill>
                <a:srgbClr val="7C878E"/>
              </a:solidFill>
              <a:ln>
                <a:noFill/>
              </a:ln>
              <a:effectLst/>
            </c:spPr>
            <c:extLst>
              <c:ext xmlns:c16="http://schemas.microsoft.com/office/drawing/2014/chart" uri="{C3380CC4-5D6E-409C-BE32-E72D297353CC}">
                <c16:uniqueId val="{0000000B-E857-44D7-8287-D38CF74FC01C}"/>
              </c:ext>
            </c:extLst>
          </c:dPt>
          <c:dPt>
            <c:idx val="14"/>
            <c:invertIfNegative val="0"/>
            <c:bubble3D val="0"/>
            <c:extLst>
              <c:ext xmlns:c16="http://schemas.microsoft.com/office/drawing/2014/chart" uri="{C3380CC4-5D6E-409C-BE32-E72D297353CC}">
                <c16:uniqueId val="{0000000C-E857-44D7-8287-D38CF74FC01C}"/>
              </c:ext>
            </c:extLst>
          </c:dPt>
          <c:dPt>
            <c:idx val="15"/>
            <c:invertIfNegative val="0"/>
            <c:bubble3D val="0"/>
            <c:extLst>
              <c:ext xmlns:c16="http://schemas.microsoft.com/office/drawing/2014/chart" uri="{C3380CC4-5D6E-409C-BE32-E72D297353CC}">
                <c16:uniqueId val="{0000000D-E857-44D7-8287-D38CF74FC01C}"/>
              </c:ext>
            </c:extLst>
          </c:dPt>
          <c:dPt>
            <c:idx val="17"/>
            <c:invertIfNegative val="0"/>
            <c:bubble3D val="0"/>
            <c:spPr>
              <a:solidFill>
                <a:srgbClr val="95682B"/>
              </a:solidFill>
              <a:ln>
                <a:noFill/>
              </a:ln>
              <a:effectLst/>
            </c:spPr>
            <c:extLst>
              <c:ext xmlns:c16="http://schemas.microsoft.com/office/drawing/2014/chart" uri="{C3380CC4-5D6E-409C-BE32-E72D297353CC}">
                <c16:uniqueId val="{0000000F-E857-44D7-8287-D38CF74FC01C}"/>
              </c:ext>
            </c:extLst>
          </c:dPt>
          <c:dPt>
            <c:idx val="18"/>
            <c:invertIfNegative val="0"/>
            <c:bubble3D val="0"/>
            <c:extLst>
              <c:ext xmlns:c16="http://schemas.microsoft.com/office/drawing/2014/chart" uri="{C3380CC4-5D6E-409C-BE32-E72D297353CC}">
                <c16:uniqueId val="{00000010-E857-44D7-8287-D38CF74FC01C}"/>
              </c:ext>
            </c:extLst>
          </c:dPt>
          <c:dPt>
            <c:idx val="19"/>
            <c:invertIfNegative val="0"/>
            <c:bubble3D val="0"/>
            <c:extLst>
              <c:ext xmlns:c16="http://schemas.microsoft.com/office/drawing/2014/chart" uri="{C3380CC4-5D6E-409C-BE32-E72D297353CC}">
                <c16:uniqueId val="{00000011-E857-44D7-8287-D38CF74FC01C}"/>
              </c:ext>
            </c:extLst>
          </c:dPt>
          <c:dPt>
            <c:idx val="20"/>
            <c:invertIfNegative val="0"/>
            <c:bubble3D val="0"/>
            <c:extLst>
              <c:ext xmlns:c16="http://schemas.microsoft.com/office/drawing/2014/chart" uri="{C3380CC4-5D6E-409C-BE32-E72D297353CC}">
                <c16:uniqueId val="{00000012-E857-44D7-8287-D38CF74FC01C}"/>
              </c:ext>
            </c:extLst>
          </c:dPt>
          <c:dPt>
            <c:idx val="21"/>
            <c:invertIfNegative val="0"/>
            <c:bubble3D val="0"/>
            <c:extLst>
              <c:ext xmlns:c16="http://schemas.microsoft.com/office/drawing/2014/chart" uri="{C3380CC4-5D6E-409C-BE32-E72D297353CC}">
                <c16:uniqueId val="{00000013-E857-44D7-8287-D38CF74FC01C}"/>
              </c:ext>
            </c:extLst>
          </c:dPt>
          <c:dPt>
            <c:idx val="23"/>
            <c:invertIfNegative val="0"/>
            <c:bubble3D val="0"/>
            <c:extLst>
              <c:ext xmlns:c16="http://schemas.microsoft.com/office/drawing/2014/chart" uri="{C3380CC4-5D6E-409C-BE32-E72D297353CC}">
                <c16:uniqueId val="{00000014-E857-44D7-8287-D38CF74FC01C}"/>
              </c:ext>
            </c:extLst>
          </c:dPt>
          <c:dPt>
            <c:idx val="24"/>
            <c:invertIfNegative val="0"/>
            <c:bubble3D val="0"/>
            <c:extLst>
              <c:ext xmlns:c16="http://schemas.microsoft.com/office/drawing/2014/chart" uri="{C3380CC4-5D6E-409C-BE32-E72D297353CC}">
                <c16:uniqueId val="{00000015-E857-44D7-8287-D38CF74FC01C}"/>
              </c:ext>
            </c:extLst>
          </c:dPt>
          <c:dPt>
            <c:idx val="25"/>
            <c:invertIfNegative val="0"/>
            <c:bubble3D val="0"/>
            <c:extLst>
              <c:ext xmlns:c16="http://schemas.microsoft.com/office/drawing/2014/chart" uri="{C3380CC4-5D6E-409C-BE32-E72D297353CC}">
                <c16:uniqueId val="{00000016-E857-44D7-8287-D38CF74FC01C}"/>
              </c:ext>
            </c:extLst>
          </c:dPt>
          <c:dPt>
            <c:idx val="27"/>
            <c:invertIfNegative val="0"/>
            <c:bubble3D val="0"/>
            <c:extLst>
              <c:ext xmlns:c16="http://schemas.microsoft.com/office/drawing/2014/chart" uri="{C3380CC4-5D6E-409C-BE32-E72D297353CC}">
                <c16:uniqueId val="{00000017-E857-44D7-8287-D38CF74FC01C}"/>
              </c:ext>
            </c:extLst>
          </c:dPt>
          <c:dPt>
            <c:idx val="28"/>
            <c:invertIfNegative val="0"/>
            <c:bubble3D val="0"/>
            <c:spPr>
              <a:solidFill>
                <a:srgbClr val="7C878E"/>
              </a:solidFill>
              <a:ln>
                <a:noFill/>
              </a:ln>
              <a:effectLst/>
            </c:spPr>
            <c:extLst>
              <c:ext xmlns:c16="http://schemas.microsoft.com/office/drawing/2014/chart" uri="{C3380CC4-5D6E-409C-BE32-E72D297353CC}">
                <c16:uniqueId val="{00000019-E857-44D7-8287-D38CF74FC01C}"/>
              </c:ext>
            </c:extLst>
          </c:dPt>
          <c:dPt>
            <c:idx val="29"/>
            <c:invertIfNegative val="0"/>
            <c:bubble3D val="0"/>
            <c:spPr>
              <a:solidFill>
                <a:srgbClr val="FBBB27"/>
              </a:solidFill>
              <a:ln>
                <a:noFill/>
              </a:ln>
              <a:effectLst/>
            </c:spPr>
            <c:extLst>
              <c:ext xmlns:c16="http://schemas.microsoft.com/office/drawing/2014/chart" uri="{C3380CC4-5D6E-409C-BE32-E72D297353CC}">
                <c16:uniqueId val="{0000001B-E857-44D7-8287-D38CF74FC01C}"/>
              </c:ext>
            </c:extLst>
          </c:dPt>
          <c:dPt>
            <c:idx val="30"/>
            <c:invertIfNegative val="0"/>
            <c:bubble3D val="0"/>
            <c:extLst>
              <c:ext xmlns:c16="http://schemas.microsoft.com/office/drawing/2014/chart" uri="{C3380CC4-5D6E-409C-BE32-E72D297353CC}">
                <c16:uniqueId val="{0000001C-E857-44D7-8287-D38CF74FC01C}"/>
              </c:ext>
            </c:extLst>
          </c:dPt>
          <c:dPt>
            <c:idx val="31"/>
            <c:invertIfNegative val="0"/>
            <c:bubble3D val="0"/>
            <c:extLst>
              <c:ext xmlns:c16="http://schemas.microsoft.com/office/drawing/2014/chart" uri="{C3380CC4-5D6E-409C-BE32-E72D297353CC}">
                <c16:uniqueId val="{0000001D-E857-44D7-8287-D38CF74FC01C}"/>
              </c:ext>
            </c:extLst>
          </c:dPt>
          <c:dPt>
            <c:idx val="32"/>
            <c:invertIfNegative val="0"/>
            <c:bubble3D val="0"/>
            <c:extLst>
              <c:ext xmlns:c16="http://schemas.microsoft.com/office/drawing/2014/chart" uri="{C3380CC4-5D6E-409C-BE32-E72D297353CC}">
                <c16:uniqueId val="{0000001E-E857-44D7-8287-D38CF74FC01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'F32'!$G$5:$G$37</c:f>
              <c:strCache>
                <c:ptCount val="33"/>
                <c:pt idx="0">
                  <c:v>Campeche</c:v>
                </c:pt>
                <c:pt idx="1">
                  <c:v>Chiapas</c:v>
                </c:pt>
                <c:pt idx="2">
                  <c:v>Tlaxcala</c:v>
                </c:pt>
                <c:pt idx="3">
                  <c:v>Guerrero</c:v>
                </c:pt>
                <c:pt idx="4">
                  <c:v>Baja California Sur</c:v>
                </c:pt>
                <c:pt idx="5">
                  <c:v>Sonora</c:v>
                </c:pt>
                <c:pt idx="6">
                  <c:v>Colima</c:v>
                </c:pt>
                <c:pt idx="7">
                  <c:v>Querétaro</c:v>
                </c:pt>
                <c:pt idx="8">
                  <c:v>México</c:v>
                </c:pt>
                <c:pt idx="9">
                  <c:v>Durango</c:v>
                </c:pt>
                <c:pt idx="10">
                  <c:v>Veracruz</c:v>
                </c:pt>
                <c:pt idx="11">
                  <c:v>Oaxaca</c:v>
                </c:pt>
                <c:pt idx="12">
                  <c:v>Nayarit</c:v>
                </c:pt>
                <c:pt idx="13">
                  <c:v>Puebla</c:v>
                </c:pt>
                <c:pt idx="14">
                  <c:v>Zacatecas</c:v>
                </c:pt>
                <c:pt idx="15">
                  <c:v>Chihuahua</c:v>
                </c:pt>
                <c:pt idx="16">
                  <c:v>Michoacán</c:v>
                </c:pt>
                <c:pt idx="17">
                  <c:v>Nacional</c:v>
                </c:pt>
                <c:pt idx="18">
                  <c:v>Ciudad de México</c:v>
                </c:pt>
                <c:pt idx="19">
                  <c:v>Baja California</c:v>
                </c:pt>
                <c:pt idx="20">
                  <c:v>Coahuila</c:v>
                </c:pt>
                <c:pt idx="21">
                  <c:v>Tabasco</c:v>
                </c:pt>
                <c:pt idx="22">
                  <c:v>Morelos</c:v>
                </c:pt>
                <c:pt idx="23">
                  <c:v>San Luis Potosí</c:v>
                </c:pt>
                <c:pt idx="24">
                  <c:v>Tamaulipas</c:v>
                </c:pt>
                <c:pt idx="25">
                  <c:v>Guanajuato</c:v>
                </c:pt>
                <c:pt idx="26">
                  <c:v>Aguascalientes</c:v>
                </c:pt>
                <c:pt idx="27">
                  <c:v>Hidalgo</c:v>
                </c:pt>
                <c:pt idx="28">
                  <c:v>Yucatán</c:v>
                </c:pt>
                <c:pt idx="29">
                  <c:v>Jalisco</c:v>
                </c:pt>
                <c:pt idx="30">
                  <c:v>Nuevo León</c:v>
                </c:pt>
                <c:pt idx="31">
                  <c:v>Quintana Roo</c:v>
                </c:pt>
                <c:pt idx="32">
                  <c:v>Sinaloa</c:v>
                </c:pt>
              </c:strCache>
            </c:strRef>
          </c:cat>
          <c:val>
            <c:numRef>
              <c:f>'F32'!$H$5:$H$37</c:f>
              <c:numCache>
                <c:formatCode>0.0%</c:formatCode>
                <c:ptCount val="33"/>
                <c:pt idx="0">
                  <c:v>-0.37606837606837606</c:v>
                </c:pt>
                <c:pt idx="1">
                  <c:v>-0.34259259259259256</c:v>
                </c:pt>
                <c:pt idx="2">
                  <c:v>-0.3258426966292135</c:v>
                </c:pt>
                <c:pt idx="3">
                  <c:v>-0.30522765598650925</c:v>
                </c:pt>
                <c:pt idx="4">
                  <c:v>-0.25059665871121717</c:v>
                </c:pt>
                <c:pt idx="5">
                  <c:v>-0.24327784891165172</c:v>
                </c:pt>
                <c:pt idx="6">
                  <c:v>-0.23251028806584362</c:v>
                </c:pt>
                <c:pt idx="7">
                  <c:v>-0.21598729486500789</c:v>
                </c:pt>
                <c:pt idx="8">
                  <c:v>-0.21378910776361526</c:v>
                </c:pt>
                <c:pt idx="9">
                  <c:v>-0.21188630490956073</c:v>
                </c:pt>
                <c:pt idx="10">
                  <c:v>-0.21071800208116542</c:v>
                </c:pt>
                <c:pt idx="11">
                  <c:v>-0.20918367346938771</c:v>
                </c:pt>
                <c:pt idx="12">
                  <c:v>-0.16120906801007562</c:v>
                </c:pt>
                <c:pt idx="13">
                  <c:v>-0.16098484848484851</c:v>
                </c:pt>
                <c:pt idx="14">
                  <c:v>-0.15968586387434558</c:v>
                </c:pt>
                <c:pt idx="15">
                  <c:v>-0.14922322158626333</c:v>
                </c:pt>
                <c:pt idx="16">
                  <c:v>-0.13764337851929098</c:v>
                </c:pt>
                <c:pt idx="17">
                  <c:v>-0.11662697553583024</c:v>
                </c:pt>
                <c:pt idx="18">
                  <c:v>-0.11633663366336633</c:v>
                </c:pt>
                <c:pt idx="19">
                  <c:v>-9.7752808988764039E-2</c:v>
                </c:pt>
                <c:pt idx="20">
                  <c:v>-8.8529271775345086E-2</c:v>
                </c:pt>
                <c:pt idx="21">
                  <c:v>-8.7443946188340838E-2</c:v>
                </c:pt>
                <c:pt idx="22">
                  <c:v>-8.1920903954802227E-2</c:v>
                </c:pt>
                <c:pt idx="23">
                  <c:v>-8.0991735537190079E-2</c:v>
                </c:pt>
                <c:pt idx="24">
                  <c:v>-7.4224707676665003E-2</c:v>
                </c:pt>
                <c:pt idx="25">
                  <c:v>-5.121527777777779E-2</c:v>
                </c:pt>
                <c:pt idx="26">
                  <c:v>-4.6425255338904403E-2</c:v>
                </c:pt>
                <c:pt idx="27">
                  <c:v>-4.2253521126760618E-2</c:v>
                </c:pt>
                <c:pt idx="28">
                  <c:v>-4.2068361086766037E-2</c:v>
                </c:pt>
                <c:pt idx="29">
                  <c:v>-3.8814016172506793E-2</c:v>
                </c:pt>
                <c:pt idx="30">
                  <c:v>-2.5603357817418626E-2</c:v>
                </c:pt>
                <c:pt idx="31">
                  <c:v>-3.0959752321981782E-3</c:v>
                </c:pt>
                <c:pt idx="32">
                  <c:v>1.7199017199017286E-2</c:v>
                </c:pt>
              </c:numCache>
            </c:numRef>
          </c:val>
          <c:extLst>
            <c:ext xmlns:c16="http://schemas.microsoft.com/office/drawing/2014/chart" uri="{C3380CC4-5D6E-409C-BE32-E72D297353CC}">
              <c16:uniqueId val="{0000001F-E857-44D7-8287-D38CF74FC01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'F33'!$A$6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'F33'!$E$6</c15:f>
                      <c15:dlblFieldTableCache>
                        <c:ptCount val="1"/>
                        <c:pt idx="0">
                          <c:v>65.2%</c:v>
                        </c:pt>
                      </c15:dlblFieldTableCache>
                    </c15:dlblFTEntry>
                  </c15:dlblFieldTable>
                  <c15:showDataLabelsRange val="0"/>
                </c:ext>
                <c:ext xmlns:c16="http://schemas.microsoft.com/office/drawing/2014/chart" uri="{C3380CC4-5D6E-409C-BE32-E72D297353CC}">
                  <c16:uniqueId val="{00000000-33C8-4FEF-B6B0-F1DB6E77B05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'F33'!$B$5:$C$5</c:f>
              <c:strCache>
                <c:ptCount val="2"/>
                <c:pt idx="0">
                  <c:v>Cofinanciamientos y subsidios</c:v>
                </c:pt>
                <c:pt idx="1">
                  <c:v>Crédito individual</c:v>
                </c:pt>
              </c:strCache>
            </c:strRef>
          </c:cat>
          <c:val>
            <c:numRef>
              <c:f>'F33'!$B$6:$C$6</c:f>
              <c:numCache>
                <c:formatCode>General</c:formatCode>
                <c:ptCount val="2"/>
                <c:pt idx="1">
                  <c:v>1964</c:v>
                </c:pt>
              </c:numCache>
            </c:numRef>
          </c:val>
          <c:extLst>
            <c:ext xmlns:c16="http://schemas.microsoft.com/office/drawing/2014/chart" uri="{C3380CC4-5D6E-409C-BE32-E72D297353CC}">
              <c16:uniqueId val="{00000001-33C8-4FEF-B6B0-F1DB6E77B059}"/>
            </c:ext>
          </c:extLst>
        </c:ser>
        <c:ser>
          <c:idx val="1"/>
          <c:order val="1"/>
          <c:tx>
            <c:strRef>
              <c:f>'F33'!$A$7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'F33'!$E$7</c15:f>
                      <c15:dlblFieldTableCache>
                        <c:ptCount val="1"/>
                        <c:pt idx="0">
                          <c:v>32.6%</c:v>
                        </c:pt>
                      </c15:dlblFieldTableCache>
                    </c15:dlblFTEntry>
                  </c15:dlblFieldTable>
                  <c15:showDataLabelsRange val="0"/>
                </c:ext>
                <c:ext xmlns:c16="http://schemas.microsoft.com/office/drawing/2014/chart" uri="{C3380CC4-5D6E-409C-BE32-E72D297353CC}">
                  <c16:uniqueId val="{00000002-33C8-4FEF-B6B0-F1DB6E77B05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'F33'!$B$5:$C$5</c:f>
              <c:strCache>
                <c:ptCount val="2"/>
                <c:pt idx="0">
                  <c:v>Cofinanciamientos y subsidios</c:v>
                </c:pt>
                <c:pt idx="1">
                  <c:v>Crédito individual</c:v>
                </c:pt>
              </c:strCache>
            </c:strRef>
          </c:cat>
          <c:val>
            <c:numRef>
              <c:f>'F33'!$B$7:$C$7</c:f>
              <c:numCache>
                <c:formatCode>General</c:formatCode>
                <c:ptCount val="2"/>
                <c:pt idx="1">
                  <c:v>982</c:v>
                </c:pt>
              </c:numCache>
            </c:numRef>
          </c:val>
          <c:extLst>
            <c:ext xmlns:c16="http://schemas.microsoft.com/office/drawing/2014/chart" uri="{C3380CC4-5D6E-409C-BE32-E72D297353CC}">
              <c16:uniqueId val="{00000003-33C8-4FEF-B6B0-F1DB6E77B059}"/>
            </c:ext>
          </c:extLst>
        </c:ser>
        <c:ser>
          <c:idx val="2"/>
          <c:order val="2"/>
          <c:tx>
            <c:strRef>
              <c:f>'F33'!$A$8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'F33'!$E$8</c15:f>
                      <c15:dlblFieldTableCache>
                        <c:ptCount val="1"/>
                        <c:pt idx="0">
                          <c:v>2.0%</c:v>
                        </c:pt>
                      </c15:dlblFieldTableCache>
                    </c15:dlblFTEntry>
                  </c15:dlblFieldTable>
                  <c15:showDataLabelsRange val="0"/>
                </c:ext>
                <c:ext xmlns:c16="http://schemas.microsoft.com/office/drawing/2014/chart" uri="{C3380CC4-5D6E-409C-BE32-E72D297353CC}">
                  <c16:uniqueId val="{00000004-33C8-4FEF-B6B0-F1DB6E77B05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'F33'!$B$5:$C$5</c:f>
              <c:strCache>
                <c:ptCount val="2"/>
                <c:pt idx="0">
                  <c:v>Cofinanciamientos y subsidios</c:v>
                </c:pt>
                <c:pt idx="1">
                  <c:v>Crédito individual</c:v>
                </c:pt>
              </c:strCache>
            </c:strRef>
          </c:cat>
          <c:val>
            <c:numRef>
              <c:f>'F33'!$B$8:$C$8</c:f>
              <c:numCache>
                <c:formatCode>General</c:formatCode>
                <c:ptCount val="2"/>
                <c:pt idx="1">
                  <c:v>61</c:v>
                </c:pt>
              </c:numCache>
            </c:numRef>
          </c:val>
          <c:extLst>
            <c:ext xmlns:c16="http://schemas.microsoft.com/office/drawing/2014/chart" uri="{C3380CC4-5D6E-409C-BE32-E72D297353CC}">
              <c16:uniqueId val="{00000005-33C8-4FEF-B6B0-F1DB6E77B059}"/>
            </c:ext>
          </c:extLst>
        </c:ser>
        <c:ser>
          <c:idx val="3"/>
          <c:order val="3"/>
          <c:tx>
            <c:strRef>
              <c:f>'F33'!$A$9</c:f>
              <c:strCache>
                <c:ptCount val="1"/>
                <c:pt idx="0">
                  <c:v>OTROS</c:v>
                </c:pt>
              </c:strCache>
            </c:strRef>
          </c:tx>
          <c:spPr>
            <a:solidFill>
              <a:srgbClr val="BDCFF1"/>
            </a:solidFill>
            <a:ln>
              <a:noFill/>
            </a:ln>
            <a:effectLst/>
          </c:spPr>
          <c:invertIfNegative val="0"/>
          <c:dLbls>
            <c:dLbl>
              <c:idx val="1"/>
              <c:layout>
                <c:manualLayout>
                  <c:x val="0"/>
                  <c:y val="-1.3333333333333353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'F33'!$E$9</c15:f>
                      <c15:dlblFieldTableCache>
                        <c:ptCount val="1"/>
                        <c:pt idx="0">
                          <c:v>0.1%</c:v>
                        </c:pt>
                      </c15:dlblFieldTableCache>
                    </c15:dlblFTEntry>
                  </c15:dlblFieldTable>
                  <c15:showDataLabelsRange val="0"/>
                </c:ext>
                <c:ext xmlns:c16="http://schemas.microsoft.com/office/drawing/2014/chart" uri="{C3380CC4-5D6E-409C-BE32-E72D297353CC}">
                  <c16:uniqueId val="{00000006-33C8-4FEF-B6B0-F1DB6E77B05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'F33'!$B$5:$C$5</c:f>
              <c:strCache>
                <c:ptCount val="2"/>
                <c:pt idx="0">
                  <c:v>Cofinanciamientos y subsidios</c:v>
                </c:pt>
                <c:pt idx="1">
                  <c:v>Crédito individual</c:v>
                </c:pt>
              </c:strCache>
            </c:strRef>
          </c:cat>
          <c:val>
            <c:numRef>
              <c:f>'F33'!$B$9:$C$9</c:f>
              <c:numCache>
                <c:formatCode>General</c:formatCode>
                <c:ptCount val="2"/>
                <c:pt idx="1">
                  <c:v>3</c:v>
                </c:pt>
              </c:numCache>
            </c:numRef>
          </c:val>
          <c:extLst>
            <c:ext xmlns:c16="http://schemas.microsoft.com/office/drawing/2014/chart" uri="{C3380CC4-5D6E-409C-BE32-E72D297353CC}">
              <c16:uniqueId val="{00000007-33C8-4FEF-B6B0-F1DB6E77B059}"/>
            </c:ext>
          </c:extLst>
        </c:ser>
        <c:ser>
          <c:idx val="4"/>
          <c:order val="4"/>
          <c:tx>
            <c:strRef>
              <c:f>'F33'!$A$10</c:f>
              <c:strCache>
                <c:ptCount val="1"/>
                <c:pt idx="0">
                  <c:v>Cofinanciamientos y subsidios</c:v>
                </c:pt>
              </c:strCache>
            </c:strRef>
          </c:tx>
          <c:spPr>
            <a:solidFill>
              <a:srgbClr val="393D3F"/>
            </a:solidFill>
            <a:ln>
              <a:noFill/>
            </a:ln>
            <a:effectLst/>
          </c:spPr>
          <c:invertIfNegative val="0"/>
          <c:dLbls>
            <c:dLbl>
              <c:idx val="0"/>
              <c:tx>
                <c:rich>
                  <a:bodyPr/>
                  <a:lstStyle/>
                  <a:p>
                    <a:fld id="{559B66B8-9DE9-4E70-A783-61BC4A2425CC}" type="CELLRANGE">
                      <a:rPr lang="en-US"/>
                      <a:pPr/>
                      <a:t>[CELLRANGE]</a:t>
                    </a:fld>
                    <a:r>
                      <a:rPr lang="en-US" baseline="0"/>
                      <a:t>, </a:t>
                    </a:r>
                    <a:fld id="{5B89DFC7-14C1-4777-9848-7DABFC29CBF2}"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3C8-4FEF-B6B0-F1DB6E77B059}"/>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C8-4FEF-B6B0-F1DB6E77B059}"/>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'F33'!$B$5:$C$5</c:f>
              <c:strCache>
                <c:ptCount val="2"/>
                <c:pt idx="0">
                  <c:v>Cofinanciamientos y subsidios</c:v>
                </c:pt>
                <c:pt idx="1">
                  <c:v>Crédito individual</c:v>
                </c:pt>
              </c:strCache>
            </c:strRef>
          </c:cat>
          <c:val>
            <c:numRef>
              <c:f>'F33'!$B$10:$C$10</c:f>
              <c:numCache>
                <c:formatCode>General</c:formatCode>
                <c:ptCount val="2"/>
                <c:pt idx="0">
                  <c:v>556</c:v>
                </c:pt>
              </c:numCache>
            </c:numRef>
          </c:val>
          <c:extLst>
            <c:ext xmlns:c15="http://schemas.microsoft.com/office/drawing/2012/chart" uri="{02D57815-91ED-43cb-92C2-25804820EDAC}">
              <c15:datalabelsRange>
                <c15:f>'F33'!$D$10</c15:f>
                <c15:dlblRangeCache>
                  <c:ptCount val="1"/>
                  <c:pt idx="0">
                    <c:v>15.6%</c:v>
                  </c:pt>
                </c15:dlblRangeCache>
              </c15:datalabelsRange>
            </c:ext>
            <c:ext xmlns:c16="http://schemas.microsoft.com/office/drawing/2014/chart" uri="{C3380CC4-5D6E-409C-BE32-E72D297353CC}">
              <c16:uniqueId val="{0000000A-33C8-4FEF-B6B0-F1DB6E77B059}"/>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F43-4D65-A64F-FE24F24109D1}"/>
              </c:ext>
            </c:extLst>
          </c:dPt>
          <c:dPt>
            <c:idx val="1"/>
            <c:invertIfNegative val="0"/>
            <c:bubble3D val="0"/>
            <c:spPr>
              <a:solidFill>
                <a:srgbClr val="7C878E"/>
              </a:solidFill>
              <a:ln>
                <a:noFill/>
              </a:ln>
              <a:effectLst/>
            </c:spPr>
            <c:extLst>
              <c:ext xmlns:c16="http://schemas.microsoft.com/office/drawing/2014/chart" uri="{C3380CC4-5D6E-409C-BE32-E72D297353CC}">
                <c16:uniqueId val="{00000003-3F43-4D65-A64F-FE24F24109D1}"/>
              </c:ext>
            </c:extLst>
          </c:dPt>
          <c:dPt>
            <c:idx val="2"/>
            <c:invertIfNegative val="0"/>
            <c:bubble3D val="0"/>
            <c:spPr>
              <a:solidFill>
                <a:srgbClr val="7C878E"/>
              </a:solidFill>
              <a:ln>
                <a:noFill/>
              </a:ln>
              <a:effectLst/>
            </c:spPr>
            <c:extLst>
              <c:ext xmlns:c16="http://schemas.microsoft.com/office/drawing/2014/chart" uri="{C3380CC4-5D6E-409C-BE32-E72D297353CC}">
                <c16:uniqueId val="{00000005-3F43-4D65-A64F-FE24F24109D1}"/>
              </c:ext>
            </c:extLst>
          </c:dPt>
          <c:dPt>
            <c:idx val="3"/>
            <c:invertIfNegative val="0"/>
            <c:bubble3D val="0"/>
            <c:spPr>
              <a:solidFill>
                <a:srgbClr val="7C878E"/>
              </a:solidFill>
              <a:ln>
                <a:noFill/>
              </a:ln>
              <a:effectLst/>
            </c:spPr>
            <c:extLst>
              <c:ext xmlns:c16="http://schemas.microsoft.com/office/drawing/2014/chart" uri="{C3380CC4-5D6E-409C-BE32-E72D297353CC}">
                <c16:uniqueId val="{00000007-3F43-4D65-A64F-FE24F24109D1}"/>
              </c:ext>
            </c:extLst>
          </c:dPt>
          <c:dPt>
            <c:idx val="4"/>
            <c:invertIfNegative val="0"/>
            <c:bubble3D val="0"/>
            <c:spPr>
              <a:solidFill>
                <a:srgbClr val="7C878E"/>
              </a:solidFill>
              <a:ln>
                <a:noFill/>
              </a:ln>
              <a:effectLst/>
            </c:spPr>
            <c:extLst>
              <c:ext xmlns:c16="http://schemas.microsoft.com/office/drawing/2014/chart" uri="{C3380CC4-5D6E-409C-BE32-E72D297353CC}">
                <c16:uniqueId val="{00000009-3F43-4D65-A64F-FE24F24109D1}"/>
              </c:ext>
            </c:extLst>
          </c:dPt>
          <c:dPt>
            <c:idx val="5"/>
            <c:invertIfNegative val="0"/>
            <c:bubble3D val="0"/>
            <c:spPr>
              <a:solidFill>
                <a:srgbClr val="7C878E"/>
              </a:solidFill>
              <a:ln>
                <a:noFill/>
              </a:ln>
              <a:effectLst/>
            </c:spPr>
            <c:extLst>
              <c:ext xmlns:c16="http://schemas.microsoft.com/office/drawing/2014/chart" uri="{C3380CC4-5D6E-409C-BE32-E72D297353CC}">
                <c16:uniqueId val="{0000000B-3F43-4D65-A64F-FE24F24109D1}"/>
              </c:ext>
            </c:extLst>
          </c:dPt>
          <c:dPt>
            <c:idx val="6"/>
            <c:invertIfNegative val="0"/>
            <c:bubble3D val="0"/>
            <c:spPr>
              <a:solidFill>
                <a:srgbClr val="7C878E"/>
              </a:solidFill>
              <a:ln>
                <a:noFill/>
              </a:ln>
              <a:effectLst/>
            </c:spPr>
            <c:extLst>
              <c:ext xmlns:c16="http://schemas.microsoft.com/office/drawing/2014/chart" uri="{C3380CC4-5D6E-409C-BE32-E72D297353CC}">
                <c16:uniqueId val="{0000000D-3F43-4D65-A64F-FE24F24109D1}"/>
              </c:ext>
            </c:extLst>
          </c:dPt>
          <c:dPt>
            <c:idx val="7"/>
            <c:invertIfNegative val="0"/>
            <c:bubble3D val="0"/>
            <c:spPr>
              <a:solidFill>
                <a:srgbClr val="7C878E"/>
              </a:solidFill>
              <a:ln>
                <a:noFill/>
              </a:ln>
              <a:effectLst/>
            </c:spPr>
            <c:extLst>
              <c:ext xmlns:c16="http://schemas.microsoft.com/office/drawing/2014/chart" uri="{C3380CC4-5D6E-409C-BE32-E72D297353CC}">
                <c16:uniqueId val="{0000000F-3F43-4D65-A64F-FE24F24109D1}"/>
              </c:ext>
            </c:extLst>
          </c:dPt>
          <c:dPt>
            <c:idx val="8"/>
            <c:invertIfNegative val="0"/>
            <c:bubble3D val="0"/>
            <c:spPr>
              <a:solidFill>
                <a:srgbClr val="7C878E"/>
              </a:solidFill>
              <a:ln>
                <a:noFill/>
              </a:ln>
              <a:effectLst/>
            </c:spPr>
            <c:extLst>
              <c:ext xmlns:c16="http://schemas.microsoft.com/office/drawing/2014/chart" uri="{C3380CC4-5D6E-409C-BE32-E72D297353CC}">
                <c16:uniqueId val="{00000011-3F43-4D65-A64F-FE24F24109D1}"/>
              </c:ext>
            </c:extLst>
          </c:dPt>
          <c:dPt>
            <c:idx val="9"/>
            <c:invertIfNegative val="0"/>
            <c:bubble3D val="0"/>
            <c:spPr>
              <a:solidFill>
                <a:srgbClr val="7C878E"/>
              </a:solidFill>
              <a:ln>
                <a:noFill/>
              </a:ln>
              <a:effectLst/>
            </c:spPr>
            <c:extLst>
              <c:ext xmlns:c16="http://schemas.microsoft.com/office/drawing/2014/chart" uri="{C3380CC4-5D6E-409C-BE32-E72D297353CC}">
                <c16:uniqueId val="{00000013-3F43-4D65-A64F-FE24F24109D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F43-4D65-A64F-FE24F24109D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F43-4D65-A64F-FE24F24109D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F43-4D65-A64F-FE24F24109D1}"/>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F43-4D65-A64F-FE24F24109D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F43-4D65-A64F-FE24F24109D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F43-4D65-A64F-FE24F24109D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F43-4D65-A64F-FE24F24109D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F43-4D65-A64F-FE24F24109D1}"/>
              </c:ext>
            </c:extLst>
          </c:dPt>
          <c:dPt>
            <c:idx val="31"/>
            <c:invertIfNegative val="0"/>
            <c:bubble3D val="0"/>
            <c:spPr>
              <a:solidFill>
                <a:srgbClr val="FFC000"/>
              </a:solidFill>
              <a:ln>
                <a:noFill/>
              </a:ln>
              <a:effectLst/>
            </c:spPr>
            <c:extLst>
              <c:ext xmlns:c16="http://schemas.microsoft.com/office/drawing/2014/chart" uri="{C3380CC4-5D6E-409C-BE32-E72D297353CC}">
                <c16:uniqueId val="{00000025-3F43-4D65-A64F-FE24F24109D1}"/>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'F2'!$H$7:$H$38</c:f>
              <c:strCache>
                <c:ptCount val="32"/>
                <c:pt idx="0">
                  <c:v>Campeche</c:v>
                </c:pt>
                <c:pt idx="1">
                  <c:v>Baja California Sur</c:v>
                </c:pt>
                <c:pt idx="2">
                  <c:v>Tlaxcala</c:v>
                </c:pt>
                <c:pt idx="3">
                  <c:v>Yucatán</c:v>
                </c:pt>
                <c:pt idx="4">
                  <c:v>Quintana Roo</c:v>
                </c:pt>
                <c:pt idx="5">
                  <c:v>Tabasco</c:v>
                </c:pt>
                <c:pt idx="6">
                  <c:v>Colima</c:v>
                </c:pt>
                <c:pt idx="7">
                  <c:v>Aguascalientes</c:v>
                </c:pt>
                <c:pt idx="8">
                  <c:v>Nayarit</c:v>
                </c:pt>
                <c:pt idx="9">
                  <c:v>Sonora</c:v>
                </c:pt>
                <c:pt idx="10">
                  <c:v>Coahuila</c:v>
                </c:pt>
                <c:pt idx="11">
                  <c:v>Morelos</c:v>
                </c:pt>
                <c:pt idx="12">
                  <c:v>Tamaulipas</c:v>
                </c:pt>
                <c:pt idx="13">
                  <c:v>Querétaro</c:v>
                </c:pt>
                <c:pt idx="14">
                  <c:v>Durango</c:v>
                </c:pt>
                <c:pt idx="15">
                  <c:v>Sinaloa</c:v>
                </c:pt>
                <c:pt idx="16">
                  <c:v>Nuevo León</c:v>
                </c:pt>
                <c:pt idx="17">
                  <c:v>Baja California</c:v>
                </c:pt>
                <c:pt idx="18">
                  <c:v>Chihuahua</c:v>
                </c:pt>
                <c:pt idx="19">
                  <c:v>Hidalgo</c:v>
                </c:pt>
                <c:pt idx="20">
                  <c:v>Zacatecas</c:v>
                </c:pt>
                <c:pt idx="21">
                  <c:v>San Luis Potosí</c:v>
                </c:pt>
                <c:pt idx="22">
                  <c:v>Veracruz</c:v>
                </c:pt>
                <c:pt idx="23">
                  <c:v>Puebla</c:v>
                </c:pt>
                <c:pt idx="24">
                  <c:v>Chiapas</c:v>
                </c:pt>
                <c:pt idx="25">
                  <c:v>Oaxaca</c:v>
                </c:pt>
                <c:pt idx="26">
                  <c:v>Guerrero</c:v>
                </c:pt>
                <c:pt idx="27">
                  <c:v>Ciudad de México</c:v>
                </c:pt>
                <c:pt idx="28">
                  <c:v>Estado de México</c:v>
                </c:pt>
                <c:pt idx="29">
                  <c:v>Guanajuato</c:v>
                </c:pt>
                <c:pt idx="30">
                  <c:v>Michoacán</c:v>
                </c:pt>
                <c:pt idx="31">
                  <c:v>Jalisco</c:v>
                </c:pt>
              </c:strCache>
            </c:strRef>
          </c:cat>
          <c:val>
            <c:numRef>
              <c:f>'F2'!$I$7:$I$38</c:f>
              <c:numCache>
                <c:formatCode>0.0%</c:formatCode>
                <c:ptCount val="32"/>
                <c:pt idx="0">
                  <c:v>2.7127011793790785E-3</c:v>
                </c:pt>
                <c:pt idx="1">
                  <c:v>2.7648279637620858E-3</c:v>
                </c:pt>
                <c:pt idx="2">
                  <c:v>5.8452677540956526E-3</c:v>
                </c:pt>
                <c:pt idx="3">
                  <c:v>6.7266073308339903E-3</c:v>
                </c:pt>
                <c:pt idx="4">
                  <c:v>6.7804591627773974E-3</c:v>
                </c:pt>
                <c:pt idx="5">
                  <c:v>7.8429606786829063E-3</c:v>
                </c:pt>
                <c:pt idx="6">
                  <c:v>8.4176251335723908E-3</c:v>
                </c:pt>
                <c:pt idx="7">
                  <c:v>1.3815913897573336E-2</c:v>
                </c:pt>
                <c:pt idx="8">
                  <c:v>1.5035450645794316E-2</c:v>
                </c:pt>
                <c:pt idx="9">
                  <c:v>1.6611577086477571E-2</c:v>
                </c:pt>
                <c:pt idx="10">
                  <c:v>1.7503091249289747E-2</c:v>
                </c:pt>
                <c:pt idx="11">
                  <c:v>1.8854681985525593E-2</c:v>
                </c:pt>
                <c:pt idx="12">
                  <c:v>1.8925624566447034E-2</c:v>
                </c:pt>
                <c:pt idx="13">
                  <c:v>1.9520159013606306E-2</c:v>
                </c:pt>
                <c:pt idx="14">
                  <c:v>2.1897442264794502E-2</c:v>
                </c:pt>
                <c:pt idx="15">
                  <c:v>2.2509466777496715E-2</c:v>
                </c:pt>
                <c:pt idx="16">
                  <c:v>2.4554702332301837E-2</c:v>
                </c:pt>
                <c:pt idx="17">
                  <c:v>2.5578174647153305E-2</c:v>
                </c:pt>
                <c:pt idx="18">
                  <c:v>2.7288479439976726E-2</c:v>
                </c:pt>
                <c:pt idx="19">
                  <c:v>2.7799796315009308E-2</c:v>
                </c:pt>
                <c:pt idx="20">
                  <c:v>2.8618610904014449E-2</c:v>
                </c:pt>
                <c:pt idx="21">
                  <c:v>3.2631518764057094E-2</c:v>
                </c:pt>
                <c:pt idx="22">
                  <c:v>3.879738980178557E-2</c:v>
                </c:pt>
                <c:pt idx="23">
                  <c:v>4.6023206729404152E-2</c:v>
                </c:pt>
                <c:pt idx="24">
                  <c:v>4.7975361592929366E-2</c:v>
                </c:pt>
                <c:pt idx="25">
                  <c:v>5.0342038996153617E-2</c:v>
                </c:pt>
                <c:pt idx="26">
                  <c:v>5.3282829797407782E-2</c:v>
                </c:pt>
                <c:pt idx="27">
                  <c:v>5.5131673479260165E-2</c:v>
                </c:pt>
                <c:pt idx="28">
                  <c:v>6.1812207664835146E-2</c:v>
                </c:pt>
                <c:pt idx="29">
                  <c:v>8.3510446868059973E-2</c:v>
                </c:pt>
                <c:pt idx="30">
                  <c:v>9.3617780046037866E-2</c:v>
                </c:pt>
                <c:pt idx="31">
                  <c:v>9.7271925931505118E-2</c:v>
                </c:pt>
              </c:numCache>
            </c:numRef>
          </c:val>
          <c:extLst>
            <c:ext xmlns:c16="http://schemas.microsoft.com/office/drawing/2014/chart" uri="{C3380CC4-5D6E-409C-BE32-E72D297353CC}">
              <c16:uniqueId val="{00000026-3F43-4D65-A64F-FE24F24109D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'F34'!$B$7</c:f>
              <c:strCache>
                <c:ptCount val="1"/>
                <c:pt idx="0">
                  <c:v>Económica</c:v>
                </c:pt>
              </c:strCache>
            </c:strRef>
          </c:tx>
          <c:spPr>
            <a:solidFill>
              <a:srgbClr val="FBBB27"/>
            </a:solidFill>
            <a:ln>
              <a:noFill/>
            </a:ln>
            <a:effectLst/>
          </c:spPr>
          <c:invertIfNegative val="0"/>
          <c:dLbls>
            <c:dLbl>
              <c:idx val="1"/>
              <c:layout>
                <c:manualLayout>
                  <c:x val="-0.12257104908474786"/>
                  <c:y val="-6.716307057111453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7AC-4FED-9174-DBC0DB62BB8C}"/>
                </c:ext>
              </c:extLst>
            </c:dLbl>
            <c:dLbl>
              <c:idx val="2"/>
              <c:layout>
                <c:manualLayout>
                  <c:x val="0.11945945861204907"/>
                  <c:y val="-5.3872053872053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4663963292445474E-2"/>
                      <c:h val="0.12962962962962962"/>
                    </c:manualLayout>
                  </c15:layout>
                </c:ext>
                <c:ext xmlns:c16="http://schemas.microsoft.com/office/drawing/2014/chart" uri="{C3380CC4-5D6E-409C-BE32-E72D297353CC}">
                  <c16:uniqueId val="{00000001-37AC-4FED-9174-DBC0DB62BB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'F34'!$C$6:$F$6</c15:sqref>
                  </c15:fullRef>
                </c:ext>
              </c:extLst>
              <c:f>'F34'!$C$6:$E$6</c:f>
              <c:strCache>
                <c:ptCount val="3"/>
                <c:pt idx="0">
                  <c:v> INFONAVIT </c:v>
                </c:pt>
                <c:pt idx="1">
                  <c:v> BANCA (CNBV) </c:v>
                </c:pt>
                <c:pt idx="2">
                  <c:v> FOVISSSTE </c:v>
                </c:pt>
              </c:strCache>
            </c:strRef>
          </c:cat>
          <c:val>
            <c:numRef>
              <c:extLst>
                <c:ext xmlns:c15="http://schemas.microsoft.com/office/drawing/2012/chart" uri="{02D57815-91ED-43cb-92C2-25804820EDAC}">
                  <c15:fullRef>
                    <c15:sqref>'F34'!$C$7:$F$7</c15:sqref>
                  </c15:fullRef>
                </c:ext>
              </c:extLst>
              <c:f>'F34'!$C$7:$E$7</c:f>
              <c:numCache>
                <c:formatCode>0.0%</c:formatCode>
                <c:ptCount val="3"/>
                <c:pt idx="0">
                  <c:v>1.7028522775649212E-2</c:v>
                </c:pt>
                <c:pt idx="1">
                  <c:v>0</c:v>
                </c:pt>
                <c:pt idx="2">
                  <c:v>0</c:v>
                </c:pt>
              </c:numCache>
            </c:numRef>
          </c:val>
          <c:extLst>
            <c:ext xmlns:c16="http://schemas.microsoft.com/office/drawing/2014/chart" uri="{C3380CC4-5D6E-409C-BE32-E72D297353CC}">
              <c16:uniqueId val="{00000002-37AC-4FED-9174-DBC0DB62BB8C}"/>
            </c:ext>
          </c:extLst>
        </c:ser>
        <c:ser>
          <c:idx val="1"/>
          <c:order val="1"/>
          <c:tx>
            <c:strRef>
              <c:f>'F34'!$B$8</c:f>
              <c:strCache>
                <c:ptCount val="1"/>
                <c:pt idx="0">
                  <c:v>Popular</c:v>
                </c:pt>
              </c:strCache>
            </c:strRef>
          </c:tx>
          <c:spPr>
            <a:solidFill>
              <a:srgbClr val="FAD496"/>
            </a:solidFill>
            <a:ln>
              <a:noFill/>
            </a:ln>
            <a:effectLst/>
          </c:spPr>
          <c:invertIfNegative val="0"/>
          <c:dLbls>
            <c:dLbl>
              <c:idx val="1"/>
              <c:layout>
                <c:manualLayout>
                  <c:x val="0.11219368172423974"/>
                  <c:y val="-0.14035087719298259"/>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7AC-4FED-9174-DBC0DB62BB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'F34'!$C$6:$F$6</c15:sqref>
                  </c15:fullRef>
                </c:ext>
              </c:extLst>
              <c:f>'F34'!$C$6:$E$6</c:f>
              <c:strCache>
                <c:ptCount val="3"/>
                <c:pt idx="0">
                  <c:v> INFONAVIT </c:v>
                </c:pt>
                <c:pt idx="1">
                  <c:v> BANCA (CNBV) </c:v>
                </c:pt>
                <c:pt idx="2">
                  <c:v> FOVISSSTE </c:v>
                </c:pt>
              </c:strCache>
            </c:strRef>
          </c:cat>
          <c:val>
            <c:numRef>
              <c:extLst>
                <c:ext xmlns:c15="http://schemas.microsoft.com/office/drawing/2012/chart" uri="{02D57815-91ED-43cb-92C2-25804820EDAC}">
                  <c15:fullRef>
                    <c15:sqref>'F34'!$C$8:$F$8</c15:sqref>
                  </c15:fullRef>
                </c:ext>
              </c:extLst>
              <c:f>'F34'!$C$8:$E$8</c:f>
              <c:numCache>
                <c:formatCode>0.0%</c:formatCode>
                <c:ptCount val="3"/>
                <c:pt idx="0">
                  <c:v>0.53214133673903785</c:v>
                </c:pt>
                <c:pt idx="1">
                  <c:v>2.6525198938992044E-2</c:v>
                </c:pt>
                <c:pt idx="2">
                  <c:v>4.8192771084337352E-2</c:v>
                </c:pt>
              </c:numCache>
            </c:numRef>
          </c:val>
          <c:extLst>
            <c:ext xmlns:c16="http://schemas.microsoft.com/office/drawing/2014/chart" uri="{C3380CC4-5D6E-409C-BE32-E72D297353CC}">
              <c16:uniqueId val="{00000004-37AC-4FED-9174-DBC0DB62BB8C}"/>
            </c:ext>
          </c:extLst>
        </c:ser>
        <c:ser>
          <c:idx val="2"/>
          <c:order val="2"/>
          <c:tx>
            <c:strRef>
              <c:f>'F34'!$B$9</c:f>
              <c:strCache>
                <c:ptCount val="1"/>
                <c:pt idx="0">
                  <c:v>Tradicional</c:v>
                </c:pt>
              </c:strCache>
            </c:strRef>
          </c:tx>
          <c:spPr>
            <a:solidFill>
              <a:srgbClr val="C9D0D6"/>
            </a:solidFill>
            <a:ln>
              <a:noFill/>
            </a:ln>
            <a:effectLst/>
          </c:spPr>
          <c:invertIfNegative val="0"/>
          <c:dLbls>
            <c:dLbl>
              <c:idx val="1"/>
              <c:layout>
                <c:manualLayout>
                  <c:x val="-1.4762326542663124E-3"/>
                  <c:y val="-3.50877192982456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AC-4FED-9174-DBC0DB62BB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'F34'!$C$6:$F$6</c15:sqref>
                  </c15:fullRef>
                </c:ext>
              </c:extLst>
              <c:f>'F34'!$C$6:$E$6</c:f>
              <c:strCache>
                <c:ptCount val="3"/>
                <c:pt idx="0">
                  <c:v> INFONAVIT </c:v>
                </c:pt>
                <c:pt idx="1">
                  <c:v> BANCA (CNBV) </c:v>
                </c:pt>
                <c:pt idx="2">
                  <c:v> FOVISSSTE </c:v>
                </c:pt>
              </c:strCache>
            </c:strRef>
          </c:cat>
          <c:val>
            <c:numRef>
              <c:extLst>
                <c:ext xmlns:c15="http://schemas.microsoft.com/office/drawing/2012/chart" uri="{02D57815-91ED-43cb-92C2-25804820EDAC}">
                  <c15:fullRef>
                    <c15:sqref>'F34'!$C$9:$F$9</c15:sqref>
                  </c15:fullRef>
                </c:ext>
              </c:extLst>
              <c:f>'F34'!$C$9:$E$9</c:f>
              <c:numCache>
                <c:formatCode>0.0%</c:formatCode>
                <c:ptCount val="3"/>
                <c:pt idx="0">
                  <c:v>0.28650489570029802</c:v>
                </c:pt>
                <c:pt idx="1">
                  <c:v>0.12643678160919541</c:v>
                </c:pt>
                <c:pt idx="2">
                  <c:v>0.51807228915662651</c:v>
                </c:pt>
              </c:numCache>
            </c:numRef>
          </c:val>
          <c:extLst>
            <c:ext xmlns:c16="http://schemas.microsoft.com/office/drawing/2014/chart" uri="{C3380CC4-5D6E-409C-BE32-E72D297353CC}">
              <c16:uniqueId val="{00000006-37AC-4FED-9174-DBC0DB62BB8C}"/>
            </c:ext>
          </c:extLst>
        </c:ser>
        <c:ser>
          <c:idx val="3"/>
          <c:order val="3"/>
          <c:tx>
            <c:strRef>
              <c:f>'F34'!$B$10</c:f>
              <c:strCache>
                <c:ptCount val="1"/>
                <c:pt idx="0">
                  <c:v>Media</c:v>
                </c:pt>
              </c:strCache>
            </c:strRef>
          </c:tx>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'F34'!$C$6:$F$6</c15:sqref>
                  </c15:fullRef>
                </c:ext>
              </c:extLst>
              <c:f>'F34'!$C$6:$E$6</c:f>
              <c:strCache>
                <c:ptCount val="3"/>
                <c:pt idx="0">
                  <c:v> INFONAVIT </c:v>
                </c:pt>
                <c:pt idx="1">
                  <c:v> BANCA (CNBV) </c:v>
                </c:pt>
                <c:pt idx="2">
                  <c:v> FOVISSSTE </c:v>
                </c:pt>
              </c:strCache>
            </c:strRef>
          </c:cat>
          <c:val>
            <c:numRef>
              <c:extLst>
                <c:ext xmlns:c15="http://schemas.microsoft.com/office/drawing/2012/chart" uri="{02D57815-91ED-43cb-92C2-25804820EDAC}">
                  <c15:fullRef>
                    <c15:sqref>'F34'!$C$10:$F$10</c15:sqref>
                  </c15:fullRef>
                </c:ext>
              </c:extLst>
              <c:f>'F34'!$C$10:$E$10</c:f>
              <c:numCache>
                <c:formatCode>0.0%</c:formatCode>
                <c:ptCount val="3"/>
                <c:pt idx="0">
                  <c:v>0.11323967645806726</c:v>
                </c:pt>
                <c:pt idx="1">
                  <c:v>0.385499557913351</c:v>
                </c:pt>
                <c:pt idx="2">
                  <c:v>0.39759036144578314</c:v>
                </c:pt>
              </c:numCache>
            </c:numRef>
          </c:val>
          <c:extLst>
            <c:ext xmlns:c16="http://schemas.microsoft.com/office/drawing/2014/chart" uri="{C3380CC4-5D6E-409C-BE32-E72D297353CC}">
              <c16:uniqueId val="{00000007-37AC-4FED-9174-DBC0DB62BB8C}"/>
            </c:ext>
          </c:extLst>
        </c:ser>
        <c:ser>
          <c:idx val="4"/>
          <c:order val="4"/>
          <c:tx>
            <c:strRef>
              <c:f>'F34'!$B$11</c:f>
              <c:strCache>
                <c:ptCount val="1"/>
                <c:pt idx="0">
                  <c:v>Residencial</c:v>
                </c:pt>
              </c:strCache>
            </c:strRef>
          </c:tx>
          <c:spPr>
            <a:solidFill>
              <a:schemeClr val="accent5">
                <a:lumMod val="60000"/>
                <a:lumOff val="40000"/>
              </a:schemeClr>
            </a:solidFill>
            <a:ln>
              <a:noFill/>
            </a:ln>
            <a:effectLst/>
          </c:spPr>
          <c:invertIfNegative val="0"/>
          <c:dLbls>
            <c:dLbl>
              <c:idx val="2"/>
              <c:layout>
                <c:manualLayout>
                  <c:x val="1.0639923312477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AC-4FED-9174-DBC0DB62BB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'F34'!$C$6:$F$6</c15:sqref>
                  </c15:fullRef>
                </c:ext>
              </c:extLst>
              <c:f>'F34'!$C$6:$E$6</c:f>
              <c:strCache>
                <c:ptCount val="3"/>
                <c:pt idx="0">
                  <c:v> INFONAVIT </c:v>
                </c:pt>
                <c:pt idx="1">
                  <c:v> BANCA (CNBV) </c:v>
                </c:pt>
                <c:pt idx="2">
                  <c:v> FOVISSSTE </c:v>
                </c:pt>
              </c:strCache>
            </c:strRef>
          </c:cat>
          <c:val>
            <c:numRef>
              <c:extLst>
                <c:ext xmlns:c15="http://schemas.microsoft.com/office/drawing/2012/chart" uri="{02D57815-91ED-43cb-92C2-25804820EDAC}">
                  <c15:fullRef>
                    <c15:sqref>'F34'!$C$11:$F$11</c15:sqref>
                  </c15:fullRef>
                </c:ext>
              </c:extLst>
              <c:f>'F34'!$C$11:$E$11</c:f>
              <c:numCache>
                <c:formatCode>0.0%</c:formatCode>
                <c:ptCount val="3"/>
                <c:pt idx="0">
                  <c:v>4.4274159216687953E-2</c:v>
                </c:pt>
                <c:pt idx="1">
                  <c:v>0.28647214854111408</c:v>
                </c:pt>
                <c:pt idx="2">
                  <c:v>3.614457831325301E-2</c:v>
                </c:pt>
              </c:numCache>
            </c:numRef>
          </c:val>
          <c:extLst>
            <c:ext xmlns:c16="http://schemas.microsoft.com/office/drawing/2014/chart" uri="{C3380CC4-5D6E-409C-BE32-E72D297353CC}">
              <c16:uniqueId val="{00000009-37AC-4FED-9174-DBC0DB62BB8C}"/>
            </c:ext>
          </c:extLst>
        </c:ser>
        <c:ser>
          <c:idx val="5"/>
          <c:order val="5"/>
          <c:tx>
            <c:strRef>
              <c:f>'F34'!$B$12</c:f>
              <c:strCache>
                <c:ptCount val="1"/>
                <c:pt idx="0">
                  <c:v>Residencial plus</c:v>
                </c:pt>
              </c:strCache>
            </c:strRef>
          </c:tx>
          <c:spPr>
            <a:solidFill>
              <a:schemeClr val="accent6">
                <a:lumMod val="60000"/>
                <a:lumOff val="40000"/>
              </a:schemeClr>
            </a:solidFill>
            <a:ln>
              <a:noFill/>
            </a:ln>
            <a:effectLst/>
          </c:spPr>
          <c:invertIfNegative val="0"/>
          <c:dLbls>
            <c:dLbl>
              <c:idx val="0"/>
              <c:layout>
                <c:manualLayout>
                  <c:x val="0.13707207109972283"/>
                  <c:y val="3.19865319865319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0.1104999992161453"/>
                      <c:h val="0.12626262626262627"/>
                    </c:manualLayout>
                  </c15:layout>
                </c:ext>
                <c:ext xmlns:c16="http://schemas.microsoft.com/office/drawing/2014/chart" uri="{C3380CC4-5D6E-409C-BE32-E72D297353CC}">
                  <c16:uniqueId val="{0000000A-37AC-4FED-9174-DBC0DB62BB8C}"/>
                </c:ext>
              </c:extLst>
            </c:dLbl>
            <c:dLbl>
              <c:idx val="2"/>
              <c:layout>
                <c:manualLayout>
                  <c:x val="0.11936207973780169"/>
                  <c:y val="3.9003950263792782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5184684009472331E-2"/>
                      <c:h val="0.14646464646464646"/>
                    </c:manualLayout>
                  </c15:layout>
                </c:ext>
                <c:ext xmlns:c16="http://schemas.microsoft.com/office/drawing/2014/chart" uri="{C3380CC4-5D6E-409C-BE32-E72D297353CC}">
                  <c16:uniqueId val="{0000000B-37AC-4FED-9174-DBC0DB62BB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'F34'!$C$6:$F$6</c15:sqref>
                  </c15:fullRef>
                </c:ext>
              </c:extLst>
              <c:f>'F34'!$C$6:$E$6</c:f>
              <c:strCache>
                <c:ptCount val="3"/>
                <c:pt idx="0">
                  <c:v> INFONAVIT </c:v>
                </c:pt>
                <c:pt idx="1">
                  <c:v> BANCA (CNBV) </c:v>
                </c:pt>
                <c:pt idx="2">
                  <c:v> FOVISSSTE </c:v>
                </c:pt>
              </c:strCache>
            </c:strRef>
          </c:cat>
          <c:val>
            <c:numRef>
              <c:extLst>
                <c:ext xmlns:c15="http://schemas.microsoft.com/office/drawing/2012/chart" uri="{02D57815-91ED-43cb-92C2-25804820EDAC}">
                  <c15:fullRef>
                    <c15:sqref>'F34'!$C$12:$F$12</c15:sqref>
                  </c15:fullRef>
                </c:ext>
              </c:extLst>
              <c:f>'F34'!$C$12:$E$12</c:f>
              <c:numCache>
                <c:formatCode>0.0%</c:formatCode>
                <c:ptCount val="3"/>
                <c:pt idx="0">
                  <c:v>6.8114091102596851E-3</c:v>
                </c:pt>
                <c:pt idx="1">
                  <c:v>0.17506631299734748</c:v>
                </c:pt>
                <c:pt idx="2">
                  <c:v>0</c:v>
                </c:pt>
              </c:numCache>
            </c:numRef>
          </c:val>
          <c:extLst>
            <c:ext xmlns:c16="http://schemas.microsoft.com/office/drawing/2014/chart" uri="{C3380CC4-5D6E-409C-BE32-E72D297353CC}">
              <c16:uniqueId val="{0000000C-37AC-4FED-9174-DBC0DB62BB8C}"/>
            </c:ext>
          </c:extLst>
        </c:ser>
        <c:dLbls>
          <c:dLblPos val="ctr"/>
          <c:showLegendKey val="0"/>
          <c:showVal val="1"/>
          <c:showCatName val="0"/>
          <c:showSerName val="0"/>
          <c:showPercent val="0"/>
          <c:showBubbleSize val="0"/>
        </c:dLbls>
        <c:gapWidth val="150"/>
        <c:overlap val="100"/>
        <c:axId val="1407769103"/>
        <c:axId val="1402839183"/>
      </c:barChart>
      <c:catAx>
        <c:axId val="14077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02839183"/>
        <c:crosses val="autoZero"/>
        <c:auto val="1"/>
        <c:lblAlgn val="ctr"/>
        <c:lblOffset val="100"/>
        <c:noMultiLvlLbl val="0"/>
      </c:catAx>
      <c:valAx>
        <c:axId val="1402839183"/>
        <c:scaling>
          <c:orientation val="minMax"/>
          <c:max val="1"/>
        </c:scaling>
        <c:delete val="1"/>
        <c:axPos val="l"/>
        <c:numFmt formatCode="0.0%" sourceLinked="1"/>
        <c:majorTickMark val="none"/>
        <c:minorTickMark val="none"/>
        <c:tickLblPos val="nextTo"/>
        <c:crossAx val="14077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8E87-4C5F-9B8E-A109052DC172}"/>
              </c:ext>
            </c:extLst>
          </c:dPt>
          <c:dPt>
            <c:idx val="1"/>
            <c:invertIfNegative val="0"/>
            <c:bubble3D val="0"/>
            <c:extLst>
              <c:ext xmlns:c16="http://schemas.microsoft.com/office/drawing/2014/chart" uri="{C3380CC4-5D6E-409C-BE32-E72D297353CC}">
                <c16:uniqueId val="{00000001-8E87-4C5F-9B8E-A109052DC172}"/>
              </c:ext>
            </c:extLst>
          </c:dPt>
          <c:dPt>
            <c:idx val="2"/>
            <c:invertIfNegative val="0"/>
            <c:bubble3D val="0"/>
            <c:extLst>
              <c:ext xmlns:c16="http://schemas.microsoft.com/office/drawing/2014/chart" uri="{C3380CC4-5D6E-409C-BE32-E72D297353CC}">
                <c16:uniqueId val="{00000002-8E87-4C5F-9B8E-A109052DC172}"/>
              </c:ext>
            </c:extLst>
          </c:dPt>
          <c:dPt>
            <c:idx val="3"/>
            <c:invertIfNegative val="0"/>
            <c:bubble3D val="0"/>
            <c:spPr>
              <a:solidFill>
                <a:srgbClr val="E2AC00"/>
              </a:solidFill>
              <a:ln w="0" cmpd="sng">
                <a:noFill/>
                <a:prstDash val="solid"/>
              </a:ln>
            </c:spPr>
            <c:extLst>
              <c:ext xmlns:c16="http://schemas.microsoft.com/office/drawing/2014/chart" uri="{C3380CC4-5D6E-409C-BE32-E72D297353CC}">
                <c16:uniqueId val="{00000004-8E87-4C5F-9B8E-A109052DC172}"/>
              </c:ext>
            </c:extLst>
          </c:dPt>
          <c:dPt>
            <c:idx val="4"/>
            <c:invertIfNegative val="0"/>
            <c:bubble3D val="0"/>
            <c:extLst>
              <c:ext xmlns:c16="http://schemas.microsoft.com/office/drawing/2014/chart" uri="{C3380CC4-5D6E-409C-BE32-E72D297353CC}">
                <c16:uniqueId val="{00000005-8E87-4C5F-9B8E-A109052DC172}"/>
              </c:ext>
            </c:extLst>
          </c:dPt>
          <c:dPt>
            <c:idx val="5"/>
            <c:invertIfNegative val="0"/>
            <c:bubble3D val="0"/>
            <c:extLst>
              <c:ext xmlns:c16="http://schemas.microsoft.com/office/drawing/2014/chart" uri="{C3380CC4-5D6E-409C-BE32-E72D297353CC}">
                <c16:uniqueId val="{00000006-8E87-4C5F-9B8E-A109052DC172}"/>
              </c:ext>
            </c:extLst>
          </c:dPt>
          <c:dPt>
            <c:idx val="6"/>
            <c:invertIfNegative val="0"/>
            <c:bubble3D val="0"/>
            <c:extLst>
              <c:ext xmlns:c16="http://schemas.microsoft.com/office/drawing/2014/chart" uri="{C3380CC4-5D6E-409C-BE32-E72D297353CC}">
                <c16:uniqueId val="{00000007-8E87-4C5F-9B8E-A109052DC172}"/>
              </c:ext>
            </c:extLst>
          </c:dPt>
          <c:dPt>
            <c:idx val="7"/>
            <c:invertIfNegative val="0"/>
            <c:bubble3D val="0"/>
            <c:extLst>
              <c:ext xmlns:c16="http://schemas.microsoft.com/office/drawing/2014/chart" uri="{C3380CC4-5D6E-409C-BE32-E72D297353CC}">
                <c16:uniqueId val="{00000008-8E87-4C5F-9B8E-A109052DC172}"/>
              </c:ext>
            </c:extLst>
          </c:dPt>
          <c:dPt>
            <c:idx val="8"/>
            <c:invertIfNegative val="0"/>
            <c:bubble3D val="0"/>
            <c:extLst>
              <c:ext xmlns:c16="http://schemas.microsoft.com/office/drawing/2014/chart" uri="{C3380CC4-5D6E-409C-BE32-E72D297353CC}">
                <c16:uniqueId val="{00000009-8E87-4C5F-9B8E-A109052DC172}"/>
              </c:ext>
            </c:extLst>
          </c:dPt>
          <c:dPt>
            <c:idx val="9"/>
            <c:invertIfNegative val="0"/>
            <c:bubble3D val="0"/>
            <c:extLst>
              <c:ext xmlns:c16="http://schemas.microsoft.com/office/drawing/2014/chart" uri="{C3380CC4-5D6E-409C-BE32-E72D297353CC}">
                <c16:uniqueId val="{0000000A-8E87-4C5F-9B8E-A109052DC172}"/>
              </c:ext>
            </c:extLst>
          </c:dPt>
          <c:dPt>
            <c:idx val="10"/>
            <c:invertIfNegative val="0"/>
            <c:bubble3D val="0"/>
            <c:extLst>
              <c:ext xmlns:c16="http://schemas.microsoft.com/office/drawing/2014/chart" uri="{C3380CC4-5D6E-409C-BE32-E72D297353CC}">
                <c16:uniqueId val="{0000000B-8E87-4C5F-9B8E-A109052DC172}"/>
              </c:ext>
            </c:extLst>
          </c:dPt>
          <c:dPt>
            <c:idx val="11"/>
            <c:invertIfNegative val="0"/>
            <c:bubble3D val="0"/>
            <c:extLst>
              <c:ext xmlns:c16="http://schemas.microsoft.com/office/drawing/2014/chart" uri="{C3380CC4-5D6E-409C-BE32-E72D297353CC}">
                <c16:uniqueId val="{0000000C-8E87-4C5F-9B8E-A109052DC172}"/>
              </c:ext>
            </c:extLst>
          </c:dPt>
          <c:dPt>
            <c:idx val="12"/>
            <c:invertIfNegative val="0"/>
            <c:bubble3D val="0"/>
            <c:extLst>
              <c:ext xmlns:c16="http://schemas.microsoft.com/office/drawing/2014/chart" uri="{C3380CC4-5D6E-409C-BE32-E72D297353CC}">
                <c16:uniqueId val="{0000000D-8E87-4C5F-9B8E-A109052DC172}"/>
              </c:ext>
            </c:extLst>
          </c:dPt>
          <c:dPt>
            <c:idx val="13"/>
            <c:invertIfNegative val="0"/>
            <c:bubble3D val="0"/>
            <c:extLst>
              <c:ext xmlns:c16="http://schemas.microsoft.com/office/drawing/2014/chart" uri="{C3380CC4-5D6E-409C-BE32-E72D297353CC}">
                <c16:uniqueId val="{0000000E-8E87-4C5F-9B8E-A109052DC172}"/>
              </c:ext>
            </c:extLst>
          </c:dPt>
          <c:dPt>
            <c:idx val="14"/>
            <c:invertIfNegative val="0"/>
            <c:bubble3D val="0"/>
            <c:extLst>
              <c:ext xmlns:c16="http://schemas.microsoft.com/office/drawing/2014/chart" uri="{C3380CC4-5D6E-409C-BE32-E72D297353CC}">
                <c16:uniqueId val="{0000000F-8E87-4C5F-9B8E-A109052DC172}"/>
              </c:ext>
            </c:extLst>
          </c:dPt>
          <c:dPt>
            <c:idx val="15"/>
            <c:invertIfNegative val="0"/>
            <c:bubble3D val="0"/>
            <c:spPr>
              <a:solidFill>
                <a:srgbClr val="E2AC00"/>
              </a:solidFill>
              <a:ln w="0" cmpd="sng">
                <a:noFill/>
                <a:prstDash val="solid"/>
              </a:ln>
            </c:spPr>
            <c:extLst>
              <c:ext xmlns:c16="http://schemas.microsoft.com/office/drawing/2014/chart" uri="{C3380CC4-5D6E-409C-BE32-E72D297353CC}">
                <c16:uniqueId val="{00000011-8E87-4C5F-9B8E-A109052DC172}"/>
              </c:ext>
            </c:extLst>
          </c:dPt>
          <c:dPt>
            <c:idx val="16"/>
            <c:invertIfNegative val="0"/>
            <c:bubble3D val="0"/>
            <c:extLst>
              <c:ext xmlns:c16="http://schemas.microsoft.com/office/drawing/2014/chart" uri="{C3380CC4-5D6E-409C-BE32-E72D297353CC}">
                <c16:uniqueId val="{00000012-8E87-4C5F-9B8E-A109052DC172}"/>
              </c:ext>
            </c:extLst>
          </c:dPt>
          <c:dPt>
            <c:idx val="17"/>
            <c:invertIfNegative val="0"/>
            <c:bubble3D val="0"/>
            <c:extLst>
              <c:ext xmlns:c16="http://schemas.microsoft.com/office/drawing/2014/chart" uri="{C3380CC4-5D6E-409C-BE32-E72D297353CC}">
                <c16:uniqueId val="{00000013-8E87-4C5F-9B8E-A109052DC172}"/>
              </c:ext>
            </c:extLst>
          </c:dPt>
          <c:dPt>
            <c:idx val="18"/>
            <c:invertIfNegative val="0"/>
            <c:bubble3D val="0"/>
            <c:extLst>
              <c:ext xmlns:c16="http://schemas.microsoft.com/office/drawing/2014/chart" uri="{C3380CC4-5D6E-409C-BE32-E72D297353CC}">
                <c16:uniqueId val="{00000014-8E87-4C5F-9B8E-A109052DC172}"/>
              </c:ext>
            </c:extLst>
          </c:dPt>
          <c:dPt>
            <c:idx val="19"/>
            <c:invertIfNegative val="0"/>
            <c:bubble3D val="0"/>
            <c:extLst>
              <c:ext xmlns:c16="http://schemas.microsoft.com/office/drawing/2014/chart" uri="{C3380CC4-5D6E-409C-BE32-E72D297353CC}">
                <c16:uniqueId val="{00000015-8E87-4C5F-9B8E-A109052DC172}"/>
              </c:ext>
            </c:extLst>
          </c:dPt>
          <c:dPt>
            <c:idx val="20"/>
            <c:invertIfNegative val="0"/>
            <c:bubble3D val="0"/>
            <c:extLst>
              <c:ext xmlns:c16="http://schemas.microsoft.com/office/drawing/2014/chart" uri="{C3380CC4-5D6E-409C-BE32-E72D297353CC}">
                <c16:uniqueId val="{00000016-8E87-4C5F-9B8E-A109052DC172}"/>
              </c:ext>
            </c:extLst>
          </c:dPt>
          <c:dPt>
            <c:idx val="21"/>
            <c:invertIfNegative val="0"/>
            <c:bubble3D val="0"/>
            <c:extLst>
              <c:ext xmlns:c16="http://schemas.microsoft.com/office/drawing/2014/chart" uri="{C3380CC4-5D6E-409C-BE32-E72D297353CC}">
                <c16:uniqueId val="{00000017-8E87-4C5F-9B8E-A109052DC172}"/>
              </c:ext>
            </c:extLst>
          </c:dPt>
          <c:dPt>
            <c:idx val="22"/>
            <c:invertIfNegative val="0"/>
            <c:bubble3D val="0"/>
            <c:extLst>
              <c:ext xmlns:c16="http://schemas.microsoft.com/office/drawing/2014/chart" uri="{C3380CC4-5D6E-409C-BE32-E72D297353CC}">
                <c16:uniqueId val="{00000018-8E87-4C5F-9B8E-A109052DC172}"/>
              </c:ext>
            </c:extLst>
          </c:dPt>
          <c:dPt>
            <c:idx val="23"/>
            <c:invertIfNegative val="0"/>
            <c:bubble3D val="0"/>
            <c:extLst>
              <c:ext xmlns:c16="http://schemas.microsoft.com/office/drawing/2014/chart" uri="{C3380CC4-5D6E-409C-BE32-E72D297353CC}">
                <c16:uniqueId val="{00000019-8E87-4C5F-9B8E-A109052DC172}"/>
              </c:ext>
            </c:extLst>
          </c:dPt>
          <c:dPt>
            <c:idx val="24"/>
            <c:invertIfNegative val="0"/>
            <c:bubble3D val="0"/>
            <c:extLst>
              <c:ext xmlns:c16="http://schemas.microsoft.com/office/drawing/2014/chart" uri="{C3380CC4-5D6E-409C-BE32-E72D297353CC}">
                <c16:uniqueId val="{0000001A-8E87-4C5F-9B8E-A109052DC172}"/>
              </c:ext>
            </c:extLst>
          </c:dPt>
          <c:dPt>
            <c:idx val="25"/>
            <c:invertIfNegative val="0"/>
            <c:bubble3D val="0"/>
            <c:extLst>
              <c:ext xmlns:c16="http://schemas.microsoft.com/office/drawing/2014/chart" uri="{C3380CC4-5D6E-409C-BE32-E72D297353CC}">
                <c16:uniqueId val="{0000001B-8E87-4C5F-9B8E-A109052DC172}"/>
              </c:ext>
            </c:extLst>
          </c:dPt>
          <c:dPt>
            <c:idx val="26"/>
            <c:invertIfNegative val="0"/>
            <c:bubble3D val="0"/>
            <c:extLst>
              <c:ext xmlns:c16="http://schemas.microsoft.com/office/drawing/2014/chart" uri="{C3380CC4-5D6E-409C-BE32-E72D297353CC}">
                <c16:uniqueId val="{0000001C-8E87-4C5F-9B8E-A109052DC172}"/>
              </c:ext>
            </c:extLst>
          </c:dPt>
          <c:dPt>
            <c:idx val="27"/>
            <c:invertIfNegative val="0"/>
            <c:bubble3D val="0"/>
            <c:spPr>
              <a:solidFill>
                <a:srgbClr val="E2AC00"/>
              </a:solidFill>
              <a:ln w="0" cmpd="sng">
                <a:noFill/>
                <a:prstDash val="solid"/>
              </a:ln>
            </c:spPr>
            <c:extLst>
              <c:ext xmlns:c16="http://schemas.microsoft.com/office/drawing/2014/chart" uri="{C3380CC4-5D6E-409C-BE32-E72D297353CC}">
                <c16:uniqueId val="{0000001E-8E87-4C5F-9B8E-A109052DC172}"/>
              </c:ext>
            </c:extLst>
          </c:dPt>
          <c:dPt>
            <c:idx val="28"/>
            <c:invertIfNegative val="0"/>
            <c:bubble3D val="0"/>
            <c:extLst>
              <c:ext xmlns:c16="http://schemas.microsoft.com/office/drawing/2014/chart" uri="{C3380CC4-5D6E-409C-BE32-E72D297353CC}">
                <c16:uniqueId val="{0000001F-8E87-4C5F-9B8E-A109052DC172}"/>
              </c:ext>
            </c:extLst>
          </c:dPt>
          <c:dPt>
            <c:idx val="29"/>
            <c:invertIfNegative val="0"/>
            <c:bubble3D val="0"/>
            <c:extLst>
              <c:ext xmlns:c16="http://schemas.microsoft.com/office/drawing/2014/chart" uri="{C3380CC4-5D6E-409C-BE32-E72D297353CC}">
                <c16:uniqueId val="{00000020-8E87-4C5F-9B8E-A109052DC172}"/>
              </c:ext>
            </c:extLst>
          </c:dPt>
          <c:dPt>
            <c:idx val="30"/>
            <c:invertIfNegative val="0"/>
            <c:bubble3D val="0"/>
            <c:extLst>
              <c:ext xmlns:c16="http://schemas.microsoft.com/office/drawing/2014/chart" uri="{C3380CC4-5D6E-409C-BE32-E72D297353CC}">
                <c16:uniqueId val="{00000021-8E87-4C5F-9B8E-A109052DC172}"/>
              </c:ext>
            </c:extLst>
          </c:dPt>
          <c:dPt>
            <c:idx val="31"/>
            <c:invertIfNegative val="0"/>
            <c:bubble3D val="0"/>
            <c:extLst>
              <c:ext xmlns:c16="http://schemas.microsoft.com/office/drawing/2014/chart" uri="{C3380CC4-5D6E-409C-BE32-E72D297353CC}">
                <c16:uniqueId val="{00000022-8E87-4C5F-9B8E-A109052DC172}"/>
              </c:ext>
            </c:extLst>
          </c:dPt>
          <c:dPt>
            <c:idx val="32"/>
            <c:invertIfNegative val="0"/>
            <c:bubble3D val="0"/>
            <c:extLst>
              <c:ext xmlns:c16="http://schemas.microsoft.com/office/drawing/2014/chart" uri="{C3380CC4-5D6E-409C-BE32-E72D297353CC}">
                <c16:uniqueId val="{00000023-8E87-4C5F-9B8E-A109052DC172}"/>
              </c:ext>
            </c:extLst>
          </c:dPt>
          <c:dPt>
            <c:idx val="33"/>
            <c:invertIfNegative val="0"/>
            <c:bubble3D val="0"/>
            <c:extLst>
              <c:ext xmlns:c16="http://schemas.microsoft.com/office/drawing/2014/chart" uri="{C3380CC4-5D6E-409C-BE32-E72D297353CC}">
                <c16:uniqueId val="{00000024-8E87-4C5F-9B8E-A109052DC172}"/>
              </c:ext>
            </c:extLst>
          </c:dPt>
          <c:dPt>
            <c:idx val="34"/>
            <c:invertIfNegative val="0"/>
            <c:bubble3D val="0"/>
            <c:extLst>
              <c:ext xmlns:c16="http://schemas.microsoft.com/office/drawing/2014/chart" uri="{C3380CC4-5D6E-409C-BE32-E72D297353CC}">
                <c16:uniqueId val="{00000025-8E87-4C5F-9B8E-A109052DC172}"/>
              </c:ext>
            </c:extLst>
          </c:dPt>
          <c:dPt>
            <c:idx val="35"/>
            <c:invertIfNegative val="0"/>
            <c:bubble3D val="0"/>
            <c:extLst>
              <c:ext xmlns:c16="http://schemas.microsoft.com/office/drawing/2014/chart" uri="{C3380CC4-5D6E-409C-BE32-E72D297353CC}">
                <c16:uniqueId val="{00000026-8E87-4C5F-9B8E-A109052DC172}"/>
              </c:ext>
            </c:extLst>
          </c:dPt>
          <c:dPt>
            <c:idx val="36"/>
            <c:invertIfNegative val="0"/>
            <c:bubble3D val="0"/>
            <c:extLst>
              <c:ext xmlns:c16="http://schemas.microsoft.com/office/drawing/2014/chart" uri="{C3380CC4-5D6E-409C-BE32-E72D297353CC}">
                <c16:uniqueId val="{00000027-8E87-4C5F-9B8E-A109052DC172}"/>
              </c:ext>
            </c:extLst>
          </c:dPt>
          <c:dPt>
            <c:idx val="37"/>
            <c:invertIfNegative val="0"/>
            <c:bubble3D val="0"/>
            <c:extLst>
              <c:ext xmlns:c16="http://schemas.microsoft.com/office/drawing/2014/chart" uri="{C3380CC4-5D6E-409C-BE32-E72D297353CC}">
                <c16:uniqueId val="{00000028-8E87-4C5F-9B8E-A109052DC172}"/>
              </c:ext>
            </c:extLst>
          </c:dPt>
          <c:dPt>
            <c:idx val="38"/>
            <c:invertIfNegative val="0"/>
            <c:bubble3D val="0"/>
            <c:extLst>
              <c:ext xmlns:c16="http://schemas.microsoft.com/office/drawing/2014/chart" uri="{C3380CC4-5D6E-409C-BE32-E72D297353CC}">
                <c16:uniqueId val="{00000029-8E87-4C5F-9B8E-A109052DC172}"/>
              </c:ext>
            </c:extLst>
          </c:dPt>
          <c:dPt>
            <c:idx val="39"/>
            <c:invertIfNegative val="0"/>
            <c:bubble3D val="0"/>
            <c:spPr>
              <a:solidFill>
                <a:srgbClr val="E2AC00"/>
              </a:solidFill>
              <a:ln w="0" cmpd="sng">
                <a:noFill/>
                <a:prstDash val="solid"/>
              </a:ln>
            </c:spPr>
            <c:extLst>
              <c:ext xmlns:c16="http://schemas.microsoft.com/office/drawing/2014/chart" uri="{C3380CC4-5D6E-409C-BE32-E72D297353CC}">
                <c16:uniqueId val="{0000002B-8E87-4C5F-9B8E-A109052DC172}"/>
              </c:ext>
            </c:extLst>
          </c:dPt>
          <c:dPt>
            <c:idx val="40"/>
            <c:invertIfNegative val="0"/>
            <c:bubble3D val="0"/>
            <c:extLst>
              <c:ext xmlns:c16="http://schemas.microsoft.com/office/drawing/2014/chart" uri="{C3380CC4-5D6E-409C-BE32-E72D297353CC}">
                <c16:uniqueId val="{0000002C-8E87-4C5F-9B8E-A109052DC172}"/>
              </c:ext>
            </c:extLst>
          </c:dPt>
          <c:dPt>
            <c:idx val="41"/>
            <c:invertIfNegative val="0"/>
            <c:bubble3D val="0"/>
            <c:extLst>
              <c:ext xmlns:c16="http://schemas.microsoft.com/office/drawing/2014/chart" uri="{C3380CC4-5D6E-409C-BE32-E72D297353CC}">
                <c16:uniqueId val="{0000002D-8E87-4C5F-9B8E-A109052DC172}"/>
              </c:ext>
            </c:extLst>
          </c:dPt>
          <c:dPt>
            <c:idx val="42"/>
            <c:invertIfNegative val="0"/>
            <c:bubble3D val="0"/>
            <c:extLst>
              <c:ext xmlns:c16="http://schemas.microsoft.com/office/drawing/2014/chart" uri="{C3380CC4-5D6E-409C-BE32-E72D297353CC}">
                <c16:uniqueId val="{0000002E-8E87-4C5F-9B8E-A109052DC172}"/>
              </c:ext>
            </c:extLst>
          </c:dPt>
          <c:dPt>
            <c:idx val="43"/>
            <c:invertIfNegative val="0"/>
            <c:bubble3D val="0"/>
            <c:extLst>
              <c:ext xmlns:c16="http://schemas.microsoft.com/office/drawing/2014/chart" uri="{C3380CC4-5D6E-409C-BE32-E72D297353CC}">
                <c16:uniqueId val="{0000002F-8E87-4C5F-9B8E-A109052DC172}"/>
              </c:ext>
            </c:extLst>
          </c:dPt>
          <c:dPt>
            <c:idx val="44"/>
            <c:invertIfNegative val="0"/>
            <c:bubble3D val="0"/>
            <c:extLst>
              <c:ext xmlns:c16="http://schemas.microsoft.com/office/drawing/2014/chart" uri="{C3380CC4-5D6E-409C-BE32-E72D297353CC}">
                <c16:uniqueId val="{00000030-8E87-4C5F-9B8E-A109052DC172}"/>
              </c:ext>
            </c:extLst>
          </c:dPt>
          <c:dPt>
            <c:idx val="45"/>
            <c:invertIfNegative val="0"/>
            <c:bubble3D val="0"/>
            <c:extLst>
              <c:ext xmlns:c16="http://schemas.microsoft.com/office/drawing/2014/chart" uri="{C3380CC4-5D6E-409C-BE32-E72D297353CC}">
                <c16:uniqueId val="{00000031-8E87-4C5F-9B8E-A109052DC172}"/>
              </c:ext>
            </c:extLst>
          </c:dPt>
          <c:dPt>
            <c:idx val="46"/>
            <c:invertIfNegative val="0"/>
            <c:bubble3D val="0"/>
            <c:extLst>
              <c:ext xmlns:c16="http://schemas.microsoft.com/office/drawing/2014/chart" uri="{C3380CC4-5D6E-409C-BE32-E72D297353CC}">
                <c16:uniqueId val="{00000032-8E87-4C5F-9B8E-A109052DC172}"/>
              </c:ext>
            </c:extLst>
          </c:dPt>
          <c:dPt>
            <c:idx val="47"/>
            <c:invertIfNegative val="0"/>
            <c:bubble3D val="0"/>
            <c:extLst>
              <c:ext xmlns:c16="http://schemas.microsoft.com/office/drawing/2014/chart" uri="{C3380CC4-5D6E-409C-BE32-E72D297353CC}">
                <c16:uniqueId val="{00000033-8E87-4C5F-9B8E-A109052DC172}"/>
              </c:ext>
            </c:extLst>
          </c:dPt>
          <c:dPt>
            <c:idx val="48"/>
            <c:invertIfNegative val="0"/>
            <c:bubble3D val="0"/>
            <c:extLst>
              <c:ext xmlns:c16="http://schemas.microsoft.com/office/drawing/2014/chart" uri="{C3380CC4-5D6E-409C-BE32-E72D297353CC}">
                <c16:uniqueId val="{00000034-8E87-4C5F-9B8E-A109052DC172}"/>
              </c:ext>
            </c:extLst>
          </c:dPt>
          <c:dPt>
            <c:idx val="49"/>
            <c:invertIfNegative val="0"/>
            <c:bubble3D val="0"/>
            <c:extLst>
              <c:ext xmlns:c16="http://schemas.microsoft.com/office/drawing/2014/chart" uri="{C3380CC4-5D6E-409C-BE32-E72D297353CC}">
                <c16:uniqueId val="{00000035-8E87-4C5F-9B8E-A109052DC172}"/>
              </c:ext>
            </c:extLst>
          </c:dPt>
          <c:dPt>
            <c:idx val="50"/>
            <c:invertIfNegative val="0"/>
            <c:bubble3D val="0"/>
            <c:extLst>
              <c:ext xmlns:c16="http://schemas.microsoft.com/office/drawing/2014/chart" uri="{C3380CC4-5D6E-409C-BE32-E72D297353CC}">
                <c16:uniqueId val="{00000036-8E87-4C5F-9B8E-A109052DC172}"/>
              </c:ext>
            </c:extLst>
          </c:dPt>
          <c:dPt>
            <c:idx val="51"/>
            <c:invertIfNegative val="0"/>
            <c:bubble3D val="0"/>
            <c:spPr>
              <a:solidFill>
                <a:srgbClr val="E2AC00"/>
              </a:solidFill>
              <a:ln w="0" cmpd="sng">
                <a:noFill/>
                <a:prstDash val="solid"/>
              </a:ln>
            </c:spPr>
            <c:extLst>
              <c:ext xmlns:c16="http://schemas.microsoft.com/office/drawing/2014/chart" uri="{C3380CC4-5D6E-409C-BE32-E72D297353CC}">
                <c16:uniqueId val="{00000038-8E87-4C5F-9B8E-A109052DC172}"/>
              </c:ext>
            </c:extLst>
          </c:dPt>
          <c:dPt>
            <c:idx val="52"/>
            <c:invertIfNegative val="0"/>
            <c:bubble3D val="0"/>
            <c:extLst>
              <c:ext xmlns:c16="http://schemas.microsoft.com/office/drawing/2014/chart" uri="{C3380CC4-5D6E-409C-BE32-E72D297353CC}">
                <c16:uniqueId val="{00000039-8E87-4C5F-9B8E-A109052DC172}"/>
              </c:ext>
            </c:extLst>
          </c:dPt>
          <c:dPt>
            <c:idx val="53"/>
            <c:invertIfNegative val="0"/>
            <c:bubble3D val="0"/>
            <c:extLst>
              <c:ext xmlns:c16="http://schemas.microsoft.com/office/drawing/2014/chart" uri="{C3380CC4-5D6E-409C-BE32-E72D297353CC}">
                <c16:uniqueId val="{0000003A-8E87-4C5F-9B8E-A109052DC172}"/>
              </c:ext>
            </c:extLst>
          </c:dPt>
          <c:dPt>
            <c:idx val="54"/>
            <c:invertIfNegative val="0"/>
            <c:bubble3D val="0"/>
            <c:extLst>
              <c:ext xmlns:c16="http://schemas.microsoft.com/office/drawing/2014/chart" uri="{C3380CC4-5D6E-409C-BE32-E72D297353CC}">
                <c16:uniqueId val="{0000003B-8E87-4C5F-9B8E-A109052DC172}"/>
              </c:ext>
            </c:extLst>
          </c:dPt>
          <c:dPt>
            <c:idx val="55"/>
            <c:invertIfNegative val="0"/>
            <c:bubble3D val="0"/>
            <c:extLst>
              <c:ext xmlns:c16="http://schemas.microsoft.com/office/drawing/2014/chart" uri="{C3380CC4-5D6E-409C-BE32-E72D297353CC}">
                <c16:uniqueId val="{0000003C-8E87-4C5F-9B8E-A109052DC172}"/>
              </c:ext>
            </c:extLst>
          </c:dPt>
          <c:dPt>
            <c:idx val="56"/>
            <c:invertIfNegative val="0"/>
            <c:bubble3D val="0"/>
            <c:extLst>
              <c:ext xmlns:c16="http://schemas.microsoft.com/office/drawing/2014/chart" uri="{C3380CC4-5D6E-409C-BE32-E72D297353CC}">
                <c16:uniqueId val="{0000003D-8E87-4C5F-9B8E-A109052DC172}"/>
              </c:ext>
            </c:extLst>
          </c:dPt>
          <c:dPt>
            <c:idx val="57"/>
            <c:invertIfNegative val="0"/>
            <c:bubble3D val="0"/>
            <c:extLst>
              <c:ext xmlns:c16="http://schemas.microsoft.com/office/drawing/2014/chart" uri="{C3380CC4-5D6E-409C-BE32-E72D297353CC}">
                <c16:uniqueId val="{0000003E-8E87-4C5F-9B8E-A109052DC172}"/>
              </c:ext>
            </c:extLst>
          </c:dPt>
          <c:dPt>
            <c:idx val="58"/>
            <c:invertIfNegative val="0"/>
            <c:bubble3D val="0"/>
            <c:extLst>
              <c:ext xmlns:c16="http://schemas.microsoft.com/office/drawing/2014/chart" uri="{C3380CC4-5D6E-409C-BE32-E72D297353CC}">
                <c16:uniqueId val="{0000003F-8E87-4C5F-9B8E-A109052DC172}"/>
              </c:ext>
            </c:extLst>
          </c:dPt>
          <c:dPt>
            <c:idx val="59"/>
            <c:invertIfNegative val="0"/>
            <c:bubble3D val="0"/>
            <c:extLst>
              <c:ext xmlns:c16="http://schemas.microsoft.com/office/drawing/2014/chart" uri="{C3380CC4-5D6E-409C-BE32-E72D297353CC}">
                <c16:uniqueId val="{00000040-8E87-4C5F-9B8E-A109052DC172}"/>
              </c:ext>
            </c:extLst>
          </c:dPt>
          <c:dPt>
            <c:idx val="60"/>
            <c:invertIfNegative val="0"/>
            <c:bubble3D val="0"/>
            <c:extLst>
              <c:ext xmlns:c16="http://schemas.microsoft.com/office/drawing/2014/chart" uri="{C3380CC4-5D6E-409C-BE32-E72D297353CC}">
                <c16:uniqueId val="{00000041-8E87-4C5F-9B8E-A109052DC172}"/>
              </c:ext>
            </c:extLst>
          </c:dPt>
          <c:dPt>
            <c:idx val="61"/>
            <c:invertIfNegative val="0"/>
            <c:bubble3D val="0"/>
            <c:extLst>
              <c:ext xmlns:c16="http://schemas.microsoft.com/office/drawing/2014/chart" uri="{C3380CC4-5D6E-409C-BE32-E72D297353CC}">
                <c16:uniqueId val="{00000042-8E87-4C5F-9B8E-A109052DC172}"/>
              </c:ext>
            </c:extLst>
          </c:dPt>
          <c:dPt>
            <c:idx val="62"/>
            <c:invertIfNegative val="0"/>
            <c:bubble3D val="0"/>
            <c:extLst>
              <c:ext xmlns:c16="http://schemas.microsoft.com/office/drawing/2014/chart" uri="{C3380CC4-5D6E-409C-BE32-E72D297353CC}">
                <c16:uniqueId val="{00000043-8E87-4C5F-9B8E-A109052DC172}"/>
              </c:ext>
            </c:extLst>
          </c:dPt>
          <c:dPt>
            <c:idx val="63"/>
            <c:invertIfNegative val="0"/>
            <c:bubble3D val="0"/>
            <c:spPr>
              <a:solidFill>
                <a:srgbClr val="E2AC00"/>
              </a:solidFill>
              <a:ln w="0" cmpd="sng">
                <a:noFill/>
                <a:prstDash val="solid"/>
              </a:ln>
            </c:spPr>
            <c:extLst>
              <c:ext xmlns:c16="http://schemas.microsoft.com/office/drawing/2014/chart" uri="{C3380CC4-5D6E-409C-BE32-E72D297353CC}">
                <c16:uniqueId val="{00000045-8E87-4C5F-9B8E-A109052DC172}"/>
              </c:ext>
            </c:extLst>
          </c:dPt>
          <c:dPt>
            <c:idx val="64"/>
            <c:invertIfNegative val="0"/>
            <c:bubble3D val="0"/>
            <c:extLst>
              <c:ext xmlns:c16="http://schemas.microsoft.com/office/drawing/2014/chart" uri="{C3380CC4-5D6E-409C-BE32-E72D297353CC}">
                <c16:uniqueId val="{00000046-8E87-4C5F-9B8E-A109052DC172}"/>
              </c:ext>
            </c:extLst>
          </c:dPt>
          <c:dPt>
            <c:idx val="65"/>
            <c:invertIfNegative val="0"/>
            <c:bubble3D val="0"/>
            <c:extLst>
              <c:ext xmlns:c16="http://schemas.microsoft.com/office/drawing/2014/chart" uri="{C3380CC4-5D6E-409C-BE32-E72D297353CC}">
                <c16:uniqueId val="{00000047-8E87-4C5F-9B8E-A109052DC172}"/>
              </c:ext>
            </c:extLst>
          </c:dPt>
          <c:dPt>
            <c:idx val="66"/>
            <c:invertIfNegative val="0"/>
            <c:bubble3D val="0"/>
            <c:extLst>
              <c:ext xmlns:c16="http://schemas.microsoft.com/office/drawing/2014/chart" uri="{C3380CC4-5D6E-409C-BE32-E72D297353CC}">
                <c16:uniqueId val="{00000048-8E87-4C5F-9B8E-A109052DC172}"/>
              </c:ext>
            </c:extLst>
          </c:dPt>
          <c:dPt>
            <c:idx val="67"/>
            <c:invertIfNegative val="0"/>
            <c:bubble3D val="0"/>
            <c:extLst>
              <c:ext xmlns:c16="http://schemas.microsoft.com/office/drawing/2014/chart" uri="{C3380CC4-5D6E-409C-BE32-E72D297353CC}">
                <c16:uniqueId val="{00000049-8E87-4C5F-9B8E-A109052DC172}"/>
              </c:ext>
            </c:extLst>
          </c:dPt>
          <c:dPt>
            <c:idx val="68"/>
            <c:invertIfNegative val="0"/>
            <c:bubble3D val="0"/>
            <c:extLst>
              <c:ext xmlns:c16="http://schemas.microsoft.com/office/drawing/2014/chart" uri="{C3380CC4-5D6E-409C-BE32-E72D297353CC}">
                <c16:uniqueId val="{0000004A-8E87-4C5F-9B8E-A109052DC172}"/>
              </c:ext>
            </c:extLst>
          </c:dPt>
          <c:dPt>
            <c:idx val="69"/>
            <c:invertIfNegative val="0"/>
            <c:bubble3D val="0"/>
            <c:extLst>
              <c:ext xmlns:c16="http://schemas.microsoft.com/office/drawing/2014/chart" uri="{C3380CC4-5D6E-409C-BE32-E72D297353CC}">
                <c16:uniqueId val="{0000004B-8E87-4C5F-9B8E-A109052DC172}"/>
              </c:ext>
            </c:extLst>
          </c:dPt>
          <c:dPt>
            <c:idx val="70"/>
            <c:invertIfNegative val="0"/>
            <c:bubble3D val="0"/>
            <c:extLst>
              <c:ext xmlns:c16="http://schemas.microsoft.com/office/drawing/2014/chart" uri="{C3380CC4-5D6E-409C-BE32-E72D297353CC}">
                <c16:uniqueId val="{0000004C-8E87-4C5F-9B8E-A109052DC172}"/>
              </c:ext>
            </c:extLst>
          </c:dPt>
          <c:dPt>
            <c:idx val="71"/>
            <c:invertIfNegative val="0"/>
            <c:bubble3D val="0"/>
            <c:extLst>
              <c:ext xmlns:c16="http://schemas.microsoft.com/office/drawing/2014/chart" uri="{C3380CC4-5D6E-409C-BE32-E72D297353CC}">
                <c16:uniqueId val="{0000004D-8E87-4C5F-9B8E-A109052DC172}"/>
              </c:ext>
            </c:extLst>
          </c:dPt>
          <c:dPt>
            <c:idx val="72"/>
            <c:invertIfNegative val="0"/>
            <c:bubble3D val="0"/>
            <c:extLst>
              <c:ext xmlns:c16="http://schemas.microsoft.com/office/drawing/2014/chart" uri="{C3380CC4-5D6E-409C-BE32-E72D297353CC}">
                <c16:uniqueId val="{0000004E-8E87-4C5F-9B8E-A109052DC172}"/>
              </c:ext>
            </c:extLst>
          </c:dPt>
          <c:dPt>
            <c:idx val="73"/>
            <c:invertIfNegative val="0"/>
            <c:bubble3D val="0"/>
            <c:extLst>
              <c:ext xmlns:c16="http://schemas.microsoft.com/office/drawing/2014/chart" uri="{C3380CC4-5D6E-409C-BE32-E72D297353CC}">
                <c16:uniqueId val="{0000004F-8E87-4C5F-9B8E-A109052DC172}"/>
              </c:ext>
            </c:extLst>
          </c:dPt>
          <c:dPt>
            <c:idx val="74"/>
            <c:invertIfNegative val="0"/>
            <c:bubble3D val="0"/>
            <c:extLst>
              <c:ext xmlns:c16="http://schemas.microsoft.com/office/drawing/2014/chart" uri="{C3380CC4-5D6E-409C-BE32-E72D297353CC}">
                <c16:uniqueId val="{00000050-8E87-4C5F-9B8E-A109052DC172}"/>
              </c:ext>
            </c:extLst>
          </c:dPt>
          <c:dPt>
            <c:idx val="75"/>
            <c:invertIfNegative val="0"/>
            <c:bubble3D val="0"/>
            <c:spPr>
              <a:solidFill>
                <a:srgbClr val="E2AC00"/>
              </a:solidFill>
              <a:ln w="0" cmpd="sng">
                <a:noFill/>
                <a:prstDash val="solid"/>
              </a:ln>
            </c:spPr>
            <c:extLst>
              <c:ext xmlns:c16="http://schemas.microsoft.com/office/drawing/2014/chart" uri="{C3380CC4-5D6E-409C-BE32-E72D297353CC}">
                <c16:uniqueId val="{00000052-8E87-4C5F-9B8E-A109052DC172}"/>
              </c:ext>
            </c:extLst>
          </c:dPt>
          <c:dPt>
            <c:idx val="76"/>
            <c:invertIfNegative val="0"/>
            <c:bubble3D val="0"/>
            <c:extLst>
              <c:ext xmlns:c16="http://schemas.microsoft.com/office/drawing/2014/chart" uri="{C3380CC4-5D6E-409C-BE32-E72D297353CC}">
                <c16:uniqueId val="{00000053-8E87-4C5F-9B8E-A109052DC172}"/>
              </c:ext>
            </c:extLst>
          </c:dPt>
          <c:dPt>
            <c:idx val="77"/>
            <c:invertIfNegative val="0"/>
            <c:bubble3D val="0"/>
            <c:extLst>
              <c:ext xmlns:c16="http://schemas.microsoft.com/office/drawing/2014/chart" uri="{C3380CC4-5D6E-409C-BE32-E72D297353CC}">
                <c16:uniqueId val="{00000054-8E87-4C5F-9B8E-A109052DC172}"/>
              </c:ext>
            </c:extLst>
          </c:dPt>
          <c:dPt>
            <c:idx val="78"/>
            <c:invertIfNegative val="0"/>
            <c:bubble3D val="0"/>
            <c:extLst>
              <c:ext xmlns:c16="http://schemas.microsoft.com/office/drawing/2014/chart" uri="{C3380CC4-5D6E-409C-BE32-E72D297353CC}">
                <c16:uniqueId val="{00000055-8E87-4C5F-9B8E-A109052DC172}"/>
              </c:ext>
            </c:extLst>
          </c:dPt>
          <c:dPt>
            <c:idx val="79"/>
            <c:invertIfNegative val="0"/>
            <c:bubble3D val="0"/>
            <c:extLst>
              <c:ext xmlns:c16="http://schemas.microsoft.com/office/drawing/2014/chart" uri="{C3380CC4-5D6E-409C-BE32-E72D297353CC}">
                <c16:uniqueId val="{00000056-8E87-4C5F-9B8E-A109052DC172}"/>
              </c:ext>
            </c:extLst>
          </c:dPt>
          <c:dPt>
            <c:idx val="80"/>
            <c:invertIfNegative val="0"/>
            <c:bubble3D val="0"/>
            <c:extLst>
              <c:ext xmlns:c16="http://schemas.microsoft.com/office/drawing/2014/chart" uri="{C3380CC4-5D6E-409C-BE32-E72D297353CC}">
                <c16:uniqueId val="{00000057-8E87-4C5F-9B8E-A109052DC172}"/>
              </c:ext>
            </c:extLst>
          </c:dPt>
          <c:dPt>
            <c:idx val="81"/>
            <c:invertIfNegative val="0"/>
            <c:bubble3D val="0"/>
            <c:extLst>
              <c:ext xmlns:c16="http://schemas.microsoft.com/office/drawing/2014/chart" uri="{C3380CC4-5D6E-409C-BE32-E72D297353CC}">
                <c16:uniqueId val="{00000058-8E87-4C5F-9B8E-A109052DC172}"/>
              </c:ext>
            </c:extLst>
          </c:dPt>
          <c:dPt>
            <c:idx val="82"/>
            <c:invertIfNegative val="0"/>
            <c:bubble3D val="0"/>
            <c:extLst>
              <c:ext xmlns:c16="http://schemas.microsoft.com/office/drawing/2014/chart" uri="{C3380CC4-5D6E-409C-BE32-E72D297353CC}">
                <c16:uniqueId val="{00000059-8E87-4C5F-9B8E-A109052DC172}"/>
              </c:ext>
            </c:extLst>
          </c:dPt>
          <c:dPt>
            <c:idx val="83"/>
            <c:invertIfNegative val="0"/>
            <c:bubble3D val="0"/>
            <c:extLst>
              <c:ext xmlns:c16="http://schemas.microsoft.com/office/drawing/2014/chart" uri="{C3380CC4-5D6E-409C-BE32-E72D297353CC}">
                <c16:uniqueId val="{0000005A-8E87-4C5F-9B8E-A109052DC172}"/>
              </c:ext>
            </c:extLst>
          </c:dPt>
          <c:dPt>
            <c:idx val="84"/>
            <c:invertIfNegative val="0"/>
            <c:bubble3D val="0"/>
            <c:extLst>
              <c:ext xmlns:c16="http://schemas.microsoft.com/office/drawing/2014/chart" uri="{C3380CC4-5D6E-409C-BE32-E72D297353CC}">
                <c16:uniqueId val="{0000005B-8E87-4C5F-9B8E-A109052DC172}"/>
              </c:ext>
            </c:extLst>
          </c:dPt>
          <c:dPt>
            <c:idx val="85"/>
            <c:invertIfNegative val="0"/>
            <c:bubble3D val="0"/>
            <c:extLst>
              <c:ext xmlns:c16="http://schemas.microsoft.com/office/drawing/2014/chart" uri="{C3380CC4-5D6E-409C-BE32-E72D297353CC}">
                <c16:uniqueId val="{0000005C-8E87-4C5F-9B8E-A109052DC172}"/>
              </c:ext>
            </c:extLst>
          </c:dPt>
          <c:dPt>
            <c:idx val="86"/>
            <c:invertIfNegative val="0"/>
            <c:bubble3D val="0"/>
            <c:extLst>
              <c:ext xmlns:c16="http://schemas.microsoft.com/office/drawing/2014/chart" uri="{C3380CC4-5D6E-409C-BE32-E72D297353CC}">
                <c16:uniqueId val="{0000005D-8E87-4C5F-9B8E-A109052DC172}"/>
              </c:ext>
            </c:extLst>
          </c:dPt>
          <c:dPt>
            <c:idx val="87"/>
            <c:invertIfNegative val="0"/>
            <c:bubble3D val="0"/>
            <c:spPr>
              <a:solidFill>
                <a:srgbClr val="E2AC00"/>
              </a:solidFill>
              <a:ln w="0" cmpd="sng">
                <a:noFill/>
                <a:prstDash val="solid"/>
              </a:ln>
            </c:spPr>
            <c:extLst>
              <c:ext xmlns:c16="http://schemas.microsoft.com/office/drawing/2014/chart" uri="{C3380CC4-5D6E-409C-BE32-E72D297353CC}">
                <c16:uniqueId val="{0000005F-8E87-4C5F-9B8E-A109052DC172}"/>
              </c:ext>
            </c:extLst>
          </c:dPt>
          <c:dPt>
            <c:idx val="88"/>
            <c:invertIfNegative val="0"/>
            <c:bubble3D val="0"/>
            <c:extLst>
              <c:ext xmlns:c16="http://schemas.microsoft.com/office/drawing/2014/chart" uri="{C3380CC4-5D6E-409C-BE32-E72D297353CC}">
                <c16:uniqueId val="{00000060-8E87-4C5F-9B8E-A109052DC172}"/>
              </c:ext>
            </c:extLst>
          </c:dPt>
          <c:dPt>
            <c:idx val="89"/>
            <c:invertIfNegative val="0"/>
            <c:bubble3D val="0"/>
            <c:extLst>
              <c:ext xmlns:c16="http://schemas.microsoft.com/office/drawing/2014/chart" uri="{C3380CC4-5D6E-409C-BE32-E72D297353CC}">
                <c16:uniqueId val="{00000061-8E87-4C5F-9B8E-A109052DC172}"/>
              </c:ext>
            </c:extLst>
          </c:dPt>
          <c:dPt>
            <c:idx val="90"/>
            <c:invertIfNegative val="0"/>
            <c:bubble3D val="0"/>
            <c:extLst>
              <c:ext xmlns:c16="http://schemas.microsoft.com/office/drawing/2014/chart" uri="{C3380CC4-5D6E-409C-BE32-E72D297353CC}">
                <c16:uniqueId val="{00000062-8E87-4C5F-9B8E-A109052DC172}"/>
              </c:ext>
            </c:extLst>
          </c:dPt>
          <c:dPt>
            <c:idx val="91"/>
            <c:invertIfNegative val="0"/>
            <c:bubble3D val="0"/>
            <c:extLst>
              <c:ext xmlns:c16="http://schemas.microsoft.com/office/drawing/2014/chart" uri="{C3380CC4-5D6E-409C-BE32-E72D297353CC}">
                <c16:uniqueId val="{00000063-8E87-4C5F-9B8E-A109052DC172}"/>
              </c:ext>
            </c:extLst>
          </c:dPt>
          <c:dPt>
            <c:idx val="92"/>
            <c:invertIfNegative val="0"/>
            <c:bubble3D val="0"/>
            <c:extLst>
              <c:ext xmlns:c16="http://schemas.microsoft.com/office/drawing/2014/chart" uri="{C3380CC4-5D6E-409C-BE32-E72D297353CC}">
                <c16:uniqueId val="{00000064-8E87-4C5F-9B8E-A109052DC172}"/>
              </c:ext>
            </c:extLst>
          </c:dPt>
          <c:dPt>
            <c:idx val="93"/>
            <c:invertIfNegative val="0"/>
            <c:bubble3D val="0"/>
            <c:extLst>
              <c:ext xmlns:c16="http://schemas.microsoft.com/office/drawing/2014/chart" uri="{C3380CC4-5D6E-409C-BE32-E72D297353CC}">
                <c16:uniqueId val="{00000065-8E87-4C5F-9B8E-A109052DC172}"/>
              </c:ext>
            </c:extLst>
          </c:dPt>
          <c:dPt>
            <c:idx val="94"/>
            <c:invertIfNegative val="0"/>
            <c:bubble3D val="0"/>
            <c:extLst>
              <c:ext xmlns:c16="http://schemas.microsoft.com/office/drawing/2014/chart" uri="{C3380CC4-5D6E-409C-BE32-E72D297353CC}">
                <c16:uniqueId val="{00000066-8E87-4C5F-9B8E-A109052DC172}"/>
              </c:ext>
            </c:extLst>
          </c:dPt>
          <c:dPt>
            <c:idx val="95"/>
            <c:invertIfNegative val="0"/>
            <c:bubble3D val="0"/>
            <c:extLst>
              <c:ext xmlns:c16="http://schemas.microsoft.com/office/drawing/2014/chart" uri="{C3380CC4-5D6E-409C-BE32-E72D297353CC}">
                <c16:uniqueId val="{00000067-8E87-4C5F-9B8E-A109052DC172}"/>
              </c:ext>
            </c:extLst>
          </c:dPt>
          <c:dPt>
            <c:idx val="96"/>
            <c:invertIfNegative val="0"/>
            <c:bubble3D val="0"/>
            <c:extLst>
              <c:ext xmlns:c16="http://schemas.microsoft.com/office/drawing/2014/chart" uri="{C3380CC4-5D6E-409C-BE32-E72D297353CC}">
                <c16:uniqueId val="{00000068-8E87-4C5F-9B8E-A109052DC172}"/>
              </c:ext>
            </c:extLst>
          </c:dPt>
          <c:dPt>
            <c:idx val="97"/>
            <c:invertIfNegative val="0"/>
            <c:bubble3D val="0"/>
            <c:extLst>
              <c:ext xmlns:c16="http://schemas.microsoft.com/office/drawing/2014/chart" uri="{C3380CC4-5D6E-409C-BE32-E72D297353CC}">
                <c16:uniqueId val="{00000069-8E87-4C5F-9B8E-A109052DC172}"/>
              </c:ext>
            </c:extLst>
          </c:dPt>
          <c:dPt>
            <c:idx val="98"/>
            <c:invertIfNegative val="0"/>
            <c:bubble3D val="0"/>
            <c:extLst>
              <c:ext xmlns:c16="http://schemas.microsoft.com/office/drawing/2014/chart" uri="{C3380CC4-5D6E-409C-BE32-E72D297353CC}">
                <c16:uniqueId val="{0000006A-8E87-4C5F-9B8E-A109052DC172}"/>
              </c:ext>
            </c:extLst>
          </c:dPt>
          <c:dPt>
            <c:idx val="99"/>
            <c:invertIfNegative val="0"/>
            <c:bubble3D val="0"/>
            <c:spPr>
              <a:solidFill>
                <a:srgbClr val="E2AC00"/>
              </a:solidFill>
              <a:ln w="0" cmpd="sng">
                <a:noFill/>
                <a:prstDash val="solid"/>
              </a:ln>
            </c:spPr>
            <c:extLst>
              <c:ext xmlns:c16="http://schemas.microsoft.com/office/drawing/2014/chart" uri="{C3380CC4-5D6E-409C-BE32-E72D297353CC}">
                <c16:uniqueId val="{0000006C-8E87-4C5F-9B8E-A109052DC172}"/>
              </c:ext>
            </c:extLst>
          </c:dPt>
          <c:dPt>
            <c:idx val="100"/>
            <c:invertIfNegative val="0"/>
            <c:bubble3D val="0"/>
            <c:extLst>
              <c:ext xmlns:c16="http://schemas.microsoft.com/office/drawing/2014/chart" uri="{C3380CC4-5D6E-409C-BE32-E72D297353CC}">
                <c16:uniqueId val="{0000006D-8E87-4C5F-9B8E-A109052DC172}"/>
              </c:ext>
            </c:extLst>
          </c:dPt>
          <c:dPt>
            <c:idx val="101"/>
            <c:invertIfNegative val="0"/>
            <c:bubble3D val="0"/>
            <c:extLst>
              <c:ext xmlns:c16="http://schemas.microsoft.com/office/drawing/2014/chart" uri="{C3380CC4-5D6E-409C-BE32-E72D297353CC}">
                <c16:uniqueId val="{0000006E-8E87-4C5F-9B8E-A109052DC172}"/>
              </c:ext>
            </c:extLst>
          </c:dPt>
          <c:dPt>
            <c:idx val="102"/>
            <c:invertIfNegative val="0"/>
            <c:bubble3D val="0"/>
            <c:extLst>
              <c:ext xmlns:c16="http://schemas.microsoft.com/office/drawing/2014/chart" uri="{C3380CC4-5D6E-409C-BE32-E72D297353CC}">
                <c16:uniqueId val="{0000006F-8E87-4C5F-9B8E-A109052DC172}"/>
              </c:ext>
            </c:extLst>
          </c:dPt>
          <c:dPt>
            <c:idx val="103"/>
            <c:invertIfNegative val="0"/>
            <c:bubble3D val="0"/>
            <c:extLst>
              <c:ext xmlns:c16="http://schemas.microsoft.com/office/drawing/2014/chart" uri="{C3380CC4-5D6E-409C-BE32-E72D297353CC}">
                <c16:uniqueId val="{00000070-8E87-4C5F-9B8E-A109052DC172}"/>
              </c:ext>
            </c:extLst>
          </c:dPt>
          <c:dPt>
            <c:idx val="104"/>
            <c:invertIfNegative val="0"/>
            <c:bubble3D val="0"/>
            <c:extLst>
              <c:ext xmlns:c16="http://schemas.microsoft.com/office/drawing/2014/chart" uri="{C3380CC4-5D6E-409C-BE32-E72D297353CC}">
                <c16:uniqueId val="{00000071-8E87-4C5F-9B8E-A109052DC172}"/>
              </c:ext>
            </c:extLst>
          </c:dPt>
          <c:dPt>
            <c:idx val="105"/>
            <c:invertIfNegative val="0"/>
            <c:bubble3D val="0"/>
            <c:extLst>
              <c:ext xmlns:c16="http://schemas.microsoft.com/office/drawing/2014/chart" uri="{C3380CC4-5D6E-409C-BE32-E72D297353CC}">
                <c16:uniqueId val="{00000072-8E87-4C5F-9B8E-A109052DC172}"/>
              </c:ext>
            </c:extLst>
          </c:dPt>
          <c:dPt>
            <c:idx val="111"/>
            <c:invertIfNegative val="0"/>
            <c:bubble3D val="0"/>
            <c:spPr>
              <a:solidFill>
                <a:srgbClr val="E2AC59"/>
              </a:solidFill>
              <a:ln w="0" cmpd="sng">
                <a:noFill/>
                <a:prstDash val="solid"/>
              </a:ln>
            </c:spPr>
            <c:extLst>
              <c:ext xmlns:c16="http://schemas.microsoft.com/office/drawing/2014/chart" uri="{C3380CC4-5D6E-409C-BE32-E72D297353CC}">
                <c16:uniqueId val="{00000074-8E87-4C5F-9B8E-A109052DC172}"/>
              </c:ext>
            </c:extLst>
          </c:dPt>
          <c:dLbls>
            <c:dLbl>
              <c:idx val="111"/>
              <c:layout>
                <c:manualLayout>
                  <c:x val="-0.16697006472491902"/>
                  <c:y val="-7.361334046727306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4-8E87-4C5F-9B8E-A109052DC1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'F35'!$A$7:$B$118</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'F35'!$F$7:$F$118</c:f>
              <c:numCache>
                <c:formatCode>0.00</c:formatCode>
                <c:ptCount val="112"/>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pt idx="111">
                  <c:v>7.6825000000000001</c:v>
                </c:pt>
              </c:numCache>
            </c:numRef>
          </c:val>
          <c:extLst>
            <c:ext xmlns:c16="http://schemas.microsoft.com/office/drawing/2014/chart" uri="{C3380CC4-5D6E-409C-BE32-E72D297353CC}">
              <c16:uniqueId val="{00000075-8E87-4C5F-9B8E-A109052DC172}"/>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7-8E87-4C5F-9B8E-A109052DC172}"/>
              </c:ext>
            </c:extLst>
          </c:dPt>
          <c:dPt>
            <c:idx val="81"/>
            <c:bubble3D val="0"/>
            <c:extLst>
              <c:ext xmlns:c16="http://schemas.microsoft.com/office/drawing/2014/chart" uri="{C3380CC4-5D6E-409C-BE32-E72D297353CC}">
                <c16:uniqueId val="{00000078-8E87-4C5F-9B8E-A109052DC172}"/>
              </c:ext>
            </c:extLst>
          </c:dPt>
          <c:dPt>
            <c:idx val="83"/>
            <c:bubble3D val="0"/>
            <c:extLst>
              <c:ext xmlns:c16="http://schemas.microsoft.com/office/drawing/2014/chart" uri="{C3380CC4-5D6E-409C-BE32-E72D297353CC}">
                <c16:uniqueId val="{00000079-8E87-4C5F-9B8E-A109052DC172}"/>
              </c:ext>
            </c:extLst>
          </c:dPt>
          <c:dPt>
            <c:idx val="85"/>
            <c:bubble3D val="0"/>
            <c:extLst>
              <c:ext xmlns:c16="http://schemas.microsoft.com/office/drawing/2014/chart" uri="{C3380CC4-5D6E-409C-BE32-E72D297353CC}">
                <c16:uniqueId val="{0000007A-8E87-4C5F-9B8E-A109052DC172}"/>
              </c:ext>
            </c:extLst>
          </c:dPt>
          <c:dLbls>
            <c:dLbl>
              <c:idx val="111"/>
              <c:layout>
                <c:manualLayout>
                  <c:x val="-0.15412621359223308"/>
                  <c:y val="-0.1500579632602104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B-8E87-4C5F-9B8E-A109052DC1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'F35'!$G$7:$G$118</c:f>
              <c:numCache>
                <c:formatCode>0.00</c:formatCode>
                <c:ptCount val="112"/>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pt idx="111">
                  <c:v>7.7809799999999996</c:v>
                </c:pt>
              </c:numCache>
            </c:numRef>
          </c:val>
          <c:smooth val="0"/>
          <c:extLst>
            <c:ext xmlns:c16="http://schemas.microsoft.com/office/drawing/2014/chart" uri="{C3380CC4-5D6E-409C-BE32-E72D297353CC}">
              <c16:uniqueId val="{0000007C-8E87-4C5F-9B8E-A109052DC172}"/>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7E-8E87-4C5F-9B8E-A109052DC172}"/>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7F-8E87-4C5F-9B8E-A109052DC172}"/>
              </c:ext>
            </c:extLst>
          </c:dPt>
          <c:dLbls>
            <c:dLbl>
              <c:idx val="111"/>
              <c:layout>
                <c:manualLayout>
                  <c:x val="-0.16911070658036687"/>
                  <c:y val="-3.963795255930087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0-8E87-4C5F-9B8E-A109052DC1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'F35'!$H$7:$H$118</c:f>
              <c:numCache>
                <c:formatCode>0.00</c:formatCode>
                <c:ptCount val="112"/>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pt idx="111">
                  <c:v>9.6220800000000004</c:v>
                </c:pt>
              </c:numCache>
            </c:numRef>
          </c:val>
          <c:smooth val="0"/>
          <c:extLst>
            <c:ext xmlns:c16="http://schemas.microsoft.com/office/drawing/2014/chart" uri="{C3380CC4-5D6E-409C-BE32-E72D297353CC}">
              <c16:uniqueId val="{00000081-8E87-4C5F-9B8E-A109052DC172}"/>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112</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2-8E87-4C5F-9B8E-A109052DC172}"/>
            </c:ext>
          </c:extLst>
        </c:ser>
        <c:ser>
          <c:idx val="4"/>
          <c:order val="4"/>
          <c:tx>
            <c:v>L. S. Banxico</c:v>
          </c:tx>
          <c:spPr>
            <a:ln>
              <a:solidFill>
                <a:srgbClr val="FF0000"/>
              </a:solidFill>
            </a:ln>
          </c:spPr>
          <c:marker>
            <c:symbol val="none"/>
          </c:marker>
          <c:xVal>
            <c:numLit>
              <c:formatCode>General</c:formatCode>
              <c:ptCount val="2"/>
              <c:pt idx="0">
                <c:v>112</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3-8E87-4C5F-9B8E-A109052DC172}"/>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10"/>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E2FE-414E-8348-A7F3B0DD135F}"/>
              </c:ext>
            </c:extLst>
          </c:dPt>
          <c:dPt>
            <c:idx val="4"/>
            <c:invertIfNegative val="0"/>
            <c:bubble3D val="0"/>
            <c:extLst>
              <c:ext xmlns:c16="http://schemas.microsoft.com/office/drawing/2014/chart" uri="{C3380CC4-5D6E-409C-BE32-E72D297353CC}">
                <c16:uniqueId val="{00000001-E2FE-414E-8348-A7F3B0DD135F}"/>
              </c:ext>
            </c:extLst>
          </c:dPt>
          <c:dPt>
            <c:idx val="5"/>
            <c:invertIfNegative val="0"/>
            <c:bubble3D val="0"/>
            <c:extLst>
              <c:ext xmlns:c16="http://schemas.microsoft.com/office/drawing/2014/chart" uri="{C3380CC4-5D6E-409C-BE32-E72D297353CC}">
                <c16:uniqueId val="{00000002-E2FE-414E-8348-A7F3B0DD135F}"/>
              </c:ext>
            </c:extLst>
          </c:dPt>
          <c:dPt>
            <c:idx val="8"/>
            <c:invertIfNegative val="0"/>
            <c:bubble3D val="0"/>
            <c:extLst>
              <c:ext xmlns:c16="http://schemas.microsoft.com/office/drawing/2014/chart" uri="{C3380CC4-5D6E-409C-BE32-E72D297353CC}">
                <c16:uniqueId val="{00000003-E2FE-414E-8348-A7F3B0DD135F}"/>
              </c:ext>
            </c:extLst>
          </c:dPt>
          <c:dPt>
            <c:idx val="10"/>
            <c:invertIfNegative val="0"/>
            <c:bubble3D val="0"/>
            <c:extLst>
              <c:ext xmlns:c16="http://schemas.microsoft.com/office/drawing/2014/chart" uri="{C3380CC4-5D6E-409C-BE32-E72D297353CC}">
                <c16:uniqueId val="{00000004-E2FE-414E-8348-A7F3B0DD135F}"/>
              </c:ext>
            </c:extLst>
          </c:dPt>
          <c:dPt>
            <c:idx val="13"/>
            <c:invertIfNegative val="0"/>
            <c:bubble3D val="0"/>
            <c:extLst>
              <c:ext xmlns:c16="http://schemas.microsoft.com/office/drawing/2014/chart" uri="{C3380CC4-5D6E-409C-BE32-E72D297353CC}">
                <c16:uniqueId val="{00000005-E2FE-414E-8348-A7F3B0DD135F}"/>
              </c:ext>
            </c:extLst>
          </c:dPt>
          <c:dPt>
            <c:idx val="14"/>
            <c:invertIfNegative val="0"/>
            <c:bubble3D val="0"/>
            <c:extLst>
              <c:ext xmlns:c16="http://schemas.microsoft.com/office/drawing/2014/chart" uri="{C3380CC4-5D6E-409C-BE32-E72D297353CC}">
                <c16:uniqueId val="{00000006-E2FE-414E-8348-A7F3B0DD135F}"/>
              </c:ext>
            </c:extLst>
          </c:dPt>
          <c:dPt>
            <c:idx val="16"/>
            <c:invertIfNegative val="0"/>
            <c:bubble3D val="0"/>
            <c:extLst>
              <c:ext xmlns:c16="http://schemas.microsoft.com/office/drawing/2014/chart" uri="{C3380CC4-5D6E-409C-BE32-E72D297353CC}">
                <c16:uniqueId val="{00000007-E2FE-414E-8348-A7F3B0DD135F}"/>
              </c:ext>
            </c:extLst>
          </c:dPt>
          <c:dPt>
            <c:idx val="17"/>
            <c:invertIfNegative val="0"/>
            <c:bubble3D val="0"/>
            <c:extLst>
              <c:ext xmlns:c16="http://schemas.microsoft.com/office/drawing/2014/chart" uri="{C3380CC4-5D6E-409C-BE32-E72D297353CC}">
                <c16:uniqueId val="{00000008-E2FE-414E-8348-A7F3B0DD135F}"/>
              </c:ext>
            </c:extLst>
          </c:dPt>
          <c:dPt>
            <c:idx val="18"/>
            <c:invertIfNegative val="0"/>
            <c:bubble3D val="0"/>
            <c:extLst>
              <c:ext xmlns:c16="http://schemas.microsoft.com/office/drawing/2014/chart" uri="{C3380CC4-5D6E-409C-BE32-E72D297353CC}">
                <c16:uniqueId val="{00000009-E2FE-414E-8348-A7F3B0DD135F}"/>
              </c:ext>
            </c:extLst>
          </c:dPt>
          <c:dPt>
            <c:idx val="20"/>
            <c:invertIfNegative val="0"/>
            <c:bubble3D val="0"/>
            <c:extLst>
              <c:ext xmlns:c16="http://schemas.microsoft.com/office/drawing/2014/chart" uri="{C3380CC4-5D6E-409C-BE32-E72D297353CC}">
                <c16:uniqueId val="{0000000A-E2FE-414E-8348-A7F3B0DD135F}"/>
              </c:ext>
            </c:extLst>
          </c:dPt>
          <c:dPt>
            <c:idx val="21"/>
            <c:invertIfNegative val="0"/>
            <c:bubble3D val="0"/>
            <c:spPr>
              <a:solidFill>
                <a:srgbClr val="FFC000"/>
              </a:solidFill>
              <a:effectLst/>
            </c:spPr>
            <c:extLst>
              <c:ext xmlns:c16="http://schemas.microsoft.com/office/drawing/2014/chart" uri="{C3380CC4-5D6E-409C-BE32-E72D297353CC}">
                <c16:uniqueId val="{0000000C-E2FE-414E-8348-A7F3B0DD135F}"/>
              </c:ext>
            </c:extLst>
          </c:dPt>
          <c:dPt>
            <c:idx val="23"/>
            <c:invertIfNegative val="0"/>
            <c:bubble3D val="0"/>
            <c:extLst>
              <c:ext xmlns:c16="http://schemas.microsoft.com/office/drawing/2014/chart" uri="{C3380CC4-5D6E-409C-BE32-E72D297353CC}">
                <c16:uniqueId val="{0000000D-E2FE-414E-8348-A7F3B0DD135F}"/>
              </c:ext>
            </c:extLst>
          </c:dPt>
          <c:dPt>
            <c:idx val="25"/>
            <c:invertIfNegative val="0"/>
            <c:bubble3D val="0"/>
            <c:extLst>
              <c:ext xmlns:c16="http://schemas.microsoft.com/office/drawing/2014/chart" uri="{C3380CC4-5D6E-409C-BE32-E72D297353CC}">
                <c16:uniqueId val="{0000000E-E2FE-414E-8348-A7F3B0DD135F}"/>
              </c:ext>
            </c:extLst>
          </c:dPt>
          <c:dPt>
            <c:idx val="26"/>
            <c:invertIfNegative val="0"/>
            <c:bubble3D val="0"/>
            <c:extLst>
              <c:ext xmlns:c16="http://schemas.microsoft.com/office/drawing/2014/chart" uri="{C3380CC4-5D6E-409C-BE32-E72D297353CC}">
                <c16:uniqueId val="{0000000F-E2FE-414E-8348-A7F3B0DD135F}"/>
              </c:ext>
            </c:extLst>
          </c:dPt>
          <c:dPt>
            <c:idx val="28"/>
            <c:invertIfNegative val="0"/>
            <c:bubble3D val="0"/>
            <c:extLst>
              <c:ext xmlns:c16="http://schemas.microsoft.com/office/drawing/2014/chart" uri="{C3380CC4-5D6E-409C-BE32-E72D297353CC}">
                <c16:uniqueId val="{00000010-E2FE-414E-8348-A7F3B0DD135F}"/>
              </c:ext>
            </c:extLst>
          </c:dPt>
          <c:dPt>
            <c:idx val="29"/>
            <c:invertIfNegative val="0"/>
            <c:bubble3D val="0"/>
            <c:extLst>
              <c:ext xmlns:c16="http://schemas.microsoft.com/office/drawing/2014/chart" uri="{C3380CC4-5D6E-409C-BE32-E72D297353CC}">
                <c16:uniqueId val="{00000011-E2FE-414E-8348-A7F3B0DD135F}"/>
              </c:ext>
            </c:extLst>
          </c:dPt>
          <c:dPt>
            <c:idx val="30"/>
            <c:invertIfNegative val="0"/>
            <c:bubble3D val="0"/>
            <c:extLst>
              <c:ext xmlns:c16="http://schemas.microsoft.com/office/drawing/2014/chart" uri="{C3380CC4-5D6E-409C-BE32-E72D297353CC}">
                <c16:uniqueId val="{00000012-E2FE-414E-8348-A7F3B0DD135F}"/>
              </c:ext>
            </c:extLst>
          </c:dPt>
          <c:dPt>
            <c:idx val="31"/>
            <c:invertIfNegative val="0"/>
            <c:bubble3D val="0"/>
            <c:extLst>
              <c:ext xmlns:c16="http://schemas.microsoft.com/office/drawing/2014/chart" uri="{C3380CC4-5D6E-409C-BE32-E72D297353CC}">
                <c16:uniqueId val="{00000013-E2FE-414E-8348-A7F3B0DD135F}"/>
              </c:ext>
            </c:extLst>
          </c:dPt>
          <c:dPt>
            <c:idx val="32"/>
            <c:invertIfNegative val="0"/>
            <c:bubble3D val="0"/>
            <c:extLst>
              <c:ext xmlns:c16="http://schemas.microsoft.com/office/drawing/2014/chart" uri="{C3380CC4-5D6E-409C-BE32-E72D297353CC}">
                <c16:uniqueId val="{00000014-E2FE-414E-8348-A7F3B0DD135F}"/>
              </c:ext>
            </c:extLst>
          </c:dPt>
          <c:dPt>
            <c:idx val="33"/>
            <c:invertIfNegative val="0"/>
            <c:bubble3D val="0"/>
            <c:extLst>
              <c:ext xmlns:c16="http://schemas.microsoft.com/office/drawing/2014/chart" uri="{C3380CC4-5D6E-409C-BE32-E72D297353CC}">
                <c16:uniqueId val="{00000015-E2FE-414E-8348-A7F3B0DD135F}"/>
              </c:ext>
            </c:extLst>
          </c:dPt>
          <c:dPt>
            <c:idx val="34"/>
            <c:invertIfNegative val="0"/>
            <c:bubble3D val="0"/>
            <c:extLst>
              <c:ext xmlns:c16="http://schemas.microsoft.com/office/drawing/2014/chart" uri="{C3380CC4-5D6E-409C-BE32-E72D297353CC}">
                <c16:uniqueId val="{00000016-E2FE-414E-8348-A7F3B0DD135F}"/>
              </c:ext>
            </c:extLst>
          </c:dPt>
          <c:dPt>
            <c:idx val="36"/>
            <c:invertIfNegative val="0"/>
            <c:bubble3D val="0"/>
            <c:extLst>
              <c:ext xmlns:c16="http://schemas.microsoft.com/office/drawing/2014/chart" uri="{C3380CC4-5D6E-409C-BE32-E72D297353CC}">
                <c16:uniqueId val="{00000017-E2FE-414E-8348-A7F3B0DD135F}"/>
              </c:ext>
            </c:extLst>
          </c:dPt>
          <c:dPt>
            <c:idx val="37"/>
            <c:invertIfNegative val="0"/>
            <c:bubble3D val="0"/>
            <c:extLst>
              <c:ext xmlns:c16="http://schemas.microsoft.com/office/drawing/2014/chart" uri="{C3380CC4-5D6E-409C-BE32-E72D297353CC}">
                <c16:uniqueId val="{00000018-E2FE-414E-8348-A7F3B0DD135F}"/>
              </c:ext>
            </c:extLst>
          </c:dPt>
          <c:dPt>
            <c:idx val="38"/>
            <c:invertIfNegative val="0"/>
            <c:bubble3D val="0"/>
            <c:extLst>
              <c:ext xmlns:c16="http://schemas.microsoft.com/office/drawing/2014/chart" uri="{C3380CC4-5D6E-409C-BE32-E72D297353CC}">
                <c16:uniqueId val="{00000019-E2FE-414E-8348-A7F3B0DD135F}"/>
              </c:ext>
            </c:extLst>
          </c:dPt>
          <c:dPt>
            <c:idx val="39"/>
            <c:invertIfNegative val="0"/>
            <c:bubble3D val="0"/>
            <c:extLst>
              <c:ext xmlns:c16="http://schemas.microsoft.com/office/drawing/2014/chart" uri="{C3380CC4-5D6E-409C-BE32-E72D297353CC}">
                <c16:uniqueId val="{0000001A-E2FE-414E-8348-A7F3B0DD135F}"/>
              </c:ext>
            </c:extLst>
          </c:dPt>
          <c:dPt>
            <c:idx val="41"/>
            <c:invertIfNegative val="0"/>
            <c:bubble3D val="0"/>
            <c:extLst>
              <c:ext xmlns:c16="http://schemas.microsoft.com/office/drawing/2014/chart" uri="{C3380CC4-5D6E-409C-BE32-E72D297353CC}">
                <c16:uniqueId val="{0000001B-E2FE-414E-8348-A7F3B0DD135F}"/>
              </c:ext>
            </c:extLst>
          </c:dPt>
          <c:dPt>
            <c:idx val="42"/>
            <c:invertIfNegative val="0"/>
            <c:bubble3D val="0"/>
            <c:extLst>
              <c:ext xmlns:c16="http://schemas.microsoft.com/office/drawing/2014/chart" uri="{C3380CC4-5D6E-409C-BE32-E72D297353CC}">
                <c16:uniqueId val="{0000001C-E2FE-414E-8348-A7F3B0DD135F}"/>
              </c:ext>
            </c:extLst>
          </c:dPt>
          <c:dPt>
            <c:idx val="43"/>
            <c:invertIfNegative val="0"/>
            <c:bubble3D val="0"/>
            <c:extLst>
              <c:ext xmlns:c16="http://schemas.microsoft.com/office/drawing/2014/chart" uri="{C3380CC4-5D6E-409C-BE32-E72D297353CC}">
                <c16:uniqueId val="{0000001D-E2FE-414E-8348-A7F3B0DD135F}"/>
              </c:ext>
            </c:extLst>
          </c:dPt>
          <c:dPt>
            <c:idx val="45"/>
            <c:invertIfNegative val="0"/>
            <c:bubble3D val="0"/>
            <c:extLst>
              <c:ext xmlns:c16="http://schemas.microsoft.com/office/drawing/2014/chart" uri="{C3380CC4-5D6E-409C-BE32-E72D297353CC}">
                <c16:uniqueId val="{0000001E-E2FE-414E-8348-A7F3B0DD135F}"/>
              </c:ext>
            </c:extLst>
          </c:dPt>
          <c:dPt>
            <c:idx val="47"/>
            <c:invertIfNegative val="0"/>
            <c:bubble3D val="0"/>
            <c:extLst>
              <c:ext xmlns:c16="http://schemas.microsoft.com/office/drawing/2014/chart" uri="{C3380CC4-5D6E-409C-BE32-E72D297353CC}">
                <c16:uniqueId val="{0000001F-E2FE-414E-8348-A7F3B0DD135F}"/>
              </c:ext>
            </c:extLst>
          </c:dPt>
          <c:dPt>
            <c:idx val="48"/>
            <c:invertIfNegative val="0"/>
            <c:bubble3D val="0"/>
            <c:extLst>
              <c:ext xmlns:c16="http://schemas.microsoft.com/office/drawing/2014/chart" uri="{C3380CC4-5D6E-409C-BE32-E72D297353CC}">
                <c16:uniqueId val="{00000020-E2FE-414E-8348-A7F3B0DD135F}"/>
              </c:ext>
            </c:extLst>
          </c:dPt>
          <c:dPt>
            <c:idx val="49"/>
            <c:invertIfNegative val="0"/>
            <c:bubble3D val="0"/>
            <c:extLst>
              <c:ext xmlns:c16="http://schemas.microsoft.com/office/drawing/2014/chart" uri="{C3380CC4-5D6E-409C-BE32-E72D297353CC}">
                <c16:uniqueId val="{00000021-E2FE-414E-8348-A7F3B0DD135F}"/>
              </c:ext>
            </c:extLst>
          </c:dPt>
          <c:dPt>
            <c:idx val="50"/>
            <c:invertIfNegative val="0"/>
            <c:bubble3D val="0"/>
            <c:extLst>
              <c:ext xmlns:c16="http://schemas.microsoft.com/office/drawing/2014/chart" uri="{C3380CC4-5D6E-409C-BE32-E72D297353CC}">
                <c16:uniqueId val="{00000022-E2FE-414E-8348-A7F3B0DD135F}"/>
              </c:ext>
            </c:extLst>
          </c:dPt>
          <c:dPt>
            <c:idx val="51"/>
            <c:invertIfNegative val="0"/>
            <c:bubble3D val="0"/>
            <c:extLst>
              <c:ext xmlns:c16="http://schemas.microsoft.com/office/drawing/2014/chart" uri="{C3380CC4-5D6E-409C-BE32-E72D297353CC}">
                <c16:uniqueId val="{00000023-E2FE-414E-8348-A7F3B0DD135F}"/>
              </c:ext>
            </c:extLst>
          </c:dPt>
          <c:dPt>
            <c:idx val="52"/>
            <c:invertIfNegative val="0"/>
            <c:bubble3D val="0"/>
            <c:extLst>
              <c:ext xmlns:c16="http://schemas.microsoft.com/office/drawing/2014/chart" uri="{C3380CC4-5D6E-409C-BE32-E72D297353CC}">
                <c16:uniqueId val="{00000024-E2FE-414E-8348-A7F3B0DD135F}"/>
              </c:ext>
            </c:extLst>
          </c:dPt>
          <c:dPt>
            <c:idx val="53"/>
            <c:invertIfNegative val="0"/>
            <c:bubble3D val="0"/>
            <c:spPr>
              <a:solidFill>
                <a:srgbClr val="FFC000"/>
              </a:solidFill>
              <a:effectLst/>
            </c:spPr>
            <c:extLst>
              <c:ext xmlns:c16="http://schemas.microsoft.com/office/drawing/2014/chart" uri="{C3380CC4-5D6E-409C-BE32-E72D297353CC}">
                <c16:uniqueId val="{00000026-E2FE-414E-8348-A7F3B0DD135F}"/>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'F36'!$A$7:$A$61</c:f>
              <c:strCache>
                <c:ptCount val="55"/>
                <c:pt idx="0">
                  <c:v>A. M.Cd. de México</c:v>
                </c:pt>
                <c:pt idx="1">
                  <c:v>Toluca, Edo. de Méx.</c:v>
                </c:pt>
                <c:pt idx="2">
                  <c:v>Querétaro, Qro.</c:v>
                </c:pt>
                <c:pt idx="3">
                  <c:v>Chetumal, Q. R.</c:v>
                </c:pt>
                <c:pt idx="4">
                  <c:v>Villahermosa, Tab.</c:v>
                </c:pt>
                <c:pt idx="5">
                  <c:v>La Paz, B. C. S.</c:v>
                </c:pt>
                <c:pt idx="6">
                  <c:v>Esperanza, Son.</c:v>
                </c:pt>
                <c:pt idx="7">
                  <c:v>Iguala, Gro.</c:v>
                </c:pt>
                <c:pt idx="8">
                  <c:v>Monclova, Coah.</c:v>
                </c:pt>
                <c:pt idx="9">
                  <c:v>León, Gto.</c:v>
                </c:pt>
                <c:pt idx="10">
                  <c:v>Cancún, Q. Roo.</c:v>
                </c:pt>
                <c:pt idx="11">
                  <c:v>Hermosillo, Son.</c:v>
                </c:pt>
                <c:pt idx="12">
                  <c:v>San Andrés Tuxtla, Ver.</c:v>
                </c:pt>
                <c:pt idx="13">
                  <c:v>Huatabampo, Son.</c:v>
                </c:pt>
                <c:pt idx="14">
                  <c:v>Puebla, Pue.</c:v>
                </c:pt>
                <c:pt idx="15">
                  <c:v>Tampico, Tamps.</c:v>
                </c:pt>
                <c:pt idx="16">
                  <c:v>Aguascalientes, Ags.</c:v>
                </c:pt>
                <c:pt idx="17">
                  <c:v>Izúcar de Matamoros, Pue.</c:v>
                </c:pt>
                <c:pt idx="18">
                  <c:v>San Luis Potosí, S. L. P.</c:v>
                </c:pt>
                <c:pt idx="19">
                  <c:v>Chihuahua, Chih.</c:v>
                </c:pt>
                <c:pt idx="20">
                  <c:v>Coatzacoalcos, Ver.</c:v>
                </c:pt>
                <c:pt idx="21">
                  <c:v>Guadalajara, Jal.</c:v>
                </c:pt>
                <c:pt idx="22">
                  <c:v>Cd. Juárez, Chih</c:v>
                </c:pt>
                <c:pt idx="23">
                  <c:v>Córdoba, Ver.</c:v>
                </c:pt>
                <c:pt idx="24">
                  <c:v>Tuxtla Gutiérrez, Chis.</c:v>
                </c:pt>
                <c:pt idx="25">
                  <c:v>Atlacomulco, Méx.</c:v>
                </c:pt>
                <c:pt idx="26">
                  <c:v>Colima, Col.</c:v>
                </c:pt>
                <c:pt idx="27">
                  <c:v>Culiacán, Sin.</c:v>
                </c:pt>
                <c:pt idx="28">
                  <c:v>Veracruz, Ver.</c:v>
                </c:pt>
                <c:pt idx="29">
                  <c:v>Tepic, Nay.</c:v>
                </c:pt>
                <c:pt idx="30">
                  <c:v>Zacatecas, Zac.</c:v>
                </c:pt>
                <c:pt idx="31">
                  <c:v>Mexicali, B. C.</c:v>
                </c:pt>
                <c:pt idx="32">
                  <c:v>Jacona, Mich.</c:v>
                </c:pt>
                <c:pt idx="33">
                  <c:v>Mérida, Yuc.</c:v>
                </c:pt>
                <c:pt idx="34">
                  <c:v>Tlaxcala, Tlax.</c:v>
                </c:pt>
                <c:pt idx="35">
                  <c:v>Saltillo, Coah.</c:v>
                </c:pt>
                <c:pt idx="36">
                  <c:v>Monterrey, N. L.</c:v>
                </c:pt>
                <c:pt idx="37">
                  <c:v>Acapulco, Gro.</c:v>
                </c:pt>
                <c:pt idx="38">
                  <c:v>Torreón, Coah.</c:v>
                </c:pt>
                <c:pt idx="39">
                  <c:v>Cd. Acuña, Coah.</c:v>
                </c:pt>
                <c:pt idx="40">
                  <c:v>Pachuca, Hgo.</c:v>
                </c:pt>
                <c:pt idx="41">
                  <c:v>Cuernavaca, Mor.</c:v>
                </c:pt>
                <c:pt idx="42">
                  <c:v>Durango, Dgo.</c:v>
                </c:pt>
                <c:pt idx="43">
                  <c:v>Cortazar, Gto.</c:v>
                </c:pt>
                <c:pt idx="44">
                  <c:v>Tehuantepec, Oax.</c:v>
                </c:pt>
                <c:pt idx="45">
                  <c:v>Matamoros, Tamps.</c:v>
                </c:pt>
                <c:pt idx="46">
                  <c:v>Tulancingo, Hgo.</c:v>
                </c:pt>
                <c:pt idx="47">
                  <c:v>Tijuana, B. C.</c:v>
                </c:pt>
                <c:pt idx="48">
                  <c:v>Oaxaca, Oax.</c:v>
                </c:pt>
                <c:pt idx="49">
                  <c:v>Cd. Jiménez, Chih.</c:v>
                </c:pt>
                <c:pt idx="50">
                  <c:v>Fresnillo, Zac.</c:v>
                </c:pt>
                <c:pt idx="51">
                  <c:v>Morelia, Mich</c:v>
                </c:pt>
                <c:pt idx="52">
                  <c:v>Tapachula, Chis.</c:v>
                </c:pt>
                <c:pt idx="53">
                  <c:v>Tepatitlán, Jal.</c:v>
                </c:pt>
                <c:pt idx="54">
                  <c:v>Campeche, Camp.</c:v>
                </c:pt>
              </c:strCache>
            </c:strRef>
          </c:cat>
          <c:val>
            <c:numRef>
              <c:f>'F36'!$D$7:$D$61</c:f>
              <c:numCache>
                <c:formatCode>General</c:formatCode>
                <c:ptCount val="55"/>
                <c:pt idx="0">
                  <c:v>6.41</c:v>
                </c:pt>
                <c:pt idx="1">
                  <c:v>6.48</c:v>
                </c:pt>
                <c:pt idx="2">
                  <c:v>6.58</c:v>
                </c:pt>
                <c:pt idx="3">
                  <c:v>6.6</c:v>
                </c:pt>
                <c:pt idx="4">
                  <c:v>6.67</c:v>
                </c:pt>
                <c:pt idx="5">
                  <c:v>6.74</c:v>
                </c:pt>
                <c:pt idx="6">
                  <c:v>6.8</c:v>
                </c:pt>
                <c:pt idx="7">
                  <c:v>6.8</c:v>
                </c:pt>
                <c:pt idx="8">
                  <c:v>6.82</c:v>
                </c:pt>
                <c:pt idx="9">
                  <c:v>7</c:v>
                </c:pt>
                <c:pt idx="10">
                  <c:v>7.12</c:v>
                </c:pt>
                <c:pt idx="11">
                  <c:v>7.17</c:v>
                </c:pt>
                <c:pt idx="12">
                  <c:v>7.18</c:v>
                </c:pt>
                <c:pt idx="13">
                  <c:v>7.19</c:v>
                </c:pt>
                <c:pt idx="14">
                  <c:v>7.25</c:v>
                </c:pt>
                <c:pt idx="15">
                  <c:v>7.37</c:v>
                </c:pt>
                <c:pt idx="16">
                  <c:v>7.56</c:v>
                </c:pt>
                <c:pt idx="17">
                  <c:v>7.71</c:v>
                </c:pt>
                <c:pt idx="18">
                  <c:v>7.73</c:v>
                </c:pt>
                <c:pt idx="19">
                  <c:v>7.76</c:v>
                </c:pt>
                <c:pt idx="20">
                  <c:v>7.76</c:v>
                </c:pt>
                <c:pt idx="21">
                  <c:v>7.78</c:v>
                </c:pt>
                <c:pt idx="22">
                  <c:v>8.07</c:v>
                </c:pt>
                <c:pt idx="23">
                  <c:v>8.08</c:v>
                </c:pt>
                <c:pt idx="24">
                  <c:v>8.1</c:v>
                </c:pt>
                <c:pt idx="25">
                  <c:v>8.17</c:v>
                </c:pt>
                <c:pt idx="26">
                  <c:v>8.1999999999999993</c:v>
                </c:pt>
                <c:pt idx="27">
                  <c:v>8.2100000000000009</c:v>
                </c:pt>
                <c:pt idx="28">
                  <c:v>8.2100000000000009</c:v>
                </c:pt>
                <c:pt idx="29">
                  <c:v>8.23</c:v>
                </c:pt>
                <c:pt idx="30">
                  <c:v>8.27</c:v>
                </c:pt>
                <c:pt idx="31">
                  <c:v>8.34</c:v>
                </c:pt>
                <c:pt idx="32">
                  <c:v>8.3699999999999992</c:v>
                </c:pt>
                <c:pt idx="33">
                  <c:v>8.3800000000000008</c:v>
                </c:pt>
                <c:pt idx="34">
                  <c:v>8.39</c:v>
                </c:pt>
                <c:pt idx="35">
                  <c:v>8.42</c:v>
                </c:pt>
                <c:pt idx="36">
                  <c:v>8.4700000000000006</c:v>
                </c:pt>
                <c:pt idx="37">
                  <c:v>8.5</c:v>
                </c:pt>
                <c:pt idx="38">
                  <c:v>8.51</c:v>
                </c:pt>
                <c:pt idx="39">
                  <c:v>8.52</c:v>
                </c:pt>
                <c:pt idx="40">
                  <c:v>8.61</c:v>
                </c:pt>
                <c:pt idx="41">
                  <c:v>8.66</c:v>
                </c:pt>
                <c:pt idx="42">
                  <c:v>8.67</c:v>
                </c:pt>
                <c:pt idx="43">
                  <c:v>8.73</c:v>
                </c:pt>
                <c:pt idx="44">
                  <c:v>8.8699999999999992</c:v>
                </c:pt>
                <c:pt idx="45">
                  <c:v>8.89</c:v>
                </c:pt>
                <c:pt idx="46">
                  <c:v>8.9499999999999993</c:v>
                </c:pt>
                <c:pt idx="47">
                  <c:v>9.1</c:v>
                </c:pt>
                <c:pt idx="48">
                  <c:v>9.2200000000000006</c:v>
                </c:pt>
                <c:pt idx="49">
                  <c:v>9.23</c:v>
                </c:pt>
                <c:pt idx="50">
                  <c:v>9.26</c:v>
                </c:pt>
                <c:pt idx="51">
                  <c:v>9.36</c:v>
                </c:pt>
                <c:pt idx="52">
                  <c:v>9.39</c:v>
                </c:pt>
                <c:pt idx="53">
                  <c:v>9.6199999999999992</c:v>
                </c:pt>
                <c:pt idx="54">
                  <c:v>9.86</c:v>
                </c:pt>
              </c:numCache>
            </c:numRef>
          </c:val>
          <c:extLst>
            <c:ext xmlns:c16="http://schemas.microsoft.com/office/drawing/2014/chart" uri="{C3380CC4-5D6E-409C-BE32-E72D297353CC}">
              <c16:uniqueId val="{00000027-E2FE-414E-8348-A7F3B0DD135F}"/>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5598310706786314"/>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7.68</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8-E2FE-414E-8348-A7F3B0DD135F}"/>
                </c:ext>
              </c:extLst>
            </c:dLbl>
            <c:dLbl>
              <c:idx val="1"/>
              <c:delete val="1"/>
              <c:extLst>
                <c:ext xmlns:c15="http://schemas.microsoft.com/office/drawing/2012/chart" uri="{CE6537A1-D6FC-4f65-9D91-7224C49458BB}"/>
                <c:ext xmlns:c16="http://schemas.microsoft.com/office/drawing/2014/chart" uri="{C3380CC4-5D6E-409C-BE32-E72D297353CC}">
                  <c16:uniqueId val="{00000029-E2FE-414E-8348-A7F3B0DD135F}"/>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7.68</c:v>
              </c:pt>
              <c:pt idx="1">
                <c:v>7.68</c:v>
              </c:pt>
            </c:numLit>
          </c:xVal>
          <c:yVal>
            <c:numLit>
              <c:formatCode>General</c:formatCode>
              <c:ptCount val="2"/>
              <c:pt idx="0">
                <c:v>0</c:v>
              </c:pt>
              <c:pt idx="1">
                <c:v>1</c:v>
              </c:pt>
            </c:numLit>
          </c:yVal>
          <c:smooth val="0"/>
          <c:extLst>
            <c:ext xmlns:c16="http://schemas.microsoft.com/office/drawing/2014/chart" uri="{C3380CC4-5D6E-409C-BE32-E72D297353CC}">
              <c16:uniqueId val="{0000002A-E2FE-414E-8348-A7F3B0DD135F}"/>
            </c:ext>
          </c:extLst>
        </c:ser>
        <c:dLbls>
          <c:showLegendKey val="0"/>
          <c:showVal val="0"/>
          <c:showCatName val="0"/>
          <c:showSerName val="0"/>
          <c:showPercent val="0"/>
          <c:showBubbleSize val="0"/>
        </c:dLbls>
        <c:axId val="153714416"/>
        <c:axId val="151073312"/>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151073312"/>
        <c:scaling>
          <c:orientation val="minMax"/>
          <c:max val="1"/>
        </c:scaling>
        <c:delete val="1"/>
        <c:axPos val="r"/>
        <c:numFmt formatCode="General" sourceLinked="1"/>
        <c:majorTickMark val="out"/>
        <c:minorTickMark val="none"/>
        <c:tickLblPos val="nextTo"/>
        <c:crossAx val="153714416"/>
        <c:crosses val="max"/>
        <c:crossBetween val="midCat"/>
      </c:valAx>
      <c:valAx>
        <c:axId val="153714416"/>
        <c:scaling>
          <c:orientation val="minMax"/>
        </c:scaling>
        <c:delete val="1"/>
        <c:axPos val="b"/>
        <c:numFmt formatCode="General" sourceLinked="1"/>
        <c:majorTickMark val="out"/>
        <c:minorTickMark val="none"/>
        <c:tickLblPos val="nextTo"/>
        <c:crossAx val="1510733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A27B-4DC3-940F-80BDFB283204}"/>
              </c:ext>
            </c:extLst>
          </c:dPt>
          <c:dPt>
            <c:idx val="4"/>
            <c:invertIfNegative val="0"/>
            <c:bubble3D val="0"/>
            <c:extLst>
              <c:ext xmlns:c16="http://schemas.microsoft.com/office/drawing/2014/chart" uri="{C3380CC4-5D6E-409C-BE32-E72D297353CC}">
                <c16:uniqueId val="{00000001-A27B-4DC3-940F-80BDFB283204}"/>
              </c:ext>
            </c:extLst>
          </c:dPt>
          <c:dPt>
            <c:idx val="5"/>
            <c:invertIfNegative val="0"/>
            <c:bubble3D val="0"/>
            <c:extLst>
              <c:ext xmlns:c16="http://schemas.microsoft.com/office/drawing/2014/chart" uri="{C3380CC4-5D6E-409C-BE32-E72D297353CC}">
                <c16:uniqueId val="{00000002-A27B-4DC3-940F-80BDFB283204}"/>
              </c:ext>
            </c:extLst>
          </c:dPt>
          <c:dPt>
            <c:idx val="7"/>
            <c:invertIfNegative val="0"/>
            <c:bubble3D val="0"/>
            <c:extLst>
              <c:ext xmlns:c16="http://schemas.microsoft.com/office/drawing/2014/chart" uri="{C3380CC4-5D6E-409C-BE32-E72D297353CC}">
                <c16:uniqueId val="{00000003-A27B-4DC3-940F-80BDFB283204}"/>
              </c:ext>
            </c:extLst>
          </c:dPt>
          <c:dPt>
            <c:idx val="8"/>
            <c:invertIfNegative val="0"/>
            <c:bubble3D val="0"/>
            <c:extLst>
              <c:ext xmlns:c16="http://schemas.microsoft.com/office/drawing/2014/chart" uri="{C3380CC4-5D6E-409C-BE32-E72D297353CC}">
                <c16:uniqueId val="{00000004-A27B-4DC3-940F-80BDFB283204}"/>
              </c:ext>
            </c:extLst>
          </c:dPt>
          <c:dPt>
            <c:idx val="13"/>
            <c:invertIfNegative val="0"/>
            <c:bubble3D val="0"/>
            <c:extLst>
              <c:ext xmlns:c16="http://schemas.microsoft.com/office/drawing/2014/chart" uri="{C3380CC4-5D6E-409C-BE32-E72D297353CC}">
                <c16:uniqueId val="{00000005-A27B-4DC3-940F-80BDFB283204}"/>
              </c:ext>
            </c:extLst>
          </c:dPt>
          <c:dPt>
            <c:idx val="18"/>
            <c:invertIfNegative val="0"/>
            <c:bubble3D val="0"/>
            <c:spPr>
              <a:solidFill>
                <a:srgbClr val="FFC000"/>
              </a:solidFill>
              <a:ln>
                <a:noFill/>
              </a:ln>
              <a:effectLst/>
            </c:spPr>
            <c:extLst>
              <c:ext xmlns:c16="http://schemas.microsoft.com/office/drawing/2014/chart" uri="{C3380CC4-5D6E-409C-BE32-E72D297353CC}">
                <c16:uniqueId val="{00000007-A27B-4DC3-940F-80BDFB283204}"/>
              </c:ext>
            </c:extLst>
          </c:dPt>
          <c:dPt>
            <c:idx val="20"/>
            <c:invertIfNegative val="0"/>
            <c:bubble3D val="0"/>
            <c:extLst>
              <c:ext xmlns:c16="http://schemas.microsoft.com/office/drawing/2014/chart" uri="{C3380CC4-5D6E-409C-BE32-E72D297353CC}">
                <c16:uniqueId val="{00000008-A27B-4DC3-940F-80BDFB283204}"/>
              </c:ext>
            </c:extLst>
          </c:dPt>
          <c:dPt>
            <c:idx val="21"/>
            <c:invertIfNegative val="0"/>
            <c:bubble3D val="0"/>
            <c:extLst>
              <c:ext xmlns:c16="http://schemas.microsoft.com/office/drawing/2014/chart" uri="{C3380CC4-5D6E-409C-BE32-E72D297353CC}">
                <c16:uniqueId val="{00000009-A27B-4DC3-940F-80BDFB283204}"/>
              </c:ext>
            </c:extLst>
          </c:dPt>
          <c:dPt>
            <c:idx val="23"/>
            <c:invertIfNegative val="0"/>
            <c:bubble3D val="0"/>
            <c:extLst>
              <c:ext xmlns:c16="http://schemas.microsoft.com/office/drawing/2014/chart" uri="{C3380CC4-5D6E-409C-BE32-E72D297353CC}">
                <c16:uniqueId val="{0000000A-A27B-4DC3-940F-80BDFB283204}"/>
              </c:ext>
            </c:extLst>
          </c:dPt>
          <c:dPt>
            <c:idx val="24"/>
            <c:invertIfNegative val="0"/>
            <c:bubble3D val="0"/>
            <c:extLst>
              <c:ext xmlns:c16="http://schemas.microsoft.com/office/drawing/2014/chart" uri="{C3380CC4-5D6E-409C-BE32-E72D297353CC}">
                <c16:uniqueId val="{0000000B-A27B-4DC3-940F-80BDFB283204}"/>
              </c:ext>
            </c:extLst>
          </c:dPt>
          <c:dPt>
            <c:idx val="25"/>
            <c:invertIfNegative val="0"/>
            <c:bubble3D val="0"/>
            <c:extLst>
              <c:ext xmlns:c16="http://schemas.microsoft.com/office/drawing/2014/chart" uri="{C3380CC4-5D6E-409C-BE32-E72D297353CC}">
                <c16:uniqueId val="{0000000C-A27B-4DC3-940F-80BDFB283204}"/>
              </c:ext>
            </c:extLst>
          </c:dPt>
          <c:dPt>
            <c:idx val="26"/>
            <c:invertIfNegative val="0"/>
            <c:bubble3D val="0"/>
            <c:extLst>
              <c:ext xmlns:c16="http://schemas.microsoft.com/office/drawing/2014/chart" uri="{C3380CC4-5D6E-409C-BE32-E72D297353CC}">
                <c16:uniqueId val="{0000000D-A27B-4DC3-940F-80BDFB283204}"/>
              </c:ext>
            </c:extLst>
          </c:dPt>
          <c:dPt>
            <c:idx val="27"/>
            <c:invertIfNegative val="0"/>
            <c:bubble3D val="0"/>
            <c:extLst>
              <c:ext xmlns:c16="http://schemas.microsoft.com/office/drawing/2014/chart" uri="{C3380CC4-5D6E-409C-BE32-E72D297353CC}">
                <c16:uniqueId val="{0000000E-A27B-4DC3-940F-80BDFB283204}"/>
              </c:ext>
            </c:extLst>
          </c:dPt>
          <c:dPt>
            <c:idx val="28"/>
            <c:invertIfNegative val="0"/>
            <c:bubble3D val="0"/>
            <c:extLst>
              <c:ext xmlns:c16="http://schemas.microsoft.com/office/drawing/2014/chart" uri="{C3380CC4-5D6E-409C-BE32-E72D297353CC}">
                <c16:uniqueId val="{0000000F-A27B-4DC3-940F-80BDFB283204}"/>
              </c:ext>
            </c:extLst>
          </c:dPt>
          <c:dPt>
            <c:idx val="30"/>
            <c:invertIfNegative val="0"/>
            <c:bubble3D val="0"/>
            <c:extLst>
              <c:ext xmlns:c16="http://schemas.microsoft.com/office/drawing/2014/chart" uri="{C3380CC4-5D6E-409C-BE32-E72D297353CC}">
                <c16:uniqueId val="{00000010-A27B-4DC3-940F-80BDFB283204}"/>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'F37'!$B$7:$B$38</c:f>
              <c:strCache>
                <c:ptCount val="32"/>
                <c:pt idx="0">
                  <c:v>Ciudad de México</c:v>
                </c:pt>
                <c:pt idx="1">
                  <c:v>Querétaro</c:v>
                </c:pt>
                <c:pt idx="2">
                  <c:v>Tabasco</c:v>
                </c:pt>
                <c:pt idx="3">
                  <c:v>Baja California Sur</c:v>
                </c:pt>
                <c:pt idx="4">
                  <c:v>Estado de México</c:v>
                </c:pt>
                <c:pt idx="5">
                  <c:v>Quintana Roo</c:v>
                </c:pt>
                <c:pt idx="6">
                  <c:v>Sonora</c:v>
                </c:pt>
                <c:pt idx="7">
                  <c:v>Puebla</c:v>
                </c:pt>
                <c:pt idx="8">
                  <c:v>Guerrero</c:v>
                </c:pt>
                <c:pt idx="9">
                  <c:v>Aguascalientes</c:v>
                </c:pt>
                <c:pt idx="10">
                  <c:v>San Luis Potosí</c:v>
                </c:pt>
                <c:pt idx="11">
                  <c:v>Veracruz</c:v>
                </c:pt>
                <c:pt idx="12">
                  <c:v>Guanajuato</c:v>
                </c:pt>
                <c:pt idx="13">
                  <c:v>Tamaulipas</c:v>
                </c:pt>
                <c:pt idx="14">
                  <c:v>Colima</c:v>
                </c:pt>
                <c:pt idx="15">
                  <c:v>Sinaloa</c:v>
                </c:pt>
                <c:pt idx="16">
                  <c:v>Chihuahua</c:v>
                </c:pt>
                <c:pt idx="17">
                  <c:v>Nayarit</c:v>
                </c:pt>
                <c:pt idx="18">
                  <c:v>Jalisco</c:v>
                </c:pt>
                <c:pt idx="19">
                  <c:v>Coahuila</c:v>
                </c:pt>
                <c:pt idx="20">
                  <c:v>Yucatán</c:v>
                </c:pt>
                <c:pt idx="21">
                  <c:v>Tlaxcala</c:v>
                </c:pt>
                <c:pt idx="22">
                  <c:v>Nuevo León</c:v>
                </c:pt>
                <c:pt idx="23">
                  <c:v>Chiapas</c:v>
                </c:pt>
                <c:pt idx="24">
                  <c:v>Morelos</c:v>
                </c:pt>
                <c:pt idx="25">
                  <c:v>Durango</c:v>
                </c:pt>
                <c:pt idx="26">
                  <c:v>Hidalgo</c:v>
                </c:pt>
                <c:pt idx="27">
                  <c:v>Baja California</c:v>
                </c:pt>
                <c:pt idx="28">
                  <c:v>Michoacán</c:v>
                </c:pt>
                <c:pt idx="29">
                  <c:v>Zacatecas</c:v>
                </c:pt>
                <c:pt idx="30">
                  <c:v>Oaxaca</c:v>
                </c:pt>
                <c:pt idx="31">
                  <c:v>Campeche</c:v>
                </c:pt>
              </c:strCache>
            </c:strRef>
          </c:cat>
          <c:val>
            <c:numRef>
              <c:f>'F37'!$C$7:$C$38</c:f>
              <c:numCache>
                <c:formatCode>0.00</c:formatCode>
                <c:ptCount val="32"/>
                <c:pt idx="0">
                  <c:v>6.41</c:v>
                </c:pt>
                <c:pt idx="1">
                  <c:v>6.58</c:v>
                </c:pt>
                <c:pt idx="2">
                  <c:v>6.67</c:v>
                </c:pt>
                <c:pt idx="3">
                  <c:v>6.74</c:v>
                </c:pt>
                <c:pt idx="4">
                  <c:v>6.87</c:v>
                </c:pt>
                <c:pt idx="5">
                  <c:v>6.94</c:v>
                </c:pt>
                <c:pt idx="6">
                  <c:v>7.09</c:v>
                </c:pt>
                <c:pt idx="7">
                  <c:v>7.34</c:v>
                </c:pt>
                <c:pt idx="8">
                  <c:v>7.55</c:v>
                </c:pt>
                <c:pt idx="9">
                  <c:v>7.56</c:v>
                </c:pt>
                <c:pt idx="10">
                  <c:v>7.73</c:v>
                </c:pt>
                <c:pt idx="11">
                  <c:v>7.94</c:v>
                </c:pt>
                <c:pt idx="12">
                  <c:v>7.99</c:v>
                </c:pt>
                <c:pt idx="13">
                  <c:v>7.99</c:v>
                </c:pt>
                <c:pt idx="14">
                  <c:v>8.1999999999999993</c:v>
                </c:pt>
                <c:pt idx="15">
                  <c:v>8.2100000000000009</c:v>
                </c:pt>
                <c:pt idx="16">
                  <c:v>8.2100000000000009</c:v>
                </c:pt>
                <c:pt idx="17">
                  <c:v>8.23</c:v>
                </c:pt>
                <c:pt idx="18">
                  <c:v>8.25</c:v>
                </c:pt>
                <c:pt idx="19">
                  <c:v>8.2899999999999991</c:v>
                </c:pt>
                <c:pt idx="20">
                  <c:v>8.3800000000000008</c:v>
                </c:pt>
                <c:pt idx="21">
                  <c:v>8.39</c:v>
                </c:pt>
                <c:pt idx="22">
                  <c:v>8.4700000000000006</c:v>
                </c:pt>
                <c:pt idx="23">
                  <c:v>8.6199999999999992</c:v>
                </c:pt>
                <c:pt idx="24">
                  <c:v>8.66</c:v>
                </c:pt>
                <c:pt idx="25">
                  <c:v>8.67</c:v>
                </c:pt>
                <c:pt idx="26">
                  <c:v>8.68</c:v>
                </c:pt>
                <c:pt idx="27">
                  <c:v>8.73</c:v>
                </c:pt>
                <c:pt idx="28">
                  <c:v>8.8000000000000007</c:v>
                </c:pt>
                <c:pt idx="29">
                  <c:v>8.83</c:v>
                </c:pt>
                <c:pt idx="30">
                  <c:v>9.11</c:v>
                </c:pt>
                <c:pt idx="31">
                  <c:v>9.86</c:v>
                </c:pt>
              </c:numCache>
            </c:numRef>
          </c:val>
          <c:extLst>
            <c:ext xmlns:c16="http://schemas.microsoft.com/office/drawing/2014/chart" uri="{C3380CC4-5D6E-409C-BE32-E72D297353CC}">
              <c16:uniqueId val="{00000011-A27B-4DC3-940F-80BDFB28320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8790937506891836"/>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7.68</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5.5651849758574172E-2"/>
                    </c:manualLayout>
                  </c15:layout>
                </c:ext>
                <c:ext xmlns:c16="http://schemas.microsoft.com/office/drawing/2014/chart" uri="{C3380CC4-5D6E-409C-BE32-E72D297353CC}">
                  <c16:uniqueId val="{00000012-A27B-4DC3-940F-80BDFB283204}"/>
                </c:ext>
              </c:extLst>
            </c:dLbl>
            <c:dLbl>
              <c:idx val="1"/>
              <c:delete val="1"/>
              <c:extLst>
                <c:ext xmlns:c15="http://schemas.microsoft.com/office/drawing/2012/chart" uri="{CE6537A1-D6FC-4f65-9D91-7224C49458BB}"/>
                <c:ext xmlns:c16="http://schemas.microsoft.com/office/drawing/2014/chart" uri="{C3380CC4-5D6E-409C-BE32-E72D297353CC}">
                  <c16:uniqueId val="{00000013-A27B-4DC3-940F-80BDFB283204}"/>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7.68</c:v>
              </c:pt>
              <c:pt idx="1">
                <c:v>7.68</c:v>
              </c:pt>
            </c:numLit>
          </c:xVal>
          <c:yVal>
            <c:numLit>
              <c:formatCode>General</c:formatCode>
              <c:ptCount val="2"/>
              <c:pt idx="0">
                <c:v>0</c:v>
              </c:pt>
              <c:pt idx="1">
                <c:v>1</c:v>
              </c:pt>
            </c:numLit>
          </c:yVal>
          <c:smooth val="0"/>
          <c:extLst>
            <c:ext xmlns:c16="http://schemas.microsoft.com/office/drawing/2014/chart" uri="{C3380CC4-5D6E-409C-BE32-E72D297353CC}">
              <c16:uniqueId val="{00000014-A27B-4DC3-940F-80BDFB283204}"/>
            </c:ext>
          </c:extLst>
        </c:ser>
        <c:dLbls>
          <c:showLegendKey val="0"/>
          <c:showVal val="0"/>
          <c:showCatName val="0"/>
          <c:showSerName val="0"/>
          <c:showPercent val="0"/>
          <c:showBubbleSize val="0"/>
        </c:dLbls>
        <c:axId val="155737840"/>
        <c:axId val="151069568"/>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151069568"/>
        <c:scaling>
          <c:orientation val="minMax"/>
          <c:max val="1"/>
        </c:scaling>
        <c:delete val="1"/>
        <c:axPos val="l"/>
        <c:numFmt formatCode="General" sourceLinked="1"/>
        <c:majorTickMark val="out"/>
        <c:minorTickMark val="none"/>
        <c:tickLblPos val="nextTo"/>
        <c:crossAx val="155737840"/>
        <c:crosses val="autoZero"/>
        <c:crossBetween val="midCat"/>
      </c:valAx>
      <c:valAx>
        <c:axId val="155737840"/>
        <c:scaling>
          <c:orientation val="minMax"/>
        </c:scaling>
        <c:delete val="1"/>
        <c:axPos val="b"/>
        <c:numFmt formatCode="General" sourceLinked="1"/>
        <c:majorTickMark val="out"/>
        <c:minorTickMark val="none"/>
        <c:tickLblPos val="nextTo"/>
        <c:crossAx val="1510695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'F38'!$A$36</c:f>
              <c:strCache>
                <c:ptCount val="1"/>
                <c:pt idx="0">
                  <c:v>dic-21</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'F38'!$B$36:$J$36</c:f>
              <c:numCache>
                <c:formatCode>0.00%</c:formatCode>
                <c:ptCount val="9"/>
                <c:pt idx="0">
                  <c:v>7.5305037117044588E-2</c:v>
                </c:pt>
                <c:pt idx="1">
                  <c:v>0.11093463653023827</c:v>
                </c:pt>
                <c:pt idx="2">
                  <c:v>2.8795836470913449E-2</c:v>
                </c:pt>
                <c:pt idx="3">
                  <c:v>5.115369721469263E-2</c:v>
                </c:pt>
                <c:pt idx="4">
                  <c:v>5.5142083897158446E-2</c:v>
                </c:pt>
                <c:pt idx="5">
                  <c:v>2.7235416186303926E-2</c:v>
                </c:pt>
                <c:pt idx="6">
                  <c:v>0.1029223579817436</c:v>
                </c:pt>
                <c:pt idx="7">
                  <c:v>3.9118985362948701E-2</c:v>
                </c:pt>
                <c:pt idx="8">
                  <c:v>7.5862436115843382E-2</c:v>
                </c:pt>
              </c:numCache>
            </c:numRef>
          </c:val>
          <c:extLst>
            <c:ext xmlns:c16="http://schemas.microsoft.com/office/drawing/2014/chart" uri="{C3380CC4-5D6E-409C-BE32-E72D297353CC}">
              <c16:uniqueId val="{00000000-CB00-403D-B20A-893C1319A35B}"/>
            </c:ext>
          </c:extLst>
        </c:ser>
        <c:ser>
          <c:idx val="1"/>
          <c:order val="1"/>
          <c:tx>
            <c:strRef>
              <c:f>'F38'!$A$37</c:f>
              <c:strCache>
                <c:ptCount val="1"/>
                <c:pt idx="0">
                  <c:v>ene-22</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'F38'!$B$37:$J$37</c:f>
              <c:numCache>
                <c:formatCode>0.00%</c:formatCode>
                <c:ptCount val="9"/>
                <c:pt idx="0">
                  <c:v>6.9312849870468679E-2</c:v>
                </c:pt>
                <c:pt idx="1">
                  <c:v>0.10939453242868098</c:v>
                </c:pt>
                <c:pt idx="2">
                  <c:v>2.3144976610361852E-2</c:v>
                </c:pt>
                <c:pt idx="3">
                  <c:v>4.1921413659409393E-2</c:v>
                </c:pt>
                <c:pt idx="4">
                  <c:v>4.2239365978789356E-2</c:v>
                </c:pt>
                <c:pt idx="5">
                  <c:v>2.6111380499720945E-2</c:v>
                </c:pt>
                <c:pt idx="6">
                  <c:v>8.5388292511534569E-2</c:v>
                </c:pt>
                <c:pt idx="7">
                  <c:v>3.7181392479600651E-2</c:v>
                </c:pt>
                <c:pt idx="8">
                  <c:v>7.0454426240973533E-2</c:v>
                </c:pt>
              </c:numCache>
            </c:numRef>
          </c:val>
          <c:extLst>
            <c:ext xmlns:c16="http://schemas.microsoft.com/office/drawing/2014/chart" uri="{C3380CC4-5D6E-409C-BE32-E72D297353CC}">
              <c16:uniqueId val="{00000001-CB00-403D-B20A-893C1319A35B}"/>
            </c:ext>
          </c:extLst>
        </c:ser>
        <c:ser>
          <c:idx val="2"/>
          <c:order val="2"/>
          <c:tx>
            <c:strRef>
              <c:f>'F38'!$A$38</c:f>
              <c:strCache>
                <c:ptCount val="1"/>
                <c:pt idx="0">
                  <c:v>feb-22</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'F38'!$B$38:$J$38</c:f>
              <c:numCache>
                <c:formatCode>0.00%</c:formatCode>
                <c:ptCount val="9"/>
                <c:pt idx="0">
                  <c:v>7.4082411843100437E-2</c:v>
                </c:pt>
                <c:pt idx="1">
                  <c:v>0.12206398953023825</c:v>
                </c:pt>
                <c:pt idx="2">
                  <c:v>1.9531250000000003E-2</c:v>
                </c:pt>
                <c:pt idx="3">
                  <c:v>4.3108940327033309E-2</c:v>
                </c:pt>
                <c:pt idx="4">
                  <c:v>4.0542606037447457E-2</c:v>
                </c:pt>
                <c:pt idx="5">
                  <c:v>3.836363969309086E-2</c:v>
                </c:pt>
                <c:pt idx="6">
                  <c:v>7.0600794304169531E-2</c:v>
                </c:pt>
                <c:pt idx="7">
                  <c:v>4.5507224704189018E-2</c:v>
                </c:pt>
                <c:pt idx="8">
                  <c:v>8.1615217637674417E-2</c:v>
                </c:pt>
              </c:numCache>
            </c:numRef>
          </c:val>
          <c:extLst>
            <c:ext xmlns:c16="http://schemas.microsoft.com/office/drawing/2014/chart" uri="{C3380CC4-5D6E-409C-BE32-E72D297353CC}">
              <c16:uniqueId val="{00000002-CB00-403D-B20A-893C1319A35B}"/>
            </c:ext>
          </c:extLst>
        </c:ser>
        <c:ser>
          <c:idx val="3"/>
          <c:order val="3"/>
          <c:tx>
            <c:strRef>
              <c:f>'F38'!$A$39</c:f>
              <c:strCache>
                <c:ptCount val="1"/>
                <c:pt idx="0">
                  <c:v>mar-22</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'F38'!$B$39:$J$39</c:f>
              <c:numCache>
                <c:formatCode>0.00%</c:formatCode>
                <c:ptCount val="9"/>
                <c:pt idx="0">
                  <c:v>7.7809360363259306E-2</c:v>
                </c:pt>
                <c:pt idx="1">
                  <c:v>0.12412314552782784</c:v>
                </c:pt>
                <c:pt idx="2">
                  <c:v>3.6267365064905514E-2</c:v>
                </c:pt>
                <c:pt idx="3">
                  <c:v>4.7439318613832319E-2</c:v>
                </c:pt>
                <c:pt idx="4">
                  <c:v>6.3097824015853093E-2</c:v>
                </c:pt>
                <c:pt idx="5">
                  <c:v>4.7900432101045054E-2</c:v>
                </c:pt>
                <c:pt idx="6">
                  <c:v>6.9407438985399098E-2</c:v>
                </c:pt>
                <c:pt idx="7">
                  <c:v>4.6864231564438419E-2</c:v>
                </c:pt>
                <c:pt idx="8">
                  <c:v>7.9325281204879666E-2</c:v>
                </c:pt>
              </c:numCache>
            </c:numRef>
          </c:val>
          <c:extLst>
            <c:ext xmlns:c16="http://schemas.microsoft.com/office/drawing/2014/chart" uri="{C3380CC4-5D6E-409C-BE32-E72D297353CC}">
              <c16:uniqueId val="{00000003-CB00-403D-B20A-893C1319A35B}"/>
            </c:ext>
          </c:extLst>
        </c:ser>
        <c:ser>
          <c:idx val="4"/>
          <c:order val="4"/>
          <c:tx>
            <c:strRef>
              <c:f>'F38'!$A$40</c:f>
              <c:strCache>
                <c:ptCount val="1"/>
                <c:pt idx="0">
                  <c:v>abr-22</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'F38'!$B$40:$J$40</c:f>
              <c:numCache>
                <c:formatCode>0.00%</c:formatCode>
                <c:ptCount val="9"/>
                <c:pt idx="0">
                  <c:v>8.2472943289846959E-2</c:v>
                </c:pt>
                <c:pt idx="1">
                  <c:v>0.12809892754781807</c:v>
                </c:pt>
                <c:pt idx="2">
                  <c:v>4.9829565415546957E-2</c:v>
                </c:pt>
                <c:pt idx="3">
                  <c:v>4.5164287601227926E-2</c:v>
                </c:pt>
                <c:pt idx="4">
                  <c:v>6.1222949644359703E-2</c:v>
                </c:pt>
                <c:pt idx="5">
                  <c:v>5.8900088613203373E-2</c:v>
                </c:pt>
                <c:pt idx="6">
                  <c:v>7.1520123045372919E-2</c:v>
                </c:pt>
                <c:pt idx="7">
                  <c:v>6.2054367201426E-2</c:v>
                </c:pt>
                <c:pt idx="8">
                  <c:v>8.94671196937767E-2</c:v>
                </c:pt>
              </c:numCache>
            </c:numRef>
          </c:val>
          <c:extLst>
            <c:ext xmlns:c16="http://schemas.microsoft.com/office/drawing/2014/chart" uri="{C3380CC4-5D6E-409C-BE32-E72D297353CC}">
              <c16:uniqueId val="{00000004-CB00-403D-B20A-893C1319A35B}"/>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7"/>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BBB27"/>
              </a:solidFill>
              <a:ln>
                <a:noFill/>
              </a:ln>
              <a:effectLst/>
            </c:spPr>
            <c:extLst>
              <c:ext xmlns:c16="http://schemas.microsoft.com/office/drawing/2014/chart" uri="{C3380CC4-5D6E-409C-BE32-E72D297353CC}">
                <c16:uniqueId val="{00000001-9C8F-4101-8620-85FA27706E47}"/>
              </c:ext>
            </c:extLst>
          </c:dPt>
          <c:dPt>
            <c:idx val="1"/>
            <c:invertIfNegative val="0"/>
            <c:bubble3D val="0"/>
            <c:extLst>
              <c:ext xmlns:c16="http://schemas.microsoft.com/office/drawing/2014/chart" uri="{C3380CC4-5D6E-409C-BE32-E72D297353CC}">
                <c16:uniqueId val="{00000002-9C8F-4101-8620-85FA27706E47}"/>
              </c:ext>
            </c:extLst>
          </c:dPt>
          <c:dPt>
            <c:idx val="4"/>
            <c:invertIfNegative val="0"/>
            <c:bubble3D val="0"/>
            <c:extLst>
              <c:ext xmlns:c16="http://schemas.microsoft.com/office/drawing/2014/chart" uri="{C3380CC4-5D6E-409C-BE32-E72D297353CC}">
                <c16:uniqueId val="{00000003-9C8F-4101-8620-85FA27706E47}"/>
              </c:ext>
            </c:extLst>
          </c:dPt>
          <c:dPt>
            <c:idx val="8"/>
            <c:invertIfNegative val="0"/>
            <c:bubble3D val="0"/>
            <c:extLst>
              <c:ext xmlns:c16="http://schemas.microsoft.com/office/drawing/2014/chart" uri="{C3380CC4-5D6E-409C-BE32-E72D297353CC}">
                <c16:uniqueId val="{00000004-9C8F-4101-8620-85FA27706E47}"/>
              </c:ext>
            </c:extLst>
          </c:dPt>
          <c:dPt>
            <c:idx val="10"/>
            <c:invertIfNegative val="0"/>
            <c:bubble3D val="0"/>
            <c:extLst>
              <c:ext xmlns:c16="http://schemas.microsoft.com/office/drawing/2014/chart" uri="{C3380CC4-5D6E-409C-BE32-E72D297353CC}">
                <c16:uniqueId val="{00000005-9C8F-4101-8620-85FA27706E47}"/>
              </c:ext>
            </c:extLst>
          </c:dPt>
          <c:dPt>
            <c:idx val="12"/>
            <c:invertIfNegative val="0"/>
            <c:bubble3D val="0"/>
            <c:extLst>
              <c:ext xmlns:c16="http://schemas.microsoft.com/office/drawing/2014/chart" uri="{C3380CC4-5D6E-409C-BE32-E72D297353CC}">
                <c16:uniqueId val="{00000006-9C8F-4101-8620-85FA27706E47}"/>
              </c:ext>
            </c:extLst>
          </c:dPt>
          <c:dPt>
            <c:idx val="14"/>
            <c:invertIfNegative val="0"/>
            <c:bubble3D val="0"/>
            <c:extLst>
              <c:ext xmlns:c16="http://schemas.microsoft.com/office/drawing/2014/chart" uri="{C3380CC4-5D6E-409C-BE32-E72D297353CC}">
                <c16:uniqueId val="{00000007-9C8F-4101-8620-85FA27706E47}"/>
              </c:ext>
            </c:extLst>
          </c:dPt>
          <c:dPt>
            <c:idx val="16"/>
            <c:invertIfNegative val="0"/>
            <c:bubble3D val="0"/>
            <c:extLst>
              <c:ext xmlns:c16="http://schemas.microsoft.com/office/drawing/2014/chart" uri="{C3380CC4-5D6E-409C-BE32-E72D297353CC}">
                <c16:uniqueId val="{00000008-9C8F-4101-8620-85FA27706E47}"/>
              </c:ext>
            </c:extLst>
          </c:dPt>
          <c:dPt>
            <c:idx val="17"/>
            <c:invertIfNegative val="0"/>
            <c:bubble3D val="0"/>
            <c:extLst>
              <c:ext xmlns:c16="http://schemas.microsoft.com/office/drawing/2014/chart" uri="{C3380CC4-5D6E-409C-BE32-E72D297353CC}">
                <c16:uniqueId val="{00000009-9C8F-4101-8620-85FA27706E47}"/>
              </c:ext>
            </c:extLst>
          </c:dPt>
          <c:dPt>
            <c:idx val="18"/>
            <c:invertIfNegative val="0"/>
            <c:bubble3D val="0"/>
            <c:extLst>
              <c:ext xmlns:c16="http://schemas.microsoft.com/office/drawing/2014/chart" uri="{C3380CC4-5D6E-409C-BE32-E72D297353CC}">
                <c16:uniqueId val="{0000000A-9C8F-4101-8620-85FA27706E47}"/>
              </c:ext>
            </c:extLst>
          </c:dPt>
          <c:dPt>
            <c:idx val="24"/>
            <c:invertIfNegative val="0"/>
            <c:bubble3D val="0"/>
            <c:extLst>
              <c:ext xmlns:c16="http://schemas.microsoft.com/office/drawing/2014/chart" uri="{C3380CC4-5D6E-409C-BE32-E72D297353CC}">
                <c16:uniqueId val="{0000000B-9C8F-4101-8620-85FA27706E47}"/>
              </c:ext>
            </c:extLst>
          </c:dPt>
          <c:dPt>
            <c:idx val="25"/>
            <c:invertIfNegative val="0"/>
            <c:bubble3D val="0"/>
            <c:extLst>
              <c:ext xmlns:c16="http://schemas.microsoft.com/office/drawing/2014/chart" uri="{C3380CC4-5D6E-409C-BE32-E72D297353CC}">
                <c16:uniqueId val="{0000000C-9C8F-4101-8620-85FA27706E47}"/>
              </c:ext>
            </c:extLst>
          </c:dPt>
          <c:dPt>
            <c:idx val="26"/>
            <c:invertIfNegative val="0"/>
            <c:bubble3D val="0"/>
            <c:extLst>
              <c:ext xmlns:c16="http://schemas.microsoft.com/office/drawing/2014/chart" uri="{C3380CC4-5D6E-409C-BE32-E72D297353CC}">
                <c16:uniqueId val="{0000000D-9C8F-4101-8620-85FA27706E47}"/>
              </c:ext>
            </c:extLst>
          </c:dPt>
          <c:dPt>
            <c:idx val="27"/>
            <c:invertIfNegative val="0"/>
            <c:bubble3D val="0"/>
            <c:extLst>
              <c:ext xmlns:c16="http://schemas.microsoft.com/office/drawing/2014/chart" uri="{C3380CC4-5D6E-409C-BE32-E72D297353CC}">
                <c16:uniqueId val="{0000000E-9C8F-4101-8620-85FA27706E47}"/>
              </c:ext>
            </c:extLst>
          </c:dPt>
          <c:dPt>
            <c:idx val="28"/>
            <c:invertIfNegative val="0"/>
            <c:bubble3D val="0"/>
            <c:extLst>
              <c:ext xmlns:c16="http://schemas.microsoft.com/office/drawing/2014/chart" uri="{C3380CC4-5D6E-409C-BE32-E72D297353CC}">
                <c16:uniqueId val="{0000000F-9C8F-4101-8620-85FA27706E47}"/>
              </c:ext>
            </c:extLst>
          </c:dPt>
          <c:dPt>
            <c:idx val="30"/>
            <c:invertIfNegative val="0"/>
            <c:bubble3D val="0"/>
            <c:extLst>
              <c:ext xmlns:c16="http://schemas.microsoft.com/office/drawing/2014/chart" uri="{C3380CC4-5D6E-409C-BE32-E72D297353CC}">
                <c16:uniqueId val="{00000010-9C8F-4101-8620-85FA27706E47}"/>
              </c:ext>
            </c:extLst>
          </c:dPt>
          <c:dPt>
            <c:idx val="31"/>
            <c:invertIfNegative val="0"/>
            <c:bubble3D val="0"/>
            <c:extLst>
              <c:ext xmlns:c16="http://schemas.microsoft.com/office/drawing/2014/chart" uri="{C3380CC4-5D6E-409C-BE32-E72D297353CC}">
                <c16:uniqueId val="{00000011-9C8F-4101-8620-85FA27706E4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'F39'!$B$7:$B$38</c:f>
              <c:strCache>
                <c:ptCount val="32"/>
                <c:pt idx="0">
                  <c:v>Querétaro</c:v>
                </c:pt>
                <c:pt idx="1">
                  <c:v>Tabasco</c:v>
                </c:pt>
                <c:pt idx="2">
                  <c:v>Guerrero</c:v>
                </c:pt>
                <c:pt idx="3">
                  <c:v>Baja California Sur</c:v>
                </c:pt>
                <c:pt idx="4">
                  <c:v>Sonora</c:v>
                </c:pt>
                <c:pt idx="5">
                  <c:v>Quintana Roo</c:v>
                </c:pt>
                <c:pt idx="6">
                  <c:v>Yucatán</c:v>
                </c:pt>
                <c:pt idx="7">
                  <c:v>Ciudad de México</c:v>
                </c:pt>
                <c:pt idx="8">
                  <c:v>Zacatecas</c:v>
                </c:pt>
                <c:pt idx="9">
                  <c:v>Chiapas</c:v>
                </c:pt>
                <c:pt idx="10">
                  <c:v>Colima</c:v>
                </c:pt>
                <c:pt idx="11">
                  <c:v>Morelos</c:v>
                </c:pt>
                <c:pt idx="12">
                  <c:v>Guanajuato</c:v>
                </c:pt>
                <c:pt idx="13">
                  <c:v>Puebla</c:v>
                </c:pt>
                <c:pt idx="14">
                  <c:v>Tamaulipas</c:v>
                </c:pt>
                <c:pt idx="15">
                  <c:v>Estado de México</c:v>
                </c:pt>
                <c:pt idx="16">
                  <c:v>San Luis Potosí</c:v>
                </c:pt>
                <c:pt idx="17">
                  <c:v>Aguascalientes</c:v>
                </c:pt>
                <c:pt idx="18">
                  <c:v>Chihuahua</c:v>
                </c:pt>
                <c:pt idx="19">
                  <c:v>Nayarit</c:v>
                </c:pt>
                <c:pt idx="20">
                  <c:v>Sinaloa</c:v>
                </c:pt>
                <c:pt idx="21">
                  <c:v>Nuevo León</c:v>
                </c:pt>
                <c:pt idx="22">
                  <c:v>Veracruz</c:v>
                </c:pt>
                <c:pt idx="23">
                  <c:v>Jalisco</c:v>
                </c:pt>
                <c:pt idx="24">
                  <c:v>Michoacán</c:v>
                </c:pt>
                <c:pt idx="25">
                  <c:v>Coahuila</c:v>
                </c:pt>
                <c:pt idx="26">
                  <c:v>Baja California</c:v>
                </c:pt>
                <c:pt idx="27">
                  <c:v>Hidalgo</c:v>
                </c:pt>
                <c:pt idx="28">
                  <c:v>Durango</c:v>
                </c:pt>
                <c:pt idx="29">
                  <c:v>Tlaxcala</c:v>
                </c:pt>
                <c:pt idx="30">
                  <c:v>Oaxaca</c:v>
                </c:pt>
                <c:pt idx="31">
                  <c:v>Campeche</c:v>
                </c:pt>
              </c:strCache>
            </c:strRef>
          </c:cat>
          <c:val>
            <c:numRef>
              <c:f>'F39'!$C$7:$C$38</c:f>
              <c:numCache>
                <c:formatCode>0.00%</c:formatCode>
                <c:ptCount val="32"/>
                <c:pt idx="0">
                  <c:v>9.5430049764927402E-2</c:v>
                </c:pt>
                <c:pt idx="1">
                  <c:v>0.10222454501774418</c:v>
                </c:pt>
                <c:pt idx="2">
                  <c:v>0.10270904346199942</c:v>
                </c:pt>
                <c:pt idx="3">
                  <c:v>0.10280583227051814</c:v>
                </c:pt>
                <c:pt idx="4">
                  <c:v>0.10801686287543508</c:v>
                </c:pt>
                <c:pt idx="5">
                  <c:v>0.11251631926250266</c:v>
                </c:pt>
                <c:pt idx="6">
                  <c:v>0.11393217311377606</c:v>
                </c:pt>
                <c:pt idx="7">
                  <c:v>0.11470436576142999</c:v>
                </c:pt>
                <c:pt idx="8">
                  <c:v>0.1164623835922976</c:v>
                </c:pt>
                <c:pt idx="9">
                  <c:v>0.11703500981100889</c:v>
                </c:pt>
                <c:pt idx="10">
                  <c:v>0.11714083485826743</c:v>
                </c:pt>
                <c:pt idx="11">
                  <c:v>0.117177522349936</c:v>
                </c:pt>
                <c:pt idx="12">
                  <c:v>0.11815401239140093</c:v>
                </c:pt>
                <c:pt idx="13">
                  <c:v>0.11852327230966696</c:v>
                </c:pt>
                <c:pt idx="14">
                  <c:v>0.12004003655511568</c:v>
                </c:pt>
                <c:pt idx="15">
                  <c:v>0.12093637121422614</c:v>
                </c:pt>
                <c:pt idx="16">
                  <c:v>0.12133845677307013</c:v>
                </c:pt>
                <c:pt idx="17">
                  <c:v>0.1226551715376995</c:v>
                </c:pt>
                <c:pt idx="18">
                  <c:v>0.12418702309622559</c:v>
                </c:pt>
                <c:pt idx="19">
                  <c:v>0.12489547766706138</c:v>
                </c:pt>
                <c:pt idx="20">
                  <c:v>0.12605431701256439</c:v>
                </c:pt>
                <c:pt idx="21">
                  <c:v>0.12695372289715143</c:v>
                </c:pt>
                <c:pt idx="22">
                  <c:v>0.12728330719020381</c:v>
                </c:pt>
                <c:pt idx="23">
                  <c:v>0.12809892754781807</c:v>
                </c:pt>
                <c:pt idx="24">
                  <c:v>0.12830625455480762</c:v>
                </c:pt>
                <c:pt idx="25">
                  <c:v>0.12846384378247025</c:v>
                </c:pt>
                <c:pt idx="26">
                  <c:v>0.12903946260759019</c:v>
                </c:pt>
                <c:pt idx="27">
                  <c:v>0.12975092721766648</c:v>
                </c:pt>
                <c:pt idx="28">
                  <c:v>0.1310389677066042</c:v>
                </c:pt>
                <c:pt idx="29">
                  <c:v>0.13324786396875871</c:v>
                </c:pt>
                <c:pt idx="30">
                  <c:v>0.13444699481424804</c:v>
                </c:pt>
                <c:pt idx="31">
                  <c:v>0.16472237607310999</c:v>
                </c:pt>
              </c:numCache>
            </c:numRef>
          </c:val>
          <c:extLst>
            <c:ext xmlns:c16="http://schemas.microsoft.com/office/drawing/2014/chart" uri="{C3380CC4-5D6E-409C-BE32-E72D297353CC}">
              <c16:uniqueId val="{00000012-9C8F-4101-8620-85FA27706E4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'F39'!$B$40</c:f>
              <c:strCache>
                <c:ptCount val="1"/>
                <c:pt idx="0">
                  <c:v>Nacional</c:v>
                </c:pt>
              </c:strCache>
            </c:strRef>
          </c:tx>
          <c:spPr>
            <a:ln w="50800">
              <a:solidFill>
                <a:srgbClr val="FF6C37"/>
              </a:solidFill>
              <a:prstDash val="sysDot"/>
            </a:ln>
          </c:spPr>
          <c:marker>
            <c:symbol val="circle"/>
            <c:size val="3"/>
          </c:marker>
          <c:dLbls>
            <c:dLbl>
              <c:idx val="0"/>
              <c:layout>
                <c:manualLayout>
                  <c:x val="-5.5589225589225591E-2"/>
                  <c:y val="0.31465900383141765"/>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3-9C8F-4101-8620-85FA27706E47}"/>
                </c:ext>
              </c:extLst>
            </c:dLbl>
            <c:dLbl>
              <c:idx val="1"/>
              <c:delete val="1"/>
              <c:extLst>
                <c:ext xmlns:c15="http://schemas.microsoft.com/office/drawing/2012/chart" uri="{CE6537A1-D6FC-4f65-9D91-7224C49458BB}"/>
                <c:ext xmlns:c16="http://schemas.microsoft.com/office/drawing/2014/chart" uri="{C3380CC4-5D6E-409C-BE32-E72D297353CC}">
                  <c16:uniqueId val="{00000014-9C8F-4101-8620-85FA27706E47}"/>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'F39'!$D$40:$D$41</c:f>
              <c:numCache>
                <c:formatCode>0.00%</c:formatCode>
                <c:ptCount val="2"/>
                <c:pt idx="0">
                  <c:v>0.1206</c:v>
                </c:pt>
                <c:pt idx="1">
                  <c:v>0.1206</c:v>
                </c:pt>
              </c:numCache>
            </c:numRef>
          </c:xVal>
          <c:yVal>
            <c:numRef>
              <c:f>'F39'!$C$40:$C$41</c:f>
              <c:numCache>
                <c:formatCode>General</c:formatCode>
                <c:ptCount val="2"/>
                <c:pt idx="0">
                  <c:v>1</c:v>
                </c:pt>
                <c:pt idx="1">
                  <c:v>0</c:v>
                </c:pt>
              </c:numCache>
            </c:numRef>
          </c:yVal>
          <c:smooth val="0"/>
          <c:extLst>
            <c:ext xmlns:c16="http://schemas.microsoft.com/office/drawing/2014/chart" uri="{C3380CC4-5D6E-409C-BE32-E72D297353CC}">
              <c16:uniqueId val="{00000015-9C8F-4101-8620-85FA27706E47}"/>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BA3F-429F-95CD-8DAB9BA5C0E8}"/>
              </c:ext>
            </c:extLst>
          </c:dPt>
          <c:dPt>
            <c:idx val="2"/>
            <c:invertIfNegative val="0"/>
            <c:bubble3D val="0"/>
            <c:extLst>
              <c:ext xmlns:c16="http://schemas.microsoft.com/office/drawing/2014/chart" uri="{C3380CC4-5D6E-409C-BE32-E72D297353CC}">
                <c16:uniqueId val="{00000001-BA3F-429F-95CD-8DAB9BA5C0E8}"/>
              </c:ext>
            </c:extLst>
          </c:dPt>
          <c:dPt>
            <c:idx val="8"/>
            <c:invertIfNegative val="0"/>
            <c:bubble3D val="0"/>
            <c:extLst>
              <c:ext xmlns:c16="http://schemas.microsoft.com/office/drawing/2014/chart" uri="{C3380CC4-5D6E-409C-BE32-E72D297353CC}">
                <c16:uniqueId val="{00000002-BA3F-429F-95CD-8DAB9BA5C0E8}"/>
              </c:ext>
            </c:extLst>
          </c:dPt>
          <c:dPt>
            <c:idx val="9"/>
            <c:invertIfNegative val="0"/>
            <c:bubble3D val="0"/>
            <c:spPr>
              <a:solidFill>
                <a:srgbClr val="FBBB27"/>
              </a:solidFill>
              <a:ln>
                <a:noFill/>
              </a:ln>
              <a:effectLst/>
            </c:spPr>
            <c:extLst>
              <c:ext xmlns:c16="http://schemas.microsoft.com/office/drawing/2014/chart" uri="{C3380CC4-5D6E-409C-BE32-E72D297353CC}">
                <c16:uniqueId val="{00000004-BA3F-429F-95CD-8DAB9BA5C0E8}"/>
              </c:ext>
            </c:extLst>
          </c:dPt>
          <c:dPt>
            <c:idx val="11"/>
            <c:invertIfNegative val="0"/>
            <c:bubble3D val="0"/>
            <c:extLst>
              <c:ext xmlns:c16="http://schemas.microsoft.com/office/drawing/2014/chart" uri="{C3380CC4-5D6E-409C-BE32-E72D297353CC}">
                <c16:uniqueId val="{00000005-BA3F-429F-95CD-8DAB9BA5C0E8}"/>
              </c:ext>
            </c:extLst>
          </c:dPt>
          <c:dPt>
            <c:idx val="12"/>
            <c:invertIfNegative val="0"/>
            <c:bubble3D val="0"/>
            <c:extLst>
              <c:ext xmlns:c16="http://schemas.microsoft.com/office/drawing/2014/chart" uri="{C3380CC4-5D6E-409C-BE32-E72D297353CC}">
                <c16:uniqueId val="{00000006-BA3F-429F-95CD-8DAB9BA5C0E8}"/>
              </c:ext>
            </c:extLst>
          </c:dPt>
          <c:dPt>
            <c:idx val="15"/>
            <c:invertIfNegative val="0"/>
            <c:bubble3D val="0"/>
            <c:extLst>
              <c:ext xmlns:c16="http://schemas.microsoft.com/office/drawing/2014/chart" uri="{C3380CC4-5D6E-409C-BE32-E72D297353CC}">
                <c16:uniqueId val="{00000007-BA3F-429F-95CD-8DAB9BA5C0E8}"/>
              </c:ext>
            </c:extLst>
          </c:dPt>
          <c:dPt>
            <c:idx val="17"/>
            <c:invertIfNegative val="0"/>
            <c:bubble3D val="0"/>
            <c:extLst>
              <c:ext xmlns:c16="http://schemas.microsoft.com/office/drawing/2014/chart" uri="{C3380CC4-5D6E-409C-BE32-E72D297353CC}">
                <c16:uniqueId val="{00000008-BA3F-429F-95CD-8DAB9BA5C0E8}"/>
              </c:ext>
            </c:extLst>
          </c:dPt>
          <c:dPt>
            <c:idx val="19"/>
            <c:invertIfNegative val="0"/>
            <c:bubble3D val="0"/>
            <c:extLst>
              <c:ext xmlns:c16="http://schemas.microsoft.com/office/drawing/2014/chart" uri="{C3380CC4-5D6E-409C-BE32-E72D297353CC}">
                <c16:uniqueId val="{00000009-BA3F-429F-95CD-8DAB9BA5C0E8}"/>
              </c:ext>
            </c:extLst>
          </c:dPt>
          <c:dPt>
            <c:idx val="21"/>
            <c:invertIfNegative val="0"/>
            <c:bubble3D val="0"/>
            <c:extLst>
              <c:ext xmlns:c16="http://schemas.microsoft.com/office/drawing/2014/chart" uri="{C3380CC4-5D6E-409C-BE32-E72D297353CC}">
                <c16:uniqueId val="{0000000A-BA3F-429F-95CD-8DAB9BA5C0E8}"/>
              </c:ext>
            </c:extLst>
          </c:dPt>
          <c:dPt>
            <c:idx val="23"/>
            <c:invertIfNegative val="0"/>
            <c:bubble3D val="0"/>
            <c:extLst>
              <c:ext xmlns:c16="http://schemas.microsoft.com/office/drawing/2014/chart" uri="{C3380CC4-5D6E-409C-BE32-E72D297353CC}">
                <c16:uniqueId val="{0000000B-BA3F-429F-95CD-8DAB9BA5C0E8}"/>
              </c:ext>
            </c:extLst>
          </c:dPt>
          <c:dPt>
            <c:idx val="24"/>
            <c:invertIfNegative val="0"/>
            <c:bubble3D val="0"/>
            <c:extLst>
              <c:ext xmlns:c16="http://schemas.microsoft.com/office/drawing/2014/chart" uri="{C3380CC4-5D6E-409C-BE32-E72D297353CC}">
                <c16:uniqueId val="{0000000C-BA3F-429F-95CD-8DAB9BA5C0E8}"/>
              </c:ext>
            </c:extLst>
          </c:dPt>
          <c:dPt>
            <c:idx val="26"/>
            <c:invertIfNegative val="0"/>
            <c:bubble3D val="0"/>
            <c:extLst>
              <c:ext xmlns:c16="http://schemas.microsoft.com/office/drawing/2014/chart" uri="{C3380CC4-5D6E-409C-BE32-E72D297353CC}">
                <c16:uniqueId val="{0000000D-BA3F-429F-95CD-8DAB9BA5C0E8}"/>
              </c:ext>
            </c:extLst>
          </c:dPt>
          <c:dPt>
            <c:idx val="29"/>
            <c:invertIfNegative val="0"/>
            <c:bubble3D val="0"/>
            <c:extLst>
              <c:ext xmlns:c16="http://schemas.microsoft.com/office/drawing/2014/chart" uri="{C3380CC4-5D6E-409C-BE32-E72D297353CC}">
                <c16:uniqueId val="{0000000E-BA3F-429F-95CD-8DAB9BA5C0E8}"/>
              </c:ext>
            </c:extLst>
          </c:dPt>
          <c:dPt>
            <c:idx val="31"/>
            <c:invertIfNegative val="0"/>
            <c:bubble3D val="0"/>
            <c:extLst>
              <c:ext xmlns:c16="http://schemas.microsoft.com/office/drawing/2014/chart" uri="{C3380CC4-5D6E-409C-BE32-E72D297353CC}">
                <c16:uniqueId val="{0000000F-BA3F-429F-95CD-8DAB9BA5C0E8}"/>
              </c:ext>
            </c:extLst>
          </c:dPt>
          <c:dLbls>
            <c:dLbl>
              <c:idx val="8"/>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3F-429F-95CD-8DAB9BA5C0E8}"/>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'F40'!$B$7:$B$38</c:f>
              <c:strCache>
                <c:ptCount val="32"/>
                <c:pt idx="0">
                  <c:v>San Luis Potosí</c:v>
                </c:pt>
                <c:pt idx="1">
                  <c:v>Puebla</c:v>
                </c:pt>
                <c:pt idx="2">
                  <c:v>Tlaxcala</c:v>
                </c:pt>
                <c:pt idx="3">
                  <c:v>Nuevo León</c:v>
                </c:pt>
                <c:pt idx="4">
                  <c:v>Estado de México</c:v>
                </c:pt>
                <c:pt idx="5">
                  <c:v>Nayarit</c:v>
                </c:pt>
                <c:pt idx="6">
                  <c:v>Baja California</c:v>
                </c:pt>
                <c:pt idx="7">
                  <c:v>Oaxaca</c:v>
                </c:pt>
                <c:pt idx="8">
                  <c:v>Ciudad de México</c:v>
                </c:pt>
                <c:pt idx="9">
                  <c:v>Jalisco</c:v>
                </c:pt>
                <c:pt idx="10">
                  <c:v>Durango</c:v>
                </c:pt>
                <c:pt idx="11">
                  <c:v>Zacatecas</c:v>
                </c:pt>
                <c:pt idx="12">
                  <c:v>Sinaloa</c:v>
                </c:pt>
                <c:pt idx="13">
                  <c:v>Chihuahua</c:v>
                </c:pt>
                <c:pt idx="14">
                  <c:v>Veracruz</c:v>
                </c:pt>
                <c:pt idx="15">
                  <c:v>Yucatán</c:v>
                </c:pt>
                <c:pt idx="16">
                  <c:v>Michoacán</c:v>
                </c:pt>
                <c:pt idx="17">
                  <c:v>Sonora</c:v>
                </c:pt>
                <c:pt idx="18">
                  <c:v>Aguascalientes</c:v>
                </c:pt>
                <c:pt idx="19">
                  <c:v>Quintana Roo</c:v>
                </c:pt>
                <c:pt idx="20">
                  <c:v>Tabasco</c:v>
                </c:pt>
                <c:pt idx="21">
                  <c:v>Guerrero</c:v>
                </c:pt>
                <c:pt idx="22">
                  <c:v>Campeche</c:v>
                </c:pt>
                <c:pt idx="23">
                  <c:v>Coahuila</c:v>
                </c:pt>
                <c:pt idx="24">
                  <c:v>Baja California Sur</c:v>
                </c:pt>
                <c:pt idx="25">
                  <c:v>Hidalgo</c:v>
                </c:pt>
                <c:pt idx="26">
                  <c:v>Tamaulipas</c:v>
                </c:pt>
                <c:pt idx="27">
                  <c:v>Colima</c:v>
                </c:pt>
                <c:pt idx="28">
                  <c:v>Chiapas</c:v>
                </c:pt>
                <c:pt idx="29">
                  <c:v>Guanajuato</c:v>
                </c:pt>
                <c:pt idx="30">
                  <c:v>Querétaro</c:v>
                </c:pt>
                <c:pt idx="31">
                  <c:v>Morelos</c:v>
                </c:pt>
              </c:strCache>
            </c:strRef>
          </c:cat>
          <c:val>
            <c:numRef>
              <c:f>'F40'!$C$7:$C$38</c:f>
              <c:numCache>
                <c:formatCode>0.00%</c:formatCode>
                <c:ptCount val="32"/>
                <c:pt idx="0">
                  <c:v>4.0170535291331209E-2</c:v>
                </c:pt>
                <c:pt idx="1">
                  <c:v>4.151941828408607E-2</c:v>
                </c:pt>
                <c:pt idx="2">
                  <c:v>4.2597016609920768E-2</c:v>
                </c:pt>
                <c:pt idx="3">
                  <c:v>4.3333971536154189E-2</c:v>
                </c:pt>
                <c:pt idx="4">
                  <c:v>4.643483017453584E-2</c:v>
                </c:pt>
                <c:pt idx="5">
                  <c:v>4.7244400789675907E-2</c:v>
                </c:pt>
                <c:pt idx="6">
                  <c:v>4.8030404568029296E-2</c:v>
                </c:pt>
                <c:pt idx="7">
                  <c:v>4.8861019394578403E-2</c:v>
                </c:pt>
                <c:pt idx="8">
                  <c:v>4.9706165794297118E-2</c:v>
                </c:pt>
                <c:pt idx="9">
                  <c:v>4.9829565415546957E-2</c:v>
                </c:pt>
                <c:pt idx="10">
                  <c:v>5.2012952914405719E-2</c:v>
                </c:pt>
                <c:pt idx="11">
                  <c:v>5.225098694199818E-2</c:v>
                </c:pt>
                <c:pt idx="12">
                  <c:v>5.2799756542909242E-2</c:v>
                </c:pt>
                <c:pt idx="13">
                  <c:v>5.4664087098364969E-2</c:v>
                </c:pt>
                <c:pt idx="14">
                  <c:v>5.5005500550055007E-2</c:v>
                </c:pt>
                <c:pt idx="15">
                  <c:v>5.5755089695846832E-2</c:v>
                </c:pt>
                <c:pt idx="16">
                  <c:v>5.583726645083277E-2</c:v>
                </c:pt>
                <c:pt idx="17">
                  <c:v>5.7929547792856709E-2</c:v>
                </c:pt>
                <c:pt idx="18">
                  <c:v>6.0598800099672306E-2</c:v>
                </c:pt>
                <c:pt idx="19">
                  <c:v>6.3841562969864055E-2</c:v>
                </c:pt>
                <c:pt idx="20">
                  <c:v>6.4256698160573292E-2</c:v>
                </c:pt>
                <c:pt idx="21">
                  <c:v>6.6270411854674055E-2</c:v>
                </c:pt>
                <c:pt idx="22">
                  <c:v>6.76218733568692E-2</c:v>
                </c:pt>
                <c:pt idx="23">
                  <c:v>6.7732814666738625E-2</c:v>
                </c:pt>
                <c:pt idx="24">
                  <c:v>6.7758522186250239E-2</c:v>
                </c:pt>
                <c:pt idx="25">
                  <c:v>7.094613769226403E-2</c:v>
                </c:pt>
                <c:pt idx="26">
                  <c:v>7.3278816272497743E-2</c:v>
                </c:pt>
                <c:pt idx="27">
                  <c:v>7.7318225849062158E-2</c:v>
                </c:pt>
                <c:pt idx="28">
                  <c:v>8.0460521401359439E-2</c:v>
                </c:pt>
                <c:pt idx="29">
                  <c:v>8.5959668570996114E-2</c:v>
                </c:pt>
                <c:pt idx="30">
                  <c:v>9.563986455509893E-2</c:v>
                </c:pt>
                <c:pt idx="31">
                  <c:v>0.11883889307552153</c:v>
                </c:pt>
              </c:numCache>
            </c:numRef>
          </c:val>
          <c:extLst>
            <c:ext xmlns:c16="http://schemas.microsoft.com/office/drawing/2014/chart" uri="{C3380CC4-5D6E-409C-BE32-E72D297353CC}">
              <c16:uniqueId val="{00000010-BA3F-429F-95CD-8DAB9BA5C0E8}"/>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'F40'!$B$40</c:f>
              <c:strCache>
                <c:ptCount val="1"/>
                <c:pt idx="0">
                  <c:v>Nacional</c:v>
                </c:pt>
              </c:strCache>
            </c:strRef>
          </c:tx>
          <c:spPr>
            <a:ln w="50800">
              <a:solidFill>
                <a:srgbClr val="FF6C37"/>
              </a:solidFill>
              <a:prstDash val="sysDot"/>
            </a:ln>
          </c:spPr>
          <c:marker>
            <c:symbol val="none"/>
          </c:marker>
          <c:dLbls>
            <c:dLbl>
              <c:idx val="0"/>
              <c:layout>
                <c:manualLayout>
                  <c:x val="-5.1700336700336698E-2"/>
                  <c:y val="0.3572560468631897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1-BA3F-429F-95CD-8DAB9BA5C0E8}"/>
                </c:ext>
              </c:extLst>
            </c:dLbl>
            <c:dLbl>
              <c:idx val="1"/>
              <c:delete val="1"/>
              <c:extLst>
                <c:ext xmlns:c15="http://schemas.microsoft.com/office/drawing/2012/chart" uri="{CE6537A1-D6FC-4f65-9D91-7224C49458BB}"/>
                <c:ext xmlns:c16="http://schemas.microsoft.com/office/drawing/2014/chart" uri="{C3380CC4-5D6E-409C-BE32-E72D297353CC}">
                  <c16:uniqueId val="{00000012-BA3F-429F-95CD-8DAB9BA5C0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'F40'!$D$40:$D$41</c:f>
              <c:numCache>
                <c:formatCode>0.00%</c:formatCode>
                <c:ptCount val="2"/>
                <c:pt idx="0">
                  <c:v>5.7000000000000002E-2</c:v>
                </c:pt>
                <c:pt idx="1">
                  <c:v>5.7000000000000002E-2</c:v>
                </c:pt>
              </c:numCache>
            </c:numRef>
          </c:xVal>
          <c:yVal>
            <c:numRef>
              <c:f>'F40'!$C$40:$C$41</c:f>
              <c:numCache>
                <c:formatCode>General</c:formatCode>
                <c:ptCount val="2"/>
                <c:pt idx="0">
                  <c:v>1</c:v>
                </c:pt>
                <c:pt idx="1">
                  <c:v>0</c:v>
                </c:pt>
              </c:numCache>
            </c:numRef>
          </c:yVal>
          <c:smooth val="0"/>
          <c:extLst>
            <c:ext xmlns:c16="http://schemas.microsoft.com/office/drawing/2014/chart" uri="{C3380CC4-5D6E-409C-BE32-E72D297353CC}">
              <c16:uniqueId val="{00000013-BA3F-429F-95CD-8DAB9BA5C0E8}"/>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A86A-403B-AA24-03EA3373F1DA}"/>
              </c:ext>
            </c:extLst>
          </c:dPt>
          <c:dPt>
            <c:idx val="1"/>
            <c:invertIfNegative val="0"/>
            <c:bubble3D val="0"/>
            <c:extLst>
              <c:ext xmlns:c16="http://schemas.microsoft.com/office/drawing/2014/chart" uri="{C3380CC4-5D6E-409C-BE32-E72D297353CC}">
                <c16:uniqueId val="{00000001-A86A-403B-AA24-03EA3373F1DA}"/>
              </c:ext>
            </c:extLst>
          </c:dPt>
          <c:dPt>
            <c:idx val="3"/>
            <c:invertIfNegative val="0"/>
            <c:bubble3D val="0"/>
            <c:extLst>
              <c:ext xmlns:c16="http://schemas.microsoft.com/office/drawing/2014/chart" uri="{C3380CC4-5D6E-409C-BE32-E72D297353CC}">
                <c16:uniqueId val="{00000002-A86A-403B-AA24-03EA3373F1DA}"/>
              </c:ext>
            </c:extLst>
          </c:dPt>
          <c:dPt>
            <c:idx val="4"/>
            <c:invertIfNegative val="0"/>
            <c:bubble3D val="0"/>
            <c:extLst>
              <c:ext xmlns:c16="http://schemas.microsoft.com/office/drawing/2014/chart" uri="{C3380CC4-5D6E-409C-BE32-E72D297353CC}">
                <c16:uniqueId val="{00000003-A86A-403B-AA24-03EA3373F1DA}"/>
              </c:ext>
            </c:extLst>
          </c:dPt>
          <c:dPt>
            <c:idx val="5"/>
            <c:invertIfNegative val="0"/>
            <c:bubble3D val="0"/>
            <c:extLst>
              <c:ext xmlns:c16="http://schemas.microsoft.com/office/drawing/2014/chart" uri="{C3380CC4-5D6E-409C-BE32-E72D297353CC}">
                <c16:uniqueId val="{00000004-A86A-403B-AA24-03EA3373F1DA}"/>
              </c:ext>
            </c:extLst>
          </c:dPt>
          <c:dPt>
            <c:idx val="6"/>
            <c:invertIfNegative val="0"/>
            <c:bubble3D val="0"/>
            <c:extLst>
              <c:ext xmlns:c16="http://schemas.microsoft.com/office/drawing/2014/chart" uri="{C3380CC4-5D6E-409C-BE32-E72D297353CC}">
                <c16:uniqueId val="{00000005-A86A-403B-AA24-03EA3373F1DA}"/>
              </c:ext>
            </c:extLst>
          </c:dPt>
          <c:dPt>
            <c:idx val="7"/>
            <c:invertIfNegative val="0"/>
            <c:bubble3D val="0"/>
            <c:extLst>
              <c:ext xmlns:c16="http://schemas.microsoft.com/office/drawing/2014/chart" uri="{C3380CC4-5D6E-409C-BE32-E72D297353CC}">
                <c16:uniqueId val="{00000006-A86A-403B-AA24-03EA3373F1DA}"/>
              </c:ext>
            </c:extLst>
          </c:dPt>
          <c:dPt>
            <c:idx val="8"/>
            <c:invertIfNegative val="0"/>
            <c:bubble3D val="0"/>
            <c:extLst>
              <c:ext xmlns:c16="http://schemas.microsoft.com/office/drawing/2014/chart" uri="{C3380CC4-5D6E-409C-BE32-E72D297353CC}">
                <c16:uniqueId val="{00000007-A86A-403B-AA24-03EA3373F1DA}"/>
              </c:ext>
            </c:extLst>
          </c:dPt>
          <c:dPt>
            <c:idx val="9"/>
            <c:invertIfNegative val="0"/>
            <c:bubble3D val="0"/>
            <c:extLst>
              <c:ext xmlns:c16="http://schemas.microsoft.com/office/drawing/2014/chart" uri="{C3380CC4-5D6E-409C-BE32-E72D297353CC}">
                <c16:uniqueId val="{00000008-A86A-403B-AA24-03EA3373F1DA}"/>
              </c:ext>
            </c:extLst>
          </c:dPt>
          <c:dPt>
            <c:idx val="11"/>
            <c:invertIfNegative val="0"/>
            <c:bubble3D val="0"/>
            <c:extLst>
              <c:ext xmlns:c16="http://schemas.microsoft.com/office/drawing/2014/chart" uri="{C3380CC4-5D6E-409C-BE32-E72D297353CC}">
                <c16:uniqueId val="{00000009-A86A-403B-AA24-03EA3373F1DA}"/>
              </c:ext>
            </c:extLst>
          </c:dPt>
          <c:dPt>
            <c:idx val="13"/>
            <c:invertIfNegative val="0"/>
            <c:bubble3D val="0"/>
            <c:spPr>
              <a:solidFill>
                <a:srgbClr val="FBBB27"/>
              </a:solidFill>
              <a:ln>
                <a:noFill/>
              </a:ln>
              <a:effectLst/>
            </c:spPr>
            <c:extLst>
              <c:ext xmlns:c16="http://schemas.microsoft.com/office/drawing/2014/chart" uri="{C3380CC4-5D6E-409C-BE32-E72D297353CC}">
                <c16:uniqueId val="{0000000B-A86A-403B-AA24-03EA3373F1DA}"/>
              </c:ext>
            </c:extLst>
          </c:dPt>
          <c:dPt>
            <c:idx val="15"/>
            <c:invertIfNegative val="0"/>
            <c:bubble3D val="0"/>
            <c:extLst>
              <c:ext xmlns:c16="http://schemas.microsoft.com/office/drawing/2014/chart" uri="{C3380CC4-5D6E-409C-BE32-E72D297353CC}">
                <c16:uniqueId val="{0000000C-A86A-403B-AA24-03EA3373F1DA}"/>
              </c:ext>
            </c:extLst>
          </c:dPt>
          <c:dPt>
            <c:idx val="16"/>
            <c:invertIfNegative val="0"/>
            <c:bubble3D val="0"/>
            <c:extLst>
              <c:ext xmlns:c16="http://schemas.microsoft.com/office/drawing/2014/chart" uri="{C3380CC4-5D6E-409C-BE32-E72D297353CC}">
                <c16:uniqueId val="{0000000D-A86A-403B-AA24-03EA3373F1DA}"/>
              </c:ext>
            </c:extLst>
          </c:dPt>
          <c:dPt>
            <c:idx val="20"/>
            <c:invertIfNegative val="0"/>
            <c:bubble3D val="0"/>
            <c:extLst>
              <c:ext xmlns:c16="http://schemas.microsoft.com/office/drawing/2014/chart" uri="{C3380CC4-5D6E-409C-BE32-E72D297353CC}">
                <c16:uniqueId val="{0000000E-A86A-403B-AA24-03EA3373F1DA}"/>
              </c:ext>
            </c:extLst>
          </c:dPt>
          <c:dPt>
            <c:idx val="21"/>
            <c:invertIfNegative val="0"/>
            <c:bubble3D val="0"/>
            <c:extLst>
              <c:ext xmlns:c16="http://schemas.microsoft.com/office/drawing/2014/chart" uri="{C3380CC4-5D6E-409C-BE32-E72D297353CC}">
                <c16:uniqueId val="{0000000F-A86A-403B-AA24-03EA3373F1DA}"/>
              </c:ext>
            </c:extLst>
          </c:dPt>
          <c:dPt>
            <c:idx val="22"/>
            <c:invertIfNegative val="0"/>
            <c:bubble3D val="0"/>
            <c:extLst>
              <c:ext xmlns:c16="http://schemas.microsoft.com/office/drawing/2014/chart" uri="{C3380CC4-5D6E-409C-BE32-E72D297353CC}">
                <c16:uniqueId val="{00000010-A86A-403B-AA24-03EA3373F1DA}"/>
              </c:ext>
            </c:extLst>
          </c:dPt>
          <c:dPt>
            <c:idx val="23"/>
            <c:invertIfNegative val="0"/>
            <c:bubble3D val="0"/>
            <c:extLst>
              <c:ext xmlns:c16="http://schemas.microsoft.com/office/drawing/2014/chart" uri="{C3380CC4-5D6E-409C-BE32-E72D297353CC}">
                <c16:uniqueId val="{00000011-A86A-403B-AA24-03EA3373F1DA}"/>
              </c:ext>
            </c:extLst>
          </c:dPt>
          <c:dPt>
            <c:idx val="24"/>
            <c:invertIfNegative val="0"/>
            <c:bubble3D val="0"/>
            <c:extLst>
              <c:ext xmlns:c16="http://schemas.microsoft.com/office/drawing/2014/chart" uri="{C3380CC4-5D6E-409C-BE32-E72D297353CC}">
                <c16:uniqueId val="{00000012-A86A-403B-AA24-03EA3373F1DA}"/>
              </c:ext>
            </c:extLst>
          </c:dPt>
          <c:dPt>
            <c:idx val="26"/>
            <c:invertIfNegative val="0"/>
            <c:bubble3D val="0"/>
            <c:extLst>
              <c:ext xmlns:c16="http://schemas.microsoft.com/office/drawing/2014/chart" uri="{C3380CC4-5D6E-409C-BE32-E72D297353CC}">
                <c16:uniqueId val="{00000013-A86A-403B-AA24-03EA3373F1DA}"/>
              </c:ext>
            </c:extLst>
          </c:dPt>
          <c:dPt>
            <c:idx val="30"/>
            <c:invertIfNegative val="0"/>
            <c:bubble3D val="0"/>
            <c:extLst>
              <c:ext xmlns:c16="http://schemas.microsoft.com/office/drawing/2014/chart" uri="{C3380CC4-5D6E-409C-BE32-E72D297353CC}">
                <c16:uniqueId val="{00000014-A86A-403B-AA24-03EA3373F1DA}"/>
              </c:ext>
            </c:extLst>
          </c:dPt>
          <c:dLbls>
            <c:dLbl>
              <c:idx val="12"/>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86A-403B-AA24-03EA3373F1DA}"/>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'F41'!$B$7:$B$38</c:f>
              <c:strCache>
                <c:ptCount val="32"/>
                <c:pt idx="0">
                  <c:v>Tabasco</c:v>
                </c:pt>
                <c:pt idx="1">
                  <c:v>Ciudad de México</c:v>
                </c:pt>
                <c:pt idx="2">
                  <c:v>Baja California Sur</c:v>
                </c:pt>
                <c:pt idx="3">
                  <c:v>Quintana Roo</c:v>
                </c:pt>
                <c:pt idx="4">
                  <c:v>Estado de México</c:v>
                </c:pt>
                <c:pt idx="5">
                  <c:v>Puebla</c:v>
                </c:pt>
                <c:pt idx="6">
                  <c:v>Veracruz</c:v>
                </c:pt>
                <c:pt idx="7">
                  <c:v>Hidalgo</c:v>
                </c:pt>
                <c:pt idx="8">
                  <c:v>Tlaxcala</c:v>
                </c:pt>
                <c:pt idx="9">
                  <c:v>Yucatán</c:v>
                </c:pt>
                <c:pt idx="10">
                  <c:v>Morelos</c:v>
                </c:pt>
                <c:pt idx="11">
                  <c:v>Colima</c:v>
                </c:pt>
                <c:pt idx="12">
                  <c:v>Querétaro</c:v>
                </c:pt>
                <c:pt idx="13">
                  <c:v>Tamaulipas</c:v>
                </c:pt>
                <c:pt idx="14">
                  <c:v>Nayarit</c:v>
                </c:pt>
                <c:pt idx="15">
                  <c:v>San Luis Potosí</c:v>
                </c:pt>
                <c:pt idx="16">
                  <c:v>Aguascalientes</c:v>
                </c:pt>
                <c:pt idx="17">
                  <c:v>Sinaloa</c:v>
                </c:pt>
                <c:pt idx="18">
                  <c:v>Campeche</c:v>
                </c:pt>
                <c:pt idx="19">
                  <c:v>Sonora</c:v>
                </c:pt>
                <c:pt idx="20">
                  <c:v>Coahuila</c:v>
                </c:pt>
                <c:pt idx="21">
                  <c:v>Guerrero</c:v>
                </c:pt>
                <c:pt idx="22">
                  <c:v>Durango</c:v>
                </c:pt>
                <c:pt idx="23">
                  <c:v>Oaxaca</c:v>
                </c:pt>
                <c:pt idx="24">
                  <c:v>Jalisco</c:v>
                </c:pt>
                <c:pt idx="25">
                  <c:v>Michoacán</c:v>
                </c:pt>
                <c:pt idx="26">
                  <c:v>Guanajuato</c:v>
                </c:pt>
                <c:pt idx="27">
                  <c:v>Baja California</c:v>
                </c:pt>
                <c:pt idx="28">
                  <c:v>Chiapas</c:v>
                </c:pt>
                <c:pt idx="29">
                  <c:v>Nuevo León</c:v>
                </c:pt>
                <c:pt idx="30">
                  <c:v>Chihuahua</c:v>
                </c:pt>
                <c:pt idx="31">
                  <c:v>Zacatecas</c:v>
                </c:pt>
              </c:strCache>
            </c:strRef>
          </c:cat>
          <c:val>
            <c:numRef>
              <c:f>'F41'!$C$7:$C$38</c:f>
              <c:numCache>
                <c:formatCode>0.00%</c:formatCode>
                <c:ptCount val="32"/>
                <c:pt idx="0">
                  <c:v>1.0124856770318774E-2</c:v>
                </c:pt>
                <c:pt idx="1">
                  <c:v>1.7142027459912664E-2</c:v>
                </c:pt>
                <c:pt idx="2">
                  <c:v>2.1555666775969529E-2</c:v>
                </c:pt>
                <c:pt idx="3">
                  <c:v>2.1770951066313472E-2</c:v>
                </c:pt>
                <c:pt idx="4">
                  <c:v>2.1868288192798006E-2</c:v>
                </c:pt>
                <c:pt idx="5">
                  <c:v>2.4920571882446348E-2</c:v>
                </c:pt>
                <c:pt idx="6">
                  <c:v>2.840924823480551E-2</c:v>
                </c:pt>
                <c:pt idx="7">
                  <c:v>3.1356434177402685E-2</c:v>
                </c:pt>
                <c:pt idx="8">
                  <c:v>3.1743465373214819E-2</c:v>
                </c:pt>
                <c:pt idx="9">
                  <c:v>3.2144711467141367E-2</c:v>
                </c:pt>
                <c:pt idx="10">
                  <c:v>3.2916718227942073E-2</c:v>
                </c:pt>
                <c:pt idx="11">
                  <c:v>3.3883094167529035E-2</c:v>
                </c:pt>
                <c:pt idx="12">
                  <c:v>3.5418125529797742E-2</c:v>
                </c:pt>
                <c:pt idx="13">
                  <c:v>3.5449825899966689E-2</c:v>
                </c:pt>
                <c:pt idx="14">
                  <c:v>3.6398485344303684E-2</c:v>
                </c:pt>
                <c:pt idx="15">
                  <c:v>3.6820159535895687E-2</c:v>
                </c:pt>
                <c:pt idx="16">
                  <c:v>3.7945537430250621E-2</c:v>
                </c:pt>
                <c:pt idx="17">
                  <c:v>3.8126756732251278E-2</c:v>
                </c:pt>
                <c:pt idx="18">
                  <c:v>3.8194153614205674E-2</c:v>
                </c:pt>
                <c:pt idx="19">
                  <c:v>3.8506996974281393E-2</c:v>
                </c:pt>
                <c:pt idx="20">
                  <c:v>3.897325256548561E-2</c:v>
                </c:pt>
                <c:pt idx="21">
                  <c:v>3.921713441654362E-2</c:v>
                </c:pt>
                <c:pt idx="22">
                  <c:v>4.1798721408261949E-2</c:v>
                </c:pt>
                <c:pt idx="23">
                  <c:v>4.1878927601978165E-2</c:v>
                </c:pt>
                <c:pt idx="24">
                  <c:v>4.5164287601227926E-2</c:v>
                </c:pt>
                <c:pt idx="25">
                  <c:v>4.5422259120889187E-2</c:v>
                </c:pt>
                <c:pt idx="26">
                  <c:v>4.630125405100749E-2</c:v>
                </c:pt>
                <c:pt idx="27">
                  <c:v>4.8307436880015389E-2</c:v>
                </c:pt>
                <c:pt idx="28">
                  <c:v>4.875258134732377E-2</c:v>
                </c:pt>
                <c:pt idx="29">
                  <c:v>5.3033030756694355E-2</c:v>
                </c:pt>
                <c:pt idx="30">
                  <c:v>5.3256576399824521E-2</c:v>
                </c:pt>
                <c:pt idx="31">
                  <c:v>6.3697012855590138E-2</c:v>
                </c:pt>
              </c:numCache>
            </c:numRef>
          </c:val>
          <c:extLst>
            <c:ext xmlns:c16="http://schemas.microsoft.com/office/drawing/2014/chart" uri="{C3380CC4-5D6E-409C-BE32-E72D297353CC}">
              <c16:uniqueId val="{00000016-A86A-403B-AA24-03EA3373F1DA}"/>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'F41'!$B$40</c:f>
              <c:strCache>
                <c:ptCount val="1"/>
                <c:pt idx="0">
                  <c:v>Nacional</c:v>
                </c:pt>
              </c:strCache>
            </c:strRef>
          </c:tx>
          <c:spPr>
            <a:ln w="57150">
              <a:solidFill>
                <a:srgbClr val="FF6C37"/>
              </a:solidFill>
              <a:prstDash val="sysDot"/>
            </a:ln>
          </c:spPr>
          <c:marker>
            <c:symbol val="none"/>
          </c:marker>
          <c:dLbls>
            <c:dLbl>
              <c:idx val="0"/>
              <c:layout>
                <c:manualLayout>
                  <c:x val="-5.1313199152097796E-2"/>
                  <c:y val="0.3395518733482419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7-A86A-403B-AA24-03EA3373F1DA}"/>
                </c:ext>
              </c:extLst>
            </c:dLbl>
            <c:dLbl>
              <c:idx val="1"/>
              <c:delete val="1"/>
              <c:extLst>
                <c:ext xmlns:c15="http://schemas.microsoft.com/office/drawing/2012/chart" uri="{CE6537A1-D6FC-4f65-9D91-7224C49458BB}"/>
                <c:ext xmlns:c16="http://schemas.microsoft.com/office/drawing/2014/chart" uri="{C3380CC4-5D6E-409C-BE32-E72D297353CC}">
                  <c16:uniqueId val="{00000018-A86A-403B-AA24-03EA3373F1D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'F41'!$D$40:$D$41</c:f>
              <c:numCache>
                <c:formatCode>0.00%</c:formatCode>
                <c:ptCount val="2"/>
                <c:pt idx="0">
                  <c:v>3.3300000000000003E-2</c:v>
                </c:pt>
                <c:pt idx="1">
                  <c:v>3.3300000000000003E-2</c:v>
                </c:pt>
              </c:numCache>
            </c:numRef>
          </c:xVal>
          <c:yVal>
            <c:numRef>
              <c:f>'F41'!$C$40:$C$41</c:f>
              <c:numCache>
                <c:formatCode>General</c:formatCode>
                <c:ptCount val="2"/>
                <c:pt idx="0">
                  <c:v>1</c:v>
                </c:pt>
                <c:pt idx="1">
                  <c:v>0</c:v>
                </c:pt>
              </c:numCache>
            </c:numRef>
          </c:yVal>
          <c:smooth val="0"/>
          <c:extLst>
            <c:ext xmlns:c16="http://schemas.microsoft.com/office/drawing/2014/chart" uri="{C3380CC4-5D6E-409C-BE32-E72D297353CC}">
              <c16:uniqueId val="{00000019-A86A-403B-AA24-03EA3373F1DA}"/>
            </c:ext>
          </c:extLst>
        </c:ser>
        <c:dLbls>
          <c:showLegendKey val="0"/>
          <c:showVal val="0"/>
          <c:showCatName val="0"/>
          <c:showSerName val="0"/>
          <c:showPercent val="0"/>
          <c:showBubbleSize val="0"/>
        </c:dLbls>
        <c:axId val="394368384"/>
        <c:axId val="394368056"/>
      </c:scatterChart>
      <c:valAx>
        <c:axId val="403253368"/>
        <c:scaling>
          <c:orientation val="minMax"/>
          <c:min val="0"/>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'F42'!$B$6</c:f>
              <c:strCache>
                <c:ptCount val="1"/>
                <c:pt idx="0">
                  <c:v>Estado</c:v>
                </c:pt>
              </c:strCache>
            </c:strRef>
          </c:tx>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4CE4-428D-829E-52A22699EE40}"/>
              </c:ext>
            </c:extLst>
          </c:dPt>
          <c:dPt>
            <c:idx val="2"/>
            <c:invertIfNegative val="0"/>
            <c:bubble3D val="0"/>
            <c:extLst>
              <c:ext xmlns:c16="http://schemas.microsoft.com/office/drawing/2014/chart" uri="{C3380CC4-5D6E-409C-BE32-E72D297353CC}">
                <c16:uniqueId val="{00000001-4CE4-428D-829E-52A22699EE40}"/>
              </c:ext>
            </c:extLst>
          </c:dPt>
          <c:dPt>
            <c:idx val="3"/>
            <c:invertIfNegative val="0"/>
            <c:bubble3D val="0"/>
            <c:spPr>
              <a:solidFill>
                <a:srgbClr val="FBBB27"/>
              </a:solidFill>
              <a:ln>
                <a:noFill/>
              </a:ln>
              <a:effectLst/>
            </c:spPr>
            <c:extLst>
              <c:ext xmlns:c16="http://schemas.microsoft.com/office/drawing/2014/chart" uri="{C3380CC4-5D6E-409C-BE32-E72D297353CC}">
                <c16:uniqueId val="{00000003-4CE4-428D-829E-52A22699EE40}"/>
              </c:ext>
            </c:extLst>
          </c:dPt>
          <c:dPt>
            <c:idx val="5"/>
            <c:invertIfNegative val="0"/>
            <c:bubble3D val="0"/>
            <c:extLst>
              <c:ext xmlns:c16="http://schemas.microsoft.com/office/drawing/2014/chart" uri="{C3380CC4-5D6E-409C-BE32-E72D297353CC}">
                <c16:uniqueId val="{00000004-4CE4-428D-829E-52A22699EE40}"/>
              </c:ext>
            </c:extLst>
          </c:dPt>
          <c:dPt>
            <c:idx val="6"/>
            <c:invertIfNegative val="0"/>
            <c:bubble3D val="0"/>
            <c:extLst>
              <c:ext xmlns:c16="http://schemas.microsoft.com/office/drawing/2014/chart" uri="{C3380CC4-5D6E-409C-BE32-E72D297353CC}">
                <c16:uniqueId val="{00000005-4CE4-428D-829E-52A22699EE40}"/>
              </c:ext>
            </c:extLst>
          </c:dPt>
          <c:dPt>
            <c:idx val="8"/>
            <c:invertIfNegative val="0"/>
            <c:bubble3D val="0"/>
            <c:extLst>
              <c:ext xmlns:c16="http://schemas.microsoft.com/office/drawing/2014/chart" uri="{C3380CC4-5D6E-409C-BE32-E72D297353CC}">
                <c16:uniqueId val="{00000006-4CE4-428D-829E-52A22699EE40}"/>
              </c:ext>
            </c:extLst>
          </c:dPt>
          <c:dPt>
            <c:idx val="9"/>
            <c:invertIfNegative val="0"/>
            <c:bubble3D val="0"/>
            <c:extLst>
              <c:ext xmlns:c16="http://schemas.microsoft.com/office/drawing/2014/chart" uri="{C3380CC4-5D6E-409C-BE32-E72D297353CC}">
                <c16:uniqueId val="{00000007-4CE4-428D-829E-52A22699EE40}"/>
              </c:ext>
            </c:extLst>
          </c:dPt>
          <c:dPt>
            <c:idx val="10"/>
            <c:invertIfNegative val="0"/>
            <c:bubble3D val="0"/>
            <c:extLst>
              <c:ext xmlns:c16="http://schemas.microsoft.com/office/drawing/2014/chart" uri="{C3380CC4-5D6E-409C-BE32-E72D297353CC}">
                <c16:uniqueId val="{00000008-4CE4-428D-829E-52A22699EE40}"/>
              </c:ext>
            </c:extLst>
          </c:dPt>
          <c:dPt>
            <c:idx val="12"/>
            <c:invertIfNegative val="0"/>
            <c:bubble3D val="0"/>
            <c:extLst>
              <c:ext xmlns:c16="http://schemas.microsoft.com/office/drawing/2014/chart" uri="{C3380CC4-5D6E-409C-BE32-E72D297353CC}">
                <c16:uniqueId val="{00000009-4CE4-428D-829E-52A22699EE40}"/>
              </c:ext>
            </c:extLst>
          </c:dPt>
          <c:dPt>
            <c:idx val="14"/>
            <c:invertIfNegative val="0"/>
            <c:bubble3D val="0"/>
            <c:extLst>
              <c:ext xmlns:c16="http://schemas.microsoft.com/office/drawing/2014/chart" uri="{C3380CC4-5D6E-409C-BE32-E72D297353CC}">
                <c16:uniqueId val="{0000000A-4CE4-428D-829E-52A22699EE40}"/>
              </c:ext>
            </c:extLst>
          </c:dPt>
          <c:dPt>
            <c:idx val="18"/>
            <c:invertIfNegative val="0"/>
            <c:bubble3D val="0"/>
            <c:extLst>
              <c:ext xmlns:c16="http://schemas.microsoft.com/office/drawing/2014/chart" uri="{C3380CC4-5D6E-409C-BE32-E72D297353CC}">
                <c16:uniqueId val="{0000000B-4CE4-428D-829E-52A22699EE40}"/>
              </c:ext>
            </c:extLst>
          </c:dPt>
          <c:dPt>
            <c:idx val="19"/>
            <c:invertIfNegative val="0"/>
            <c:bubble3D val="0"/>
            <c:extLst>
              <c:ext xmlns:c16="http://schemas.microsoft.com/office/drawing/2014/chart" uri="{C3380CC4-5D6E-409C-BE32-E72D297353CC}">
                <c16:uniqueId val="{0000000C-4CE4-428D-829E-52A22699EE40}"/>
              </c:ext>
            </c:extLst>
          </c:dPt>
          <c:dPt>
            <c:idx val="20"/>
            <c:invertIfNegative val="0"/>
            <c:bubble3D val="0"/>
            <c:extLst>
              <c:ext xmlns:c16="http://schemas.microsoft.com/office/drawing/2014/chart" uri="{C3380CC4-5D6E-409C-BE32-E72D297353CC}">
                <c16:uniqueId val="{0000000D-4CE4-428D-829E-52A22699EE40}"/>
              </c:ext>
            </c:extLst>
          </c:dPt>
          <c:dPt>
            <c:idx val="23"/>
            <c:invertIfNegative val="0"/>
            <c:bubble3D val="0"/>
            <c:extLst>
              <c:ext xmlns:c16="http://schemas.microsoft.com/office/drawing/2014/chart" uri="{C3380CC4-5D6E-409C-BE32-E72D297353CC}">
                <c16:uniqueId val="{0000000E-4CE4-428D-829E-52A22699EE40}"/>
              </c:ext>
            </c:extLst>
          </c:dPt>
          <c:dPt>
            <c:idx val="25"/>
            <c:invertIfNegative val="0"/>
            <c:bubble3D val="0"/>
            <c:extLst>
              <c:ext xmlns:c16="http://schemas.microsoft.com/office/drawing/2014/chart" uri="{C3380CC4-5D6E-409C-BE32-E72D297353CC}">
                <c16:uniqueId val="{0000000F-4CE4-428D-829E-52A22699EE40}"/>
              </c:ext>
            </c:extLst>
          </c:dPt>
          <c:dPt>
            <c:idx val="26"/>
            <c:invertIfNegative val="0"/>
            <c:bubble3D val="0"/>
            <c:extLst>
              <c:ext xmlns:c16="http://schemas.microsoft.com/office/drawing/2014/chart" uri="{C3380CC4-5D6E-409C-BE32-E72D297353CC}">
                <c16:uniqueId val="{00000010-4CE4-428D-829E-52A22699EE40}"/>
              </c:ext>
            </c:extLst>
          </c:dPt>
          <c:dPt>
            <c:idx val="29"/>
            <c:invertIfNegative val="0"/>
            <c:bubble3D val="0"/>
            <c:extLst>
              <c:ext xmlns:c16="http://schemas.microsoft.com/office/drawing/2014/chart" uri="{C3380CC4-5D6E-409C-BE32-E72D297353CC}">
                <c16:uniqueId val="{00000011-4CE4-428D-829E-52A22699EE40}"/>
              </c:ext>
            </c:extLst>
          </c:dPt>
          <c:dPt>
            <c:idx val="30"/>
            <c:invertIfNegative val="0"/>
            <c:bubble3D val="0"/>
            <c:extLst>
              <c:ext xmlns:c16="http://schemas.microsoft.com/office/drawing/2014/chart" uri="{C3380CC4-5D6E-409C-BE32-E72D297353CC}">
                <c16:uniqueId val="{00000012-4CE4-428D-829E-52A22699EE4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'F42'!$B$7:$B$38</c:f>
              <c:strCache>
                <c:ptCount val="32"/>
                <c:pt idx="0">
                  <c:v>Ciudad de México</c:v>
                </c:pt>
                <c:pt idx="1">
                  <c:v>Sonora</c:v>
                </c:pt>
                <c:pt idx="2">
                  <c:v>San Luis Potosí</c:v>
                </c:pt>
                <c:pt idx="3">
                  <c:v>Jalisco</c:v>
                </c:pt>
                <c:pt idx="4">
                  <c:v>Coahuila</c:v>
                </c:pt>
                <c:pt idx="5">
                  <c:v>Aguascalientes</c:v>
                </c:pt>
                <c:pt idx="6">
                  <c:v>Chiapas</c:v>
                </c:pt>
                <c:pt idx="7">
                  <c:v>Sinaloa</c:v>
                </c:pt>
                <c:pt idx="8">
                  <c:v>Chihuahua</c:v>
                </c:pt>
                <c:pt idx="9">
                  <c:v>Baja California</c:v>
                </c:pt>
                <c:pt idx="10">
                  <c:v>Colima</c:v>
                </c:pt>
                <c:pt idx="11">
                  <c:v>Baja California Sur</c:v>
                </c:pt>
                <c:pt idx="12">
                  <c:v>Zacatecas</c:v>
                </c:pt>
                <c:pt idx="13">
                  <c:v>Michoacán</c:v>
                </c:pt>
                <c:pt idx="14">
                  <c:v>Quintana Roo</c:v>
                </c:pt>
                <c:pt idx="15">
                  <c:v>Nayarit</c:v>
                </c:pt>
                <c:pt idx="16">
                  <c:v>Estado de México</c:v>
                </c:pt>
                <c:pt idx="17">
                  <c:v>Campeche</c:v>
                </c:pt>
                <c:pt idx="18">
                  <c:v>Guanajuato</c:v>
                </c:pt>
                <c:pt idx="19">
                  <c:v>Durango</c:v>
                </c:pt>
                <c:pt idx="20">
                  <c:v>Oaxaca</c:v>
                </c:pt>
                <c:pt idx="21">
                  <c:v>Querétaro</c:v>
                </c:pt>
                <c:pt idx="22">
                  <c:v>Tabasco</c:v>
                </c:pt>
                <c:pt idx="23">
                  <c:v>Veracruz</c:v>
                </c:pt>
                <c:pt idx="24">
                  <c:v>Yucatán</c:v>
                </c:pt>
                <c:pt idx="25">
                  <c:v>Nuevo León</c:v>
                </c:pt>
                <c:pt idx="26">
                  <c:v>Puebla</c:v>
                </c:pt>
                <c:pt idx="27">
                  <c:v>Tlaxcala</c:v>
                </c:pt>
                <c:pt idx="28">
                  <c:v>Hidalgo</c:v>
                </c:pt>
                <c:pt idx="29">
                  <c:v>Guerrero</c:v>
                </c:pt>
                <c:pt idx="30">
                  <c:v>Tamaulipas</c:v>
                </c:pt>
                <c:pt idx="31">
                  <c:v>Morelos</c:v>
                </c:pt>
              </c:strCache>
            </c:strRef>
          </c:cat>
          <c:val>
            <c:numRef>
              <c:f>'F42'!$C$7:$C$38</c:f>
              <c:numCache>
                <c:formatCode>0.00%</c:formatCode>
                <c:ptCount val="32"/>
                <c:pt idx="0">
                  <c:v>4.5856484779408305E-2</c:v>
                </c:pt>
                <c:pt idx="1">
                  <c:v>5.6334873302533964E-2</c:v>
                </c:pt>
                <c:pt idx="2">
                  <c:v>5.814926910940818E-2</c:v>
                </c:pt>
                <c:pt idx="3">
                  <c:v>6.1222949644359703E-2</c:v>
                </c:pt>
                <c:pt idx="4">
                  <c:v>6.2332706358966941E-2</c:v>
                </c:pt>
                <c:pt idx="5">
                  <c:v>6.3538727587148403E-2</c:v>
                </c:pt>
                <c:pt idx="6">
                  <c:v>6.5352245203784617E-2</c:v>
                </c:pt>
                <c:pt idx="7">
                  <c:v>6.8767517198704206E-2</c:v>
                </c:pt>
                <c:pt idx="8">
                  <c:v>6.9352780309936218E-2</c:v>
                </c:pt>
                <c:pt idx="9">
                  <c:v>7.2513955396838387E-2</c:v>
                </c:pt>
                <c:pt idx="10">
                  <c:v>7.3093557506880541E-2</c:v>
                </c:pt>
                <c:pt idx="11">
                  <c:v>7.5264657264446269E-2</c:v>
                </c:pt>
                <c:pt idx="12">
                  <c:v>7.5716252597977748E-2</c:v>
                </c:pt>
                <c:pt idx="13">
                  <c:v>7.576260864751147E-2</c:v>
                </c:pt>
                <c:pt idx="14">
                  <c:v>7.7007366482504599E-2</c:v>
                </c:pt>
                <c:pt idx="15">
                  <c:v>7.9017803019705485E-2</c:v>
                </c:pt>
                <c:pt idx="16">
                  <c:v>8.4195591863291661E-2</c:v>
                </c:pt>
                <c:pt idx="17">
                  <c:v>8.4315386315091709E-2</c:v>
                </c:pt>
                <c:pt idx="18">
                  <c:v>8.5334790622713416E-2</c:v>
                </c:pt>
                <c:pt idx="19">
                  <c:v>8.574215831890529E-2</c:v>
                </c:pt>
                <c:pt idx="20">
                  <c:v>8.6959607519584162E-2</c:v>
                </c:pt>
                <c:pt idx="21">
                  <c:v>8.9766271636987666E-2</c:v>
                </c:pt>
                <c:pt idx="22">
                  <c:v>9.1948724313398691E-2</c:v>
                </c:pt>
                <c:pt idx="23">
                  <c:v>9.2978103764426792E-2</c:v>
                </c:pt>
                <c:pt idx="24">
                  <c:v>9.4932721511250595E-2</c:v>
                </c:pt>
                <c:pt idx="25">
                  <c:v>9.5194495049131064E-2</c:v>
                </c:pt>
                <c:pt idx="26">
                  <c:v>9.5810783724193271E-2</c:v>
                </c:pt>
                <c:pt idx="27">
                  <c:v>0.10062050801303522</c:v>
                </c:pt>
                <c:pt idx="28">
                  <c:v>0.1044535313916938</c:v>
                </c:pt>
                <c:pt idx="29">
                  <c:v>0.10585553370284279</c:v>
                </c:pt>
                <c:pt idx="30">
                  <c:v>0.116269985211641</c:v>
                </c:pt>
                <c:pt idx="31">
                  <c:v>0.15288254801209875</c:v>
                </c:pt>
              </c:numCache>
            </c:numRef>
          </c:val>
          <c:extLst>
            <c:ext xmlns:c16="http://schemas.microsoft.com/office/drawing/2014/chart" uri="{C3380CC4-5D6E-409C-BE32-E72D297353CC}">
              <c16:uniqueId val="{00000013-4CE4-428D-829E-52A22699EE4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'F42'!$B$40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4-4CE4-428D-829E-52A22699EE40}"/>
                </c:ext>
              </c:extLst>
            </c:dLbl>
            <c:dLbl>
              <c:idx val="1"/>
              <c:delete val="1"/>
              <c:extLst>
                <c:ext xmlns:c15="http://schemas.microsoft.com/office/drawing/2012/chart" uri="{CE6537A1-D6FC-4f65-9D91-7224C49458BB}"/>
                <c:ext xmlns:c16="http://schemas.microsoft.com/office/drawing/2014/chart" uri="{C3380CC4-5D6E-409C-BE32-E72D297353CC}">
                  <c16:uniqueId val="{00000015-4CE4-428D-829E-52A22699EE40}"/>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'F42'!$D$40:$D$41</c:f>
              <c:numCache>
                <c:formatCode>0.00%</c:formatCode>
                <c:ptCount val="2"/>
                <c:pt idx="0">
                  <c:v>7.5700000000000003E-2</c:v>
                </c:pt>
                <c:pt idx="1">
                  <c:v>7.5700000000000003E-2</c:v>
                </c:pt>
              </c:numCache>
            </c:numRef>
          </c:xVal>
          <c:yVal>
            <c:numRef>
              <c:f>'F42'!$C$40:$C$41</c:f>
              <c:numCache>
                <c:formatCode>General</c:formatCode>
                <c:ptCount val="2"/>
                <c:pt idx="0">
                  <c:v>1</c:v>
                </c:pt>
                <c:pt idx="1">
                  <c:v>0</c:v>
                </c:pt>
              </c:numCache>
            </c:numRef>
          </c:yVal>
          <c:smooth val="0"/>
          <c:extLst>
            <c:ext xmlns:c16="http://schemas.microsoft.com/office/drawing/2014/chart" uri="{C3380CC4-5D6E-409C-BE32-E72D297353CC}">
              <c16:uniqueId val="{00000016-4CE4-428D-829E-52A22699EE40}"/>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6173-4F9C-A006-9CEA7C5AB88D}"/>
              </c:ext>
            </c:extLst>
          </c:dPt>
          <c:dPt>
            <c:idx val="2"/>
            <c:invertIfNegative val="0"/>
            <c:bubble3D val="0"/>
            <c:extLst>
              <c:ext xmlns:c16="http://schemas.microsoft.com/office/drawing/2014/chart" uri="{C3380CC4-5D6E-409C-BE32-E72D297353CC}">
                <c16:uniqueId val="{00000001-6173-4F9C-A006-9CEA7C5AB88D}"/>
              </c:ext>
            </c:extLst>
          </c:dPt>
          <c:dPt>
            <c:idx val="3"/>
            <c:invertIfNegative val="0"/>
            <c:bubble3D val="0"/>
            <c:extLst>
              <c:ext xmlns:c16="http://schemas.microsoft.com/office/drawing/2014/chart" uri="{C3380CC4-5D6E-409C-BE32-E72D297353CC}">
                <c16:uniqueId val="{00000002-6173-4F9C-A006-9CEA7C5AB88D}"/>
              </c:ext>
            </c:extLst>
          </c:dPt>
          <c:dPt>
            <c:idx val="5"/>
            <c:invertIfNegative val="0"/>
            <c:bubble3D val="0"/>
            <c:extLst>
              <c:ext xmlns:c16="http://schemas.microsoft.com/office/drawing/2014/chart" uri="{C3380CC4-5D6E-409C-BE32-E72D297353CC}">
                <c16:uniqueId val="{00000003-6173-4F9C-A006-9CEA7C5AB88D}"/>
              </c:ext>
            </c:extLst>
          </c:dPt>
          <c:dPt>
            <c:idx val="6"/>
            <c:invertIfNegative val="0"/>
            <c:bubble3D val="0"/>
            <c:spPr>
              <a:solidFill>
                <a:srgbClr val="FBBB27"/>
              </a:solidFill>
              <a:ln>
                <a:noFill/>
              </a:ln>
              <a:effectLst/>
            </c:spPr>
            <c:extLst>
              <c:ext xmlns:c16="http://schemas.microsoft.com/office/drawing/2014/chart" uri="{C3380CC4-5D6E-409C-BE32-E72D297353CC}">
                <c16:uniqueId val="{00000005-6173-4F9C-A006-9CEA7C5AB88D}"/>
              </c:ext>
            </c:extLst>
          </c:dPt>
          <c:dPt>
            <c:idx val="9"/>
            <c:invertIfNegative val="0"/>
            <c:bubble3D val="0"/>
            <c:extLst>
              <c:ext xmlns:c16="http://schemas.microsoft.com/office/drawing/2014/chart" uri="{C3380CC4-5D6E-409C-BE32-E72D297353CC}">
                <c16:uniqueId val="{00000006-6173-4F9C-A006-9CEA7C5AB88D}"/>
              </c:ext>
            </c:extLst>
          </c:dPt>
          <c:dPt>
            <c:idx val="10"/>
            <c:invertIfNegative val="0"/>
            <c:bubble3D val="0"/>
            <c:extLst>
              <c:ext xmlns:c16="http://schemas.microsoft.com/office/drawing/2014/chart" uri="{C3380CC4-5D6E-409C-BE32-E72D297353CC}">
                <c16:uniqueId val="{00000007-6173-4F9C-A006-9CEA7C5AB88D}"/>
              </c:ext>
            </c:extLst>
          </c:dPt>
          <c:dPt>
            <c:idx val="12"/>
            <c:invertIfNegative val="0"/>
            <c:bubble3D val="0"/>
            <c:extLst>
              <c:ext xmlns:c16="http://schemas.microsoft.com/office/drawing/2014/chart" uri="{C3380CC4-5D6E-409C-BE32-E72D297353CC}">
                <c16:uniqueId val="{00000008-6173-4F9C-A006-9CEA7C5AB88D}"/>
              </c:ext>
            </c:extLst>
          </c:dPt>
          <c:dPt>
            <c:idx val="13"/>
            <c:invertIfNegative val="0"/>
            <c:bubble3D val="0"/>
            <c:extLst>
              <c:ext xmlns:c16="http://schemas.microsoft.com/office/drawing/2014/chart" uri="{C3380CC4-5D6E-409C-BE32-E72D297353CC}">
                <c16:uniqueId val="{00000009-6173-4F9C-A006-9CEA7C5AB88D}"/>
              </c:ext>
            </c:extLst>
          </c:dPt>
          <c:dPt>
            <c:idx val="18"/>
            <c:invertIfNegative val="0"/>
            <c:bubble3D val="0"/>
            <c:extLst>
              <c:ext xmlns:c16="http://schemas.microsoft.com/office/drawing/2014/chart" uri="{C3380CC4-5D6E-409C-BE32-E72D297353CC}">
                <c16:uniqueId val="{0000000A-6173-4F9C-A006-9CEA7C5AB88D}"/>
              </c:ext>
            </c:extLst>
          </c:dPt>
          <c:dPt>
            <c:idx val="19"/>
            <c:invertIfNegative val="0"/>
            <c:bubble3D val="0"/>
            <c:extLst>
              <c:ext xmlns:c16="http://schemas.microsoft.com/office/drawing/2014/chart" uri="{C3380CC4-5D6E-409C-BE32-E72D297353CC}">
                <c16:uniqueId val="{0000000B-6173-4F9C-A006-9CEA7C5AB88D}"/>
              </c:ext>
            </c:extLst>
          </c:dPt>
          <c:dPt>
            <c:idx val="22"/>
            <c:invertIfNegative val="0"/>
            <c:bubble3D val="0"/>
            <c:extLst>
              <c:ext xmlns:c16="http://schemas.microsoft.com/office/drawing/2014/chart" uri="{C3380CC4-5D6E-409C-BE32-E72D297353CC}">
                <c16:uniqueId val="{0000000C-6173-4F9C-A006-9CEA7C5AB88D}"/>
              </c:ext>
            </c:extLst>
          </c:dPt>
          <c:dPt>
            <c:idx val="25"/>
            <c:invertIfNegative val="0"/>
            <c:bubble3D val="0"/>
            <c:extLst>
              <c:ext xmlns:c16="http://schemas.microsoft.com/office/drawing/2014/chart" uri="{C3380CC4-5D6E-409C-BE32-E72D297353CC}">
                <c16:uniqueId val="{0000000D-6173-4F9C-A006-9CEA7C5AB88D}"/>
              </c:ext>
            </c:extLst>
          </c:dPt>
          <c:dPt>
            <c:idx val="26"/>
            <c:invertIfNegative val="0"/>
            <c:bubble3D val="0"/>
            <c:extLst>
              <c:ext xmlns:c16="http://schemas.microsoft.com/office/drawing/2014/chart" uri="{C3380CC4-5D6E-409C-BE32-E72D297353CC}">
                <c16:uniqueId val="{0000000E-6173-4F9C-A006-9CEA7C5AB88D}"/>
              </c:ext>
            </c:extLst>
          </c:dPt>
          <c:dPt>
            <c:idx val="27"/>
            <c:invertIfNegative val="0"/>
            <c:bubble3D val="0"/>
            <c:extLst>
              <c:ext xmlns:c16="http://schemas.microsoft.com/office/drawing/2014/chart" uri="{C3380CC4-5D6E-409C-BE32-E72D297353CC}">
                <c16:uniqueId val="{0000000F-6173-4F9C-A006-9CEA7C5AB88D}"/>
              </c:ext>
            </c:extLst>
          </c:dPt>
          <c:dPt>
            <c:idx val="29"/>
            <c:invertIfNegative val="0"/>
            <c:bubble3D val="0"/>
            <c:extLst>
              <c:ext xmlns:c16="http://schemas.microsoft.com/office/drawing/2014/chart" uri="{C3380CC4-5D6E-409C-BE32-E72D297353CC}">
                <c16:uniqueId val="{00000010-6173-4F9C-A006-9CEA7C5AB88D}"/>
              </c:ext>
            </c:extLst>
          </c:dPt>
          <c:dPt>
            <c:idx val="30"/>
            <c:invertIfNegative val="0"/>
            <c:bubble3D val="0"/>
            <c:extLst>
              <c:ext xmlns:c16="http://schemas.microsoft.com/office/drawing/2014/chart" uri="{C3380CC4-5D6E-409C-BE32-E72D297353CC}">
                <c16:uniqueId val="{00000011-6173-4F9C-A006-9CEA7C5AB88D}"/>
              </c:ext>
            </c:extLst>
          </c:dPt>
          <c:dPt>
            <c:idx val="31"/>
            <c:invertIfNegative val="0"/>
            <c:bubble3D val="0"/>
            <c:extLst>
              <c:ext xmlns:c16="http://schemas.microsoft.com/office/drawing/2014/chart" uri="{C3380CC4-5D6E-409C-BE32-E72D297353CC}">
                <c16:uniqueId val="{00000012-6173-4F9C-A006-9CEA7C5AB88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'F43'!$B$7:$B$38</c:f>
              <c:strCache>
                <c:ptCount val="32"/>
                <c:pt idx="0">
                  <c:v>Querétaro</c:v>
                </c:pt>
                <c:pt idx="1">
                  <c:v>Estado de México</c:v>
                </c:pt>
                <c:pt idx="2">
                  <c:v>Baja California Sur</c:v>
                </c:pt>
                <c:pt idx="3">
                  <c:v>Michoacán</c:v>
                </c:pt>
                <c:pt idx="4">
                  <c:v>Guanajuato</c:v>
                </c:pt>
                <c:pt idx="5">
                  <c:v>Chihuahua</c:v>
                </c:pt>
                <c:pt idx="6">
                  <c:v>Jalisco</c:v>
                </c:pt>
                <c:pt idx="7">
                  <c:v>Quintana Roo</c:v>
                </c:pt>
                <c:pt idx="8">
                  <c:v>Nayarit</c:v>
                </c:pt>
                <c:pt idx="9">
                  <c:v>Nuevo León</c:v>
                </c:pt>
                <c:pt idx="10">
                  <c:v>Tlaxcala</c:v>
                </c:pt>
                <c:pt idx="11">
                  <c:v>Ciudad de México</c:v>
                </c:pt>
                <c:pt idx="12">
                  <c:v>Tamaulipas</c:v>
                </c:pt>
                <c:pt idx="13">
                  <c:v>Colima</c:v>
                </c:pt>
                <c:pt idx="14">
                  <c:v>Zacatecas</c:v>
                </c:pt>
                <c:pt idx="15">
                  <c:v>Sonora</c:v>
                </c:pt>
                <c:pt idx="16">
                  <c:v>Tabasco</c:v>
                </c:pt>
                <c:pt idx="17">
                  <c:v>Morelos</c:v>
                </c:pt>
                <c:pt idx="18">
                  <c:v>Campeche</c:v>
                </c:pt>
                <c:pt idx="19">
                  <c:v>Aguascalientes</c:v>
                </c:pt>
                <c:pt idx="20">
                  <c:v>Puebla</c:v>
                </c:pt>
                <c:pt idx="21">
                  <c:v>Durango</c:v>
                </c:pt>
                <c:pt idx="22">
                  <c:v>San Luis Potosí</c:v>
                </c:pt>
                <c:pt idx="23">
                  <c:v>Veracruz</c:v>
                </c:pt>
                <c:pt idx="24">
                  <c:v>Baja California</c:v>
                </c:pt>
                <c:pt idx="25">
                  <c:v>Guerrero</c:v>
                </c:pt>
                <c:pt idx="26">
                  <c:v>Sinaloa</c:v>
                </c:pt>
                <c:pt idx="27">
                  <c:v>Chiapas</c:v>
                </c:pt>
                <c:pt idx="28">
                  <c:v>Coahuila</c:v>
                </c:pt>
                <c:pt idx="29">
                  <c:v>Hidalgo</c:v>
                </c:pt>
                <c:pt idx="30">
                  <c:v>Oaxaca</c:v>
                </c:pt>
                <c:pt idx="31">
                  <c:v>Yucatán</c:v>
                </c:pt>
              </c:strCache>
            </c:strRef>
          </c:cat>
          <c:val>
            <c:numRef>
              <c:f>'F43'!$C$7:$C$38</c:f>
              <c:numCache>
                <c:formatCode>0.00%</c:formatCode>
                <c:ptCount val="32"/>
                <c:pt idx="0">
                  <c:v>3.6979955990513028E-2</c:v>
                </c:pt>
                <c:pt idx="1">
                  <c:v>4.4681185216207807E-2</c:v>
                </c:pt>
                <c:pt idx="2">
                  <c:v>4.8127219607774489E-2</c:v>
                </c:pt>
                <c:pt idx="3">
                  <c:v>5.0321246066598296E-2</c:v>
                </c:pt>
                <c:pt idx="4">
                  <c:v>5.3930985414443321E-2</c:v>
                </c:pt>
                <c:pt idx="5">
                  <c:v>5.6827651172058992E-2</c:v>
                </c:pt>
                <c:pt idx="6">
                  <c:v>5.8900088613203373E-2</c:v>
                </c:pt>
                <c:pt idx="7">
                  <c:v>6.1696312558806442E-2</c:v>
                </c:pt>
                <c:pt idx="8">
                  <c:v>6.1803183605078242E-2</c:v>
                </c:pt>
                <c:pt idx="9">
                  <c:v>6.361398858626563E-2</c:v>
                </c:pt>
                <c:pt idx="10">
                  <c:v>6.6594452889613076E-2</c:v>
                </c:pt>
                <c:pt idx="11">
                  <c:v>6.720298679941332E-2</c:v>
                </c:pt>
                <c:pt idx="12">
                  <c:v>6.774115690954427E-2</c:v>
                </c:pt>
                <c:pt idx="13">
                  <c:v>6.9068723379762845E-2</c:v>
                </c:pt>
                <c:pt idx="14">
                  <c:v>7.1511668899386635E-2</c:v>
                </c:pt>
                <c:pt idx="15">
                  <c:v>7.1588083721350684E-2</c:v>
                </c:pt>
                <c:pt idx="16">
                  <c:v>7.2000072819289801E-2</c:v>
                </c:pt>
                <c:pt idx="17">
                  <c:v>7.2531681315965921E-2</c:v>
                </c:pt>
                <c:pt idx="18">
                  <c:v>7.2849662070340077E-2</c:v>
                </c:pt>
                <c:pt idx="19">
                  <c:v>7.3129713489887657E-2</c:v>
                </c:pt>
                <c:pt idx="20">
                  <c:v>7.3398040801653658E-2</c:v>
                </c:pt>
                <c:pt idx="21">
                  <c:v>7.3975590849272674E-2</c:v>
                </c:pt>
                <c:pt idx="22">
                  <c:v>7.5173480742958959E-2</c:v>
                </c:pt>
                <c:pt idx="23">
                  <c:v>7.7067937595944505E-2</c:v>
                </c:pt>
                <c:pt idx="24">
                  <c:v>7.8018536735043775E-2</c:v>
                </c:pt>
                <c:pt idx="25">
                  <c:v>7.8132563446511316E-2</c:v>
                </c:pt>
                <c:pt idx="26">
                  <c:v>8.2537150232132969E-2</c:v>
                </c:pt>
                <c:pt idx="27">
                  <c:v>8.3875329476602895E-2</c:v>
                </c:pt>
                <c:pt idx="28">
                  <c:v>8.8299202681968572E-2</c:v>
                </c:pt>
                <c:pt idx="29">
                  <c:v>9.0047351496519296E-2</c:v>
                </c:pt>
                <c:pt idx="30">
                  <c:v>9.1471377144067237E-2</c:v>
                </c:pt>
                <c:pt idx="31">
                  <c:v>0.10476010984868883</c:v>
                </c:pt>
              </c:numCache>
            </c:numRef>
          </c:val>
          <c:extLst>
            <c:ext xmlns:c16="http://schemas.microsoft.com/office/drawing/2014/chart" uri="{C3380CC4-5D6E-409C-BE32-E72D297353CC}">
              <c16:uniqueId val="{00000013-6173-4F9C-A006-9CEA7C5AB88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'F43'!$B$40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4-6173-4F9C-A006-9CEA7C5AB88D}"/>
                </c:ext>
              </c:extLst>
            </c:dLbl>
            <c:dLbl>
              <c:idx val="1"/>
              <c:delete val="1"/>
              <c:extLst>
                <c:ext xmlns:c15="http://schemas.microsoft.com/office/drawing/2012/chart" uri="{CE6537A1-D6FC-4f65-9D91-7224C49458BB}"/>
                <c:ext xmlns:c16="http://schemas.microsoft.com/office/drawing/2014/chart" uri="{C3380CC4-5D6E-409C-BE32-E72D297353CC}">
                  <c16:uniqueId val="{00000015-6173-4F9C-A006-9CEA7C5AB88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'F43'!$D$40:$D$41</c:f>
              <c:numCache>
                <c:formatCode>0.00%</c:formatCode>
                <c:ptCount val="2"/>
                <c:pt idx="0">
                  <c:v>6.9099999999999995E-2</c:v>
                </c:pt>
                <c:pt idx="1">
                  <c:v>6.9099999999999995E-2</c:v>
                </c:pt>
              </c:numCache>
            </c:numRef>
          </c:xVal>
          <c:yVal>
            <c:numRef>
              <c:f>'F43'!$C$40:$C$41</c:f>
              <c:numCache>
                <c:formatCode>General</c:formatCode>
                <c:ptCount val="2"/>
                <c:pt idx="0">
                  <c:v>1</c:v>
                </c:pt>
                <c:pt idx="1">
                  <c:v>0</c:v>
                </c:pt>
              </c:numCache>
            </c:numRef>
          </c:yVal>
          <c:smooth val="0"/>
          <c:extLst>
            <c:ext xmlns:c16="http://schemas.microsoft.com/office/drawing/2014/chart" uri="{C3380CC4-5D6E-409C-BE32-E72D297353CC}">
              <c16:uniqueId val="{00000016-6173-4F9C-A006-9CEA7C5AB88D}"/>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'F2'!$X$6</c:f>
              <c:strCache>
                <c:ptCount val="1"/>
                <c:pt idx="0">
                  <c:v>Remesas_var</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162-4E21-B7F8-7AA01F5D6F0D}"/>
              </c:ext>
            </c:extLst>
          </c:dPt>
          <c:dPt>
            <c:idx val="1"/>
            <c:invertIfNegative val="0"/>
            <c:bubble3D val="0"/>
            <c:spPr>
              <a:solidFill>
                <a:srgbClr val="7C878E"/>
              </a:solidFill>
              <a:ln>
                <a:noFill/>
              </a:ln>
              <a:effectLst/>
            </c:spPr>
            <c:extLst>
              <c:ext xmlns:c16="http://schemas.microsoft.com/office/drawing/2014/chart" uri="{C3380CC4-5D6E-409C-BE32-E72D297353CC}">
                <c16:uniqueId val="{00000003-C162-4E21-B7F8-7AA01F5D6F0D}"/>
              </c:ext>
            </c:extLst>
          </c:dPt>
          <c:dPt>
            <c:idx val="2"/>
            <c:invertIfNegative val="0"/>
            <c:bubble3D val="0"/>
            <c:spPr>
              <a:solidFill>
                <a:srgbClr val="FFC000"/>
              </a:solidFill>
              <a:ln>
                <a:noFill/>
              </a:ln>
              <a:effectLst/>
            </c:spPr>
            <c:extLst>
              <c:ext xmlns:c16="http://schemas.microsoft.com/office/drawing/2014/chart" uri="{C3380CC4-5D6E-409C-BE32-E72D297353CC}">
                <c16:uniqueId val="{00000005-C162-4E21-B7F8-7AA01F5D6F0D}"/>
              </c:ext>
            </c:extLst>
          </c:dPt>
          <c:dPt>
            <c:idx val="3"/>
            <c:invertIfNegative val="0"/>
            <c:bubble3D val="0"/>
            <c:spPr>
              <a:solidFill>
                <a:srgbClr val="7C878E"/>
              </a:solidFill>
              <a:ln>
                <a:noFill/>
              </a:ln>
              <a:effectLst/>
            </c:spPr>
            <c:extLst>
              <c:ext xmlns:c16="http://schemas.microsoft.com/office/drawing/2014/chart" uri="{C3380CC4-5D6E-409C-BE32-E72D297353CC}">
                <c16:uniqueId val="{00000007-C162-4E21-B7F8-7AA01F5D6F0D}"/>
              </c:ext>
            </c:extLst>
          </c:dPt>
          <c:dPt>
            <c:idx val="4"/>
            <c:invertIfNegative val="0"/>
            <c:bubble3D val="0"/>
            <c:spPr>
              <a:solidFill>
                <a:srgbClr val="7C878E"/>
              </a:solidFill>
              <a:ln>
                <a:noFill/>
              </a:ln>
              <a:effectLst/>
            </c:spPr>
            <c:extLst>
              <c:ext xmlns:c16="http://schemas.microsoft.com/office/drawing/2014/chart" uri="{C3380CC4-5D6E-409C-BE32-E72D297353CC}">
                <c16:uniqueId val="{00000009-C162-4E21-B7F8-7AA01F5D6F0D}"/>
              </c:ext>
            </c:extLst>
          </c:dPt>
          <c:dPt>
            <c:idx val="5"/>
            <c:invertIfNegative val="0"/>
            <c:bubble3D val="0"/>
            <c:spPr>
              <a:solidFill>
                <a:srgbClr val="7C878E"/>
              </a:solidFill>
              <a:ln>
                <a:noFill/>
              </a:ln>
              <a:effectLst/>
            </c:spPr>
            <c:extLst>
              <c:ext xmlns:c16="http://schemas.microsoft.com/office/drawing/2014/chart" uri="{C3380CC4-5D6E-409C-BE32-E72D297353CC}">
                <c16:uniqueId val="{0000000B-C162-4E21-B7F8-7AA01F5D6F0D}"/>
              </c:ext>
            </c:extLst>
          </c:dPt>
          <c:dPt>
            <c:idx val="6"/>
            <c:invertIfNegative val="0"/>
            <c:bubble3D val="0"/>
            <c:spPr>
              <a:solidFill>
                <a:srgbClr val="7C878E"/>
              </a:solidFill>
              <a:ln>
                <a:noFill/>
              </a:ln>
              <a:effectLst/>
            </c:spPr>
            <c:extLst>
              <c:ext xmlns:c16="http://schemas.microsoft.com/office/drawing/2014/chart" uri="{C3380CC4-5D6E-409C-BE32-E72D297353CC}">
                <c16:uniqueId val="{0000000D-C162-4E21-B7F8-7AA01F5D6F0D}"/>
              </c:ext>
            </c:extLst>
          </c:dPt>
          <c:dPt>
            <c:idx val="7"/>
            <c:invertIfNegative val="0"/>
            <c:bubble3D val="0"/>
            <c:spPr>
              <a:solidFill>
                <a:srgbClr val="7C878E"/>
              </a:solidFill>
              <a:ln>
                <a:noFill/>
              </a:ln>
              <a:effectLst/>
            </c:spPr>
            <c:extLst>
              <c:ext xmlns:c16="http://schemas.microsoft.com/office/drawing/2014/chart" uri="{C3380CC4-5D6E-409C-BE32-E72D297353CC}">
                <c16:uniqueId val="{0000000F-C162-4E21-B7F8-7AA01F5D6F0D}"/>
              </c:ext>
            </c:extLst>
          </c:dPt>
          <c:dPt>
            <c:idx val="8"/>
            <c:invertIfNegative val="0"/>
            <c:bubble3D val="0"/>
            <c:spPr>
              <a:solidFill>
                <a:srgbClr val="7C878E"/>
              </a:solidFill>
              <a:ln>
                <a:noFill/>
              </a:ln>
              <a:effectLst/>
            </c:spPr>
            <c:extLst>
              <c:ext xmlns:c16="http://schemas.microsoft.com/office/drawing/2014/chart" uri="{C3380CC4-5D6E-409C-BE32-E72D297353CC}">
                <c16:uniqueId val="{00000011-C162-4E21-B7F8-7AA01F5D6F0D}"/>
              </c:ext>
            </c:extLst>
          </c:dPt>
          <c:dPt>
            <c:idx val="9"/>
            <c:invertIfNegative val="0"/>
            <c:bubble3D val="0"/>
            <c:spPr>
              <a:solidFill>
                <a:srgbClr val="7C878E"/>
              </a:solidFill>
              <a:ln>
                <a:noFill/>
              </a:ln>
              <a:effectLst/>
            </c:spPr>
            <c:extLst>
              <c:ext xmlns:c16="http://schemas.microsoft.com/office/drawing/2014/chart" uri="{C3380CC4-5D6E-409C-BE32-E72D297353CC}">
                <c16:uniqueId val="{00000013-C162-4E21-B7F8-7AA01F5D6F0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162-4E21-B7F8-7AA01F5D6F0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162-4E21-B7F8-7AA01F5D6F0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162-4E21-B7F8-7AA01F5D6F0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162-4E21-B7F8-7AA01F5D6F0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162-4E21-B7F8-7AA01F5D6F0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162-4E21-B7F8-7AA01F5D6F0D}"/>
              </c:ext>
            </c:extLst>
          </c:dPt>
          <c:dPt>
            <c:idx val="16"/>
            <c:invertIfNegative val="0"/>
            <c:bubble3D val="0"/>
            <c:spPr>
              <a:solidFill>
                <a:srgbClr val="FFC000">
                  <a:lumMod val="50000"/>
                </a:srgbClr>
              </a:solidFill>
              <a:ln>
                <a:noFill/>
              </a:ln>
              <a:effectLst/>
            </c:spPr>
            <c:extLst>
              <c:ext xmlns:c16="http://schemas.microsoft.com/office/drawing/2014/chart" uri="{C3380CC4-5D6E-409C-BE32-E72D297353CC}">
                <c16:uniqueId val="{00000021-C162-4E21-B7F8-7AA01F5D6F0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162-4E21-B7F8-7AA01F5D6F0D}"/>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'F2'!$W$7:$W$39</c:f>
              <c:strCache>
                <c:ptCount val="33"/>
                <c:pt idx="0">
                  <c:v>Tamaulipas</c:v>
                </c:pt>
                <c:pt idx="1">
                  <c:v>Chihuahua</c:v>
                </c:pt>
                <c:pt idx="2">
                  <c:v>Jalisco</c:v>
                </c:pt>
                <c:pt idx="3">
                  <c:v>Sinaloa</c:v>
                </c:pt>
                <c:pt idx="4">
                  <c:v>Nayarit</c:v>
                </c:pt>
                <c:pt idx="5">
                  <c:v>Baja California</c:v>
                </c:pt>
                <c:pt idx="6">
                  <c:v>Colima</c:v>
                </c:pt>
                <c:pt idx="7">
                  <c:v>Zacatecas</c:v>
                </c:pt>
                <c:pt idx="8">
                  <c:v>Durango</c:v>
                </c:pt>
                <c:pt idx="9">
                  <c:v>Michoacán</c:v>
                </c:pt>
                <c:pt idx="10">
                  <c:v>Sonora</c:v>
                </c:pt>
                <c:pt idx="11">
                  <c:v>Ciudad de México</c:v>
                </c:pt>
                <c:pt idx="12">
                  <c:v>Tabasco</c:v>
                </c:pt>
                <c:pt idx="13">
                  <c:v>Campeche</c:v>
                </c:pt>
                <c:pt idx="14">
                  <c:v>Morelos</c:v>
                </c:pt>
                <c:pt idx="15">
                  <c:v>Nuevo León</c:v>
                </c:pt>
                <c:pt idx="16">
                  <c:v>Nacional</c:v>
                </c:pt>
                <c:pt idx="17">
                  <c:v>Baja California Sur</c:v>
                </c:pt>
                <c:pt idx="18">
                  <c:v>Coahuila</c:v>
                </c:pt>
                <c:pt idx="19">
                  <c:v>San Luis Potosí</c:v>
                </c:pt>
                <c:pt idx="20">
                  <c:v>Veracruz</c:v>
                </c:pt>
                <c:pt idx="21">
                  <c:v>Guanajuato</c:v>
                </c:pt>
                <c:pt idx="22">
                  <c:v>Estado de México</c:v>
                </c:pt>
                <c:pt idx="23">
                  <c:v>Aguascalientes</c:v>
                </c:pt>
                <c:pt idx="24">
                  <c:v>Guerrero</c:v>
                </c:pt>
                <c:pt idx="25">
                  <c:v>Tlaxcala</c:v>
                </c:pt>
                <c:pt idx="26">
                  <c:v>Querétaro</c:v>
                </c:pt>
                <c:pt idx="27">
                  <c:v>Oaxaca</c:v>
                </c:pt>
                <c:pt idx="28">
                  <c:v>Yucatán</c:v>
                </c:pt>
                <c:pt idx="29">
                  <c:v>Quintana Roo</c:v>
                </c:pt>
                <c:pt idx="30">
                  <c:v>Puebla</c:v>
                </c:pt>
                <c:pt idx="31">
                  <c:v>Hidalgo</c:v>
                </c:pt>
                <c:pt idx="32">
                  <c:v>Chiapas</c:v>
                </c:pt>
              </c:strCache>
            </c:strRef>
          </c:cat>
          <c:val>
            <c:numRef>
              <c:f>'F2'!$X$7:$X$39</c:f>
              <c:numCache>
                <c:formatCode>0.0%</c:formatCode>
                <c:ptCount val="33"/>
                <c:pt idx="0">
                  <c:v>6.9259963929653168E-3</c:v>
                </c:pt>
                <c:pt idx="1">
                  <c:v>9.3473019078373909E-3</c:v>
                </c:pt>
                <c:pt idx="2">
                  <c:v>4.3815068900585175E-2</c:v>
                </c:pt>
                <c:pt idx="3">
                  <c:v>5.5062014609575272E-2</c:v>
                </c:pt>
                <c:pt idx="4">
                  <c:v>5.5182401090860367E-2</c:v>
                </c:pt>
                <c:pt idx="5">
                  <c:v>6.3489735126495361E-2</c:v>
                </c:pt>
                <c:pt idx="6">
                  <c:v>0.10098294168710709</c:v>
                </c:pt>
                <c:pt idx="7">
                  <c:v>0.11059735715389252</c:v>
                </c:pt>
                <c:pt idx="8">
                  <c:v>0.11420786380767822</c:v>
                </c:pt>
                <c:pt idx="9">
                  <c:v>0.11892040073871613</c:v>
                </c:pt>
                <c:pt idx="10">
                  <c:v>0.12309189140796661</c:v>
                </c:pt>
                <c:pt idx="11">
                  <c:v>0.13134473562240601</c:v>
                </c:pt>
                <c:pt idx="12">
                  <c:v>0.13426525890827179</c:v>
                </c:pt>
                <c:pt idx="13">
                  <c:v>0.15915380418300629</c:v>
                </c:pt>
                <c:pt idx="14">
                  <c:v>0.1693757176399231</c:v>
                </c:pt>
                <c:pt idx="15">
                  <c:v>0.17189063131809235</c:v>
                </c:pt>
                <c:pt idx="16">
                  <c:v>0.17954476177692413</c:v>
                </c:pt>
                <c:pt idx="17">
                  <c:v>0.18062612414360046</c:v>
                </c:pt>
                <c:pt idx="18">
                  <c:v>0.19393746554851532</c:v>
                </c:pt>
                <c:pt idx="19">
                  <c:v>0.20644162595272064</c:v>
                </c:pt>
                <c:pt idx="20">
                  <c:v>0.2104460746049881</c:v>
                </c:pt>
                <c:pt idx="21">
                  <c:v>0.21520450711250305</c:v>
                </c:pt>
                <c:pt idx="22">
                  <c:v>0.23087118566036224</c:v>
                </c:pt>
                <c:pt idx="23">
                  <c:v>0.23291678726673126</c:v>
                </c:pt>
                <c:pt idx="24">
                  <c:v>0.23378868401050568</c:v>
                </c:pt>
                <c:pt idx="25">
                  <c:v>0.23703278601169586</c:v>
                </c:pt>
                <c:pt idx="26">
                  <c:v>0.26249533891677856</c:v>
                </c:pt>
                <c:pt idx="27">
                  <c:v>0.27074182033538818</c:v>
                </c:pt>
                <c:pt idx="28">
                  <c:v>0.27360993623733521</c:v>
                </c:pt>
                <c:pt idx="29">
                  <c:v>0.30052188038825989</c:v>
                </c:pt>
                <c:pt idx="30">
                  <c:v>0.31545329093933105</c:v>
                </c:pt>
                <c:pt idx="31">
                  <c:v>0.37400928139686584</c:v>
                </c:pt>
                <c:pt idx="32">
                  <c:v>0.73887205123901367</c:v>
                </c:pt>
              </c:numCache>
            </c:numRef>
          </c:val>
          <c:extLst>
            <c:ext xmlns:c16="http://schemas.microsoft.com/office/drawing/2014/chart" uri="{C3380CC4-5D6E-409C-BE32-E72D297353CC}">
              <c16:uniqueId val="{00000024-C162-4E21-B7F8-7AA01F5D6F0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C853-409C-B796-D8BFDD8B2E4C}"/>
              </c:ext>
            </c:extLst>
          </c:dPt>
          <c:dPt>
            <c:idx val="2"/>
            <c:invertIfNegative val="0"/>
            <c:bubble3D val="0"/>
            <c:extLst>
              <c:ext xmlns:c16="http://schemas.microsoft.com/office/drawing/2014/chart" uri="{C3380CC4-5D6E-409C-BE32-E72D297353CC}">
                <c16:uniqueId val="{00000001-C853-409C-B796-D8BFDD8B2E4C}"/>
              </c:ext>
            </c:extLst>
          </c:dPt>
          <c:dPt>
            <c:idx val="3"/>
            <c:invertIfNegative val="0"/>
            <c:bubble3D val="0"/>
            <c:extLst>
              <c:ext xmlns:c16="http://schemas.microsoft.com/office/drawing/2014/chart" uri="{C3380CC4-5D6E-409C-BE32-E72D297353CC}">
                <c16:uniqueId val="{00000002-C853-409C-B796-D8BFDD8B2E4C}"/>
              </c:ext>
            </c:extLst>
          </c:dPt>
          <c:dPt>
            <c:idx val="6"/>
            <c:invertIfNegative val="0"/>
            <c:bubble3D val="0"/>
            <c:extLst>
              <c:ext xmlns:c16="http://schemas.microsoft.com/office/drawing/2014/chart" uri="{C3380CC4-5D6E-409C-BE32-E72D297353CC}">
                <c16:uniqueId val="{00000003-C853-409C-B796-D8BFDD8B2E4C}"/>
              </c:ext>
            </c:extLst>
          </c:dPt>
          <c:dPt>
            <c:idx val="7"/>
            <c:invertIfNegative val="0"/>
            <c:bubble3D val="0"/>
            <c:extLst>
              <c:ext xmlns:c16="http://schemas.microsoft.com/office/drawing/2014/chart" uri="{C3380CC4-5D6E-409C-BE32-E72D297353CC}">
                <c16:uniqueId val="{00000004-C853-409C-B796-D8BFDD8B2E4C}"/>
              </c:ext>
            </c:extLst>
          </c:dPt>
          <c:dPt>
            <c:idx val="8"/>
            <c:invertIfNegative val="0"/>
            <c:bubble3D val="0"/>
            <c:extLst>
              <c:ext xmlns:c16="http://schemas.microsoft.com/office/drawing/2014/chart" uri="{C3380CC4-5D6E-409C-BE32-E72D297353CC}">
                <c16:uniqueId val="{00000005-C853-409C-B796-D8BFDD8B2E4C}"/>
              </c:ext>
            </c:extLst>
          </c:dPt>
          <c:dPt>
            <c:idx val="11"/>
            <c:invertIfNegative val="0"/>
            <c:bubble3D val="0"/>
            <c:extLst>
              <c:ext xmlns:c16="http://schemas.microsoft.com/office/drawing/2014/chart" uri="{C3380CC4-5D6E-409C-BE32-E72D297353CC}">
                <c16:uniqueId val="{00000006-C853-409C-B796-D8BFDD8B2E4C}"/>
              </c:ext>
            </c:extLst>
          </c:dPt>
          <c:dPt>
            <c:idx val="13"/>
            <c:invertIfNegative val="0"/>
            <c:bubble3D val="0"/>
            <c:extLst>
              <c:ext xmlns:c16="http://schemas.microsoft.com/office/drawing/2014/chart" uri="{C3380CC4-5D6E-409C-BE32-E72D297353CC}">
                <c16:uniqueId val="{00000007-C853-409C-B796-D8BFDD8B2E4C}"/>
              </c:ext>
            </c:extLst>
          </c:dPt>
          <c:dPt>
            <c:idx val="16"/>
            <c:invertIfNegative val="0"/>
            <c:bubble3D val="0"/>
            <c:extLst>
              <c:ext xmlns:c16="http://schemas.microsoft.com/office/drawing/2014/chart" uri="{C3380CC4-5D6E-409C-BE32-E72D297353CC}">
                <c16:uniqueId val="{00000008-C853-409C-B796-D8BFDD8B2E4C}"/>
              </c:ext>
            </c:extLst>
          </c:dPt>
          <c:dPt>
            <c:idx val="17"/>
            <c:invertIfNegative val="0"/>
            <c:bubble3D val="0"/>
            <c:extLst>
              <c:ext xmlns:c16="http://schemas.microsoft.com/office/drawing/2014/chart" uri="{C3380CC4-5D6E-409C-BE32-E72D297353CC}">
                <c16:uniqueId val="{00000009-C853-409C-B796-D8BFDD8B2E4C}"/>
              </c:ext>
            </c:extLst>
          </c:dPt>
          <c:dPt>
            <c:idx val="18"/>
            <c:invertIfNegative val="0"/>
            <c:bubble3D val="0"/>
            <c:extLst>
              <c:ext xmlns:c16="http://schemas.microsoft.com/office/drawing/2014/chart" uri="{C3380CC4-5D6E-409C-BE32-E72D297353CC}">
                <c16:uniqueId val="{0000000A-C853-409C-B796-D8BFDD8B2E4C}"/>
              </c:ext>
            </c:extLst>
          </c:dPt>
          <c:dPt>
            <c:idx val="21"/>
            <c:invertIfNegative val="0"/>
            <c:bubble3D val="0"/>
            <c:extLst>
              <c:ext xmlns:c16="http://schemas.microsoft.com/office/drawing/2014/chart" uri="{C3380CC4-5D6E-409C-BE32-E72D297353CC}">
                <c16:uniqueId val="{0000000B-C853-409C-B796-D8BFDD8B2E4C}"/>
              </c:ext>
            </c:extLst>
          </c:dPt>
          <c:dPt>
            <c:idx val="22"/>
            <c:invertIfNegative val="0"/>
            <c:bubble3D val="0"/>
            <c:extLst>
              <c:ext xmlns:c16="http://schemas.microsoft.com/office/drawing/2014/chart" uri="{C3380CC4-5D6E-409C-BE32-E72D297353CC}">
                <c16:uniqueId val="{0000000C-C853-409C-B796-D8BFDD8B2E4C}"/>
              </c:ext>
            </c:extLst>
          </c:dPt>
          <c:dPt>
            <c:idx val="23"/>
            <c:invertIfNegative val="0"/>
            <c:bubble3D val="0"/>
            <c:extLst>
              <c:ext xmlns:c16="http://schemas.microsoft.com/office/drawing/2014/chart" uri="{C3380CC4-5D6E-409C-BE32-E72D297353CC}">
                <c16:uniqueId val="{0000000D-C853-409C-B796-D8BFDD8B2E4C}"/>
              </c:ext>
            </c:extLst>
          </c:dPt>
          <c:dPt>
            <c:idx val="25"/>
            <c:invertIfNegative val="0"/>
            <c:bubble3D val="0"/>
            <c:extLst>
              <c:ext xmlns:c16="http://schemas.microsoft.com/office/drawing/2014/chart" uri="{C3380CC4-5D6E-409C-BE32-E72D297353CC}">
                <c16:uniqueId val="{0000000E-C853-409C-B796-D8BFDD8B2E4C}"/>
              </c:ext>
            </c:extLst>
          </c:dPt>
          <c:dPt>
            <c:idx val="27"/>
            <c:invertIfNegative val="0"/>
            <c:bubble3D val="0"/>
            <c:extLst>
              <c:ext xmlns:c16="http://schemas.microsoft.com/office/drawing/2014/chart" uri="{C3380CC4-5D6E-409C-BE32-E72D297353CC}">
                <c16:uniqueId val="{0000000F-C853-409C-B796-D8BFDD8B2E4C}"/>
              </c:ext>
            </c:extLst>
          </c:dPt>
          <c:dPt>
            <c:idx val="28"/>
            <c:invertIfNegative val="0"/>
            <c:bubble3D val="0"/>
            <c:extLst>
              <c:ext xmlns:c16="http://schemas.microsoft.com/office/drawing/2014/chart" uri="{C3380CC4-5D6E-409C-BE32-E72D297353CC}">
                <c16:uniqueId val="{00000010-C853-409C-B796-D8BFDD8B2E4C}"/>
              </c:ext>
            </c:extLst>
          </c:dPt>
          <c:dPt>
            <c:idx val="29"/>
            <c:invertIfNegative val="0"/>
            <c:bubble3D val="0"/>
            <c:extLst>
              <c:ext xmlns:c16="http://schemas.microsoft.com/office/drawing/2014/chart" uri="{C3380CC4-5D6E-409C-BE32-E72D297353CC}">
                <c16:uniqueId val="{00000011-C853-409C-B796-D8BFDD8B2E4C}"/>
              </c:ext>
            </c:extLst>
          </c:dPt>
          <c:dPt>
            <c:idx val="31"/>
            <c:invertIfNegative val="0"/>
            <c:bubble3D val="0"/>
            <c:extLst>
              <c:ext xmlns:c16="http://schemas.microsoft.com/office/drawing/2014/chart" uri="{C3380CC4-5D6E-409C-BE32-E72D297353CC}">
                <c16:uniqueId val="{00000012-C853-409C-B796-D8BFDD8B2E4C}"/>
              </c:ext>
            </c:extLst>
          </c:dPt>
          <c:dLbls>
            <c:dLbl>
              <c:idx val="26"/>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853-409C-B796-D8BFDD8B2E4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'F44'!$B$7:$B$38</c:f>
              <c:strCache>
                <c:ptCount val="32"/>
                <c:pt idx="0">
                  <c:v>Estado de México</c:v>
                </c:pt>
                <c:pt idx="1">
                  <c:v>Guerrero</c:v>
                </c:pt>
                <c:pt idx="2">
                  <c:v>Tabasco</c:v>
                </c:pt>
                <c:pt idx="3">
                  <c:v>Aguascalientes</c:v>
                </c:pt>
                <c:pt idx="4">
                  <c:v>Puebla</c:v>
                </c:pt>
                <c:pt idx="5">
                  <c:v>Tlaxcala</c:v>
                </c:pt>
                <c:pt idx="6">
                  <c:v>Chiapas</c:v>
                </c:pt>
                <c:pt idx="7">
                  <c:v>Guanajuato</c:v>
                </c:pt>
                <c:pt idx="8">
                  <c:v>Ciudad de México</c:v>
                </c:pt>
                <c:pt idx="9">
                  <c:v>Nayarit</c:v>
                </c:pt>
                <c:pt idx="10">
                  <c:v>Querétaro</c:v>
                </c:pt>
                <c:pt idx="11">
                  <c:v>Veracruz</c:v>
                </c:pt>
                <c:pt idx="12">
                  <c:v>Sonora</c:v>
                </c:pt>
                <c:pt idx="13">
                  <c:v>Yucatán</c:v>
                </c:pt>
                <c:pt idx="14">
                  <c:v>San Luis Potosí</c:v>
                </c:pt>
                <c:pt idx="15">
                  <c:v>Hidalgo</c:v>
                </c:pt>
                <c:pt idx="16">
                  <c:v>Colima</c:v>
                </c:pt>
                <c:pt idx="17">
                  <c:v>Jalisco</c:v>
                </c:pt>
                <c:pt idx="18">
                  <c:v>Oaxaca</c:v>
                </c:pt>
                <c:pt idx="19">
                  <c:v>Quintana Roo</c:v>
                </c:pt>
                <c:pt idx="20">
                  <c:v>Sinaloa</c:v>
                </c:pt>
                <c:pt idx="21">
                  <c:v>Nuevo León</c:v>
                </c:pt>
                <c:pt idx="22">
                  <c:v>Michoacán</c:v>
                </c:pt>
                <c:pt idx="23">
                  <c:v>Durango</c:v>
                </c:pt>
                <c:pt idx="24">
                  <c:v>Tamaulipas</c:v>
                </c:pt>
                <c:pt idx="25">
                  <c:v>Coahuila</c:v>
                </c:pt>
                <c:pt idx="26">
                  <c:v>Campeche</c:v>
                </c:pt>
                <c:pt idx="27">
                  <c:v>Zacatecas</c:v>
                </c:pt>
                <c:pt idx="28">
                  <c:v>Chihuahua</c:v>
                </c:pt>
                <c:pt idx="29">
                  <c:v>Morelos</c:v>
                </c:pt>
                <c:pt idx="30">
                  <c:v>Baja California Sur</c:v>
                </c:pt>
                <c:pt idx="31">
                  <c:v>Baja California</c:v>
                </c:pt>
              </c:strCache>
            </c:strRef>
          </c:cat>
          <c:val>
            <c:numRef>
              <c:f>'F44'!$C$7:$C$38</c:f>
              <c:numCache>
                <c:formatCode>0.00%</c:formatCode>
                <c:ptCount val="32"/>
                <c:pt idx="0">
                  <c:v>4.3436319301160264E-2</c:v>
                </c:pt>
                <c:pt idx="1">
                  <c:v>4.4854881266490787E-2</c:v>
                </c:pt>
                <c:pt idx="2">
                  <c:v>4.5508353136987888E-2</c:v>
                </c:pt>
                <c:pt idx="3">
                  <c:v>5.1349744107258816E-2</c:v>
                </c:pt>
                <c:pt idx="4">
                  <c:v>5.1964853178668786E-2</c:v>
                </c:pt>
                <c:pt idx="5">
                  <c:v>5.2513359975292141E-2</c:v>
                </c:pt>
                <c:pt idx="6">
                  <c:v>5.5676836360382925E-2</c:v>
                </c:pt>
                <c:pt idx="7">
                  <c:v>5.6430638484926243E-2</c:v>
                </c:pt>
                <c:pt idx="8">
                  <c:v>5.9226032778498382E-2</c:v>
                </c:pt>
                <c:pt idx="9">
                  <c:v>6.0212787591396019E-2</c:v>
                </c:pt>
                <c:pt idx="10">
                  <c:v>6.1346771609908944E-2</c:v>
                </c:pt>
                <c:pt idx="11">
                  <c:v>6.1632522699274585E-2</c:v>
                </c:pt>
                <c:pt idx="12">
                  <c:v>6.273675934529345E-2</c:v>
                </c:pt>
                <c:pt idx="13">
                  <c:v>6.6915532264288161E-2</c:v>
                </c:pt>
                <c:pt idx="14">
                  <c:v>6.7894005828045417E-2</c:v>
                </c:pt>
                <c:pt idx="15">
                  <c:v>6.901601486960933E-2</c:v>
                </c:pt>
                <c:pt idx="16">
                  <c:v>7.1024070143568138E-2</c:v>
                </c:pt>
                <c:pt idx="17">
                  <c:v>7.1520123045372919E-2</c:v>
                </c:pt>
                <c:pt idx="18">
                  <c:v>7.1619516340332187E-2</c:v>
                </c:pt>
                <c:pt idx="19">
                  <c:v>7.1923992985578555E-2</c:v>
                </c:pt>
                <c:pt idx="20">
                  <c:v>7.4701499236915325E-2</c:v>
                </c:pt>
                <c:pt idx="21">
                  <c:v>7.6986256365328742E-2</c:v>
                </c:pt>
                <c:pt idx="22">
                  <c:v>7.7385647602520424E-2</c:v>
                </c:pt>
                <c:pt idx="23">
                  <c:v>7.8285709152645946E-2</c:v>
                </c:pt>
                <c:pt idx="24">
                  <c:v>7.8454748145788733E-2</c:v>
                </c:pt>
                <c:pt idx="25">
                  <c:v>7.9774813098492048E-2</c:v>
                </c:pt>
                <c:pt idx="26">
                  <c:v>8.1660875425590557E-2</c:v>
                </c:pt>
                <c:pt idx="27">
                  <c:v>8.6597040905134828E-2</c:v>
                </c:pt>
                <c:pt idx="28">
                  <c:v>8.9778675727798657E-2</c:v>
                </c:pt>
                <c:pt idx="29">
                  <c:v>9.2088789786798478E-2</c:v>
                </c:pt>
                <c:pt idx="30">
                  <c:v>9.5558728896279893E-2</c:v>
                </c:pt>
                <c:pt idx="31">
                  <c:v>9.7847653961715159E-2</c:v>
                </c:pt>
              </c:numCache>
            </c:numRef>
          </c:val>
          <c:extLst>
            <c:ext xmlns:c16="http://schemas.microsoft.com/office/drawing/2014/chart" uri="{C3380CC4-5D6E-409C-BE32-E72D297353CC}">
              <c16:uniqueId val="{00000014-C853-409C-B796-D8BFDD8B2E4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'F44'!$B$40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C853-409C-B796-D8BFDD8B2E4C}"/>
                </c:ext>
              </c:extLst>
            </c:dLbl>
            <c:dLbl>
              <c:idx val="1"/>
              <c:delete val="1"/>
              <c:extLst>
                <c:ext xmlns:c15="http://schemas.microsoft.com/office/drawing/2012/chart" uri="{CE6537A1-D6FC-4f65-9D91-7224C49458BB}"/>
                <c:ext xmlns:c16="http://schemas.microsoft.com/office/drawing/2014/chart" uri="{C3380CC4-5D6E-409C-BE32-E72D297353CC}">
                  <c16:uniqueId val="{00000016-C853-409C-B796-D8BFDD8B2E4C}"/>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'F44'!$D$40:$D$41</c:f>
              <c:numCache>
                <c:formatCode>0.00%</c:formatCode>
                <c:ptCount val="2"/>
                <c:pt idx="0">
                  <c:v>6.7400000000000002E-2</c:v>
                </c:pt>
                <c:pt idx="1">
                  <c:v>6.7400000000000002E-2</c:v>
                </c:pt>
              </c:numCache>
            </c:numRef>
          </c:xVal>
          <c:yVal>
            <c:numRef>
              <c:f>'F44'!$C$40:$C$41</c:f>
              <c:numCache>
                <c:formatCode>General</c:formatCode>
                <c:ptCount val="2"/>
                <c:pt idx="0">
                  <c:v>1</c:v>
                </c:pt>
                <c:pt idx="1">
                  <c:v>0</c:v>
                </c:pt>
              </c:numCache>
            </c:numRef>
          </c:yVal>
          <c:smooth val="0"/>
          <c:extLst>
            <c:ext xmlns:c16="http://schemas.microsoft.com/office/drawing/2014/chart" uri="{C3380CC4-5D6E-409C-BE32-E72D297353CC}">
              <c16:uniqueId val="{00000017-C853-409C-B796-D8BFDD8B2E4C}"/>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0C68-41E7-B7F8-6B49482EF45C}"/>
              </c:ext>
            </c:extLst>
          </c:dPt>
          <c:dPt>
            <c:idx val="2"/>
            <c:invertIfNegative val="0"/>
            <c:bubble3D val="0"/>
            <c:extLst>
              <c:ext xmlns:c16="http://schemas.microsoft.com/office/drawing/2014/chart" uri="{C3380CC4-5D6E-409C-BE32-E72D297353CC}">
                <c16:uniqueId val="{00000001-0C68-41E7-B7F8-6B49482EF45C}"/>
              </c:ext>
            </c:extLst>
          </c:dPt>
          <c:dPt>
            <c:idx val="3"/>
            <c:invertIfNegative val="0"/>
            <c:bubble3D val="0"/>
            <c:extLst>
              <c:ext xmlns:c16="http://schemas.microsoft.com/office/drawing/2014/chart" uri="{C3380CC4-5D6E-409C-BE32-E72D297353CC}">
                <c16:uniqueId val="{00000002-0C68-41E7-B7F8-6B49482EF45C}"/>
              </c:ext>
            </c:extLst>
          </c:dPt>
          <c:dPt>
            <c:idx val="4"/>
            <c:invertIfNegative val="0"/>
            <c:bubble3D val="0"/>
            <c:extLst>
              <c:ext xmlns:c16="http://schemas.microsoft.com/office/drawing/2014/chart" uri="{C3380CC4-5D6E-409C-BE32-E72D297353CC}">
                <c16:uniqueId val="{00000003-0C68-41E7-B7F8-6B49482EF45C}"/>
              </c:ext>
            </c:extLst>
          </c:dPt>
          <c:dPt>
            <c:idx val="8"/>
            <c:invertIfNegative val="0"/>
            <c:bubble3D val="0"/>
            <c:extLst>
              <c:ext xmlns:c16="http://schemas.microsoft.com/office/drawing/2014/chart" uri="{C3380CC4-5D6E-409C-BE32-E72D297353CC}">
                <c16:uniqueId val="{00000004-0C68-41E7-B7F8-6B49482EF45C}"/>
              </c:ext>
            </c:extLst>
          </c:dPt>
          <c:dPt>
            <c:idx val="9"/>
            <c:invertIfNegative val="0"/>
            <c:bubble3D val="0"/>
            <c:extLst>
              <c:ext xmlns:c16="http://schemas.microsoft.com/office/drawing/2014/chart" uri="{C3380CC4-5D6E-409C-BE32-E72D297353CC}">
                <c16:uniqueId val="{00000005-0C68-41E7-B7F8-6B49482EF45C}"/>
              </c:ext>
            </c:extLst>
          </c:dPt>
          <c:dPt>
            <c:idx val="12"/>
            <c:invertIfNegative val="0"/>
            <c:bubble3D val="0"/>
            <c:extLst>
              <c:ext xmlns:c16="http://schemas.microsoft.com/office/drawing/2014/chart" uri="{C3380CC4-5D6E-409C-BE32-E72D297353CC}">
                <c16:uniqueId val="{00000006-0C68-41E7-B7F8-6B49482EF45C}"/>
              </c:ext>
            </c:extLst>
          </c:dPt>
          <c:dPt>
            <c:idx val="13"/>
            <c:invertIfNegative val="0"/>
            <c:bubble3D val="0"/>
            <c:extLst>
              <c:ext xmlns:c16="http://schemas.microsoft.com/office/drawing/2014/chart" uri="{C3380CC4-5D6E-409C-BE32-E72D297353CC}">
                <c16:uniqueId val="{00000007-0C68-41E7-B7F8-6B49482EF45C}"/>
              </c:ext>
            </c:extLst>
          </c:dPt>
          <c:dPt>
            <c:idx val="16"/>
            <c:invertIfNegative val="0"/>
            <c:bubble3D val="0"/>
            <c:extLst>
              <c:ext xmlns:c16="http://schemas.microsoft.com/office/drawing/2014/chart" uri="{C3380CC4-5D6E-409C-BE32-E72D297353CC}">
                <c16:uniqueId val="{00000008-0C68-41E7-B7F8-6B49482EF45C}"/>
              </c:ext>
            </c:extLst>
          </c:dPt>
          <c:dPt>
            <c:idx val="17"/>
            <c:invertIfNegative val="0"/>
            <c:bubble3D val="0"/>
            <c:extLst>
              <c:ext xmlns:c16="http://schemas.microsoft.com/office/drawing/2014/chart" uri="{C3380CC4-5D6E-409C-BE32-E72D297353CC}">
                <c16:uniqueId val="{00000009-0C68-41E7-B7F8-6B49482EF45C}"/>
              </c:ext>
            </c:extLst>
          </c:dPt>
          <c:dPt>
            <c:idx val="22"/>
            <c:invertIfNegative val="0"/>
            <c:bubble3D val="0"/>
            <c:extLst>
              <c:ext xmlns:c16="http://schemas.microsoft.com/office/drawing/2014/chart" uri="{C3380CC4-5D6E-409C-BE32-E72D297353CC}">
                <c16:uniqueId val="{0000000A-0C68-41E7-B7F8-6B49482EF45C}"/>
              </c:ext>
            </c:extLst>
          </c:dPt>
          <c:dPt>
            <c:idx val="23"/>
            <c:invertIfNegative val="0"/>
            <c:bubble3D val="0"/>
            <c:extLst>
              <c:ext xmlns:c16="http://schemas.microsoft.com/office/drawing/2014/chart" uri="{C3380CC4-5D6E-409C-BE32-E72D297353CC}">
                <c16:uniqueId val="{0000000B-0C68-41E7-B7F8-6B49482EF45C}"/>
              </c:ext>
            </c:extLst>
          </c:dPt>
          <c:dPt>
            <c:idx val="24"/>
            <c:invertIfNegative val="0"/>
            <c:bubble3D val="0"/>
            <c:extLst>
              <c:ext xmlns:c16="http://schemas.microsoft.com/office/drawing/2014/chart" uri="{C3380CC4-5D6E-409C-BE32-E72D297353CC}">
                <c16:uniqueId val="{0000000C-0C68-41E7-B7F8-6B49482EF45C}"/>
              </c:ext>
            </c:extLst>
          </c:dPt>
          <c:dPt>
            <c:idx val="25"/>
            <c:invertIfNegative val="0"/>
            <c:bubble3D val="0"/>
            <c:extLst>
              <c:ext xmlns:c16="http://schemas.microsoft.com/office/drawing/2014/chart" uri="{C3380CC4-5D6E-409C-BE32-E72D297353CC}">
                <c16:uniqueId val="{0000000D-0C68-41E7-B7F8-6B49482EF45C}"/>
              </c:ext>
            </c:extLst>
          </c:dPt>
          <c:dPt>
            <c:idx val="26"/>
            <c:invertIfNegative val="0"/>
            <c:bubble3D val="0"/>
            <c:extLst>
              <c:ext xmlns:c16="http://schemas.microsoft.com/office/drawing/2014/chart" uri="{C3380CC4-5D6E-409C-BE32-E72D297353CC}">
                <c16:uniqueId val="{0000000E-0C68-41E7-B7F8-6B49482EF45C}"/>
              </c:ext>
            </c:extLst>
          </c:dPt>
          <c:dPt>
            <c:idx val="28"/>
            <c:invertIfNegative val="0"/>
            <c:bubble3D val="0"/>
            <c:extLst>
              <c:ext xmlns:c16="http://schemas.microsoft.com/office/drawing/2014/chart" uri="{C3380CC4-5D6E-409C-BE32-E72D297353CC}">
                <c16:uniqueId val="{0000000F-0C68-41E7-B7F8-6B49482EF45C}"/>
              </c:ext>
            </c:extLst>
          </c:dPt>
          <c:dPt>
            <c:idx val="29"/>
            <c:invertIfNegative val="0"/>
            <c:bubble3D val="0"/>
            <c:spPr>
              <a:solidFill>
                <a:srgbClr val="FBBB27"/>
              </a:solidFill>
              <a:ln>
                <a:noFill/>
              </a:ln>
              <a:effectLst/>
            </c:spPr>
            <c:extLst>
              <c:ext xmlns:c16="http://schemas.microsoft.com/office/drawing/2014/chart" uri="{C3380CC4-5D6E-409C-BE32-E72D297353CC}">
                <c16:uniqueId val="{00000011-0C68-41E7-B7F8-6B49482EF45C}"/>
              </c:ext>
            </c:extLst>
          </c:dPt>
          <c:dPt>
            <c:idx val="30"/>
            <c:invertIfNegative val="0"/>
            <c:bubble3D val="0"/>
            <c:extLst>
              <c:ext xmlns:c16="http://schemas.microsoft.com/office/drawing/2014/chart" uri="{C3380CC4-5D6E-409C-BE32-E72D297353CC}">
                <c16:uniqueId val="{00000012-0C68-41E7-B7F8-6B49482EF45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'F45'!$B$7:$B$38</c:f>
              <c:strCache>
                <c:ptCount val="32"/>
                <c:pt idx="0">
                  <c:v>Aguascalientes</c:v>
                </c:pt>
                <c:pt idx="1">
                  <c:v>Tabasco</c:v>
                </c:pt>
                <c:pt idx="2">
                  <c:v>Estado de México</c:v>
                </c:pt>
                <c:pt idx="3">
                  <c:v>Quintana Roo</c:v>
                </c:pt>
                <c:pt idx="4">
                  <c:v>Morelos</c:v>
                </c:pt>
                <c:pt idx="5">
                  <c:v>Oaxaca</c:v>
                </c:pt>
                <c:pt idx="6">
                  <c:v>Chihuahua</c:v>
                </c:pt>
                <c:pt idx="7">
                  <c:v>Hidalgo</c:v>
                </c:pt>
                <c:pt idx="8">
                  <c:v>Chiapas</c:v>
                </c:pt>
                <c:pt idx="9">
                  <c:v>Colima</c:v>
                </c:pt>
                <c:pt idx="10">
                  <c:v>Ciudad de México</c:v>
                </c:pt>
                <c:pt idx="11">
                  <c:v>Guerrero</c:v>
                </c:pt>
                <c:pt idx="12">
                  <c:v>Sinaloa</c:v>
                </c:pt>
                <c:pt idx="13">
                  <c:v>Tamaulipas</c:v>
                </c:pt>
                <c:pt idx="14">
                  <c:v>Michoacán</c:v>
                </c:pt>
                <c:pt idx="15">
                  <c:v>Baja California Sur</c:v>
                </c:pt>
                <c:pt idx="16">
                  <c:v>San Luis Potosí</c:v>
                </c:pt>
                <c:pt idx="17">
                  <c:v>Campeche</c:v>
                </c:pt>
                <c:pt idx="18">
                  <c:v>Nayarit</c:v>
                </c:pt>
                <c:pt idx="19">
                  <c:v>Veracruz</c:v>
                </c:pt>
                <c:pt idx="20">
                  <c:v>Durango</c:v>
                </c:pt>
                <c:pt idx="21">
                  <c:v>Coahuila</c:v>
                </c:pt>
                <c:pt idx="22">
                  <c:v>Querétaro</c:v>
                </c:pt>
                <c:pt idx="23">
                  <c:v>Sonora</c:v>
                </c:pt>
                <c:pt idx="24">
                  <c:v>Yucatán</c:v>
                </c:pt>
                <c:pt idx="25">
                  <c:v>Puebla</c:v>
                </c:pt>
                <c:pt idx="26">
                  <c:v>Baja California</c:v>
                </c:pt>
                <c:pt idx="27">
                  <c:v>Nuevo León</c:v>
                </c:pt>
                <c:pt idx="28">
                  <c:v>Guanajuato</c:v>
                </c:pt>
                <c:pt idx="29">
                  <c:v>Jalisco</c:v>
                </c:pt>
                <c:pt idx="30">
                  <c:v>Tlaxcala</c:v>
                </c:pt>
                <c:pt idx="31">
                  <c:v>Zacatecas</c:v>
                </c:pt>
              </c:strCache>
            </c:strRef>
          </c:cat>
          <c:val>
            <c:numRef>
              <c:f>'F45'!$C$7:$C$38</c:f>
              <c:numCache>
                <c:formatCode>0.00%</c:formatCode>
                <c:ptCount val="32"/>
                <c:pt idx="0">
                  <c:v>2.4530615232587906E-2</c:v>
                </c:pt>
                <c:pt idx="1">
                  <c:v>2.982937596945472E-2</c:v>
                </c:pt>
                <c:pt idx="2">
                  <c:v>3.2597111462276306E-2</c:v>
                </c:pt>
                <c:pt idx="3">
                  <c:v>3.2882585436345084E-2</c:v>
                </c:pt>
                <c:pt idx="4">
                  <c:v>3.3232486027464363E-2</c:v>
                </c:pt>
                <c:pt idx="5">
                  <c:v>3.3757075252853347E-2</c:v>
                </c:pt>
                <c:pt idx="6">
                  <c:v>3.4384486135737101E-2</c:v>
                </c:pt>
                <c:pt idx="7">
                  <c:v>3.4670317472063984E-2</c:v>
                </c:pt>
                <c:pt idx="8">
                  <c:v>3.694891402966282E-2</c:v>
                </c:pt>
                <c:pt idx="9">
                  <c:v>3.7175888306123922E-2</c:v>
                </c:pt>
                <c:pt idx="10">
                  <c:v>3.8865916297353864E-2</c:v>
                </c:pt>
                <c:pt idx="11">
                  <c:v>3.8906511546180036E-2</c:v>
                </c:pt>
                <c:pt idx="12">
                  <c:v>4.2566495566962133E-2</c:v>
                </c:pt>
                <c:pt idx="13">
                  <c:v>4.2987105747904195E-2</c:v>
                </c:pt>
                <c:pt idx="14">
                  <c:v>4.3222444290864262E-2</c:v>
                </c:pt>
                <c:pt idx="15">
                  <c:v>4.3383256276317436E-2</c:v>
                </c:pt>
                <c:pt idx="16">
                  <c:v>4.4944659786111223E-2</c:v>
                </c:pt>
                <c:pt idx="17">
                  <c:v>4.5400466377956465E-2</c:v>
                </c:pt>
                <c:pt idx="18">
                  <c:v>4.601275693646753E-2</c:v>
                </c:pt>
                <c:pt idx="19">
                  <c:v>5.005457808366174E-2</c:v>
                </c:pt>
                <c:pt idx="20">
                  <c:v>5.0150404649040345E-2</c:v>
                </c:pt>
                <c:pt idx="21">
                  <c:v>5.0556314659379334E-2</c:v>
                </c:pt>
                <c:pt idx="22">
                  <c:v>5.0741716345487402E-2</c:v>
                </c:pt>
                <c:pt idx="23">
                  <c:v>5.2392075117021333E-2</c:v>
                </c:pt>
                <c:pt idx="24">
                  <c:v>5.3567372600325264E-2</c:v>
                </c:pt>
                <c:pt idx="25">
                  <c:v>5.3602730019020717E-2</c:v>
                </c:pt>
                <c:pt idx="26">
                  <c:v>5.465626659956941E-2</c:v>
                </c:pt>
                <c:pt idx="27">
                  <c:v>5.5671327945988218E-2</c:v>
                </c:pt>
                <c:pt idx="28">
                  <c:v>5.7524028116482578E-2</c:v>
                </c:pt>
                <c:pt idx="29">
                  <c:v>6.2054367201426E-2</c:v>
                </c:pt>
                <c:pt idx="30">
                  <c:v>6.5323240200087493E-2</c:v>
                </c:pt>
                <c:pt idx="31">
                  <c:v>6.7806391795492832E-2</c:v>
                </c:pt>
              </c:numCache>
            </c:numRef>
          </c:val>
          <c:extLst>
            <c:ext xmlns:c16="http://schemas.microsoft.com/office/drawing/2014/chart" uri="{C3380CC4-5D6E-409C-BE32-E72D297353CC}">
              <c16:uniqueId val="{00000013-0C68-41E7-B7F8-6B49482EF45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'F45'!$B$40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4-0C68-41E7-B7F8-6B49482EF45C}"/>
                </c:ext>
              </c:extLst>
            </c:dLbl>
            <c:dLbl>
              <c:idx val="1"/>
              <c:delete val="1"/>
              <c:extLst>
                <c:ext xmlns:c15="http://schemas.microsoft.com/office/drawing/2012/chart" uri="{CE6537A1-D6FC-4f65-9D91-7224C49458BB}"/>
                <c:ext xmlns:c16="http://schemas.microsoft.com/office/drawing/2014/chart" uri="{C3380CC4-5D6E-409C-BE32-E72D297353CC}">
                  <c16:uniqueId val="{00000015-0C68-41E7-B7F8-6B49482EF45C}"/>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'F45'!$D$40:$D$41</c:f>
              <c:numCache>
                <c:formatCode>0.00%</c:formatCode>
                <c:ptCount val="2"/>
                <c:pt idx="0">
                  <c:v>4.5599999999999995E-2</c:v>
                </c:pt>
                <c:pt idx="1">
                  <c:v>4.5599999999999995E-2</c:v>
                </c:pt>
              </c:numCache>
            </c:numRef>
          </c:xVal>
          <c:yVal>
            <c:numRef>
              <c:f>'F45'!$C$40:$C$41</c:f>
              <c:numCache>
                <c:formatCode>General</c:formatCode>
                <c:ptCount val="2"/>
                <c:pt idx="0">
                  <c:v>1</c:v>
                </c:pt>
                <c:pt idx="1">
                  <c:v>0</c:v>
                </c:pt>
              </c:numCache>
            </c:numRef>
          </c:yVal>
          <c:smooth val="0"/>
          <c:extLst>
            <c:ext xmlns:c16="http://schemas.microsoft.com/office/drawing/2014/chart" uri="{C3380CC4-5D6E-409C-BE32-E72D297353CC}">
              <c16:uniqueId val="{00000016-0C68-41E7-B7F8-6B49482EF45C}"/>
            </c:ext>
          </c:extLst>
        </c:ser>
        <c:dLbls>
          <c:showLegendKey val="0"/>
          <c:showVal val="0"/>
          <c:showCatName val="0"/>
          <c:showSerName val="0"/>
          <c:showPercent val="0"/>
          <c:showBubbleSize val="0"/>
        </c:dLbls>
        <c:axId val="454604320"/>
        <c:axId val="454608912"/>
      </c:scatterChart>
      <c:valAx>
        <c:axId val="403253368"/>
        <c:scaling>
          <c:orientation val="minMax"/>
          <c:max val="7.0000000000000007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AF50-43E9-AB86-9D24A774A8E2}"/>
              </c:ext>
            </c:extLst>
          </c:dPt>
          <c:dPt>
            <c:idx val="2"/>
            <c:invertIfNegative val="0"/>
            <c:bubble3D val="0"/>
            <c:extLst>
              <c:ext xmlns:c16="http://schemas.microsoft.com/office/drawing/2014/chart" uri="{C3380CC4-5D6E-409C-BE32-E72D297353CC}">
                <c16:uniqueId val="{00000001-AF50-43E9-AB86-9D24A774A8E2}"/>
              </c:ext>
            </c:extLst>
          </c:dPt>
          <c:dPt>
            <c:idx val="7"/>
            <c:invertIfNegative val="0"/>
            <c:bubble3D val="0"/>
            <c:spPr>
              <a:solidFill>
                <a:srgbClr val="FBBB27"/>
              </a:solidFill>
              <a:ln>
                <a:noFill/>
              </a:ln>
              <a:effectLst/>
            </c:spPr>
            <c:extLst>
              <c:ext xmlns:c16="http://schemas.microsoft.com/office/drawing/2014/chart" uri="{C3380CC4-5D6E-409C-BE32-E72D297353CC}">
                <c16:uniqueId val="{00000003-AF50-43E9-AB86-9D24A774A8E2}"/>
              </c:ext>
            </c:extLst>
          </c:dPt>
          <c:dPt>
            <c:idx val="9"/>
            <c:invertIfNegative val="0"/>
            <c:bubble3D val="0"/>
            <c:extLst>
              <c:ext xmlns:c16="http://schemas.microsoft.com/office/drawing/2014/chart" uri="{C3380CC4-5D6E-409C-BE32-E72D297353CC}">
                <c16:uniqueId val="{00000004-AF50-43E9-AB86-9D24A774A8E2}"/>
              </c:ext>
            </c:extLst>
          </c:dPt>
          <c:dPt>
            <c:idx val="11"/>
            <c:invertIfNegative val="0"/>
            <c:bubble3D val="0"/>
            <c:extLst>
              <c:ext xmlns:c16="http://schemas.microsoft.com/office/drawing/2014/chart" uri="{C3380CC4-5D6E-409C-BE32-E72D297353CC}">
                <c16:uniqueId val="{00000005-AF50-43E9-AB86-9D24A774A8E2}"/>
              </c:ext>
            </c:extLst>
          </c:dPt>
          <c:dPt>
            <c:idx val="13"/>
            <c:invertIfNegative val="0"/>
            <c:bubble3D val="0"/>
            <c:extLst>
              <c:ext xmlns:c16="http://schemas.microsoft.com/office/drawing/2014/chart" uri="{C3380CC4-5D6E-409C-BE32-E72D297353CC}">
                <c16:uniqueId val="{00000006-AF50-43E9-AB86-9D24A774A8E2}"/>
              </c:ext>
            </c:extLst>
          </c:dPt>
          <c:dPt>
            <c:idx val="15"/>
            <c:invertIfNegative val="0"/>
            <c:bubble3D val="0"/>
            <c:extLst>
              <c:ext xmlns:c16="http://schemas.microsoft.com/office/drawing/2014/chart" uri="{C3380CC4-5D6E-409C-BE32-E72D297353CC}">
                <c16:uniqueId val="{00000007-AF50-43E9-AB86-9D24A774A8E2}"/>
              </c:ext>
            </c:extLst>
          </c:dPt>
          <c:dPt>
            <c:idx val="16"/>
            <c:invertIfNegative val="0"/>
            <c:bubble3D val="0"/>
            <c:extLst>
              <c:ext xmlns:c16="http://schemas.microsoft.com/office/drawing/2014/chart" uri="{C3380CC4-5D6E-409C-BE32-E72D297353CC}">
                <c16:uniqueId val="{00000008-AF50-43E9-AB86-9D24A774A8E2}"/>
              </c:ext>
            </c:extLst>
          </c:dPt>
          <c:dPt>
            <c:idx val="17"/>
            <c:invertIfNegative val="0"/>
            <c:bubble3D val="0"/>
            <c:extLst>
              <c:ext xmlns:c16="http://schemas.microsoft.com/office/drawing/2014/chart" uri="{C3380CC4-5D6E-409C-BE32-E72D297353CC}">
                <c16:uniqueId val="{00000009-AF50-43E9-AB86-9D24A774A8E2}"/>
              </c:ext>
            </c:extLst>
          </c:dPt>
          <c:dPt>
            <c:idx val="18"/>
            <c:invertIfNegative val="0"/>
            <c:bubble3D val="0"/>
            <c:extLst>
              <c:ext xmlns:c16="http://schemas.microsoft.com/office/drawing/2014/chart" uri="{C3380CC4-5D6E-409C-BE32-E72D297353CC}">
                <c16:uniqueId val="{0000000A-AF50-43E9-AB86-9D24A774A8E2}"/>
              </c:ext>
            </c:extLst>
          </c:dPt>
          <c:dPt>
            <c:idx val="19"/>
            <c:invertIfNegative val="0"/>
            <c:bubble3D val="0"/>
            <c:extLst>
              <c:ext xmlns:c16="http://schemas.microsoft.com/office/drawing/2014/chart" uri="{C3380CC4-5D6E-409C-BE32-E72D297353CC}">
                <c16:uniqueId val="{0000000B-AF50-43E9-AB86-9D24A774A8E2}"/>
              </c:ext>
            </c:extLst>
          </c:dPt>
          <c:dPt>
            <c:idx val="21"/>
            <c:invertIfNegative val="0"/>
            <c:bubble3D val="0"/>
            <c:extLst>
              <c:ext xmlns:c16="http://schemas.microsoft.com/office/drawing/2014/chart" uri="{C3380CC4-5D6E-409C-BE32-E72D297353CC}">
                <c16:uniqueId val="{0000000C-AF50-43E9-AB86-9D24A774A8E2}"/>
              </c:ext>
            </c:extLst>
          </c:dPt>
          <c:dPt>
            <c:idx val="22"/>
            <c:invertIfNegative val="0"/>
            <c:bubble3D val="0"/>
            <c:extLst>
              <c:ext xmlns:c16="http://schemas.microsoft.com/office/drawing/2014/chart" uri="{C3380CC4-5D6E-409C-BE32-E72D297353CC}">
                <c16:uniqueId val="{0000000D-AF50-43E9-AB86-9D24A774A8E2}"/>
              </c:ext>
            </c:extLst>
          </c:dPt>
          <c:dPt>
            <c:idx val="24"/>
            <c:invertIfNegative val="0"/>
            <c:bubble3D val="0"/>
            <c:extLst>
              <c:ext xmlns:c16="http://schemas.microsoft.com/office/drawing/2014/chart" uri="{C3380CC4-5D6E-409C-BE32-E72D297353CC}">
                <c16:uniqueId val="{0000000E-AF50-43E9-AB86-9D24A774A8E2}"/>
              </c:ext>
            </c:extLst>
          </c:dPt>
          <c:dPt>
            <c:idx val="26"/>
            <c:invertIfNegative val="0"/>
            <c:bubble3D val="0"/>
            <c:extLst>
              <c:ext xmlns:c16="http://schemas.microsoft.com/office/drawing/2014/chart" uri="{C3380CC4-5D6E-409C-BE32-E72D297353CC}">
                <c16:uniqueId val="{0000000F-AF50-43E9-AB86-9D24A774A8E2}"/>
              </c:ext>
            </c:extLst>
          </c:dPt>
          <c:dPt>
            <c:idx val="27"/>
            <c:invertIfNegative val="0"/>
            <c:bubble3D val="0"/>
            <c:extLst>
              <c:ext xmlns:c16="http://schemas.microsoft.com/office/drawing/2014/chart" uri="{C3380CC4-5D6E-409C-BE32-E72D297353CC}">
                <c16:uniqueId val="{00000010-AF50-43E9-AB86-9D24A774A8E2}"/>
              </c:ext>
            </c:extLst>
          </c:dPt>
          <c:dPt>
            <c:idx val="28"/>
            <c:invertIfNegative val="0"/>
            <c:bubble3D val="0"/>
            <c:extLst>
              <c:ext xmlns:c16="http://schemas.microsoft.com/office/drawing/2014/chart" uri="{C3380CC4-5D6E-409C-BE32-E72D297353CC}">
                <c16:uniqueId val="{00000011-AF50-43E9-AB86-9D24A774A8E2}"/>
              </c:ext>
            </c:extLst>
          </c:dPt>
          <c:dPt>
            <c:idx val="29"/>
            <c:invertIfNegative val="0"/>
            <c:bubble3D val="0"/>
            <c:extLst>
              <c:ext xmlns:c16="http://schemas.microsoft.com/office/drawing/2014/chart" uri="{C3380CC4-5D6E-409C-BE32-E72D297353CC}">
                <c16:uniqueId val="{00000012-AF50-43E9-AB86-9D24A774A8E2}"/>
              </c:ext>
            </c:extLst>
          </c:dPt>
          <c:dPt>
            <c:idx val="30"/>
            <c:invertIfNegative val="0"/>
            <c:bubble3D val="0"/>
            <c:extLst>
              <c:ext xmlns:c16="http://schemas.microsoft.com/office/drawing/2014/chart" uri="{C3380CC4-5D6E-409C-BE32-E72D297353CC}">
                <c16:uniqueId val="{00000013-AF50-43E9-AB86-9D24A774A8E2}"/>
              </c:ext>
            </c:extLst>
          </c:dPt>
          <c:dPt>
            <c:idx val="31"/>
            <c:invertIfNegative val="0"/>
            <c:bubble3D val="0"/>
            <c:extLst>
              <c:ext xmlns:c16="http://schemas.microsoft.com/office/drawing/2014/chart" uri="{C3380CC4-5D6E-409C-BE32-E72D297353CC}">
                <c16:uniqueId val="{00000014-AF50-43E9-AB86-9D24A774A8E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'F46'!$B$7:$B$38</c:f>
              <c:strCache>
                <c:ptCount val="32"/>
                <c:pt idx="0">
                  <c:v>Querétaro</c:v>
                </c:pt>
                <c:pt idx="1">
                  <c:v>Quintana Roo</c:v>
                </c:pt>
                <c:pt idx="2">
                  <c:v>Campeche</c:v>
                </c:pt>
                <c:pt idx="3">
                  <c:v>Guerrero</c:v>
                </c:pt>
                <c:pt idx="4">
                  <c:v>Ciudad de México</c:v>
                </c:pt>
                <c:pt idx="5">
                  <c:v>Durango</c:v>
                </c:pt>
                <c:pt idx="6">
                  <c:v>Puebla</c:v>
                </c:pt>
                <c:pt idx="7">
                  <c:v>Jalisco</c:v>
                </c:pt>
                <c:pt idx="8">
                  <c:v>Zacatecas</c:v>
                </c:pt>
                <c:pt idx="9">
                  <c:v>Oaxaca</c:v>
                </c:pt>
                <c:pt idx="10">
                  <c:v>Tabasco</c:v>
                </c:pt>
                <c:pt idx="11">
                  <c:v>Nuevo León</c:v>
                </c:pt>
                <c:pt idx="12">
                  <c:v>Coahuila</c:v>
                </c:pt>
                <c:pt idx="13">
                  <c:v>Yucatán</c:v>
                </c:pt>
                <c:pt idx="14">
                  <c:v>Aguascalientes</c:v>
                </c:pt>
                <c:pt idx="15">
                  <c:v>Sonora</c:v>
                </c:pt>
                <c:pt idx="16">
                  <c:v>Estado de México</c:v>
                </c:pt>
                <c:pt idx="17">
                  <c:v>Tamaulipas</c:v>
                </c:pt>
                <c:pt idx="18">
                  <c:v>Sinaloa</c:v>
                </c:pt>
                <c:pt idx="19">
                  <c:v>Guanajuato</c:v>
                </c:pt>
                <c:pt idx="20">
                  <c:v>San Luis Potosí</c:v>
                </c:pt>
                <c:pt idx="21">
                  <c:v>Morelos</c:v>
                </c:pt>
                <c:pt idx="22">
                  <c:v>Veracruz</c:v>
                </c:pt>
                <c:pt idx="23">
                  <c:v>Baja California Sur</c:v>
                </c:pt>
                <c:pt idx="24">
                  <c:v>Nayarit</c:v>
                </c:pt>
                <c:pt idx="25">
                  <c:v>Tlaxcala</c:v>
                </c:pt>
                <c:pt idx="26">
                  <c:v>Baja California</c:v>
                </c:pt>
                <c:pt idx="27">
                  <c:v>Colima</c:v>
                </c:pt>
                <c:pt idx="28">
                  <c:v>Chiapas</c:v>
                </c:pt>
                <c:pt idx="29">
                  <c:v>Hidalgo</c:v>
                </c:pt>
                <c:pt idx="30">
                  <c:v>Chihuahua</c:v>
                </c:pt>
                <c:pt idx="31">
                  <c:v>Michoacán</c:v>
                </c:pt>
              </c:strCache>
            </c:strRef>
          </c:cat>
          <c:val>
            <c:numRef>
              <c:f>'F46'!$C$7:$C$38</c:f>
              <c:numCache>
                <c:formatCode>0.00%</c:formatCode>
                <c:ptCount val="32"/>
                <c:pt idx="0">
                  <c:v>6.159826763025384E-2</c:v>
                </c:pt>
                <c:pt idx="1">
                  <c:v>6.5632718608446688E-2</c:v>
                </c:pt>
                <c:pt idx="2">
                  <c:v>6.6973446381949492E-2</c:v>
                </c:pt>
                <c:pt idx="3">
                  <c:v>6.8246355230806605E-2</c:v>
                </c:pt>
                <c:pt idx="4">
                  <c:v>7.6717445761376624E-2</c:v>
                </c:pt>
                <c:pt idx="5">
                  <c:v>7.6904194774260443E-2</c:v>
                </c:pt>
                <c:pt idx="6">
                  <c:v>8.756172277038686E-2</c:v>
                </c:pt>
                <c:pt idx="7">
                  <c:v>8.94671196937767E-2</c:v>
                </c:pt>
                <c:pt idx="8">
                  <c:v>9.0722527355558358E-2</c:v>
                </c:pt>
                <c:pt idx="9">
                  <c:v>9.2252333686790589E-2</c:v>
                </c:pt>
                <c:pt idx="10">
                  <c:v>9.2703354414629305E-2</c:v>
                </c:pt>
                <c:pt idx="11">
                  <c:v>9.3473842154391071E-2</c:v>
                </c:pt>
                <c:pt idx="12">
                  <c:v>9.4425984382788E-2</c:v>
                </c:pt>
                <c:pt idx="13">
                  <c:v>9.5198897997580884E-2</c:v>
                </c:pt>
                <c:pt idx="14">
                  <c:v>9.5332574975970585E-2</c:v>
                </c:pt>
                <c:pt idx="15">
                  <c:v>9.5389792292976325E-2</c:v>
                </c:pt>
                <c:pt idx="16">
                  <c:v>9.5548512569329488E-2</c:v>
                </c:pt>
                <c:pt idx="17">
                  <c:v>9.5682392404735861E-2</c:v>
                </c:pt>
                <c:pt idx="18">
                  <c:v>9.597010563972698E-2</c:v>
                </c:pt>
                <c:pt idx="19">
                  <c:v>9.622930339767391E-2</c:v>
                </c:pt>
                <c:pt idx="20">
                  <c:v>9.6726367989638934E-2</c:v>
                </c:pt>
                <c:pt idx="21">
                  <c:v>9.8221008212078312E-2</c:v>
                </c:pt>
                <c:pt idx="22">
                  <c:v>9.8709436909749301E-2</c:v>
                </c:pt>
                <c:pt idx="23">
                  <c:v>0.10307084978184085</c:v>
                </c:pt>
                <c:pt idx="24">
                  <c:v>0.10782092488188705</c:v>
                </c:pt>
                <c:pt idx="25">
                  <c:v>0.10805963457011543</c:v>
                </c:pt>
                <c:pt idx="26">
                  <c:v>0.11107774154796642</c:v>
                </c:pt>
                <c:pt idx="27">
                  <c:v>0.11621721711611628</c:v>
                </c:pt>
                <c:pt idx="28">
                  <c:v>0.124382317588924</c:v>
                </c:pt>
                <c:pt idx="29">
                  <c:v>0.12819695359546582</c:v>
                </c:pt>
                <c:pt idx="30">
                  <c:v>0.13037159344014182</c:v>
                </c:pt>
                <c:pt idx="31">
                  <c:v>0.13300665934367689</c:v>
                </c:pt>
              </c:numCache>
            </c:numRef>
          </c:val>
          <c:extLst>
            <c:ext xmlns:c16="http://schemas.microsoft.com/office/drawing/2014/chart" uri="{C3380CC4-5D6E-409C-BE32-E72D297353CC}">
              <c16:uniqueId val="{00000015-AF50-43E9-AB86-9D24A774A8E2}"/>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'F46'!$B$40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6-AF50-43E9-AB86-9D24A774A8E2}"/>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AF50-43E9-AB86-9D24A774A8E2}"/>
                </c:ext>
              </c:extLst>
            </c:dLbl>
            <c:dLbl>
              <c:idx val="1"/>
              <c:delete val="1"/>
              <c:extLst>
                <c:ext xmlns:c15="http://schemas.microsoft.com/office/drawing/2012/chart" uri="{CE6537A1-D6FC-4f65-9D91-7224C49458BB}"/>
                <c:ext xmlns:c16="http://schemas.microsoft.com/office/drawing/2014/chart" uri="{C3380CC4-5D6E-409C-BE32-E72D297353CC}">
                  <c16:uniqueId val="{00000017-AF50-43E9-AB86-9D24A774A8E2}"/>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'F46'!$D$40:$D$41</c:f>
              <c:numCache>
                <c:formatCode>0.00%</c:formatCode>
                <c:ptCount val="2"/>
                <c:pt idx="0">
                  <c:v>9.2200000000000004E-2</c:v>
                </c:pt>
                <c:pt idx="1">
                  <c:v>9.2200000000000004E-2</c:v>
                </c:pt>
              </c:numCache>
            </c:numRef>
          </c:xVal>
          <c:yVal>
            <c:numRef>
              <c:f>'F46'!$C$40:$C$41</c:f>
              <c:numCache>
                <c:formatCode>General</c:formatCode>
                <c:ptCount val="2"/>
                <c:pt idx="0">
                  <c:v>1</c:v>
                </c:pt>
                <c:pt idx="1">
                  <c:v>0</c:v>
                </c:pt>
              </c:numCache>
            </c:numRef>
          </c:yVal>
          <c:smooth val="0"/>
          <c:extLst>
            <c:ext xmlns:c16="http://schemas.microsoft.com/office/drawing/2014/chart" uri="{C3380CC4-5D6E-409C-BE32-E72D297353CC}">
              <c16:uniqueId val="{00000018-AF50-43E9-AB86-9D24A774A8E2}"/>
            </c:ext>
          </c:extLst>
        </c:ser>
        <c:dLbls>
          <c:showLegendKey val="0"/>
          <c:showVal val="0"/>
          <c:showCatName val="0"/>
          <c:showSerName val="0"/>
          <c:showPercent val="0"/>
          <c:showBubbleSize val="0"/>
        </c:dLbls>
        <c:axId val="448630488"/>
        <c:axId val="448631472"/>
      </c:scatterChart>
      <c:valAx>
        <c:axId val="403253368"/>
        <c:scaling>
          <c:orientation val="minMax"/>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'F47'!$A$7:$B$7</c:f>
              <c:strCache>
                <c:ptCount val="2"/>
                <c:pt idx="0">
                  <c:v>marzo</c:v>
                </c:pt>
                <c:pt idx="1">
                  <c:v>2022</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BCA1-433C-B072-48C177C5B09A}"/>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'F47'!$C$6:$E$6</c:f>
              <c:strCache>
                <c:ptCount val="3"/>
                <c:pt idx="0">
                  <c:v>Regular</c:v>
                </c:pt>
                <c:pt idx="1">
                  <c:v>Premium</c:v>
                </c:pt>
                <c:pt idx="2">
                  <c:v>Diésel</c:v>
                </c:pt>
              </c:strCache>
            </c:strRef>
          </c:cat>
          <c:val>
            <c:numRef>
              <c:f>'F47'!$C$7:$E$7</c:f>
              <c:numCache>
                <c:formatCode>General</c:formatCode>
                <c:ptCount val="3"/>
                <c:pt idx="0">
                  <c:v>22.03</c:v>
                </c:pt>
                <c:pt idx="1">
                  <c:v>24.01</c:v>
                </c:pt>
                <c:pt idx="2">
                  <c:v>23.09</c:v>
                </c:pt>
              </c:numCache>
            </c:numRef>
          </c:val>
          <c:extLst>
            <c:ext xmlns:c16="http://schemas.microsoft.com/office/drawing/2014/chart" uri="{C3380CC4-5D6E-409C-BE32-E72D297353CC}">
              <c16:uniqueId val="{00000002-BCA1-433C-B072-48C177C5B09A}"/>
            </c:ext>
          </c:extLst>
        </c:ser>
        <c:ser>
          <c:idx val="1"/>
          <c:order val="1"/>
          <c:tx>
            <c:strRef>
              <c:f>'F47'!$A$8:$B$8</c:f>
              <c:strCache>
                <c:ptCount val="2"/>
                <c:pt idx="0">
                  <c:v>abril</c:v>
                </c:pt>
                <c:pt idx="1">
                  <c:v>2022</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BCA1-433C-B072-48C177C5B09A}"/>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'F47'!$C$6:$E$6</c:f>
              <c:strCache>
                <c:ptCount val="3"/>
                <c:pt idx="0">
                  <c:v>Regular</c:v>
                </c:pt>
                <c:pt idx="1">
                  <c:v>Premium</c:v>
                </c:pt>
                <c:pt idx="2">
                  <c:v>Diésel</c:v>
                </c:pt>
              </c:strCache>
            </c:strRef>
          </c:cat>
          <c:val>
            <c:numRef>
              <c:f>'F47'!$C$8:$E$8</c:f>
              <c:numCache>
                <c:formatCode>General</c:formatCode>
                <c:ptCount val="3"/>
                <c:pt idx="0">
                  <c:v>22.13</c:v>
                </c:pt>
                <c:pt idx="1">
                  <c:v>24.14</c:v>
                </c:pt>
                <c:pt idx="2">
                  <c:v>23.38</c:v>
                </c:pt>
              </c:numCache>
            </c:numRef>
          </c:val>
          <c:extLst>
            <c:ext xmlns:c16="http://schemas.microsoft.com/office/drawing/2014/chart" uri="{C3380CC4-5D6E-409C-BE32-E72D297353CC}">
              <c16:uniqueId val="{00000004-BCA1-433C-B072-48C177C5B09A}"/>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
          <c:min val="15.5"/>
        </c:scaling>
        <c:delete val="0"/>
        <c:axPos val="l"/>
        <c:numFmt formatCode="General"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067E-408B-B931-DCDB88F8ACCA}"/>
              </c:ext>
            </c:extLst>
          </c:dPt>
          <c:dPt>
            <c:idx val="1"/>
            <c:invertIfNegative val="0"/>
            <c:bubble3D val="0"/>
            <c:extLst>
              <c:ext xmlns:c16="http://schemas.microsoft.com/office/drawing/2014/chart" uri="{C3380CC4-5D6E-409C-BE32-E72D297353CC}">
                <c16:uniqueId val="{00000001-067E-408B-B931-DCDB88F8ACCA}"/>
              </c:ext>
            </c:extLst>
          </c:dPt>
          <c:dPt>
            <c:idx val="2"/>
            <c:invertIfNegative val="0"/>
            <c:bubble3D val="0"/>
            <c:extLst>
              <c:ext xmlns:c16="http://schemas.microsoft.com/office/drawing/2014/chart" uri="{C3380CC4-5D6E-409C-BE32-E72D297353CC}">
                <c16:uniqueId val="{00000002-067E-408B-B931-DCDB88F8ACCA}"/>
              </c:ext>
            </c:extLst>
          </c:dPt>
          <c:dPt>
            <c:idx val="3"/>
            <c:invertIfNegative val="0"/>
            <c:bubble3D val="0"/>
            <c:spPr>
              <a:solidFill>
                <a:srgbClr val="595959"/>
              </a:solidFill>
            </c:spPr>
            <c:extLst>
              <c:ext xmlns:c16="http://schemas.microsoft.com/office/drawing/2014/chart" uri="{C3380CC4-5D6E-409C-BE32-E72D297353CC}">
                <c16:uniqueId val="{00000004-067E-408B-B931-DCDB88F8ACCA}"/>
              </c:ext>
            </c:extLst>
          </c:dPt>
          <c:dPt>
            <c:idx val="4"/>
            <c:invertIfNegative val="0"/>
            <c:bubble3D val="0"/>
            <c:extLst>
              <c:ext xmlns:c16="http://schemas.microsoft.com/office/drawing/2014/chart" uri="{C3380CC4-5D6E-409C-BE32-E72D297353CC}">
                <c16:uniqueId val="{00000005-067E-408B-B931-DCDB88F8ACCA}"/>
              </c:ext>
            </c:extLst>
          </c:dPt>
          <c:dPt>
            <c:idx val="5"/>
            <c:invertIfNegative val="0"/>
            <c:bubble3D val="0"/>
            <c:extLst>
              <c:ext xmlns:c16="http://schemas.microsoft.com/office/drawing/2014/chart" uri="{C3380CC4-5D6E-409C-BE32-E72D297353CC}">
                <c16:uniqueId val="{00000006-067E-408B-B931-DCDB88F8ACCA}"/>
              </c:ext>
            </c:extLst>
          </c:dPt>
          <c:dPt>
            <c:idx val="6"/>
            <c:invertIfNegative val="0"/>
            <c:bubble3D val="0"/>
            <c:extLst>
              <c:ext xmlns:c16="http://schemas.microsoft.com/office/drawing/2014/chart" uri="{C3380CC4-5D6E-409C-BE32-E72D297353CC}">
                <c16:uniqueId val="{00000007-067E-408B-B931-DCDB88F8ACCA}"/>
              </c:ext>
            </c:extLst>
          </c:dPt>
          <c:dPt>
            <c:idx val="7"/>
            <c:invertIfNegative val="0"/>
            <c:bubble3D val="0"/>
            <c:extLst>
              <c:ext xmlns:c16="http://schemas.microsoft.com/office/drawing/2014/chart" uri="{C3380CC4-5D6E-409C-BE32-E72D297353CC}">
                <c16:uniqueId val="{00000008-067E-408B-B931-DCDB88F8ACCA}"/>
              </c:ext>
            </c:extLst>
          </c:dPt>
          <c:dPt>
            <c:idx val="8"/>
            <c:invertIfNegative val="0"/>
            <c:bubble3D val="0"/>
            <c:extLst>
              <c:ext xmlns:c16="http://schemas.microsoft.com/office/drawing/2014/chart" uri="{C3380CC4-5D6E-409C-BE32-E72D297353CC}">
                <c16:uniqueId val="{00000009-067E-408B-B931-DCDB88F8ACCA}"/>
              </c:ext>
            </c:extLst>
          </c:dPt>
          <c:dPt>
            <c:idx val="9"/>
            <c:invertIfNegative val="0"/>
            <c:bubble3D val="0"/>
            <c:extLst>
              <c:ext xmlns:c16="http://schemas.microsoft.com/office/drawing/2014/chart" uri="{C3380CC4-5D6E-409C-BE32-E72D297353CC}">
                <c16:uniqueId val="{0000000A-067E-408B-B931-DCDB88F8ACCA}"/>
              </c:ext>
            </c:extLst>
          </c:dPt>
          <c:dPt>
            <c:idx val="10"/>
            <c:invertIfNegative val="0"/>
            <c:bubble3D val="0"/>
            <c:extLst>
              <c:ext xmlns:c16="http://schemas.microsoft.com/office/drawing/2014/chart" uri="{C3380CC4-5D6E-409C-BE32-E72D297353CC}">
                <c16:uniqueId val="{0000000B-067E-408B-B931-DCDB88F8ACCA}"/>
              </c:ext>
            </c:extLst>
          </c:dPt>
          <c:dPt>
            <c:idx val="11"/>
            <c:invertIfNegative val="0"/>
            <c:bubble3D val="0"/>
            <c:extLst>
              <c:ext xmlns:c16="http://schemas.microsoft.com/office/drawing/2014/chart" uri="{C3380CC4-5D6E-409C-BE32-E72D297353CC}">
                <c16:uniqueId val="{0000000C-067E-408B-B931-DCDB88F8ACCA}"/>
              </c:ext>
            </c:extLst>
          </c:dPt>
          <c:dPt>
            <c:idx val="12"/>
            <c:invertIfNegative val="0"/>
            <c:bubble3D val="0"/>
            <c:extLst>
              <c:ext xmlns:c16="http://schemas.microsoft.com/office/drawing/2014/chart" uri="{C3380CC4-5D6E-409C-BE32-E72D297353CC}">
                <c16:uniqueId val="{0000000D-067E-408B-B931-DCDB88F8ACCA}"/>
              </c:ext>
            </c:extLst>
          </c:dPt>
          <c:dPt>
            <c:idx val="13"/>
            <c:invertIfNegative val="0"/>
            <c:bubble3D val="0"/>
            <c:extLst>
              <c:ext xmlns:c16="http://schemas.microsoft.com/office/drawing/2014/chart" uri="{C3380CC4-5D6E-409C-BE32-E72D297353CC}">
                <c16:uniqueId val="{0000000E-067E-408B-B931-DCDB88F8ACCA}"/>
              </c:ext>
            </c:extLst>
          </c:dPt>
          <c:dPt>
            <c:idx val="14"/>
            <c:invertIfNegative val="0"/>
            <c:bubble3D val="0"/>
            <c:extLst>
              <c:ext xmlns:c16="http://schemas.microsoft.com/office/drawing/2014/chart" uri="{C3380CC4-5D6E-409C-BE32-E72D297353CC}">
                <c16:uniqueId val="{0000000F-067E-408B-B931-DCDB88F8ACCA}"/>
              </c:ext>
            </c:extLst>
          </c:dPt>
          <c:dPt>
            <c:idx val="15"/>
            <c:invertIfNegative val="0"/>
            <c:bubble3D val="0"/>
            <c:spPr>
              <a:solidFill>
                <a:srgbClr val="595959"/>
              </a:solidFill>
            </c:spPr>
            <c:extLst>
              <c:ext xmlns:c16="http://schemas.microsoft.com/office/drawing/2014/chart" uri="{C3380CC4-5D6E-409C-BE32-E72D297353CC}">
                <c16:uniqueId val="{00000011-067E-408B-B931-DCDB88F8ACCA}"/>
              </c:ext>
            </c:extLst>
          </c:dPt>
          <c:dPt>
            <c:idx val="16"/>
            <c:invertIfNegative val="0"/>
            <c:bubble3D val="0"/>
            <c:extLst>
              <c:ext xmlns:c16="http://schemas.microsoft.com/office/drawing/2014/chart" uri="{C3380CC4-5D6E-409C-BE32-E72D297353CC}">
                <c16:uniqueId val="{00000012-067E-408B-B931-DCDB88F8ACCA}"/>
              </c:ext>
            </c:extLst>
          </c:dPt>
          <c:dPt>
            <c:idx val="17"/>
            <c:invertIfNegative val="0"/>
            <c:bubble3D val="0"/>
            <c:extLst>
              <c:ext xmlns:c16="http://schemas.microsoft.com/office/drawing/2014/chart" uri="{C3380CC4-5D6E-409C-BE32-E72D297353CC}">
                <c16:uniqueId val="{00000013-067E-408B-B931-DCDB88F8ACCA}"/>
              </c:ext>
            </c:extLst>
          </c:dPt>
          <c:dPt>
            <c:idx val="18"/>
            <c:invertIfNegative val="0"/>
            <c:bubble3D val="0"/>
            <c:extLst>
              <c:ext xmlns:c16="http://schemas.microsoft.com/office/drawing/2014/chart" uri="{C3380CC4-5D6E-409C-BE32-E72D297353CC}">
                <c16:uniqueId val="{00000014-067E-408B-B931-DCDB88F8ACCA}"/>
              </c:ext>
            </c:extLst>
          </c:dPt>
          <c:dPt>
            <c:idx val="19"/>
            <c:invertIfNegative val="0"/>
            <c:bubble3D val="0"/>
            <c:extLst>
              <c:ext xmlns:c16="http://schemas.microsoft.com/office/drawing/2014/chart" uri="{C3380CC4-5D6E-409C-BE32-E72D297353CC}">
                <c16:uniqueId val="{00000015-067E-408B-B931-DCDB88F8ACCA}"/>
              </c:ext>
            </c:extLst>
          </c:dPt>
          <c:dPt>
            <c:idx val="20"/>
            <c:invertIfNegative val="0"/>
            <c:bubble3D val="0"/>
            <c:extLst>
              <c:ext xmlns:c16="http://schemas.microsoft.com/office/drawing/2014/chart" uri="{C3380CC4-5D6E-409C-BE32-E72D297353CC}">
                <c16:uniqueId val="{00000016-067E-408B-B931-DCDB88F8ACCA}"/>
              </c:ext>
            </c:extLst>
          </c:dPt>
          <c:dPt>
            <c:idx val="21"/>
            <c:invertIfNegative val="0"/>
            <c:bubble3D val="0"/>
            <c:extLst>
              <c:ext xmlns:c16="http://schemas.microsoft.com/office/drawing/2014/chart" uri="{C3380CC4-5D6E-409C-BE32-E72D297353CC}">
                <c16:uniqueId val="{00000017-067E-408B-B931-DCDB88F8ACCA}"/>
              </c:ext>
            </c:extLst>
          </c:dPt>
          <c:dPt>
            <c:idx val="22"/>
            <c:invertIfNegative val="0"/>
            <c:bubble3D val="0"/>
            <c:extLst>
              <c:ext xmlns:c16="http://schemas.microsoft.com/office/drawing/2014/chart" uri="{C3380CC4-5D6E-409C-BE32-E72D297353CC}">
                <c16:uniqueId val="{00000018-067E-408B-B931-DCDB88F8ACCA}"/>
              </c:ext>
            </c:extLst>
          </c:dPt>
          <c:dPt>
            <c:idx val="23"/>
            <c:invertIfNegative val="0"/>
            <c:bubble3D val="0"/>
            <c:extLst>
              <c:ext xmlns:c16="http://schemas.microsoft.com/office/drawing/2014/chart" uri="{C3380CC4-5D6E-409C-BE32-E72D297353CC}">
                <c16:uniqueId val="{00000019-067E-408B-B931-DCDB88F8ACCA}"/>
              </c:ext>
            </c:extLst>
          </c:dPt>
          <c:dPt>
            <c:idx val="24"/>
            <c:invertIfNegative val="0"/>
            <c:bubble3D val="0"/>
            <c:extLst>
              <c:ext xmlns:c16="http://schemas.microsoft.com/office/drawing/2014/chart" uri="{C3380CC4-5D6E-409C-BE32-E72D297353CC}">
                <c16:uniqueId val="{0000001A-067E-408B-B931-DCDB88F8ACCA}"/>
              </c:ext>
            </c:extLst>
          </c:dPt>
          <c:dPt>
            <c:idx val="25"/>
            <c:invertIfNegative val="0"/>
            <c:bubble3D val="0"/>
            <c:extLst>
              <c:ext xmlns:c16="http://schemas.microsoft.com/office/drawing/2014/chart" uri="{C3380CC4-5D6E-409C-BE32-E72D297353CC}">
                <c16:uniqueId val="{0000001B-067E-408B-B931-DCDB88F8ACCA}"/>
              </c:ext>
            </c:extLst>
          </c:dPt>
          <c:dPt>
            <c:idx val="26"/>
            <c:invertIfNegative val="0"/>
            <c:bubble3D val="0"/>
            <c:extLst>
              <c:ext xmlns:c16="http://schemas.microsoft.com/office/drawing/2014/chart" uri="{C3380CC4-5D6E-409C-BE32-E72D297353CC}">
                <c16:uniqueId val="{0000001C-067E-408B-B931-DCDB88F8ACCA}"/>
              </c:ext>
            </c:extLst>
          </c:dPt>
          <c:dPt>
            <c:idx val="27"/>
            <c:invertIfNegative val="0"/>
            <c:bubble3D val="0"/>
            <c:spPr>
              <a:solidFill>
                <a:srgbClr val="595959"/>
              </a:solidFill>
            </c:spPr>
            <c:extLst>
              <c:ext xmlns:c16="http://schemas.microsoft.com/office/drawing/2014/chart" uri="{C3380CC4-5D6E-409C-BE32-E72D297353CC}">
                <c16:uniqueId val="{0000001E-067E-408B-B931-DCDB88F8ACCA}"/>
              </c:ext>
            </c:extLst>
          </c:dPt>
          <c:dPt>
            <c:idx val="28"/>
            <c:invertIfNegative val="0"/>
            <c:bubble3D val="0"/>
            <c:extLst>
              <c:ext xmlns:c16="http://schemas.microsoft.com/office/drawing/2014/chart" uri="{C3380CC4-5D6E-409C-BE32-E72D297353CC}">
                <c16:uniqueId val="{0000001F-067E-408B-B931-DCDB88F8ACCA}"/>
              </c:ext>
            </c:extLst>
          </c:dPt>
          <c:dPt>
            <c:idx val="29"/>
            <c:invertIfNegative val="0"/>
            <c:bubble3D val="0"/>
            <c:extLst>
              <c:ext xmlns:c16="http://schemas.microsoft.com/office/drawing/2014/chart" uri="{C3380CC4-5D6E-409C-BE32-E72D297353CC}">
                <c16:uniqueId val="{00000020-067E-408B-B931-DCDB88F8ACCA}"/>
              </c:ext>
            </c:extLst>
          </c:dPt>
          <c:dPt>
            <c:idx val="30"/>
            <c:invertIfNegative val="0"/>
            <c:bubble3D val="0"/>
            <c:extLst>
              <c:ext xmlns:c16="http://schemas.microsoft.com/office/drawing/2014/chart" uri="{C3380CC4-5D6E-409C-BE32-E72D297353CC}">
                <c16:uniqueId val="{00000021-067E-408B-B931-DCDB88F8ACCA}"/>
              </c:ext>
            </c:extLst>
          </c:dPt>
          <c:dPt>
            <c:idx val="31"/>
            <c:invertIfNegative val="0"/>
            <c:bubble3D val="0"/>
            <c:extLst>
              <c:ext xmlns:c16="http://schemas.microsoft.com/office/drawing/2014/chart" uri="{C3380CC4-5D6E-409C-BE32-E72D297353CC}">
                <c16:uniqueId val="{00000022-067E-408B-B931-DCDB88F8ACCA}"/>
              </c:ext>
            </c:extLst>
          </c:dPt>
          <c:dPt>
            <c:idx val="32"/>
            <c:invertIfNegative val="0"/>
            <c:bubble3D val="0"/>
            <c:extLst>
              <c:ext xmlns:c16="http://schemas.microsoft.com/office/drawing/2014/chart" uri="{C3380CC4-5D6E-409C-BE32-E72D297353CC}">
                <c16:uniqueId val="{00000023-067E-408B-B931-DCDB88F8ACCA}"/>
              </c:ext>
            </c:extLst>
          </c:dPt>
          <c:dPt>
            <c:idx val="33"/>
            <c:invertIfNegative val="0"/>
            <c:bubble3D val="0"/>
            <c:extLst>
              <c:ext xmlns:c16="http://schemas.microsoft.com/office/drawing/2014/chart" uri="{C3380CC4-5D6E-409C-BE32-E72D297353CC}">
                <c16:uniqueId val="{00000024-067E-408B-B931-DCDB88F8ACCA}"/>
              </c:ext>
            </c:extLst>
          </c:dPt>
          <c:dPt>
            <c:idx val="34"/>
            <c:invertIfNegative val="0"/>
            <c:bubble3D val="0"/>
            <c:extLst>
              <c:ext xmlns:c16="http://schemas.microsoft.com/office/drawing/2014/chart" uri="{C3380CC4-5D6E-409C-BE32-E72D297353CC}">
                <c16:uniqueId val="{00000025-067E-408B-B931-DCDB88F8ACCA}"/>
              </c:ext>
            </c:extLst>
          </c:dPt>
          <c:dPt>
            <c:idx val="35"/>
            <c:invertIfNegative val="0"/>
            <c:bubble3D val="0"/>
            <c:extLst>
              <c:ext xmlns:c16="http://schemas.microsoft.com/office/drawing/2014/chart" uri="{C3380CC4-5D6E-409C-BE32-E72D297353CC}">
                <c16:uniqueId val="{00000026-067E-408B-B931-DCDB88F8ACCA}"/>
              </c:ext>
            </c:extLst>
          </c:dPt>
          <c:dPt>
            <c:idx val="36"/>
            <c:invertIfNegative val="0"/>
            <c:bubble3D val="0"/>
            <c:extLst>
              <c:ext xmlns:c16="http://schemas.microsoft.com/office/drawing/2014/chart" uri="{C3380CC4-5D6E-409C-BE32-E72D297353CC}">
                <c16:uniqueId val="{00000027-067E-408B-B931-DCDB88F8ACCA}"/>
              </c:ext>
            </c:extLst>
          </c:dPt>
          <c:dPt>
            <c:idx val="37"/>
            <c:invertIfNegative val="0"/>
            <c:bubble3D val="0"/>
            <c:extLst>
              <c:ext xmlns:c16="http://schemas.microsoft.com/office/drawing/2014/chart" uri="{C3380CC4-5D6E-409C-BE32-E72D297353CC}">
                <c16:uniqueId val="{00000028-067E-408B-B931-DCDB88F8ACCA}"/>
              </c:ext>
            </c:extLst>
          </c:dPt>
          <c:dPt>
            <c:idx val="38"/>
            <c:invertIfNegative val="0"/>
            <c:bubble3D val="0"/>
            <c:extLst>
              <c:ext xmlns:c16="http://schemas.microsoft.com/office/drawing/2014/chart" uri="{C3380CC4-5D6E-409C-BE32-E72D297353CC}">
                <c16:uniqueId val="{00000029-067E-408B-B931-DCDB88F8ACCA}"/>
              </c:ext>
            </c:extLst>
          </c:dPt>
          <c:dPt>
            <c:idx val="39"/>
            <c:invertIfNegative val="0"/>
            <c:bubble3D val="0"/>
            <c:spPr>
              <a:solidFill>
                <a:srgbClr val="595959"/>
              </a:solidFill>
            </c:spPr>
            <c:extLst>
              <c:ext xmlns:c16="http://schemas.microsoft.com/office/drawing/2014/chart" uri="{C3380CC4-5D6E-409C-BE32-E72D297353CC}">
                <c16:uniqueId val="{0000002B-067E-408B-B931-DCDB88F8ACCA}"/>
              </c:ext>
            </c:extLst>
          </c:dPt>
          <c:dPt>
            <c:idx val="40"/>
            <c:invertIfNegative val="0"/>
            <c:bubble3D val="0"/>
            <c:extLst>
              <c:ext xmlns:c16="http://schemas.microsoft.com/office/drawing/2014/chart" uri="{C3380CC4-5D6E-409C-BE32-E72D297353CC}">
                <c16:uniqueId val="{0000002C-067E-408B-B931-DCDB88F8ACCA}"/>
              </c:ext>
            </c:extLst>
          </c:dPt>
          <c:dPt>
            <c:idx val="41"/>
            <c:invertIfNegative val="0"/>
            <c:bubble3D val="0"/>
            <c:extLst>
              <c:ext xmlns:c16="http://schemas.microsoft.com/office/drawing/2014/chart" uri="{C3380CC4-5D6E-409C-BE32-E72D297353CC}">
                <c16:uniqueId val="{0000002D-067E-408B-B931-DCDB88F8ACCA}"/>
              </c:ext>
            </c:extLst>
          </c:dPt>
          <c:dPt>
            <c:idx val="42"/>
            <c:invertIfNegative val="0"/>
            <c:bubble3D val="0"/>
            <c:extLst>
              <c:ext xmlns:c16="http://schemas.microsoft.com/office/drawing/2014/chart" uri="{C3380CC4-5D6E-409C-BE32-E72D297353CC}">
                <c16:uniqueId val="{0000002E-067E-408B-B931-DCDB88F8ACCA}"/>
              </c:ext>
            </c:extLst>
          </c:dPt>
          <c:dPt>
            <c:idx val="43"/>
            <c:invertIfNegative val="0"/>
            <c:bubble3D val="0"/>
            <c:extLst>
              <c:ext xmlns:c16="http://schemas.microsoft.com/office/drawing/2014/chart" uri="{C3380CC4-5D6E-409C-BE32-E72D297353CC}">
                <c16:uniqueId val="{0000002F-067E-408B-B931-DCDB88F8ACCA}"/>
              </c:ext>
            </c:extLst>
          </c:dPt>
          <c:dPt>
            <c:idx val="44"/>
            <c:invertIfNegative val="0"/>
            <c:bubble3D val="0"/>
            <c:extLst>
              <c:ext xmlns:c16="http://schemas.microsoft.com/office/drawing/2014/chart" uri="{C3380CC4-5D6E-409C-BE32-E72D297353CC}">
                <c16:uniqueId val="{00000030-067E-408B-B931-DCDB88F8ACCA}"/>
              </c:ext>
            </c:extLst>
          </c:dPt>
          <c:dPt>
            <c:idx val="45"/>
            <c:invertIfNegative val="0"/>
            <c:bubble3D val="0"/>
            <c:extLst>
              <c:ext xmlns:c16="http://schemas.microsoft.com/office/drawing/2014/chart" uri="{C3380CC4-5D6E-409C-BE32-E72D297353CC}">
                <c16:uniqueId val="{00000031-067E-408B-B931-DCDB88F8ACCA}"/>
              </c:ext>
            </c:extLst>
          </c:dPt>
          <c:dPt>
            <c:idx val="46"/>
            <c:invertIfNegative val="0"/>
            <c:bubble3D val="0"/>
            <c:extLst>
              <c:ext xmlns:c16="http://schemas.microsoft.com/office/drawing/2014/chart" uri="{C3380CC4-5D6E-409C-BE32-E72D297353CC}">
                <c16:uniqueId val="{00000032-067E-408B-B931-DCDB88F8ACCA}"/>
              </c:ext>
            </c:extLst>
          </c:dPt>
          <c:dPt>
            <c:idx val="47"/>
            <c:invertIfNegative val="0"/>
            <c:bubble3D val="0"/>
            <c:extLst>
              <c:ext xmlns:c16="http://schemas.microsoft.com/office/drawing/2014/chart" uri="{C3380CC4-5D6E-409C-BE32-E72D297353CC}">
                <c16:uniqueId val="{00000033-067E-408B-B931-DCDB88F8ACCA}"/>
              </c:ext>
            </c:extLst>
          </c:dPt>
          <c:dPt>
            <c:idx val="48"/>
            <c:invertIfNegative val="0"/>
            <c:bubble3D val="0"/>
            <c:extLst>
              <c:ext xmlns:c16="http://schemas.microsoft.com/office/drawing/2014/chart" uri="{C3380CC4-5D6E-409C-BE32-E72D297353CC}">
                <c16:uniqueId val="{00000034-067E-408B-B931-DCDB88F8ACCA}"/>
              </c:ext>
            </c:extLst>
          </c:dPt>
          <c:dPt>
            <c:idx val="49"/>
            <c:invertIfNegative val="0"/>
            <c:bubble3D val="0"/>
            <c:extLst>
              <c:ext xmlns:c16="http://schemas.microsoft.com/office/drawing/2014/chart" uri="{C3380CC4-5D6E-409C-BE32-E72D297353CC}">
                <c16:uniqueId val="{00000035-067E-408B-B931-DCDB88F8ACCA}"/>
              </c:ext>
            </c:extLst>
          </c:dPt>
          <c:dPt>
            <c:idx val="50"/>
            <c:invertIfNegative val="0"/>
            <c:bubble3D val="0"/>
            <c:extLst>
              <c:ext xmlns:c16="http://schemas.microsoft.com/office/drawing/2014/chart" uri="{C3380CC4-5D6E-409C-BE32-E72D297353CC}">
                <c16:uniqueId val="{00000036-067E-408B-B931-DCDB88F8ACCA}"/>
              </c:ext>
            </c:extLst>
          </c:dPt>
          <c:dPt>
            <c:idx val="51"/>
            <c:invertIfNegative val="0"/>
            <c:bubble3D val="0"/>
            <c:spPr>
              <a:solidFill>
                <a:srgbClr val="595959"/>
              </a:solidFill>
            </c:spPr>
            <c:extLst>
              <c:ext xmlns:c16="http://schemas.microsoft.com/office/drawing/2014/chart" uri="{C3380CC4-5D6E-409C-BE32-E72D297353CC}">
                <c16:uniqueId val="{00000038-067E-408B-B931-DCDB88F8ACCA}"/>
              </c:ext>
            </c:extLst>
          </c:dPt>
          <c:dPt>
            <c:idx val="52"/>
            <c:invertIfNegative val="0"/>
            <c:bubble3D val="0"/>
            <c:extLst>
              <c:ext xmlns:c16="http://schemas.microsoft.com/office/drawing/2014/chart" uri="{C3380CC4-5D6E-409C-BE32-E72D297353CC}">
                <c16:uniqueId val="{00000039-067E-408B-B931-DCDB88F8ACCA}"/>
              </c:ext>
            </c:extLst>
          </c:dPt>
          <c:dPt>
            <c:idx val="53"/>
            <c:invertIfNegative val="0"/>
            <c:bubble3D val="0"/>
            <c:extLst>
              <c:ext xmlns:c16="http://schemas.microsoft.com/office/drawing/2014/chart" uri="{C3380CC4-5D6E-409C-BE32-E72D297353CC}">
                <c16:uniqueId val="{0000003A-067E-408B-B931-DCDB88F8ACCA}"/>
              </c:ext>
            </c:extLst>
          </c:dPt>
          <c:dPt>
            <c:idx val="54"/>
            <c:invertIfNegative val="0"/>
            <c:bubble3D val="0"/>
            <c:extLst>
              <c:ext xmlns:c16="http://schemas.microsoft.com/office/drawing/2014/chart" uri="{C3380CC4-5D6E-409C-BE32-E72D297353CC}">
                <c16:uniqueId val="{0000003B-067E-408B-B931-DCDB88F8ACCA}"/>
              </c:ext>
            </c:extLst>
          </c:dPt>
          <c:dPt>
            <c:idx val="55"/>
            <c:invertIfNegative val="0"/>
            <c:bubble3D val="0"/>
            <c:extLst>
              <c:ext xmlns:c16="http://schemas.microsoft.com/office/drawing/2014/chart" uri="{C3380CC4-5D6E-409C-BE32-E72D297353CC}">
                <c16:uniqueId val="{0000003C-067E-408B-B931-DCDB88F8ACCA}"/>
              </c:ext>
            </c:extLst>
          </c:dPt>
          <c:dPt>
            <c:idx val="56"/>
            <c:invertIfNegative val="0"/>
            <c:bubble3D val="0"/>
            <c:extLst>
              <c:ext xmlns:c16="http://schemas.microsoft.com/office/drawing/2014/chart" uri="{C3380CC4-5D6E-409C-BE32-E72D297353CC}">
                <c16:uniqueId val="{0000003D-067E-408B-B931-DCDB88F8ACCA}"/>
              </c:ext>
            </c:extLst>
          </c:dPt>
          <c:dPt>
            <c:idx val="63"/>
            <c:invertIfNegative val="0"/>
            <c:bubble3D val="0"/>
            <c:spPr>
              <a:solidFill>
                <a:srgbClr val="595959"/>
              </a:solidFill>
            </c:spPr>
            <c:extLst>
              <c:ext xmlns:c16="http://schemas.microsoft.com/office/drawing/2014/chart" uri="{C3380CC4-5D6E-409C-BE32-E72D297353CC}">
                <c16:uniqueId val="{0000003F-067E-408B-B931-DCDB88F8ACCA}"/>
              </c:ext>
            </c:extLst>
          </c:dPt>
          <c:dLbls>
            <c:dLbl>
              <c:idx val="3"/>
              <c:layout>
                <c:manualLayout>
                  <c:x val="-8.5521899919511965E-3"/>
                  <c:y val="-3.174995590283905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7E-408B-B931-DCDB88F8ACCA}"/>
                </c:ext>
              </c:extLst>
            </c:dLbl>
            <c:dLbl>
              <c:idx val="15"/>
              <c:layout>
                <c:manualLayout>
                  <c:x val="-1.7104379983902355E-2"/>
                  <c:y val="-3.174995590283904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7E-408B-B931-DCDB88F8ACCA}"/>
                </c:ext>
              </c:extLst>
            </c:dLbl>
            <c:dLbl>
              <c:idx val="27"/>
              <c:layout>
                <c:manualLayout>
                  <c:x val="-1.2828284987926765E-2"/>
                  <c:y val="-1.058331863427967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67E-408B-B931-DCDB88F8ACCA}"/>
                </c:ext>
              </c:extLst>
            </c:dLbl>
            <c:dLbl>
              <c:idx val="39"/>
              <c:layout>
                <c:manualLayout>
                  <c:x val="-6.4141424939633826E-3"/>
                  <c:y val="-0.16580532527038158"/>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67E-408B-B931-DCDB88F8ACCA}"/>
                </c:ext>
              </c:extLst>
            </c:dLbl>
            <c:dLbl>
              <c:idx val="51"/>
              <c:layout>
                <c:manualLayout>
                  <c:x val="-1.0690237489938971E-2"/>
                  <c:y val="-3.880550165902549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67E-408B-B931-DCDB88F8ACCA}"/>
                </c:ext>
              </c:extLst>
            </c:dLbl>
            <c:dLbl>
              <c:idx val="63"/>
              <c:layout>
                <c:manualLayout>
                  <c:x val="-1.0690237489939127E-2"/>
                  <c:y val="-4.93888202933051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67E-408B-B931-DCDB88F8AC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'F48-49'!$A$7:$B$70</c:f>
              <c:multiLvlStrCache>
                <c:ptCount val="6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lvl>
                <c:lvl>
                  <c:pt idx="0">
                    <c:v>2017</c:v>
                  </c:pt>
                  <c:pt idx="12">
                    <c:v>2018</c:v>
                  </c:pt>
                  <c:pt idx="24">
                    <c:v>2019</c:v>
                  </c:pt>
                  <c:pt idx="36">
                    <c:v>2020</c:v>
                  </c:pt>
                  <c:pt idx="48">
                    <c:v>2021</c:v>
                  </c:pt>
                  <c:pt idx="60">
                    <c:v>2022</c:v>
                  </c:pt>
                </c:lvl>
              </c:multiLvlStrCache>
            </c:multiLvlStrRef>
          </c:cat>
          <c:val>
            <c:numRef>
              <c:f>'F48-49'!$G$7:$G$70</c:f>
              <c:numCache>
                <c:formatCode>0.00</c:formatCode>
                <c:ptCount val="64"/>
                <c:pt idx="0">
                  <c:v>21.239293558895799</c:v>
                </c:pt>
                <c:pt idx="1">
                  <c:v>21.101925849644498</c:v>
                </c:pt>
                <c:pt idx="2">
                  <c:v>20.859023633952301</c:v>
                </c:pt>
                <c:pt idx="3">
                  <c:v>20.8349429268176</c:v>
                </c:pt>
                <c:pt idx="4">
                  <c:v>20.711130790974199</c:v>
                </c:pt>
                <c:pt idx="5">
                  <c:v>20.504770591303799</c:v>
                </c:pt>
                <c:pt idx="6">
                  <c:v>20.3126428180849</c:v>
                </c:pt>
                <c:pt idx="7">
                  <c:v>20.293058493237002</c:v>
                </c:pt>
                <c:pt idx="8">
                  <c:v>20.510486669050302</c:v>
                </c:pt>
                <c:pt idx="9">
                  <c:v>20.5427902051918</c:v>
                </c:pt>
                <c:pt idx="10">
                  <c:v>20.431338099577001</c:v>
                </c:pt>
                <c:pt idx="11">
                  <c:v>20.4933835910184</c:v>
                </c:pt>
                <c:pt idx="12">
                  <c:v>21.136682452897698</c:v>
                </c:pt>
                <c:pt idx="13">
                  <c:v>22.0295838920321</c:v>
                </c:pt>
                <c:pt idx="14">
                  <c:v>22.2558326970275</c:v>
                </c:pt>
                <c:pt idx="15">
                  <c:v>22.438746770114498</c:v>
                </c:pt>
                <c:pt idx="16">
                  <c:v>22.762082456146398</c:v>
                </c:pt>
                <c:pt idx="17">
                  <c:v>23.027100343047302</c:v>
                </c:pt>
                <c:pt idx="18">
                  <c:v>23.2401412904577</c:v>
                </c:pt>
                <c:pt idx="19">
                  <c:v>23.603780192813002</c:v>
                </c:pt>
                <c:pt idx="20">
                  <c:v>23.8154506834539</c:v>
                </c:pt>
                <c:pt idx="21">
                  <c:v>23.987034182699102</c:v>
                </c:pt>
                <c:pt idx="22">
                  <c:v>23.835163552522499</c:v>
                </c:pt>
                <c:pt idx="23">
                  <c:v>23.396972412165301</c:v>
                </c:pt>
                <c:pt idx="24">
                  <c:v>23.308290439790898</c:v>
                </c:pt>
                <c:pt idx="25">
                  <c:v>23.793312250794099</c:v>
                </c:pt>
                <c:pt idx="26">
                  <c:v>24.254299831868401</c:v>
                </c:pt>
                <c:pt idx="27">
                  <c:v>24.106595354456498</c:v>
                </c:pt>
                <c:pt idx="28">
                  <c:v>24.179130685392298</c:v>
                </c:pt>
                <c:pt idx="29">
                  <c:v>23.997402582338498</c:v>
                </c:pt>
                <c:pt idx="30">
                  <c:v>23.9190491545158</c:v>
                </c:pt>
                <c:pt idx="31">
                  <c:v>23.758834966902199</c:v>
                </c:pt>
                <c:pt idx="32">
                  <c:v>23.674560948553101</c:v>
                </c:pt>
                <c:pt idx="33">
                  <c:v>23.523933323768901</c:v>
                </c:pt>
                <c:pt idx="34">
                  <c:v>23.3243002159284</c:v>
                </c:pt>
                <c:pt idx="35">
                  <c:v>23.3489581848333</c:v>
                </c:pt>
                <c:pt idx="36">
                  <c:v>23.3554381435526</c:v>
                </c:pt>
                <c:pt idx="37">
                  <c:v>23.088066131177499</c:v>
                </c:pt>
                <c:pt idx="38">
                  <c:v>21.497444187304801</c:v>
                </c:pt>
                <c:pt idx="39">
                  <c:v>18.2956002972712</c:v>
                </c:pt>
                <c:pt idx="40">
                  <c:v>19.383553398085802</c:v>
                </c:pt>
                <c:pt idx="41">
                  <c:v>20.7933750873759</c:v>
                </c:pt>
                <c:pt idx="42">
                  <c:v>21.7996104481972</c:v>
                </c:pt>
                <c:pt idx="43">
                  <c:v>21.6742183634219</c:v>
                </c:pt>
                <c:pt idx="44">
                  <c:v>21.471692996606201</c:v>
                </c:pt>
                <c:pt idx="45">
                  <c:v>21.151075667419001</c:v>
                </c:pt>
                <c:pt idx="46">
                  <c:v>20.308081825075199</c:v>
                </c:pt>
                <c:pt idx="47">
                  <c:v>20.388785252835</c:v>
                </c:pt>
                <c:pt idx="48">
                  <c:v>21.274413063592601</c:v>
                </c:pt>
                <c:pt idx="49">
                  <c:v>22.0115577623265</c:v>
                </c:pt>
                <c:pt idx="50">
                  <c:v>22.359365978431001</c:v>
                </c:pt>
                <c:pt idx="51">
                  <c:v>22.323476330882901</c:v>
                </c:pt>
                <c:pt idx="52">
                  <c:v>22.335589264921101</c:v>
                </c:pt>
                <c:pt idx="53">
                  <c:v>22.219513590085199</c:v>
                </c:pt>
                <c:pt idx="54">
                  <c:v>22.001393720628901</c:v>
                </c:pt>
                <c:pt idx="55">
                  <c:v>21.8744520085801</c:v>
                </c:pt>
                <c:pt idx="56">
                  <c:v>21.6594857050369</c:v>
                </c:pt>
                <c:pt idx="57">
                  <c:v>21.388335732442599</c:v>
                </c:pt>
                <c:pt idx="58">
                  <c:v>21.122896312495701</c:v>
                </c:pt>
                <c:pt idx="59">
                  <c:v>21.3973799113386</c:v>
                </c:pt>
                <c:pt idx="60">
                  <c:v>21.674766934669499</c:v>
                </c:pt>
                <c:pt idx="61">
                  <c:v>21.6760777389791</c:v>
                </c:pt>
                <c:pt idx="62">
                  <c:v>22.028661851607598</c:v>
                </c:pt>
                <c:pt idx="63">
                  <c:v>22.13</c:v>
                </c:pt>
              </c:numCache>
            </c:numRef>
          </c:val>
          <c:extLst>
            <c:ext xmlns:c16="http://schemas.microsoft.com/office/drawing/2014/chart" uri="{C3380CC4-5D6E-409C-BE32-E72D297353CC}">
              <c16:uniqueId val="{00000040-067E-408B-B931-DCDB88F8ACCA}"/>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067E-408B-B931-DCDB88F8ACCA}"/>
              </c:ext>
            </c:extLst>
          </c:dPt>
          <c:dPt>
            <c:idx val="1"/>
            <c:invertIfNegative val="0"/>
            <c:bubble3D val="0"/>
            <c:extLst>
              <c:ext xmlns:c16="http://schemas.microsoft.com/office/drawing/2014/chart" uri="{C3380CC4-5D6E-409C-BE32-E72D297353CC}">
                <c16:uniqueId val="{00000042-067E-408B-B931-DCDB88F8ACCA}"/>
              </c:ext>
            </c:extLst>
          </c:dPt>
          <c:dPt>
            <c:idx val="2"/>
            <c:invertIfNegative val="0"/>
            <c:bubble3D val="0"/>
            <c:extLst>
              <c:ext xmlns:c16="http://schemas.microsoft.com/office/drawing/2014/chart" uri="{C3380CC4-5D6E-409C-BE32-E72D297353CC}">
                <c16:uniqueId val="{00000043-067E-408B-B931-DCDB88F8ACCA}"/>
              </c:ext>
            </c:extLst>
          </c:dPt>
          <c:dPt>
            <c:idx val="3"/>
            <c:invertIfNegative val="0"/>
            <c:bubble3D val="0"/>
            <c:spPr>
              <a:solidFill>
                <a:srgbClr val="FFC000"/>
              </a:solidFill>
            </c:spPr>
            <c:extLst>
              <c:ext xmlns:c16="http://schemas.microsoft.com/office/drawing/2014/chart" uri="{C3380CC4-5D6E-409C-BE32-E72D297353CC}">
                <c16:uniqueId val="{00000045-067E-408B-B931-DCDB88F8ACCA}"/>
              </c:ext>
            </c:extLst>
          </c:dPt>
          <c:dPt>
            <c:idx val="4"/>
            <c:invertIfNegative val="0"/>
            <c:bubble3D val="0"/>
            <c:extLst>
              <c:ext xmlns:c16="http://schemas.microsoft.com/office/drawing/2014/chart" uri="{C3380CC4-5D6E-409C-BE32-E72D297353CC}">
                <c16:uniqueId val="{00000046-067E-408B-B931-DCDB88F8ACCA}"/>
              </c:ext>
            </c:extLst>
          </c:dPt>
          <c:dPt>
            <c:idx val="5"/>
            <c:invertIfNegative val="0"/>
            <c:bubble3D val="0"/>
            <c:extLst>
              <c:ext xmlns:c16="http://schemas.microsoft.com/office/drawing/2014/chart" uri="{C3380CC4-5D6E-409C-BE32-E72D297353CC}">
                <c16:uniqueId val="{00000047-067E-408B-B931-DCDB88F8ACCA}"/>
              </c:ext>
            </c:extLst>
          </c:dPt>
          <c:dPt>
            <c:idx val="6"/>
            <c:invertIfNegative val="0"/>
            <c:bubble3D val="0"/>
            <c:extLst>
              <c:ext xmlns:c16="http://schemas.microsoft.com/office/drawing/2014/chart" uri="{C3380CC4-5D6E-409C-BE32-E72D297353CC}">
                <c16:uniqueId val="{00000048-067E-408B-B931-DCDB88F8ACCA}"/>
              </c:ext>
            </c:extLst>
          </c:dPt>
          <c:dPt>
            <c:idx val="7"/>
            <c:invertIfNegative val="0"/>
            <c:bubble3D val="0"/>
            <c:extLst>
              <c:ext xmlns:c16="http://schemas.microsoft.com/office/drawing/2014/chart" uri="{C3380CC4-5D6E-409C-BE32-E72D297353CC}">
                <c16:uniqueId val="{00000049-067E-408B-B931-DCDB88F8ACCA}"/>
              </c:ext>
            </c:extLst>
          </c:dPt>
          <c:dPt>
            <c:idx val="8"/>
            <c:invertIfNegative val="0"/>
            <c:bubble3D val="0"/>
            <c:extLst>
              <c:ext xmlns:c16="http://schemas.microsoft.com/office/drawing/2014/chart" uri="{C3380CC4-5D6E-409C-BE32-E72D297353CC}">
                <c16:uniqueId val="{0000004A-067E-408B-B931-DCDB88F8ACCA}"/>
              </c:ext>
            </c:extLst>
          </c:dPt>
          <c:dPt>
            <c:idx val="9"/>
            <c:invertIfNegative val="0"/>
            <c:bubble3D val="0"/>
            <c:extLst>
              <c:ext xmlns:c16="http://schemas.microsoft.com/office/drawing/2014/chart" uri="{C3380CC4-5D6E-409C-BE32-E72D297353CC}">
                <c16:uniqueId val="{0000004B-067E-408B-B931-DCDB88F8ACCA}"/>
              </c:ext>
            </c:extLst>
          </c:dPt>
          <c:dPt>
            <c:idx val="10"/>
            <c:invertIfNegative val="0"/>
            <c:bubble3D val="0"/>
            <c:extLst>
              <c:ext xmlns:c16="http://schemas.microsoft.com/office/drawing/2014/chart" uri="{C3380CC4-5D6E-409C-BE32-E72D297353CC}">
                <c16:uniqueId val="{0000004C-067E-408B-B931-DCDB88F8ACCA}"/>
              </c:ext>
            </c:extLst>
          </c:dPt>
          <c:dPt>
            <c:idx val="11"/>
            <c:invertIfNegative val="0"/>
            <c:bubble3D val="0"/>
            <c:extLst>
              <c:ext xmlns:c16="http://schemas.microsoft.com/office/drawing/2014/chart" uri="{C3380CC4-5D6E-409C-BE32-E72D297353CC}">
                <c16:uniqueId val="{0000004D-067E-408B-B931-DCDB88F8ACCA}"/>
              </c:ext>
            </c:extLst>
          </c:dPt>
          <c:dPt>
            <c:idx val="12"/>
            <c:invertIfNegative val="0"/>
            <c:bubble3D val="0"/>
            <c:extLst>
              <c:ext xmlns:c16="http://schemas.microsoft.com/office/drawing/2014/chart" uri="{C3380CC4-5D6E-409C-BE32-E72D297353CC}">
                <c16:uniqueId val="{0000004E-067E-408B-B931-DCDB88F8ACCA}"/>
              </c:ext>
            </c:extLst>
          </c:dPt>
          <c:dPt>
            <c:idx val="13"/>
            <c:invertIfNegative val="0"/>
            <c:bubble3D val="0"/>
            <c:extLst>
              <c:ext xmlns:c16="http://schemas.microsoft.com/office/drawing/2014/chart" uri="{C3380CC4-5D6E-409C-BE32-E72D297353CC}">
                <c16:uniqueId val="{0000004F-067E-408B-B931-DCDB88F8ACCA}"/>
              </c:ext>
            </c:extLst>
          </c:dPt>
          <c:dPt>
            <c:idx val="14"/>
            <c:invertIfNegative val="0"/>
            <c:bubble3D val="0"/>
            <c:extLst>
              <c:ext xmlns:c16="http://schemas.microsoft.com/office/drawing/2014/chart" uri="{C3380CC4-5D6E-409C-BE32-E72D297353CC}">
                <c16:uniqueId val="{00000050-067E-408B-B931-DCDB88F8ACCA}"/>
              </c:ext>
            </c:extLst>
          </c:dPt>
          <c:dPt>
            <c:idx val="15"/>
            <c:invertIfNegative val="0"/>
            <c:bubble3D val="0"/>
            <c:spPr>
              <a:solidFill>
                <a:srgbClr val="FFC000"/>
              </a:solidFill>
            </c:spPr>
            <c:extLst>
              <c:ext xmlns:c16="http://schemas.microsoft.com/office/drawing/2014/chart" uri="{C3380CC4-5D6E-409C-BE32-E72D297353CC}">
                <c16:uniqueId val="{00000052-067E-408B-B931-DCDB88F8ACCA}"/>
              </c:ext>
            </c:extLst>
          </c:dPt>
          <c:dPt>
            <c:idx val="16"/>
            <c:invertIfNegative val="0"/>
            <c:bubble3D val="0"/>
            <c:extLst>
              <c:ext xmlns:c16="http://schemas.microsoft.com/office/drawing/2014/chart" uri="{C3380CC4-5D6E-409C-BE32-E72D297353CC}">
                <c16:uniqueId val="{00000053-067E-408B-B931-DCDB88F8ACCA}"/>
              </c:ext>
            </c:extLst>
          </c:dPt>
          <c:dPt>
            <c:idx val="17"/>
            <c:invertIfNegative val="0"/>
            <c:bubble3D val="0"/>
            <c:extLst>
              <c:ext xmlns:c16="http://schemas.microsoft.com/office/drawing/2014/chart" uri="{C3380CC4-5D6E-409C-BE32-E72D297353CC}">
                <c16:uniqueId val="{00000054-067E-408B-B931-DCDB88F8ACCA}"/>
              </c:ext>
            </c:extLst>
          </c:dPt>
          <c:dPt>
            <c:idx val="18"/>
            <c:invertIfNegative val="0"/>
            <c:bubble3D val="0"/>
            <c:extLst>
              <c:ext xmlns:c16="http://schemas.microsoft.com/office/drawing/2014/chart" uri="{C3380CC4-5D6E-409C-BE32-E72D297353CC}">
                <c16:uniqueId val="{00000055-067E-408B-B931-DCDB88F8ACCA}"/>
              </c:ext>
            </c:extLst>
          </c:dPt>
          <c:dPt>
            <c:idx val="19"/>
            <c:invertIfNegative val="0"/>
            <c:bubble3D val="0"/>
            <c:extLst>
              <c:ext xmlns:c16="http://schemas.microsoft.com/office/drawing/2014/chart" uri="{C3380CC4-5D6E-409C-BE32-E72D297353CC}">
                <c16:uniqueId val="{00000056-067E-408B-B931-DCDB88F8ACCA}"/>
              </c:ext>
            </c:extLst>
          </c:dPt>
          <c:dPt>
            <c:idx val="20"/>
            <c:invertIfNegative val="0"/>
            <c:bubble3D val="0"/>
            <c:extLst>
              <c:ext xmlns:c16="http://schemas.microsoft.com/office/drawing/2014/chart" uri="{C3380CC4-5D6E-409C-BE32-E72D297353CC}">
                <c16:uniqueId val="{00000057-067E-408B-B931-DCDB88F8ACCA}"/>
              </c:ext>
            </c:extLst>
          </c:dPt>
          <c:dPt>
            <c:idx val="21"/>
            <c:invertIfNegative val="0"/>
            <c:bubble3D val="0"/>
            <c:extLst>
              <c:ext xmlns:c16="http://schemas.microsoft.com/office/drawing/2014/chart" uri="{C3380CC4-5D6E-409C-BE32-E72D297353CC}">
                <c16:uniqueId val="{00000058-067E-408B-B931-DCDB88F8ACCA}"/>
              </c:ext>
            </c:extLst>
          </c:dPt>
          <c:dPt>
            <c:idx val="22"/>
            <c:invertIfNegative val="0"/>
            <c:bubble3D val="0"/>
            <c:extLst>
              <c:ext xmlns:c16="http://schemas.microsoft.com/office/drawing/2014/chart" uri="{C3380CC4-5D6E-409C-BE32-E72D297353CC}">
                <c16:uniqueId val="{00000059-067E-408B-B931-DCDB88F8ACCA}"/>
              </c:ext>
            </c:extLst>
          </c:dPt>
          <c:dPt>
            <c:idx val="23"/>
            <c:invertIfNegative val="0"/>
            <c:bubble3D val="0"/>
            <c:extLst>
              <c:ext xmlns:c16="http://schemas.microsoft.com/office/drawing/2014/chart" uri="{C3380CC4-5D6E-409C-BE32-E72D297353CC}">
                <c16:uniqueId val="{0000005A-067E-408B-B931-DCDB88F8ACCA}"/>
              </c:ext>
            </c:extLst>
          </c:dPt>
          <c:dPt>
            <c:idx val="24"/>
            <c:invertIfNegative val="0"/>
            <c:bubble3D val="0"/>
            <c:extLst>
              <c:ext xmlns:c16="http://schemas.microsoft.com/office/drawing/2014/chart" uri="{C3380CC4-5D6E-409C-BE32-E72D297353CC}">
                <c16:uniqueId val="{0000005B-067E-408B-B931-DCDB88F8ACCA}"/>
              </c:ext>
            </c:extLst>
          </c:dPt>
          <c:dPt>
            <c:idx val="25"/>
            <c:invertIfNegative val="0"/>
            <c:bubble3D val="0"/>
            <c:extLst>
              <c:ext xmlns:c16="http://schemas.microsoft.com/office/drawing/2014/chart" uri="{C3380CC4-5D6E-409C-BE32-E72D297353CC}">
                <c16:uniqueId val="{0000005C-067E-408B-B931-DCDB88F8ACCA}"/>
              </c:ext>
            </c:extLst>
          </c:dPt>
          <c:dPt>
            <c:idx val="26"/>
            <c:invertIfNegative val="0"/>
            <c:bubble3D val="0"/>
            <c:extLst>
              <c:ext xmlns:c16="http://schemas.microsoft.com/office/drawing/2014/chart" uri="{C3380CC4-5D6E-409C-BE32-E72D297353CC}">
                <c16:uniqueId val="{0000005D-067E-408B-B931-DCDB88F8ACCA}"/>
              </c:ext>
            </c:extLst>
          </c:dPt>
          <c:dPt>
            <c:idx val="27"/>
            <c:invertIfNegative val="0"/>
            <c:bubble3D val="0"/>
            <c:spPr>
              <a:solidFill>
                <a:srgbClr val="FFC000"/>
              </a:solidFill>
            </c:spPr>
            <c:extLst>
              <c:ext xmlns:c16="http://schemas.microsoft.com/office/drawing/2014/chart" uri="{C3380CC4-5D6E-409C-BE32-E72D297353CC}">
                <c16:uniqueId val="{0000005F-067E-408B-B931-DCDB88F8ACCA}"/>
              </c:ext>
            </c:extLst>
          </c:dPt>
          <c:dPt>
            <c:idx val="28"/>
            <c:invertIfNegative val="0"/>
            <c:bubble3D val="0"/>
            <c:extLst>
              <c:ext xmlns:c16="http://schemas.microsoft.com/office/drawing/2014/chart" uri="{C3380CC4-5D6E-409C-BE32-E72D297353CC}">
                <c16:uniqueId val="{00000060-067E-408B-B931-DCDB88F8ACCA}"/>
              </c:ext>
            </c:extLst>
          </c:dPt>
          <c:dPt>
            <c:idx val="29"/>
            <c:invertIfNegative val="0"/>
            <c:bubble3D val="0"/>
            <c:extLst>
              <c:ext xmlns:c16="http://schemas.microsoft.com/office/drawing/2014/chart" uri="{C3380CC4-5D6E-409C-BE32-E72D297353CC}">
                <c16:uniqueId val="{00000061-067E-408B-B931-DCDB88F8ACCA}"/>
              </c:ext>
            </c:extLst>
          </c:dPt>
          <c:dPt>
            <c:idx val="30"/>
            <c:invertIfNegative val="0"/>
            <c:bubble3D val="0"/>
            <c:extLst>
              <c:ext xmlns:c16="http://schemas.microsoft.com/office/drawing/2014/chart" uri="{C3380CC4-5D6E-409C-BE32-E72D297353CC}">
                <c16:uniqueId val="{00000062-067E-408B-B931-DCDB88F8ACCA}"/>
              </c:ext>
            </c:extLst>
          </c:dPt>
          <c:dPt>
            <c:idx val="31"/>
            <c:invertIfNegative val="0"/>
            <c:bubble3D val="0"/>
            <c:extLst>
              <c:ext xmlns:c16="http://schemas.microsoft.com/office/drawing/2014/chart" uri="{C3380CC4-5D6E-409C-BE32-E72D297353CC}">
                <c16:uniqueId val="{00000063-067E-408B-B931-DCDB88F8ACCA}"/>
              </c:ext>
            </c:extLst>
          </c:dPt>
          <c:dPt>
            <c:idx val="32"/>
            <c:invertIfNegative val="0"/>
            <c:bubble3D val="0"/>
            <c:extLst>
              <c:ext xmlns:c16="http://schemas.microsoft.com/office/drawing/2014/chart" uri="{C3380CC4-5D6E-409C-BE32-E72D297353CC}">
                <c16:uniqueId val="{00000064-067E-408B-B931-DCDB88F8ACCA}"/>
              </c:ext>
            </c:extLst>
          </c:dPt>
          <c:dPt>
            <c:idx val="33"/>
            <c:invertIfNegative val="0"/>
            <c:bubble3D val="0"/>
            <c:extLst>
              <c:ext xmlns:c16="http://schemas.microsoft.com/office/drawing/2014/chart" uri="{C3380CC4-5D6E-409C-BE32-E72D297353CC}">
                <c16:uniqueId val="{00000065-067E-408B-B931-DCDB88F8ACCA}"/>
              </c:ext>
            </c:extLst>
          </c:dPt>
          <c:dPt>
            <c:idx val="34"/>
            <c:invertIfNegative val="0"/>
            <c:bubble3D val="0"/>
            <c:extLst>
              <c:ext xmlns:c16="http://schemas.microsoft.com/office/drawing/2014/chart" uri="{C3380CC4-5D6E-409C-BE32-E72D297353CC}">
                <c16:uniqueId val="{00000066-067E-408B-B931-DCDB88F8ACCA}"/>
              </c:ext>
            </c:extLst>
          </c:dPt>
          <c:dPt>
            <c:idx val="35"/>
            <c:invertIfNegative val="0"/>
            <c:bubble3D val="0"/>
            <c:extLst>
              <c:ext xmlns:c16="http://schemas.microsoft.com/office/drawing/2014/chart" uri="{C3380CC4-5D6E-409C-BE32-E72D297353CC}">
                <c16:uniqueId val="{00000067-067E-408B-B931-DCDB88F8ACCA}"/>
              </c:ext>
            </c:extLst>
          </c:dPt>
          <c:dPt>
            <c:idx val="36"/>
            <c:invertIfNegative val="0"/>
            <c:bubble3D val="0"/>
            <c:extLst>
              <c:ext xmlns:c16="http://schemas.microsoft.com/office/drawing/2014/chart" uri="{C3380CC4-5D6E-409C-BE32-E72D297353CC}">
                <c16:uniqueId val="{00000068-067E-408B-B931-DCDB88F8ACCA}"/>
              </c:ext>
            </c:extLst>
          </c:dPt>
          <c:dPt>
            <c:idx val="37"/>
            <c:invertIfNegative val="0"/>
            <c:bubble3D val="0"/>
            <c:extLst>
              <c:ext xmlns:c16="http://schemas.microsoft.com/office/drawing/2014/chart" uri="{C3380CC4-5D6E-409C-BE32-E72D297353CC}">
                <c16:uniqueId val="{00000069-067E-408B-B931-DCDB88F8ACCA}"/>
              </c:ext>
            </c:extLst>
          </c:dPt>
          <c:dPt>
            <c:idx val="38"/>
            <c:invertIfNegative val="0"/>
            <c:bubble3D val="0"/>
            <c:extLst>
              <c:ext xmlns:c16="http://schemas.microsoft.com/office/drawing/2014/chart" uri="{C3380CC4-5D6E-409C-BE32-E72D297353CC}">
                <c16:uniqueId val="{0000006A-067E-408B-B931-DCDB88F8ACCA}"/>
              </c:ext>
            </c:extLst>
          </c:dPt>
          <c:dPt>
            <c:idx val="39"/>
            <c:invertIfNegative val="0"/>
            <c:bubble3D val="0"/>
            <c:spPr>
              <a:solidFill>
                <a:srgbClr val="FFC000"/>
              </a:solidFill>
            </c:spPr>
            <c:extLst>
              <c:ext xmlns:c16="http://schemas.microsoft.com/office/drawing/2014/chart" uri="{C3380CC4-5D6E-409C-BE32-E72D297353CC}">
                <c16:uniqueId val="{0000006C-067E-408B-B931-DCDB88F8ACCA}"/>
              </c:ext>
            </c:extLst>
          </c:dPt>
          <c:dPt>
            <c:idx val="40"/>
            <c:invertIfNegative val="0"/>
            <c:bubble3D val="0"/>
            <c:extLst>
              <c:ext xmlns:c16="http://schemas.microsoft.com/office/drawing/2014/chart" uri="{C3380CC4-5D6E-409C-BE32-E72D297353CC}">
                <c16:uniqueId val="{0000006D-067E-408B-B931-DCDB88F8ACCA}"/>
              </c:ext>
            </c:extLst>
          </c:dPt>
          <c:dPt>
            <c:idx val="41"/>
            <c:invertIfNegative val="0"/>
            <c:bubble3D val="0"/>
            <c:extLst>
              <c:ext xmlns:c16="http://schemas.microsoft.com/office/drawing/2014/chart" uri="{C3380CC4-5D6E-409C-BE32-E72D297353CC}">
                <c16:uniqueId val="{0000006E-067E-408B-B931-DCDB88F8ACCA}"/>
              </c:ext>
            </c:extLst>
          </c:dPt>
          <c:dPt>
            <c:idx val="42"/>
            <c:invertIfNegative val="0"/>
            <c:bubble3D val="0"/>
            <c:extLst>
              <c:ext xmlns:c16="http://schemas.microsoft.com/office/drawing/2014/chart" uri="{C3380CC4-5D6E-409C-BE32-E72D297353CC}">
                <c16:uniqueId val="{0000006F-067E-408B-B931-DCDB88F8ACCA}"/>
              </c:ext>
            </c:extLst>
          </c:dPt>
          <c:dPt>
            <c:idx val="43"/>
            <c:invertIfNegative val="0"/>
            <c:bubble3D val="0"/>
            <c:extLst>
              <c:ext xmlns:c16="http://schemas.microsoft.com/office/drawing/2014/chart" uri="{C3380CC4-5D6E-409C-BE32-E72D297353CC}">
                <c16:uniqueId val="{00000070-067E-408B-B931-DCDB88F8ACCA}"/>
              </c:ext>
            </c:extLst>
          </c:dPt>
          <c:dPt>
            <c:idx val="44"/>
            <c:invertIfNegative val="0"/>
            <c:bubble3D val="0"/>
            <c:extLst>
              <c:ext xmlns:c16="http://schemas.microsoft.com/office/drawing/2014/chart" uri="{C3380CC4-5D6E-409C-BE32-E72D297353CC}">
                <c16:uniqueId val="{00000071-067E-408B-B931-DCDB88F8ACCA}"/>
              </c:ext>
            </c:extLst>
          </c:dPt>
          <c:dPt>
            <c:idx val="45"/>
            <c:invertIfNegative val="0"/>
            <c:bubble3D val="0"/>
            <c:extLst>
              <c:ext xmlns:c16="http://schemas.microsoft.com/office/drawing/2014/chart" uri="{C3380CC4-5D6E-409C-BE32-E72D297353CC}">
                <c16:uniqueId val="{00000072-067E-408B-B931-DCDB88F8ACCA}"/>
              </c:ext>
            </c:extLst>
          </c:dPt>
          <c:dPt>
            <c:idx val="46"/>
            <c:invertIfNegative val="0"/>
            <c:bubble3D val="0"/>
            <c:extLst>
              <c:ext xmlns:c16="http://schemas.microsoft.com/office/drawing/2014/chart" uri="{C3380CC4-5D6E-409C-BE32-E72D297353CC}">
                <c16:uniqueId val="{00000073-067E-408B-B931-DCDB88F8ACCA}"/>
              </c:ext>
            </c:extLst>
          </c:dPt>
          <c:dPt>
            <c:idx val="47"/>
            <c:invertIfNegative val="0"/>
            <c:bubble3D val="0"/>
            <c:extLst>
              <c:ext xmlns:c16="http://schemas.microsoft.com/office/drawing/2014/chart" uri="{C3380CC4-5D6E-409C-BE32-E72D297353CC}">
                <c16:uniqueId val="{00000074-067E-408B-B931-DCDB88F8ACCA}"/>
              </c:ext>
            </c:extLst>
          </c:dPt>
          <c:dPt>
            <c:idx val="48"/>
            <c:invertIfNegative val="0"/>
            <c:bubble3D val="0"/>
            <c:extLst>
              <c:ext xmlns:c16="http://schemas.microsoft.com/office/drawing/2014/chart" uri="{C3380CC4-5D6E-409C-BE32-E72D297353CC}">
                <c16:uniqueId val="{00000075-067E-408B-B931-DCDB88F8ACCA}"/>
              </c:ext>
            </c:extLst>
          </c:dPt>
          <c:dPt>
            <c:idx val="49"/>
            <c:invertIfNegative val="0"/>
            <c:bubble3D val="0"/>
            <c:extLst>
              <c:ext xmlns:c16="http://schemas.microsoft.com/office/drawing/2014/chart" uri="{C3380CC4-5D6E-409C-BE32-E72D297353CC}">
                <c16:uniqueId val="{00000076-067E-408B-B931-DCDB88F8ACCA}"/>
              </c:ext>
            </c:extLst>
          </c:dPt>
          <c:dPt>
            <c:idx val="50"/>
            <c:invertIfNegative val="0"/>
            <c:bubble3D val="0"/>
            <c:extLst>
              <c:ext xmlns:c16="http://schemas.microsoft.com/office/drawing/2014/chart" uri="{C3380CC4-5D6E-409C-BE32-E72D297353CC}">
                <c16:uniqueId val="{00000077-067E-408B-B931-DCDB88F8ACCA}"/>
              </c:ext>
            </c:extLst>
          </c:dPt>
          <c:dPt>
            <c:idx val="51"/>
            <c:invertIfNegative val="0"/>
            <c:bubble3D val="0"/>
            <c:spPr>
              <a:solidFill>
                <a:srgbClr val="FFC000"/>
              </a:solidFill>
            </c:spPr>
            <c:extLst>
              <c:ext xmlns:c16="http://schemas.microsoft.com/office/drawing/2014/chart" uri="{C3380CC4-5D6E-409C-BE32-E72D297353CC}">
                <c16:uniqueId val="{00000079-067E-408B-B931-DCDB88F8ACCA}"/>
              </c:ext>
            </c:extLst>
          </c:dPt>
          <c:dPt>
            <c:idx val="52"/>
            <c:invertIfNegative val="0"/>
            <c:bubble3D val="0"/>
            <c:extLst>
              <c:ext xmlns:c16="http://schemas.microsoft.com/office/drawing/2014/chart" uri="{C3380CC4-5D6E-409C-BE32-E72D297353CC}">
                <c16:uniqueId val="{0000007A-067E-408B-B931-DCDB88F8ACCA}"/>
              </c:ext>
            </c:extLst>
          </c:dPt>
          <c:dPt>
            <c:idx val="53"/>
            <c:invertIfNegative val="0"/>
            <c:bubble3D val="0"/>
            <c:extLst>
              <c:ext xmlns:c16="http://schemas.microsoft.com/office/drawing/2014/chart" uri="{C3380CC4-5D6E-409C-BE32-E72D297353CC}">
                <c16:uniqueId val="{0000007B-067E-408B-B931-DCDB88F8ACCA}"/>
              </c:ext>
            </c:extLst>
          </c:dPt>
          <c:dPt>
            <c:idx val="54"/>
            <c:invertIfNegative val="0"/>
            <c:bubble3D val="0"/>
            <c:extLst>
              <c:ext xmlns:c16="http://schemas.microsoft.com/office/drawing/2014/chart" uri="{C3380CC4-5D6E-409C-BE32-E72D297353CC}">
                <c16:uniqueId val="{0000007C-067E-408B-B931-DCDB88F8ACCA}"/>
              </c:ext>
            </c:extLst>
          </c:dPt>
          <c:dPt>
            <c:idx val="55"/>
            <c:invertIfNegative val="0"/>
            <c:bubble3D val="0"/>
            <c:extLst>
              <c:ext xmlns:c16="http://schemas.microsoft.com/office/drawing/2014/chart" uri="{C3380CC4-5D6E-409C-BE32-E72D297353CC}">
                <c16:uniqueId val="{0000007D-067E-408B-B931-DCDB88F8ACCA}"/>
              </c:ext>
            </c:extLst>
          </c:dPt>
          <c:dPt>
            <c:idx val="56"/>
            <c:invertIfNegative val="0"/>
            <c:bubble3D val="0"/>
            <c:extLst>
              <c:ext xmlns:c16="http://schemas.microsoft.com/office/drawing/2014/chart" uri="{C3380CC4-5D6E-409C-BE32-E72D297353CC}">
                <c16:uniqueId val="{0000007E-067E-408B-B931-DCDB88F8ACCA}"/>
              </c:ext>
            </c:extLst>
          </c:dPt>
          <c:dPt>
            <c:idx val="63"/>
            <c:invertIfNegative val="0"/>
            <c:bubble3D val="0"/>
            <c:spPr>
              <a:solidFill>
                <a:srgbClr val="FBBB27"/>
              </a:solidFill>
            </c:spPr>
            <c:extLst>
              <c:ext xmlns:c16="http://schemas.microsoft.com/office/drawing/2014/chart" uri="{C3380CC4-5D6E-409C-BE32-E72D297353CC}">
                <c16:uniqueId val="{00000080-067E-408B-B931-DCDB88F8ACCA}"/>
              </c:ext>
            </c:extLst>
          </c:dPt>
          <c:dLbls>
            <c:dLbl>
              <c:idx val="3"/>
              <c:layout>
                <c:manualLayout>
                  <c:x val="6.4141424939633826E-3"/>
                  <c:y val="-5.291659317139837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067E-408B-B931-DCDB88F8ACCA}"/>
                </c:ext>
              </c:extLst>
            </c:dLbl>
            <c:dLbl>
              <c:idx val="15"/>
              <c:layout>
                <c:manualLayout>
                  <c:x val="-3.9197084655042807E-17"/>
                  <c:y val="-7.40832304399577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067E-408B-B931-DCDB88F8ACCA}"/>
                </c:ext>
              </c:extLst>
            </c:dLbl>
            <c:dLbl>
              <c:idx val="27"/>
              <c:layout>
                <c:manualLayout>
                  <c:x val="2.1380474979877944E-3"/>
                  <c:y val="-7.40832304399577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067E-408B-B931-DCDB88F8ACCA}"/>
                </c:ext>
              </c:extLst>
            </c:dLbl>
            <c:dLbl>
              <c:idx val="39"/>
              <c:layout>
                <c:manualLayout>
                  <c:x val="4.2760949959755887E-3"/>
                  <c:y val="-0.15874977951419519"/>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067E-408B-B931-DCDB88F8ACCA}"/>
                </c:ext>
              </c:extLst>
            </c:dLbl>
            <c:dLbl>
              <c:idx val="51"/>
              <c:layout>
                <c:manualLayout>
                  <c:x val="-1.5678833862017123E-16"/>
                  <c:y val="-3.527772878093225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067E-408B-B931-DCDB88F8ACCA}"/>
                </c:ext>
              </c:extLst>
            </c:dLbl>
            <c:dLbl>
              <c:idx val="63"/>
              <c:layout>
                <c:manualLayout>
                  <c:x val="-1.5678833862017123E-16"/>
                  <c:y val="-6.3499911805678058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067E-408B-B931-DCDB88F8AC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'F48-49'!$H$7:$H$70</c:f>
              <c:numCache>
                <c:formatCode>0.00</c:formatCode>
                <c:ptCount val="64"/>
                <c:pt idx="0">
                  <c:v>20.6566825822384</c:v>
                </c:pt>
                <c:pt idx="1">
                  <c:v>20.340272972096098</c:v>
                </c:pt>
                <c:pt idx="2">
                  <c:v>20.130533542092898</c:v>
                </c:pt>
                <c:pt idx="3">
                  <c:v>20.098256253100999</c:v>
                </c:pt>
                <c:pt idx="4">
                  <c:v>19.9938266883712</c:v>
                </c:pt>
                <c:pt idx="5">
                  <c:v>19.811901393472802</c:v>
                </c:pt>
                <c:pt idx="6">
                  <c:v>19.622685348306302</c:v>
                </c:pt>
                <c:pt idx="7">
                  <c:v>19.622329583195899</c:v>
                </c:pt>
                <c:pt idx="8">
                  <c:v>19.845046497378299</c:v>
                </c:pt>
                <c:pt idx="9">
                  <c:v>19.886596785243601</c:v>
                </c:pt>
                <c:pt idx="10">
                  <c:v>19.807592130708802</c:v>
                </c:pt>
                <c:pt idx="11">
                  <c:v>19.864160783261902</c:v>
                </c:pt>
                <c:pt idx="12">
                  <c:v>20.428310611135199</c:v>
                </c:pt>
                <c:pt idx="13">
                  <c:v>21.136772306105399</c:v>
                </c:pt>
                <c:pt idx="14">
                  <c:v>21.345987658475899</c:v>
                </c:pt>
                <c:pt idx="15">
                  <c:v>21.543169789650602</c:v>
                </c:pt>
                <c:pt idx="16">
                  <c:v>21.831572745094199</c:v>
                </c:pt>
                <c:pt idx="17">
                  <c:v>21.998576263146902</c:v>
                </c:pt>
                <c:pt idx="18">
                  <c:v>22.3112244954042</c:v>
                </c:pt>
                <c:pt idx="19">
                  <c:v>22.8065711932189</c:v>
                </c:pt>
                <c:pt idx="20">
                  <c:v>23.0187887740923</c:v>
                </c:pt>
                <c:pt idx="21">
                  <c:v>23.140076433597098</c:v>
                </c:pt>
                <c:pt idx="22">
                  <c:v>22.915190229756099</c:v>
                </c:pt>
                <c:pt idx="23">
                  <c:v>22.403593422236401</c:v>
                </c:pt>
                <c:pt idx="24">
                  <c:v>22.0465414870588</c:v>
                </c:pt>
                <c:pt idx="25">
                  <c:v>22.5474463841907</c:v>
                </c:pt>
                <c:pt idx="26">
                  <c:v>23.047479373958002</c:v>
                </c:pt>
                <c:pt idx="27">
                  <c:v>22.779432341463501</c:v>
                </c:pt>
                <c:pt idx="28">
                  <c:v>22.752142261564899</c:v>
                </c:pt>
                <c:pt idx="29">
                  <c:v>22.606360177763701</c:v>
                </c:pt>
                <c:pt idx="30">
                  <c:v>22.602345944274202</c:v>
                </c:pt>
                <c:pt idx="31">
                  <c:v>22.4730378576246</c:v>
                </c:pt>
                <c:pt idx="32">
                  <c:v>22.511661850936498</c:v>
                </c:pt>
                <c:pt idx="33">
                  <c:v>22.343571759389299</c:v>
                </c:pt>
                <c:pt idx="34">
                  <c:v>22.155826122589499</c:v>
                </c:pt>
                <c:pt idx="35">
                  <c:v>22.1717953113866</c:v>
                </c:pt>
                <c:pt idx="36">
                  <c:v>22.152014804746202</c:v>
                </c:pt>
                <c:pt idx="37">
                  <c:v>21.931961860488201</c:v>
                </c:pt>
                <c:pt idx="38">
                  <c:v>20.224298105849599</c:v>
                </c:pt>
                <c:pt idx="39">
                  <c:v>17.251577861857701</c:v>
                </c:pt>
                <c:pt idx="40">
                  <c:v>18.497011715670698</c:v>
                </c:pt>
                <c:pt idx="41">
                  <c:v>19.9796405755176</c:v>
                </c:pt>
                <c:pt idx="42">
                  <c:v>20.914322512646802</c:v>
                </c:pt>
                <c:pt idx="43">
                  <c:v>20.832350973667999</c:v>
                </c:pt>
                <c:pt idx="44">
                  <c:v>20.711445745164301</c:v>
                </c:pt>
                <c:pt idx="45">
                  <c:v>20.427533898625398</c:v>
                </c:pt>
                <c:pt idx="46">
                  <c:v>19.6674810309656</c:v>
                </c:pt>
                <c:pt idx="47">
                  <c:v>19.8050387683342</c:v>
                </c:pt>
                <c:pt idx="48">
                  <c:v>20.744373150412201</c:v>
                </c:pt>
                <c:pt idx="49">
                  <c:v>21.5138653019646</c:v>
                </c:pt>
                <c:pt idx="50">
                  <c:v>21.721354872387401</c:v>
                </c:pt>
                <c:pt idx="51">
                  <c:v>21.7381385071739</c:v>
                </c:pt>
                <c:pt idx="52">
                  <c:v>21.733191708068201</c:v>
                </c:pt>
                <c:pt idx="53">
                  <c:v>21.666309451017501</c:v>
                </c:pt>
                <c:pt idx="54">
                  <c:v>21.555097311196398</c:v>
                </c:pt>
                <c:pt idx="55">
                  <c:v>21.5344203713463</c:v>
                </c:pt>
                <c:pt idx="56">
                  <c:v>21.2827089910773</c:v>
                </c:pt>
                <c:pt idx="57">
                  <c:v>21.041594097080399</c:v>
                </c:pt>
                <c:pt idx="58">
                  <c:v>20.738690026479102</c:v>
                </c:pt>
                <c:pt idx="59">
                  <c:v>20.881495755116202</c:v>
                </c:pt>
                <c:pt idx="60">
                  <c:v>21.142164497622499</c:v>
                </c:pt>
                <c:pt idx="61">
                  <c:v>21.172921906749</c:v>
                </c:pt>
                <c:pt idx="62">
                  <c:v>21.391200284057099</c:v>
                </c:pt>
                <c:pt idx="63">
                  <c:v>21.473333333333301</c:v>
                </c:pt>
              </c:numCache>
            </c:numRef>
          </c:val>
          <c:extLst>
            <c:ext xmlns:c16="http://schemas.microsoft.com/office/drawing/2014/chart" uri="{C3380CC4-5D6E-409C-BE32-E72D297353CC}">
              <c16:uniqueId val="{00000081-067E-408B-B931-DCDB88F8ACCA}"/>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5.5"/>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4BF2-4080-8DC7-B8479D9C2615}"/>
              </c:ext>
            </c:extLst>
          </c:dPt>
          <c:dPt>
            <c:idx val="1"/>
            <c:invertIfNegative val="0"/>
            <c:bubble3D val="0"/>
            <c:extLst>
              <c:ext xmlns:c16="http://schemas.microsoft.com/office/drawing/2014/chart" uri="{C3380CC4-5D6E-409C-BE32-E72D297353CC}">
                <c16:uniqueId val="{00000001-4BF2-4080-8DC7-B8479D9C2615}"/>
              </c:ext>
            </c:extLst>
          </c:dPt>
          <c:dPt>
            <c:idx val="2"/>
            <c:invertIfNegative val="0"/>
            <c:bubble3D val="0"/>
            <c:extLst>
              <c:ext xmlns:c16="http://schemas.microsoft.com/office/drawing/2014/chart" uri="{C3380CC4-5D6E-409C-BE32-E72D297353CC}">
                <c16:uniqueId val="{00000002-4BF2-4080-8DC7-B8479D9C2615}"/>
              </c:ext>
            </c:extLst>
          </c:dPt>
          <c:dPt>
            <c:idx val="3"/>
            <c:invertIfNegative val="0"/>
            <c:bubble3D val="0"/>
            <c:spPr>
              <a:solidFill>
                <a:srgbClr val="595959"/>
              </a:solidFill>
            </c:spPr>
            <c:extLst>
              <c:ext xmlns:c16="http://schemas.microsoft.com/office/drawing/2014/chart" uri="{C3380CC4-5D6E-409C-BE32-E72D297353CC}">
                <c16:uniqueId val="{00000004-4BF2-4080-8DC7-B8479D9C2615}"/>
              </c:ext>
            </c:extLst>
          </c:dPt>
          <c:dPt>
            <c:idx val="4"/>
            <c:invertIfNegative val="0"/>
            <c:bubble3D val="0"/>
            <c:extLst>
              <c:ext xmlns:c16="http://schemas.microsoft.com/office/drawing/2014/chart" uri="{C3380CC4-5D6E-409C-BE32-E72D297353CC}">
                <c16:uniqueId val="{00000005-4BF2-4080-8DC7-B8479D9C2615}"/>
              </c:ext>
            </c:extLst>
          </c:dPt>
          <c:dPt>
            <c:idx val="5"/>
            <c:invertIfNegative val="0"/>
            <c:bubble3D val="0"/>
            <c:extLst>
              <c:ext xmlns:c16="http://schemas.microsoft.com/office/drawing/2014/chart" uri="{C3380CC4-5D6E-409C-BE32-E72D297353CC}">
                <c16:uniqueId val="{00000006-4BF2-4080-8DC7-B8479D9C2615}"/>
              </c:ext>
            </c:extLst>
          </c:dPt>
          <c:dPt>
            <c:idx val="6"/>
            <c:invertIfNegative val="0"/>
            <c:bubble3D val="0"/>
            <c:extLst>
              <c:ext xmlns:c16="http://schemas.microsoft.com/office/drawing/2014/chart" uri="{C3380CC4-5D6E-409C-BE32-E72D297353CC}">
                <c16:uniqueId val="{00000007-4BF2-4080-8DC7-B8479D9C2615}"/>
              </c:ext>
            </c:extLst>
          </c:dPt>
          <c:dPt>
            <c:idx val="7"/>
            <c:invertIfNegative val="0"/>
            <c:bubble3D val="0"/>
            <c:extLst>
              <c:ext xmlns:c16="http://schemas.microsoft.com/office/drawing/2014/chart" uri="{C3380CC4-5D6E-409C-BE32-E72D297353CC}">
                <c16:uniqueId val="{00000008-4BF2-4080-8DC7-B8479D9C2615}"/>
              </c:ext>
            </c:extLst>
          </c:dPt>
          <c:dPt>
            <c:idx val="8"/>
            <c:invertIfNegative val="0"/>
            <c:bubble3D val="0"/>
            <c:extLst>
              <c:ext xmlns:c16="http://schemas.microsoft.com/office/drawing/2014/chart" uri="{C3380CC4-5D6E-409C-BE32-E72D297353CC}">
                <c16:uniqueId val="{00000009-4BF2-4080-8DC7-B8479D9C2615}"/>
              </c:ext>
            </c:extLst>
          </c:dPt>
          <c:dPt>
            <c:idx val="9"/>
            <c:invertIfNegative val="0"/>
            <c:bubble3D val="0"/>
            <c:extLst>
              <c:ext xmlns:c16="http://schemas.microsoft.com/office/drawing/2014/chart" uri="{C3380CC4-5D6E-409C-BE32-E72D297353CC}">
                <c16:uniqueId val="{0000000A-4BF2-4080-8DC7-B8479D9C2615}"/>
              </c:ext>
            </c:extLst>
          </c:dPt>
          <c:dPt>
            <c:idx val="10"/>
            <c:invertIfNegative val="0"/>
            <c:bubble3D val="0"/>
            <c:extLst>
              <c:ext xmlns:c16="http://schemas.microsoft.com/office/drawing/2014/chart" uri="{C3380CC4-5D6E-409C-BE32-E72D297353CC}">
                <c16:uniqueId val="{0000000B-4BF2-4080-8DC7-B8479D9C2615}"/>
              </c:ext>
            </c:extLst>
          </c:dPt>
          <c:dPt>
            <c:idx val="11"/>
            <c:invertIfNegative val="0"/>
            <c:bubble3D val="0"/>
            <c:extLst>
              <c:ext xmlns:c16="http://schemas.microsoft.com/office/drawing/2014/chart" uri="{C3380CC4-5D6E-409C-BE32-E72D297353CC}">
                <c16:uniqueId val="{0000000C-4BF2-4080-8DC7-B8479D9C2615}"/>
              </c:ext>
            </c:extLst>
          </c:dPt>
          <c:dPt>
            <c:idx val="12"/>
            <c:invertIfNegative val="0"/>
            <c:bubble3D val="0"/>
            <c:extLst>
              <c:ext xmlns:c16="http://schemas.microsoft.com/office/drawing/2014/chart" uri="{C3380CC4-5D6E-409C-BE32-E72D297353CC}">
                <c16:uniqueId val="{0000000D-4BF2-4080-8DC7-B8479D9C2615}"/>
              </c:ext>
            </c:extLst>
          </c:dPt>
          <c:dPt>
            <c:idx val="13"/>
            <c:invertIfNegative val="0"/>
            <c:bubble3D val="0"/>
            <c:extLst>
              <c:ext xmlns:c16="http://schemas.microsoft.com/office/drawing/2014/chart" uri="{C3380CC4-5D6E-409C-BE32-E72D297353CC}">
                <c16:uniqueId val="{0000000E-4BF2-4080-8DC7-B8479D9C2615}"/>
              </c:ext>
            </c:extLst>
          </c:dPt>
          <c:dPt>
            <c:idx val="14"/>
            <c:invertIfNegative val="0"/>
            <c:bubble3D val="0"/>
            <c:extLst>
              <c:ext xmlns:c16="http://schemas.microsoft.com/office/drawing/2014/chart" uri="{C3380CC4-5D6E-409C-BE32-E72D297353CC}">
                <c16:uniqueId val="{0000000F-4BF2-4080-8DC7-B8479D9C2615}"/>
              </c:ext>
            </c:extLst>
          </c:dPt>
          <c:dPt>
            <c:idx val="15"/>
            <c:invertIfNegative val="0"/>
            <c:bubble3D val="0"/>
            <c:spPr>
              <a:solidFill>
                <a:srgbClr val="595959"/>
              </a:solidFill>
            </c:spPr>
            <c:extLst>
              <c:ext xmlns:c16="http://schemas.microsoft.com/office/drawing/2014/chart" uri="{C3380CC4-5D6E-409C-BE32-E72D297353CC}">
                <c16:uniqueId val="{00000011-4BF2-4080-8DC7-B8479D9C2615}"/>
              </c:ext>
            </c:extLst>
          </c:dPt>
          <c:dPt>
            <c:idx val="16"/>
            <c:invertIfNegative val="0"/>
            <c:bubble3D val="0"/>
            <c:extLst>
              <c:ext xmlns:c16="http://schemas.microsoft.com/office/drawing/2014/chart" uri="{C3380CC4-5D6E-409C-BE32-E72D297353CC}">
                <c16:uniqueId val="{00000012-4BF2-4080-8DC7-B8479D9C2615}"/>
              </c:ext>
            </c:extLst>
          </c:dPt>
          <c:dPt>
            <c:idx val="17"/>
            <c:invertIfNegative val="0"/>
            <c:bubble3D val="0"/>
            <c:extLst>
              <c:ext xmlns:c16="http://schemas.microsoft.com/office/drawing/2014/chart" uri="{C3380CC4-5D6E-409C-BE32-E72D297353CC}">
                <c16:uniqueId val="{00000013-4BF2-4080-8DC7-B8479D9C2615}"/>
              </c:ext>
            </c:extLst>
          </c:dPt>
          <c:dPt>
            <c:idx val="18"/>
            <c:invertIfNegative val="0"/>
            <c:bubble3D val="0"/>
            <c:extLst>
              <c:ext xmlns:c16="http://schemas.microsoft.com/office/drawing/2014/chart" uri="{C3380CC4-5D6E-409C-BE32-E72D297353CC}">
                <c16:uniqueId val="{00000014-4BF2-4080-8DC7-B8479D9C2615}"/>
              </c:ext>
            </c:extLst>
          </c:dPt>
          <c:dPt>
            <c:idx val="19"/>
            <c:invertIfNegative val="0"/>
            <c:bubble3D val="0"/>
            <c:extLst>
              <c:ext xmlns:c16="http://schemas.microsoft.com/office/drawing/2014/chart" uri="{C3380CC4-5D6E-409C-BE32-E72D297353CC}">
                <c16:uniqueId val="{00000015-4BF2-4080-8DC7-B8479D9C2615}"/>
              </c:ext>
            </c:extLst>
          </c:dPt>
          <c:dPt>
            <c:idx val="20"/>
            <c:invertIfNegative val="0"/>
            <c:bubble3D val="0"/>
            <c:extLst>
              <c:ext xmlns:c16="http://schemas.microsoft.com/office/drawing/2014/chart" uri="{C3380CC4-5D6E-409C-BE32-E72D297353CC}">
                <c16:uniqueId val="{00000016-4BF2-4080-8DC7-B8479D9C2615}"/>
              </c:ext>
            </c:extLst>
          </c:dPt>
          <c:dPt>
            <c:idx val="21"/>
            <c:invertIfNegative val="0"/>
            <c:bubble3D val="0"/>
            <c:extLst>
              <c:ext xmlns:c16="http://schemas.microsoft.com/office/drawing/2014/chart" uri="{C3380CC4-5D6E-409C-BE32-E72D297353CC}">
                <c16:uniqueId val="{00000017-4BF2-4080-8DC7-B8479D9C2615}"/>
              </c:ext>
            </c:extLst>
          </c:dPt>
          <c:dPt>
            <c:idx val="22"/>
            <c:invertIfNegative val="0"/>
            <c:bubble3D val="0"/>
            <c:extLst>
              <c:ext xmlns:c16="http://schemas.microsoft.com/office/drawing/2014/chart" uri="{C3380CC4-5D6E-409C-BE32-E72D297353CC}">
                <c16:uniqueId val="{00000018-4BF2-4080-8DC7-B8479D9C2615}"/>
              </c:ext>
            </c:extLst>
          </c:dPt>
          <c:dPt>
            <c:idx val="23"/>
            <c:invertIfNegative val="0"/>
            <c:bubble3D val="0"/>
            <c:extLst>
              <c:ext xmlns:c16="http://schemas.microsoft.com/office/drawing/2014/chart" uri="{C3380CC4-5D6E-409C-BE32-E72D297353CC}">
                <c16:uniqueId val="{00000019-4BF2-4080-8DC7-B8479D9C2615}"/>
              </c:ext>
            </c:extLst>
          </c:dPt>
          <c:dPt>
            <c:idx val="24"/>
            <c:invertIfNegative val="0"/>
            <c:bubble3D val="0"/>
            <c:extLst>
              <c:ext xmlns:c16="http://schemas.microsoft.com/office/drawing/2014/chart" uri="{C3380CC4-5D6E-409C-BE32-E72D297353CC}">
                <c16:uniqueId val="{0000001A-4BF2-4080-8DC7-B8479D9C2615}"/>
              </c:ext>
            </c:extLst>
          </c:dPt>
          <c:dPt>
            <c:idx val="25"/>
            <c:invertIfNegative val="0"/>
            <c:bubble3D val="0"/>
            <c:extLst>
              <c:ext xmlns:c16="http://schemas.microsoft.com/office/drawing/2014/chart" uri="{C3380CC4-5D6E-409C-BE32-E72D297353CC}">
                <c16:uniqueId val="{0000001B-4BF2-4080-8DC7-B8479D9C2615}"/>
              </c:ext>
            </c:extLst>
          </c:dPt>
          <c:dPt>
            <c:idx val="26"/>
            <c:invertIfNegative val="0"/>
            <c:bubble3D val="0"/>
            <c:extLst>
              <c:ext xmlns:c16="http://schemas.microsoft.com/office/drawing/2014/chart" uri="{C3380CC4-5D6E-409C-BE32-E72D297353CC}">
                <c16:uniqueId val="{0000001C-4BF2-4080-8DC7-B8479D9C2615}"/>
              </c:ext>
            </c:extLst>
          </c:dPt>
          <c:dPt>
            <c:idx val="27"/>
            <c:invertIfNegative val="0"/>
            <c:bubble3D val="0"/>
            <c:spPr>
              <a:solidFill>
                <a:srgbClr val="595959"/>
              </a:solidFill>
            </c:spPr>
            <c:extLst>
              <c:ext xmlns:c16="http://schemas.microsoft.com/office/drawing/2014/chart" uri="{C3380CC4-5D6E-409C-BE32-E72D297353CC}">
                <c16:uniqueId val="{0000001E-4BF2-4080-8DC7-B8479D9C2615}"/>
              </c:ext>
            </c:extLst>
          </c:dPt>
          <c:dPt>
            <c:idx val="28"/>
            <c:invertIfNegative val="0"/>
            <c:bubble3D val="0"/>
            <c:extLst>
              <c:ext xmlns:c16="http://schemas.microsoft.com/office/drawing/2014/chart" uri="{C3380CC4-5D6E-409C-BE32-E72D297353CC}">
                <c16:uniqueId val="{0000001F-4BF2-4080-8DC7-B8479D9C2615}"/>
              </c:ext>
            </c:extLst>
          </c:dPt>
          <c:dPt>
            <c:idx val="29"/>
            <c:invertIfNegative val="0"/>
            <c:bubble3D val="0"/>
            <c:extLst>
              <c:ext xmlns:c16="http://schemas.microsoft.com/office/drawing/2014/chart" uri="{C3380CC4-5D6E-409C-BE32-E72D297353CC}">
                <c16:uniqueId val="{00000020-4BF2-4080-8DC7-B8479D9C2615}"/>
              </c:ext>
            </c:extLst>
          </c:dPt>
          <c:dPt>
            <c:idx val="30"/>
            <c:invertIfNegative val="0"/>
            <c:bubble3D val="0"/>
            <c:extLst>
              <c:ext xmlns:c16="http://schemas.microsoft.com/office/drawing/2014/chart" uri="{C3380CC4-5D6E-409C-BE32-E72D297353CC}">
                <c16:uniqueId val="{00000021-4BF2-4080-8DC7-B8479D9C2615}"/>
              </c:ext>
            </c:extLst>
          </c:dPt>
          <c:dPt>
            <c:idx val="31"/>
            <c:invertIfNegative val="0"/>
            <c:bubble3D val="0"/>
            <c:extLst>
              <c:ext xmlns:c16="http://schemas.microsoft.com/office/drawing/2014/chart" uri="{C3380CC4-5D6E-409C-BE32-E72D297353CC}">
                <c16:uniqueId val="{00000022-4BF2-4080-8DC7-B8479D9C2615}"/>
              </c:ext>
            </c:extLst>
          </c:dPt>
          <c:dPt>
            <c:idx val="32"/>
            <c:invertIfNegative val="0"/>
            <c:bubble3D val="0"/>
            <c:extLst>
              <c:ext xmlns:c16="http://schemas.microsoft.com/office/drawing/2014/chart" uri="{C3380CC4-5D6E-409C-BE32-E72D297353CC}">
                <c16:uniqueId val="{00000023-4BF2-4080-8DC7-B8479D9C2615}"/>
              </c:ext>
            </c:extLst>
          </c:dPt>
          <c:dPt>
            <c:idx val="33"/>
            <c:invertIfNegative val="0"/>
            <c:bubble3D val="0"/>
            <c:extLst>
              <c:ext xmlns:c16="http://schemas.microsoft.com/office/drawing/2014/chart" uri="{C3380CC4-5D6E-409C-BE32-E72D297353CC}">
                <c16:uniqueId val="{00000024-4BF2-4080-8DC7-B8479D9C2615}"/>
              </c:ext>
            </c:extLst>
          </c:dPt>
          <c:dPt>
            <c:idx val="34"/>
            <c:invertIfNegative val="0"/>
            <c:bubble3D val="0"/>
            <c:extLst>
              <c:ext xmlns:c16="http://schemas.microsoft.com/office/drawing/2014/chart" uri="{C3380CC4-5D6E-409C-BE32-E72D297353CC}">
                <c16:uniqueId val="{00000025-4BF2-4080-8DC7-B8479D9C2615}"/>
              </c:ext>
            </c:extLst>
          </c:dPt>
          <c:dPt>
            <c:idx val="35"/>
            <c:invertIfNegative val="0"/>
            <c:bubble3D val="0"/>
            <c:extLst>
              <c:ext xmlns:c16="http://schemas.microsoft.com/office/drawing/2014/chart" uri="{C3380CC4-5D6E-409C-BE32-E72D297353CC}">
                <c16:uniqueId val="{00000026-4BF2-4080-8DC7-B8479D9C2615}"/>
              </c:ext>
            </c:extLst>
          </c:dPt>
          <c:dPt>
            <c:idx val="36"/>
            <c:invertIfNegative val="0"/>
            <c:bubble3D val="0"/>
            <c:extLst>
              <c:ext xmlns:c16="http://schemas.microsoft.com/office/drawing/2014/chart" uri="{C3380CC4-5D6E-409C-BE32-E72D297353CC}">
                <c16:uniqueId val="{00000027-4BF2-4080-8DC7-B8479D9C2615}"/>
              </c:ext>
            </c:extLst>
          </c:dPt>
          <c:dPt>
            <c:idx val="37"/>
            <c:invertIfNegative val="0"/>
            <c:bubble3D val="0"/>
            <c:extLst>
              <c:ext xmlns:c16="http://schemas.microsoft.com/office/drawing/2014/chart" uri="{C3380CC4-5D6E-409C-BE32-E72D297353CC}">
                <c16:uniqueId val="{00000028-4BF2-4080-8DC7-B8479D9C2615}"/>
              </c:ext>
            </c:extLst>
          </c:dPt>
          <c:dPt>
            <c:idx val="38"/>
            <c:invertIfNegative val="0"/>
            <c:bubble3D val="0"/>
            <c:extLst>
              <c:ext xmlns:c16="http://schemas.microsoft.com/office/drawing/2014/chart" uri="{C3380CC4-5D6E-409C-BE32-E72D297353CC}">
                <c16:uniqueId val="{00000029-4BF2-4080-8DC7-B8479D9C2615}"/>
              </c:ext>
            </c:extLst>
          </c:dPt>
          <c:dPt>
            <c:idx val="39"/>
            <c:invertIfNegative val="0"/>
            <c:bubble3D val="0"/>
            <c:spPr>
              <a:solidFill>
                <a:srgbClr val="595959"/>
              </a:solidFill>
            </c:spPr>
            <c:extLst>
              <c:ext xmlns:c16="http://schemas.microsoft.com/office/drawing/2014/chart" uri="{C3380CC4-5D6E-409C-BE32-E72D297353CC}">
                <c16:uniqueId val="{0000002B-4BF2-4080-8DC7-B8479D9C2615}"/>
              </c:ext>
            </c:extLst>
          </c:dPt>
          <c:dPt>
            <c:idx val="40"/>
            <c:invertIfNegative val="0"/>
            <c:bubble3D val="0"/>
            <c:extLst>
              <c:ext xmlns:c16="http://schemas.microsoft.com/office/drawing/2014/chart" uri="{C3380CC4-5D6E-409C-BE32-E72D297353CC}">
                <c16:uniqueId val="{0000002C-4BF2-4080-8DC7-B8479D9C2615}"/>
              </c:ext>
            </c:extLst>
          </c:dPt>
          <c:dPt>
            <c:idx val="41"/>
            <c:invertIfNegative val="0"/>
            <c:bubble3D val="0"/>
            <c:extLst>
              <c:ext xmlns:c16="http://schemas.microsoft.com/office/drawing/2014/chart" uri="{C3380CC4-5D6E-409C-BE32-E72D297353CC}">
                <c16:uniqueId val="{0000002D-4BF2-4080-8DC7-B8479D9C2615}"/>
              </c:ext>
            </c:extLst>
          </c:dPt>
          <c:dPt>
            <c:idx val="42"/>
            <c:invertIfNegative val="0"/>
            <c:bubble3D val="0"/>
            <c:extLst>
              <c:ext xmlns:c16="http://schemas.microsoft.com/office/drawing/2014/chart" uri="{C3380CC4-5D6E-409C-BE32-E72D297353CC}">
                <c16:uniqueId val="{0000002E-4BF2-4080-8DC7-B8479D9C2615}"/>
              </c:ext>
            </c:extLst>
          </c:dPt>
          <c:dPt>
            <c:idx val="43"/>
            <c:invertIfNegative val="0"/>
            <c:bubble3D val="0"/>
            <c:extLst>
              <c:ext xmlns:c16="http://schemas.microsoft.com/office/drawing/2014/chart" uri="{C3380CC4-5D6E-409C-BE32-E72D297353CC}">
                <c16:uniqueId val="{0000002F-4BF2-4080-8DC7-B8479D9C2615}"/>
              </c:ext>
            </c:extLst>
          </c:dPt>
          <c:dPt>
            <c:idx val="44"/>
            <c:invertIfNegative val="0"/>
            <c:bubble3D val="0"/>
            <c:extLst>
              <c:ext xmlns:c16="http://schemas.microsoft.com/office/drawing/2014/chart" uri="{C3380CC4-5D6E-409C-BE32-E72D297353CC}">
                <c16:uniqueId val="{00000030-4BF2-4080-8DC7-B8479D9C2615}"/>
              </c:ext>
            </c:extLst>
          </c:dPt>
          <c:dPt>
            <c:idx val="45"/>
            <c:invertIfNegative val="0"/>
            <c:bubble3D val="0"/>
            <c:extLst>
              <c:ext xmlns:c16="http://schemas.microsoft.com/office/drawing/2014/chart" uri="{C3380CC4-5D6E-409C-BE32-E72D297353CC}">
                <c16:uniqueId val="{00000031-4BF2-4080-8DC7-B8479D9C2615}"/>
              </c:ext>
            </c:extLst>
          </c:dPt>
          <c:dPt>
            <c:idx val="46"/>
            <c:invertIfNegative val="0"/>
            <c:bubble3D val="0"/>
            <c:extLst>
              <c:ext xmlns:c16="http://schemas.microsoft.com/office/drawing/2014/chart" uri="{C3380CC4-5D6E-409C-BE32-E72D297353CC}">
                <c16:uniqueId val="{00000032-4BF2-4080-8DC7-B8479D9C2615}"/>
              </c:ext>
            </c:extLst>
          </c:dPt>
          <c:dPt>
            <c:idx val="47"/>
            <c:invertIfNegative val="0"/>
            <c:bubble3D val="0"/>
            <c:extLst>
              <c:ext xmlns:c16="http://schemas.microsoft.com/office/drawing/2014/chart" uri="{C3380CC4-5D6E-409C-BE32-E72D297353CC}">
                <c16:uniqueId val="{00000033-4BF2-4080-8DC7-B8479D9C2615}"/>
              </c:ext>
            </c:extLst>
          </c:dPt>
          <c:dPt>
            <c:idx val="48"/>
            <c:invertIfNegative val="0"/>
            <c:bubble3D val="0"/>
            <c:extLst>
              <c:ext xmlns:c16="http://schemas.microsoft.com/office/drawing/2014/chart" uri="{C3380CC4-5D6E-409C-BE32-E72D297353CC}">
                <c16:uniqueId val="{00000034-4BF2-4080-8DC7-B8479D9C2615}"/>
              </c:ext>
            </c:extLst>
          </c:dPt>
          <c:dPt>
            <c:idx val="49"/>
            <c:invertIfNegative val="0"/>
            <c:bubble3D val="0"/>
            <c:extLst>
              <c:ext xmlns:c16="http://schemas.microsoft.com/office/drawing/2014/chart" uri="{C3380CC4-5D6E-409C-BE32-E72D297353CC}">
                <c16:uniqueId val="{00000035-4BF2-4080-8DC7-B8479D9C2615}"/>
              </c:ext>
            </c:extLst>
          </c:dPt>
          <c:dPt>
            <c:idx val="50"/>
            <c:invertIfNegative val="0"/>
            <c:bubble3D val="0"/>
            <c:extLst>
              <c:ext xmlns:c16="http://schemas.microsoft.com/office/drawing/2014/chart" uri="{C3380CC4-5D6E-409C-BE32-E72D297353CC}">
                <c16:uniqueId val="{00000036-4BF2-4080-8DC7-B8479D9C2615}"/>
              </c:ext>
            </c:extLst>
          </c:dPt>
          <c:dPt>
            <c:idx val="51"/>
            <c:invertIfNegative val="0"/>
            <c:bubble3D val="0"/>
            <c:spPr>
              <a:solidFill>
                <a:srgbClr val="595959"/>
              </a:solidFill>
            </c:spPr>
            <c:extLst>
              <c:ext xmlns:c16="http://schemas.microsoft.com/office/drawing/2014/chart" uri="{C3380CC4-5D6E-409C-BE32-E72D297353CC}">
                <c16:uniqueId val="{00000038-4BF2-4080-8DC7-B8479D9C2615}"/>
              </c:ext>
            </c:extLst>
          </c:dPt>
          <c:dPt>
            <c:idx val="52"/>
            <c:invertIfNegative val="0"/>
            <c:bubble3D val="0"/>
            <c:extLst>
              <c:ext xmlns:c16="http://schemas.microsoft.com/office/drawing/2014/chart" uri="{C3380CC4-5D6E-409C-BE32-E72D297353CC}">
                <c16:uniqueId val="{00000039-4BF2-4080-8DC7-B8479D9C2615}"/>
              </c:ext>
            </c:extLst>
          </c:dPt>
          <c:dPt>
            <c:idx val="53"/>
            <c:invertIfNegative val="0"/>
            <c:bubble3D val="0"/>
            <c:extLst>
              <c:ext xmlns:c16="http://schemas.microsoft.com/office/drawing/2014/chart" uri="{C3380CC4-5D6E-409C-BE32-E72D297353CC}">
                <c16:uniqueId val="{0000003A-4BF2-4080-8DC7-B8479D9C2615}"/>
              </c:ext>
            </c:extLst>
          </c:dPt>
          <c:dPt>
            <c:idx val="54"/>
            <c:invertIfNegative val="0"/>
            <c:bubble3D val="0"/>
            <c:extLst>
              <c:ext xmlns:c16="http://schemas.microsoft.com/office/drawing/2014/chart" uri="{C3380CC4-5D6E-409C-BE32-E72D297353CC}">
                <c16:uniqueId val="{0000003B-4BF2-4080-8DC7-B8479D9C2615}"/>
              </c:ext>
            </c:extLst>
          </c:dPt>
          <c:dPt>
            <c:idx val="55"/>
            <c:invertIfNegative val="0"/>
            <c:bubble3D val="0"/>
            <c:extLst>
              <c:ext xmlns:c16="http://schemas.microsoft.com/office/drawing/2014/chart" uri="{C3380CC4-5D6E-409C-BE32-E72D297353CC}">
                <c16:uniqueId val="{0000003C-4BF2-4080-8DC7-B8479D9C2615}"/>
              </c:ext>
            </c:extLst>
          </c:dPt>
          <c:dPt>
            <c:idx val="56"/>
            <c:invertIfNegative val="0"/>
            <c:bubble3D val="0"/>
            <c:extLst>
              <c:ext xmlns:c16="http://schemas.microsoft.com/office/drawing/2014/chart" uri="{C3380CC4-5D6E-409C-BE32-E72D297353CC}">
                <c16:uniqueId val="{0000003D-4BF2-4080-8DC7-B8479D9C2615}"/>
              </c:ext>
            </c:extLst>
          </c:dPt>
          <c:dPt>
            <c:idx val="63"/>
            <c:invertIfNegative val="0"/>
            <c:bubble3D val="0"/>
            <c:spPr>
              <a:solidFill>
                <a:srgbClr val="595959"/>
              </a:solidFill>
            </c:spPr>
            <c:extLst>
              <c:ext xmlns:c16="http://schemas.microsoft.com/office/drawing/2014/chart" uri="{C3380CC4-5D6E-409C-BE32-E72D297353CC}">
                <c16:uniqueId val="{0000003F-4BF2-4080-8DC7-B8479D9C2615}"/>
              </c:ext>
            </c:extLst>
          </c:dPt>
          <c:dLbls>
            <c:dLbl>
              <c:idx val="3"/>
              <c:layout>
                <c:manualLayout>
                  <c:x val="-1.2828284987926786E-2"/>
                  <c:y val="-6.3499911805678044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F2-4080-8DC7-B8479D9C2615}"/>
                </c:ext>
              </c:extLst>
            </c:dLbl>
            <c:dLbl>
              <c:idx val="15"/>
              <c:layout>
                <c:manualLayout>
                  <c:x val="-1.2828284987926765E-2"/>
                  <c:y val="-5.291659317139837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BF2-4080-8DC7-B8479D9C2615}"/>
                </c:ext>
              </c:extLst>
            </c:dLbl>
            <c:dLbl>
              <c:idx val="27"/>
              <c:layout>
                <c:manualLayout>
                  <c:x val="-6.4141424939633826E-3"/>
                  <c:y val="-4.233327453711868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BF2-4080-8DC7-B8479D9C2615}"/>
                </c:ext>
              </c:extLst>
            </c:dLbl>
            <c:dLbl>
              <c:idx val="39"/>
              <c:layout>
                <c:manualLayout>
                  <c:x val="-2.1380474979877944E-3"/>
                  <c:y val="-0.15874977951419519"/>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BF2-4080-8DC7-B8479D9C2615}"/>
                </c:ext>
              </c:extLst>
            </c:dLbl>
            <c:dLbl>
              <c:idx val="51"/>
              <c:layout>
                <c:manualLayout>
                  <c:x val="-1.4966332485914559E-2"/>
                  <c:y val="-2.82221830247458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BF2-4080-8DC7-B8479D9C2615}"/>
                </c:ext>
              </c:extLst>
            </c:dLbl>
            <c:dLbl>
              <c:idx val="63"/>
              <c:layout>
                <c:manualLayout>
                  <c:x val="-1.4966332485914717E-2"/>
                  <c:y val="-1.763886439046613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4BF2-4080-8DC7-B8479D9C26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'F48-49'!$A$7:$B$70</c:f>
              <c:multiLvlStrCache>
                <c:ptCount val="6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lvl>
                <c:lvl>
                  <c:pt idx="0">
                    <c:v>2017</c:v>
                  </c:pt>
                  <c:pt idx="12">
                    <c:v>2018</c:v>
                  </c:pt>
                  <c:pt idx="24">
                    <c:v>2019</c:v>
                  </c:pt>
                  <c:pt idx="36">
                    <c:v>2020</c:v>
                  </c:pt>
                  <c:pt idx="48">
                    <c:v>2021</c:v>
                  </c:pt>
                  <c:pt idx="60">
                    <c:v>2022</c:v>
                  </c:pt>
                </c:lvl>
              </c:multiLvlStrCache>
            </c:multiLvlStrRef>
          </c:cat>
          <c:val>
            <c:numRef>
              <c:f>'F48-49'!$E$7:$E$70</c:f>
              <c:numCache>
                <c:formatCode>0.00</c:formatCode>
                <c:ptCount val="64"/>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pt idx="63">
                  <c:v>22.13</c:v>
                </c:pt>
              </c:numCache>
            </c:numRef>
          </c:val>
          <c:extLst>
            <c:ext xmlns:c16="http://schemas.microsoft.com/office/drawing/2014/chart" uri="{C3380CC4-5D6E-409C-BE32-E72D297353CC}">
              <c16:uniqueId val="{00000040-4BF2-4080-8DC7-B8479D9C2615}"/>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4BF2-4080-8DC7-B8479D9C2615}"/>
              </c:ext>
            </c:extLst>
          </c:dPt>
          <c:dPt>
            <c:idx val="1"/>
            <c:invertIfNegative val="0"/>
            <c:bubble3D val="0"/>
            <c:extLst>
              <c:ext xmlns:c16="http://schemas.microsoft.com/office/drawing/2014/chart" uri="{C3380CC4-5D6E-409C-BE32-E72D297353CC}">
                <c16:uniqueId val="{00000042-4BF2-4080-8DC7-B8479D9C2615}"/>
              </c:ext>
            </c:extLst>
          </c:dPt>
          <c:dPt>
            <c:idx val="2"/>
            <c:invertIfNegative val="0"/>
            <c:bubble3D val="0"/>
            <c:extLst>
              <c:ext xmlns:c16="http://schemas.microsoft.com/office/drawing/2014/chart" uri="{C3380CC4-5D6E-409C-BE32-E72D297353CC}">
                <c16:uniqueId val="{00000043-4BF2-4080-8DC7-B8479D9C2615}"/>
              </c:ext>
            </c:extLst>
          </c:dPt>
          <c:dPt>
            <c:idx val="3"/>
            <c:invertIfNegative val="0"/>
            <c:bubble3D val="0"/>
            <c:spPr>
              <a:solidFill>
                <a:srgbClr val="FFC000"/>
              </a:solidFill>
            </c:spPr>
            <c:extLst>
              <c:ext xmlns:c16="http://schemas.microsoft.com/office/drawing/2014/chart" uri="{C3380CC4-5D6E-409C-BE32-E72D297353CC}">
                <c16:uniqueId val="{00000045-4BF2-4080-8DC7-B8479D9C2615}"/>
              </c:ext>
            </c:extLst>
          </c:dPt>
          <c:dPt>
            <c:idx val="4"/>
            <c:invertIfNegative val="0"/>
            <c:bubble3D val="0"/>
            <c:extLst>
              <c:ext xmlns:c16="http://schemas.microsoft.com/office/drawing/2014/chart" uri="{C3380CC4-5D6E-409C-BE32-E72D297353CC}">
                <c16:uniqueId val="{00000046-4BF2-4080-8DC7-B8479D9C2615}"/>
              </c:ext>
            </c:extLst>
          </c:dPt>
          <c:dPt>
            <c:idx val="5"/>
            <c:invertIfNegative val="0"/>
            <c:bubble3D val="0"/>
            <c:extLst>
              <c:ext xmlns:c16="http://schemas.microsoft.com/office/drawing/2014/chart" uri="{C3380CC4-5D6E-409C-BE32-E72D297353CC}">
                <c16:uniqueId val="{00000047-4BF2-4080-8DC7-B8479D9C2615}"/>
              </c:ext>
            </c:extLst>
          </c:dPt>
          <c:dPt>
            <c:idx val="6"/>
            <c:invertIfNegative val="0"/>
            <c:bubble3D val="0"/>
            <c:extLst>
              <c:ext xmlns:c16="http://schemas.microsoft.com/office/drawing/2014/chart" uri="{C3380CC4-5D6E-409C-BE32-E72D297353CC}">
                <c16:uniqueId val="{00000048-4BF2-4080-8DC7-B8479D9C2615}"/>
              </c:ext>
            </c:extLst>
          </c:dPt>
          <c:dPt>
            <c:idx val="7"/>
            <c:invertIfNegative val="0"/>
            <c:bubble3D val="0"/>
            <c:extLst>
              <c:ext xmlns:c16="http://schemas.microsoft.com/office/drawing/2014/chart" uri="{C3380CC4-5D6E-409C-BE32-E72D297353CC}">
                <c16:uniqueId val="{00000049-4BF2-4080-8DC7-B8479D9C2615}"/>
              </c:ext>
            </c:extLst>
          </c:dPt>
          <c:dPt>
            <c:idx val="8"/>
            <c:invertIfNegative val="0"/>
            <c:bubble3D val="0"/>
            <c:extLst>
              <c:ext xmlns:c16="http://schemas.microsoft.com/office/drawing/2014/chart" uri="{C3380CC4-5D6E-409C-BE32-E72D297353CC}">
                <c16:uniqueId val="{0000004A-4BF2-4080-8DC7-B8479D9C2615}"/>
              </c:ext>
            </c:extLst>
          </c:dPt>
          <c:dPt>
            <c:idx val="9"/>
            <c:invertIfNegative val="0"/>
            <c:bubble3D val="0"/>
            <c:extLst>
              <c:ext xmlns:c16="http://schemas.microsoft.com/office/drawing/2014/chart" uri="{C3380CC4-5D6E-409C-BE32-E72D297353CC}">
                <c16:uniqueId val="{0000004B-4BF2-4080-8DC7-B8479D9C2615}"/>
              </c:ext>
            </c:extLst>
          </c:dPt>
          <c:dPt>
            <c:idx val="10"/>
            <c:invertIfNegative val="0"/>
            <c:bubble3D val="0"/>
            <c:extLst>
              <c:ext xmlns:c16="http://schemas.microsoft.com/office/drawing/2014/chart" uri="{C3380CC4-5D6E-409C-BE32-E72D297353CC}">
                <c16:uniqueId val="{0000004C-4BF2-4080-8DC7-B8479D9C2615}"/>
              </c:ext>
            </c:extLst>
          </c:dPt>
          <c:dPt>
            <c:idx val="11"/>
            <c:invertIfNegative val="0"/>
            <c:bubble3D val="0"/>
            <c:extLst>
              <c:ext xmlns:c16="http://schemas.microsoft.com/office/drawing/2014/chart" uri="{C3380CC4-5D6E-409C-BE32-E72D297353CC}">
                <c16:uniqueId val="{0000004D-4BF2-4080-8DC7-B8479D9C2615}"/>
              </c:ext>
            </c:extLst>
          </c:dPt>
          <c:dPt>
            <c:idx val="12"/>
            <c:invertIfNegative val="0"/>
            <c:bubble3D val="0"/>
            <c:extLst>
              <c:ext xmlns:c16="http://schemas.microsoft.com/office/drawing/2014/chart" uri="{C3380CC4-5D6E-409C-BE32-E72D297353CC}">
                <c16:uniqueId val="{0000004E-4BF2-4080-8DC7-B8479D9C2615}"/>
              </c:ext>
            </c:extLst>
          </c:dPt>
          <c:dPt>
            <c:idx val="13"/>
            <c:invertIfNegative val="0"/>
            <c:bubble3D val="0"/>
            <c:extLst>
              <c:ext xmlns:c16="http://schemas.microsoft.com/office/drawing/2014/chart" uri="{C3380CC4-5D6E-409C-BE32-E72D297353CC}">
                <c16:uniqueId val="{0000004F-4BF2-4080-8DC7-B8479D9C2615}"/>
              </c:ext>
            </c:extLst>
          </c:dPt>
          <c:dPt>
            <c:idx val="14"/>
            <c:invertIfNegative val="0"/>
            <c:bubble3D val="0"/>
            <c:extLst>
              <c:ext xmlns:c16="http://schemas.microsoft.com/office/drawing/2014/chart" uri="{C3380CC4-5D6E-409C-BE32-E72D297353CC}">
                <c16:uniqueId val="{00000050-4BF2-4080-8DC7-B8479D9C2615}"/>
              </c:ext>
            </c:extLst>
          </c:dPt>
          <c:dPt>
            <c:idx val="15"/>
            <c:invertIfNegative val="0"/>
            <c:bubble3D val="0"/>
            <c:spPr>
              <a:solidFill>
                <a:srgbClr val="FFC000"/>
              </a:solidFill>
            </c:spPr>
            <c:extLst>
              <c:ext xmlns:c16="http://schemas.microsoft.com/office/drawing/2014/chart" uri="{C3380CC4-5D6E-409C-BE32-E72D297353CC}">
                <c16:uniqueId val="{00000052-4BF2-4080-8DC7-B8479D9C2615}"/>
              </c:ext>
            </c:extLst>
          </c:dPt>
          <c:dPt>
            <c:idx val="16"/>
            <c:invertIfNegative val="0"/>
            <c:bubble3D val="0"/>
            <c:extLst>
              <c:ext xmlns:c16="http://schemas.microsoft.com/office/drawing/2014/chart" uri="{C3380CC4-5D6E-409C-BE32-E72D297353CC}">
                <c16:uniqueId val="{00000053-4BF2-4080-8DC7-B8479D9C2615}"/>
              </c:ext>
            </c:extLst>
          </c:dPt>
          <c:dPt>
            <c:idx val="17"/>
            <c:invertIfNegative val="0"/>
            <c:bubble3D val="0"/>
            <c:extLst>
              <c:ext xmlns:c16="http://schemas.microsoft.com/office/drawing/2014/chart" uri="{C3380CC4-5D6E-409C-BE32-E72D297353CC}">
                <c16:uniqueId val="{00000054-4BF2-4080-8DC7-B8479D9C2615}"/>
              </c:ext>
            </c:extLst>
          </c:dPt>
          <c:dPt>
            <c:idx val="18"/>
            <c:invertIfNegative val="0"/>
            <c:bubble3D val="0"/>
            <c:extLst>
              <c:ext xmlns:c16="http://schemas.microsoft.com/office/drawing/2014/chart" uri="{C3380CC4-5D6E-409C-BE32-E72D297353CC}">
                <c16:uniqueId val="{00000055-4BF2-4080-8DC7-B8479D9C2615}"/>
              </c:ext>
            </c:extLst>
          </c:dPt>
          <c:dPt>
            <c:idx val="19"/>
            <c:invertIfNegative val="0"/>
            <c:bubble3D val="0"/>
            <c:extLst>
              <c:ext xmlns:c16="http://schemas.microsoft.com/office/drawing/2014/chart" uri="{C3380CC4-5D6E-409C-BE32-E72D297353CC}">
                <c16:uniqueId val="{00000056-4BF2-4080-8DC7-B8479D9C2615}"/>
              </c:ext>
            </c:extLst>
          </c:dPt>
          <c:dPt>
            <c:idx val="20"/>
            <c:invertIfNegative val="0"/>
            <c:bubble3D val="0"/>
            <c:extLst>
              <c:ext xmlns:c16="http://schemas.microsoft.com/office/drawing/2014/chart" uri="{C3380CC4-5D6E-409C-BE32-E72D297353CC}">
                <c16:uniqueId val="{00000057-4BF2-4080-8DC7-B8479D9C2615}"/>
              </c:ext>
            </c:extLst>
          </c:dPt>
          <c:dPt>
            <c:idx val="21"/>
            <c:invertIfNegative val="0"/>
            <c:bubble3D val="0"/>
            <c:extLst>
              <c:ext xmlns:c16="http://schemas.microsoft.com/office/drawing/2014/chart" uri="{C3380CC4-5D6E-409C-BE32-E72D297353CC}">
                <c16:uniqueId val="{00000058-4BF2-4080-8DC7-B8479D9C2615}"/>
              </c:ext>
            </c:extLst>
          </c:dPt>
          <c:dPt>
            <c:idx val="22"/>
            <c:invertIfNegative val="0"/>
            <c:bubble3D val="0"/>
            <c:extLst>
              <c:ext xmlns:c16="http://schemas.microsoft.com/office/drawing/2014/chart" uri="{C3380CC4-5D6E-409C-BE32-E72D297353CC}">
                <c16:uniqueId val="{00000059-4BF2-4080-8DC7-B8479D9C2615}"/>
              </c:ext>
            </c:extLst>
          </c:dPt>
          <c:dPt>
            <c:idx val="23"/>
            <c:invertIfNegative val="0"/>
            <c:bubble3D val="0"/>
            <c:extLst>
              <c:ext xmlns:c16="http://schemas.microsoft.com/office/drawing/2014/chart" uri="{C3380CC4-5D6E-409C-BE32-E72D297353CC}">
                <c16:uniqueId val="{0000005A-4BF2-4080-8DC7-B8479D9C2615}"/>
              </c:ext>
            </c:extLst>
          </c:dPt>
          <c:dPt>
            <c:idx val="24"/>
            <c:invertIfNegative val="0"/>
            <c:bubble3D val="0"/>
            <c:extLst>
              <c:ext xmlns:c16="http://schemas.microsoft.com/office/drawing/2014/chart" uri="{C3380CC4-5D6E-409C-BE32-E72D297353CC}">
                <c16:uniqueId val="{0000005B-4BF2-4080-8DC7-B8479D9C2615}"/>
              </c:ext>
            </c:extLst>
          </c:dPt>
          <c:dPt>
            <c:idx val="25"/>
            <c:invertIfNegative val="0"/>
            <c:bubble3D val="0"/>
            <c:extLst>
              <c:ext xmlns:c16="http://schemas.microsoft.com/office/drawing/2014/chart" uri="{C3380CC4-5D6E-409C-BE32-E72D297353CC}">
                <c16:uniqueId val="{0000005C-4BF2-4080-8DC7-B8479D9C2615}"/>
              </c:ext>
            </c:extLst>
          </c:dPt>
          <c:dPt>
            <c:idx val="26"/>
            <c:invertIfNegative val="0"/>
            <c:bubble3D val="0"/>
            <c:extLst>
              <c:ext xmlns:c16="http://schemas.microsoft.com/office/drawing/2014/chart" uri="{C3380CC4-5D6E-409C-BE32-E72D297353CC}">
                <c16:uniqueId val="{0000005D-4BF2-4080-8DC7-B8479D9C2615}"/>
              </c:ext>
            </c:extLst>
          </c:dPt>
          <c:dPt>
            <c:idx val="27"/>
            <c:invertIfNegative val="0"/>
            <c:bubble3D val="0"/>
            <c:spPr>
              <a:solidFill>
                <a:srgbClr val="FFC000"/>
              </a:solidFill>
            </c:spPr>
            <c:extLst>
              <c:ext xmlns:c16="http://schemas.microsoft.com/office/drawing/2014/chart" uri="{C3380CC4-5D6E-409C-BE32-E72D297353CC}">
                <c16:uniqueId val="{0000005F-4BF2-4080-8DC7-B8479D9C2615}"/>
              </c:ext>
            </c:extLst>
          </c:dPt>
          <c:dPt>
            <c:idx val="28"/>
            <c:invertIfNegative val="0"/>
            <c:bubble3D val="0"/>
            <c:extLst>
              <c:ext xmlns:c16="http://schemas.microsoft.com/office/drawing/2014/chart" uri="{C3380CC4-5D6E-409C-BE32-E72D297353CC}">
                <c16:uniqueId val="{00000060-4BF2-4080-8DC7-B8479D9C2615}"/>
              </c:ext>
            </c:extLst>
          </c:dPt>
          <c:dPt>
            <c:idx val="29"/>
            <c:invertIfNegative val="0"/>
            <c:bubble3D val="0"/>
            <c:extLst>
              <c:ext xmlns:c16="http://schemas.microsoft.com/office/drawing/2014/chart" uri="{C3380CC4-5D6E-409C-BE32-E72D297353CC}">
                <c16:uniqueId val="{00000061-4BF2-4080-8DC7-B8479D9C2615}"/>
              </c:ext>
            </c:extLst>
          </c:dPt>
          <c:dPt>
            <c:idx val="30"/>
            <c:invertIfNegative val="0"/>
            <c:bubble3D val="0"/>
            <c:extLst>
              <c:ext xmlns:c16="http://schemas.microsoft.com/office/drawing/2014/chart" uri="{C3380CC4-5D6E-409C-BE32-E72D297353CC}">
                <c16:uniqueId val="{00000062-4BF2-4080-8DC7-B8479D9C2615}"/>
              </c:ext>
            </c:extLst>
          </c:dPt>
          <c:dPt>
            <c:idx val="31"/>
            <c:invertIfNegative val="0"/>
            <c:bubble3D val="0"/>
            <c:extLst>
              <c:ext xmlns:c16="http://schemas.microsoft.com/office/drawing/2014/chart" uri="{C3380CC4-5D6E-409C-BE32-E72D297353CC}">
                <c16:uniqueId val="{00000063-4BF2-4080-8DC7-B8479D9C2615}"/>
              </c:ext>
            </c:extLst>
          </c:dPt>
          <c:dPt>
            <c:idx val="32"/>
            <c:invertIfNegative val="0"/>
            <c:bubble3D val="0"/>
            <c:extLst>
              <c:ext xmlns:c16="http://schemas.microsoft.com/office/drawing/2014/chart" uri="{C3380CC4-5D6E-409C-BE32-E72D297353CC}">
                <c16:uniqueId val="{00000064-4BF2-4080-8DC7-B8479D9C2615}"/>
              </c:ext>
            </c:extLst>
          </c:dPt>
          <c:dPt>
            <c:idx val="33"/>
            <c:invertIfNegative val="0"/>
            <c:bubble3D val="0"/>
            <c:extLst>
              <c:ext xmlns:c16="http://schemas.microsoft.com/office/drawing/2014/chart" uri="{C3380CC4-5D6E-409C-BE32-E72D297353CC}">
                <c16:uniqueId val="{00000065-4BF2-4080-8DC7-B8479D9C2615}"/>
              </c:ext>
            </c:extLst>
          </c:dPt>
          <c:dPt>
            <c:idx val="34"/>
            <c:invertIfNegative val="0"/>
            <c:bubble3D val="0"/>
            <c:extLst>
              <c:ext xmlns:c16="http://schemas.microsoft.com/office/drawing/2014/chart" uri="{C3380CC4-5D6E-409C-BE32-E72D297353CC}">
                <c16:uniqueId val="{00000066-4BF2-4080-8DC7-B8479D9C2615}"/>
              </c:ext>
            </c:extLst>
          </c:dPt>
          <c:dPt>
            <c:idx val="35"/>
            <c:invertIfNegative val="0"/>
            <c:bubble3D val="0"/>
            <c:extLst>
              <c:ext xmlns:c16="http://schemas.microsoft.com/office/drawing/2014/chart" uri="{C3380CC4-5D6E-409C-BE32-E72D297353CC}">
                <c16:uniqueId val="{00000067-4BF2-4080-8DC7-B8479D9C2615}"/>
              </c:ext>
            </c:extLst>
          </c:dPt>
          <c:dPt>
            <c:idx val="36"/>
            <c:invertIfNegative val="0"/>
            <c:bubble3D val="0"/>
            <c:extLst>
              <c:ext xmlns:c16="http://schemas.microsoft.com/office/drawing/2014/chart" uri="{C3380CC4-5D6E-409C-BE32-E72D297353CC}">
                <c16:uniqueId val="{00000068-4BF2-4080-8DC7-B8479D9C2615}"/>
              </c:ext>
            </c:extLst>
          </c:dPt>
          <c:dPt>
            <c:idx val="37"/>
            <c:invertIfNegative val="0"/>
            <c:bubble3D val="0"/>
            <c:extLst>
              <c:ext xmlns:c16="http://schemas.microsoft.com/office/drawing/2014/chart" uri="{C3380CC4-5D6E-409C-BE32-E72D297353CC}">
                <c16:uniqueId val="{00000069-4BF2-4080-8DC7-B8479D9C2615}"/>
              </c:ext>
            </c:extLst>
          </c:dPt>
          <c:dPt>
            <c:idx val="38"/>
            <c:invertIfNegative val="0"/>
            <c:bubble3D val="0"/>
            <c:extLst>
              <c:ext xmlns:c16="http://schemas.microsoft.com/office/drawing/2014/chart" uri="{C3380CC4-5D6E-409C-BE32-E72D297353CC}">
                <c16:uniqueId val="{0000006A-4BF2-4080-8DC7-B8479D9C2615}"/>
              </c:ext>
            </c:extLst>
          </c:dPt>
          <c:dPt>
            <c:idx val="39"/>
            <c:invertIfNegative val="0"/>
            <c:bubble3D val="0"/>
            <c:spPr>
              <a:solidFill>
                <a:srgbClr val="FFC000"/>
              </a:solidFill>
            </c:spPr>
            <c:extLst>
              <c:ext xmlns:c16="http://schemas.microsoft.com/office/drawing/2014/chart" uri="{C3380CC4-5D6E-409C-BE32-E72D297353CC}">
                <c16:uniqueId val="{0000006C-4BF2-4080-8DC7-B8479D9C2615}"/>
              </c:ext>
            </c:extLst>
          </c:dPt>
          <c:dPt>
            <c:idx val="40"/>
            <c:invertIfNegative val="0"/>
            <c:bubble3D val="0"/>
            <c:extLst>
              <c:ext xmlns:c16="http://schemas.microsoft.com/office/drawing/2014/chart" uri="{C3380CC4-5D6E-409C-BE32-E72D297353CC}">
                <c16:uniqueId val="{0000006D-4BF2-4080-8DC7-B8479D9C2615}"/>
              </c:ext>
            </c:extLst>
          </c:dPt>
          <c:dPt>
            <c:idx val="41"/>
            <c:invertIfNegative val="0"/>
            <c:bubble3D val="0"/>
            <c:extLst>
              <c:ext xmlns:c16="http://schemas.microsoft.com/office/drawing/2014/chart" uri="{C3380CC4-5D6E-409C-BE32-E72D297353CC}">
                <c16:uniqueId val="{0000006E-4BF2-4080-8DC7-B8479D9C2615}"/>
              </c:ext>
            </c:extLst>
          </c:dPt>
          <c:dPt>
            <c:idx val="42"/>
            <c:invertIfNegative val="0"/>
            <c:bubble3D val="0"/>
            <c:extLst>
              <c:ext xmlns:c16="http://schemas.microsoft.com/office/drawing/2014/chart" uri="{C3380CC4-5D6E-409C-BE32-E72D297353CC}">
                <c16:uniqueId val="{0000006F-4BF2-4080-8DC7-B8479D9C2615}"/>
              </c:ext>
            </c:extLst>
          </c:dPt>
          <c:dPt>
            <c:idx val="43"/>
            <c:invertIfNegative val="0"/>
            <c:bubble3D val="0"/>
            <c:extLst>
              <c:ext xmlns:c16="http://schemas.microsoft.com/office/drawing/2014/chart" uri="{C3380CC4-5D6E-409C-BE32-E72D297353CC}">
                <c16:uniqueId val="{00000070-4BF2-4080-8DC7-B8479D9C2615}"/>
              </c:ext>
            </c:extLst>
          </c:dPt>
          <c:dPt>
            <c:idx val="44"/>
            <c:invertIfNegative val="0"/>
            <c:bubble3D val="0"/>
            <c:extLst>
              <c:ext xmlns:c16="http://schemas.microsoft.com/office/drawing/2014/chart" uri="{C3380CC4-5D6E-409C-BE32-E72D297353CC}">
                <c16:uniqueId val="{00000071-4BF2-4080-8DC7-B8479D9C2615}"/>
              </c:ext>
            </c:extLst>
          </c:dPt>
          <c:dPt>
            <c:idx val="45"/>
            <c:invertIfNegative val="0"/>
            <c:bubble3D val="0"/>
            <c:extLst>
              <c:ext xmlns:c16="http://schemas.microsoft.com/office/drawing/2014/chart" uri="{C3380CC4-5D6E-409C-BE32-E72D297353CC}">
                <c16:uniqueId val="{00000072-4BF2-4080-8DC7-B8479D9C2615}"/>
              </c:ext>
            </c:extLst>
          </c:dPt>
          <c:dPt>
            <c:idx val="46"/>
            <c:invertIfNegative val="0"/>
            <c:bubble3D val="0"/>
            <c:extLst>
              <c:ext xmlns:c16="http://schemas.microsoft.com/office/drawing/2014/chart" uri="{C3380CC4-5D6E-409C-BE32-E72D297353CC}">
                <c16:uniqueId val="{00000073-4BF2-4080-8DC7-B8479D9C2615}"/>
              </c:ext>
            </c:extLst>
          </c:dPt>
          <c:dPt>
            <c:idx val="47"/>
            <c:invertIfNegative val="0"/>
            <c:bubble3D val="0"/>
            <c:extLst>
              <c:ext xmlns:c16="http://schemas.microsoft.com/office/drawing/2014/chart" uri="{C3380CC4-5D6E-409C-BE32-E72D297353CC}">
                <c16:uniqueId val="{00000074-4BF2-4080-8DC7-B8479D9C2615}"/>
              </c:ext>
            </c:extLst>
          </c:dPt>
          <c:dPt>
            <c:idx val="48"/>
            <c:invertIfNegative val="0"/>
            <c:bubble3D val="0"/>
            <c:extLst>
              <c:ext xmlns:c16="http://schemas.microsoft.com/office/drawing/2014/chart" uri="{C3380CC4-5D6E-409C-BE32-E72D297353CC}">
                <c16:uniqueId val="{00000075-4BF2-4080-8DC7-B8479D9C2615}"/>
              </c:ext>
            </c:extLst>
          </c:dPt>
          <c:dPt>
            <c:idx val="49"/>
            <c:invertIfNegative val="0"/>
            <c:bubble3D val="0"/>
            <c:extLst>
              <c:ext xmlns:c16="http://schemas.microsoft.com/office/drawing/2014/chart" uri="{C3380CC4-5D6E-409C-BE32-E72D297353CC}">
                <c16:uniqueId val="{00000076-4BF2-4080-8DC7-B8479D9C2615}"/>
              </c:ext>
            </c:extLst>
          </c:dPt>
          <c:dPt>
            <c:idx val="50"/>
            <c:invertIfNegative val="0"/>
            <c:bubble3D val="0"/>
            <c:extLst>
              <c:ext xmlns:c16="http://schemas.microsoft.com/office/drawing/2014/chart" uri="{C3380CC4-5D6E-409C-BE32-E72D297353CC}">
                <c16:uniqueId val="{00000077-4BF2-4080-8DC7-B8479D9C2615}"/>
              </c:ext>
            </c:extLst>
          </c:dPt>
          <c:dPt>
            <c:idx val="51"/>
            <c:invertIfNegative val="0"/>
            <c:bubble3D val="0"/>
            <c:spPr>
              <a:solidFill>
                <a:srgbClr val="FFC000"/>
              </a:solidFill>
            </c:spPr>
            <c:extLst>
              <c:ext xmlns:c16="http://schemas.microsoft.com/office/drawing/2014/chart" uri="{C3380CC4-5D6E-409C-BE32-E72D297353CC}">
                <c16:uniqueId val="{00000079-4BF2-4080-8DC7-B8479D9C2615}"/>
              </c:ext>
            </c:extLst>
          </c:dPt>
          <c:dPt>
            <c:idx val="52"/>
            <c:invertIfNegative val="0"/>
            <c:bubble3D val="0"/>
            <c:extLst>
              <c:ext xmlns:c16="http://schemas.microsoft.com/office/drawing/2014/chart" uri="{C3380CC4-5D6E-409C-BE32-E72D297353CC}">
                <c16:uniqueId val="{0000007A-4BF2-4080-8DC7-B8479D9C2615}"/>
              </c:ext>
            </c:extLst>
          </c:dPt>
          <c:dPt>
            <c:idx val="53"/>
            <c:invertIfNegative val="0"/>
            <c:bubble3D val="0"/>
            <c:extLst>
              <c:ext xmlns:c16="http://schemas.microsoft.com/office/drawing/2014/chart" uri="{C3380CC4-5D6E-409C-BE32-E72D297353CC}">
                <c16:uniqueId val="{0000007B-4BF2-4080-8DC7-B8479D9C2615}"/>
              </c:ext>
            </c:extLst>
          </c:dPt>
          <c:dPt>
            <c:idx val="54"/>
            <c:invertIfNegative val="0"/>
            <c:bubble3D val="0"/>
            <c:extLst>
              <c:ext xmlns:c16="http://schemas.microsoft.com/office/drawing/2014/chart" uri="{C3380CC4-5D6E-409C-BE32-E72D297353CC}">
                <c16:uniqueId val="{0000007C-4BF2-4080-8DC7-B8479D9C2615}"/>
              </c:ext>
            </c:extLst>
          </c:dPt>
          <c:dPt>
            <c:idx val="55"/>
            <c:invertIfNegative val="0"/>
            <c:bubble3D val="0"/>
            <c:extLst>
              <c:ext xmlns:c16="http://schemas.microsoft.com/office/drawing/2014/chart" uri="{C3380CC4-5D6E-409C-BE32-E72D297353CC}">
                <c16:uniqueId val="{0000007D-4BF2-4080-8DC7-B8479D9C2615}"/>
              </c:ext>
            </c:extLst>
          </c:dPt>
          <c:dPt>
            <c:idx val="56"/>
            <c:invertIfNegative val="0"/>
            <c:bubble3D val="0"/>
            <c:extLst>
              <c:ext xmlns:c16="http://schemas.microsoft.com/office/drawing/2014/chart" uri="{C3380CC4-5D6E-409C-BE32-E72D297353CC}">
                <c16:uniqueId val="{0000007E-4BF2-4080-8DC7-B8479D9C2615}"/>
              </c:ext>
            </c:extLst>
          </c:dPt>
          <c:dPt>
            <c:idx val="63"/>
            <c:invertIfNegative val="0"/>
            <c:bubble3D val="0"/>
            <c:spPr>
              <a:solidFill>
                <a:srgbClr val="FBBB27"/>
              </a:solidFill>
            </c:spPr>
            <c:extLst>
              <c:ext xmlns:c16="http://schemas.microsoft.com/office/drawing/2014/chart" uri="{C3380CC4-5D6E-409C-BE32-E72D297353CC}">
                <c16:uniqueId val="{00000080-4BF2-4080-8DC7-B8479D9C2615}"/>
              </c:ext>
            </c:extLst>
          </c:dPt>
          <c:dLbls>
            <c:dLbl>
              <c:idx val="3"/>
              <c:layout>
                <c:manualLayout>
                  <c:x val="-1.9598542327521403E-17"/>
                  <c:y val="-6.3499911805678114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4BF2-4080-8DC7-B8479D9C2615}"/>
                </c:ext>
              </c:extLst>
            </c:dLbl>
            <c:dLbl>
              <c:idx val="15"/>
              <c:layout>
                <c:manualLayout>
                  <c:x val="-3.9197084655042807E-17"/>
                  <c:y val="-7.40832304399577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4BF2-4080-8DC7-B8479D9C2615}"/>
                </c:ext>
              </c:extLst>
            </c:dLbl>
            <c:dLbl>
              <c:idx val="27"/>
              <c:layout>
                <c:manualLayout>
                  <c:x val="6.4141424939633046E-3"/>
                  <c:y val="-0.10583318634279675"/>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4BF2-4080-8DC7-B8479D9C2615}"/>
                </c:ext>
              </c:extLst>
            </c:dLbl>
            <c:dLbl>
              <c:idx val="39"/>
              <c:layout>
                <c:manualLayout>
                  <c:x val="2.1380474979878729E-3"/>
                  <c:y val="-0.1340553693675426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4BF2-4080-8DC7-B8479D9C2615}"/>
                </c:ext>
              </c:extLst>
            </c:dLbl>
            <c:dLbl>
              <c:idx val="51"/>
              <c:layout>
                <c:manualLayout>
                  <c:x val="-1.5678833862017123E-16"/>
                  <c:y val="-3.527772878093225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4BF2-4080-8DC7-B8479D9C2615}"/>
                </c:ext>
              </c:extLst>
            </c:dLbl>
            <c:dLbl>
              <c:idx val="63"/>
              <c:layout>
                <c:manualLayout>
                  <c:x val="-1.5678833862017123E-16"/>
                  <c:y val="-2.469441014665257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4BF2-4080-8DC7-B8479D9C26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'F48-49'!$F$7:$F$70</c:f>
              <c:numCache>
                <c:formatCode>0.00</c:formatCode>
                <c:ptCount val="64"/>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pt idx="63">
                  <c:v>21.473333333333301</c:v>
                </c:pt>
              </c:numCache>
            </c:numRef>
          </c:val>
          <c:extLst>
            <c:ext xmlns:c16="http://schemas.microsoft.com/office/drawing/2014/chart" uri="{C3380CC4-5D6E-409C-BE32-E72D297353CC}">
              <c16:uniqueId val="{00000081-4BF2-4080-8DC7-B8479D9C2615}"/>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6812-45D2-8199-5292AABE2441}"/>
              </c:ext>
            </c:extLst>
          </c:dPt>
          <c:dPt>
            <c:idx val="1"/>
            <c:invertIfNegative val="0"/>
            <c:bubble3D val="0"/>
            <c:extLst>
              <c:ext xmlns:c16="http://schemas.microsoft.com/office/drawing/2014/chart" uri="{C3380CC4-5D6E-409C-BE32-E72D297353CC}">
                <c16:uniqueId val="{00000001-6812-45D2-8199-5292AABE2441}"/>
              </c:ext>
            </c:extLst>
          </c:dPt>
          <c:dPt>
            <c:idx val="2"/>
            <c:invertIfNegative val="0"/>
            <c:bubble3D val="0"/>
            <c:extLst>
              <c:ext xmlns:c16="http://schemas.microsoft.com/office/drawing/2014/chart" uri="{C3380CC4-5D6E-409C-BE32-E72D297353CC}">
                <c16:uniqueId val="{00000002-6812-45D2-8199-5292AABE2441}"/>
              </c:ext>
            </c:extLst>
          </c:dPt>
          <c:dPt>
            <c:idx val="3"/>
            <c:invertIfNegative val="0"/>
            <c:bubble3D val="0"/>
            <c:spPr>
              <a:solidFill>
                <a:srgbClr val="595959"/>
              </a:solidFill>
            </c:spPr>
            <c:extLst>
              <c:ext xmlns:c16="http://schemas.microsoft.com/office/drawing/2014/chart" uri="{C3380CC4-5D6E-409C-BE32-E72D297353CC}">
                <c16:uniqueId val="{00000004-6812-45D2-8199-5292AABE2441}"/>
              </c:ext>
            </c:extLst>
          </c:dPt>
          <c:dPt>
            <c:idx val="4"/>
            <c:invertIfNegative val="0"/>
            <c:bubble3D val="0"/>
            <c:extLst>
              <c:ext xmlns:c16="http://schemas.microsoft.com/office/drawing/2014/chart" uri="{C3380CC4-5D6E-409C-BE32-E72D297353CC}">
                <c16:uniqueId val="{00000005-6812-45D2-8199-5292AABE2441}"/>
              </c:ext>
            </c:extLst>
          </c:dPt>
          <c:dPt>
            <c:idx val="5"/>
            <c:invertIfNegative val="0"/>
            <c:bubble3D val="0"/>
            <c:extLst>
              <c:ext xmlns:c16="http://schemas.microsoft.com/office/drawing/2014/chart" uri="{C3380CC4-5D6E-409C-BE32-E72D297353CC}">
                <c16:uniqueId val="{00000006-6812-45D2-8199-5292AABE2441}"/>
              </c:ext>
            </c:extLst>
          </c:dPt>
          <c:dPt>
            <c:idx val="6"/>
            <c:invertIfNegative val="0"/>
            <c:bubble3D val="0"/>
            <c:extLst>
              <c:ext xmlns:c16="http://schemas.microsoft.com/office/drawing/2014/chart" uri="{C3380CC4-5D6E-409C-BE32-E72D297353CC}">
                <c16:uniqueId val="{00000007-6812-45D2-8199-5292AABE2441}"/>
              </c:ext>
            </c:extLst>
          </c:dPt>
          <c:dPt>
            <c:idx val="7"/>
            <c:invertIfNegative val="0"/>
            <c:bubble3D val="0"/>
            <c:extLst>
              <c:ext xmlns:c16="http://schemas.microsoft.com/office/drawing/2014/chart" uri="{C3380CC4-5D6E-409C-BE32-E72D297353CC}">
                <c16:uniqueId val="{00000008-6812-45D2-8199-5292AABE2441}"/>
              </c:ext>
            </c:extLst>
          </c:dPt>
          <c:dPt>
            <c:idx val="8"/>
            <c:invertIfNegative val="0"/>
            <c:bubble3D val="0"/>
            <c:extLst>
              <c:ext xmlns:c16="http://schemas.microsoft.com/office/drawing/2014/chart" uri="{C3380CC4-5D6E-409C-BE32-E72D297353CC}">
                <c16:uniqueId val="{00000009-6812-45D2-8199-5292AABE2441}"/>
              </c:ext>
            </c:extLst>
          </c:dPt>
          <c:dPt>
            <c:idx val="9"/>
            <c:invertIfNegative val="0"/>
            <c:bubble3D val="0"/>
            <c:extLst>
              <c:ext xmlns:c16="http://schemas.microsoft.com/office/drawing/2014/chart" uri="{C3380CC4-5D6E-409C-BE32-E72D297353CC}">
                <c16:uniqueId val="{0000000A-6812-45D2-8199-5292AABE2441}"/>
              </c:ext>
            </c:extLst>
          </c:dPt>
          <c:dPt>
            <c:idx val="10"/>
            <c:invertIfNegative val="0"/>
            <c:bubble3D val="0"/>
            <c:extLst>
              <c:ext xmlns:c16="http://schemas.microsoft.com/office/drawing/2014/chart" uri="{C3380CC4-5D6E-409C-BE32-E72D297353CC}">
                <c16:uniqueId val="{0000000B-6812-45D2-8199-5292AABE2441}"/>
              </c:ext>
            </c:extLst>
          </c:dPt>
          <c:dPt>
            <c:idx val="11"/>
            <c:invertIfNegative val="0"/>
            <c:bubble3D val="0"/>
            <c:extLst>
              <c:ext xmlns:c16="http://schemas.microsoft.com/office/drawing/2014/chart" uri="{C3380CC4-5D6E-409C-BE32-E72D297353CC}">
                <c16:uniqueId val="{0000000C-6812-45D2-8199-5292AABE2441}"/>
              </c:ext>
            </c:extLst>
          </c:dPt>
          <c:dPt>
            <c:idx val="12"/>
            <c:invertIfNegative val="0"/>
            <c:bubble3D val="0"/>
            <c:extLst>
              <c:ext xmlns:c16="http://schemas.microsoft.com/office/drawing/2014/chart" uri="{C3380CC4-5D6E-409C-BE32-E72D297353CC}">
                <c16:uniqueId val="{0000000D-6812-45D2-8199-5292AABE2441}"/>
              </c:ext>
            </c:extLst>
          </c:dPt>
          <c:dPt>
            <c:idx val="13"/>
            <c:invertIfNegative val="0"/>
            <c:bubble3D val="0"/>
            <c:extLst>
              <c:ext xmlns:c16="http://schemas.microsoft.com/office/drawing/2014/chart" uri="{C3380CC4-5D6E-409C-BE32-E72D297353CC}">
                <c16:uniqueId val="{0000000E-6812-45D2-8199-5292AABE2441}"/>
              </c:ext>
            </c:extLst>
          </c:dPt>
          <c:dPt>
            <c:idx val="14"/>
            <c:invertIfNegative val="0"/>
            <c:bubble3D val="0"/>
            <c:extLst>
              <c:ext xmlns:c16="http://schemas.microsoft.com/office/drawing/2014/chart" uri="{C3380CC4-5D6E-409C-BE32-E72D297353CC}">
                <c16:uniqueId val="{0000000F-6812-45D2-8199-5292AABE2441}"/>
              </c:ext>
            </c:extLst>
          </c:dPt>
          <c:dPt>
            <c:idx val="15"/>
            <c:invertIfNegative val="0"/>
            <c:bubble3D val="0"/>
            <c:spPr>
              <a:solidFill>
                <a:srgbClr val="595959"/>
              </a:solidFill>
            </c:spPr>
            <c:extLst>
              <c:ext xmlns:c16="http://schemas.microsoft.com/office/drawing/2014/chart" uri="{C3380CC4-5D6E-409C-BE32-E72D297353CC}">
                <c16:uniqueId val="{00000011-6812-45D2-8199-5292AABE2441}"/>
              </c:ext>
            </c:extLst>
          </c:dPt>
          <c:dPt>
            <c:idx val="16"/>
            <c:invertIfNegative val="0"/>
            <c:bubble3D val="0"/>
            <c:extLst>
              <c:ext xmlns:c16="http://schemas.microsoft.com/office/drawing/2014/chart" uri="{C3380CC4-5D6E-409C-BE32-E72D297353CC}">
                <c16:uniqueId val="{00000012-6812-45D2-8199-5292AABE2441}"/>
              </c:ext>
            </c:extLst>
          </c:dPt>
          <c:dPt>
            <c:idx val="17"/>
            <c:invertIfNegative val="0"/>
            <c:bubble3D val="0"/>
            <c:extLst>
              <c:ext xmlns:c16="http://schemas.microsoft.com/office/drawing/2014/chart" uri="{C3380CC4-5D6E-409C-BE32-E72D297353CC}">
                <c16:uniqueId val="{00000013-6812-45D2-8199-5292AABE2441}"/>
              </c:ext>
            </c:extLst>
          </c:dPt>
          <c:dPt>
            <c:idx val="18"/>
            <c:invertIfNegative val="0"/>
            <c:bubble3D val="0"/>
            <c:extLst>
              <c:ext xmlns:c16="http://schemas.microsoft.com/office/drawing/2014/chart" uri="{C3380CC4-5D6E-409C-BE32-E72D297353CC}">
                <c16:uniqueId val="{00000014-6812-45D2-8199-5292AABE2441}"/>
              </c:ext>
            </c:extLst>
          </c:dPt>
          <c:dPt>
            <c:idx val="19"/>
            <c:invertIfNegative val="0"/>
            <c:bubble3D val="0"/>
            <c:extLst>
              <c:ext xmlns:c16="http://schemas.microsoft.com/office/drawing/2014/chart" uri="{C3380CC4-5D6E-409C-BE32-E72D297353CC}">
                <c16:uniqueId val="{00000015-6812-45D2-8199-5292AABE2441}"/>
              </c:ext>
            </c:extLst>
          </c:dPt>
          <c:dPt>
            <c:idx val="20"/>
            <c:invertIfNegative val="0"/>
            <c:bubble3D val="0"/>
            <c:extLst>
              <c:ext xmlns:c16="http://schemas.microsoft.com/office/drawing/2014/chart" uri="{C3380CC4-5D6E-409C-BE32-E72D297353CC}">
                <c16:uniqueId val="{00000016-6812-45D2-8199-5292AABE2441}"/>
              </c:ext>
            </c:extLst>
          </c:dPt>
          <c:dPt>
            <c:idx val="21"/>
            <c:invertIfNegative val="0"/>
            <c:bubble3D val="0"/>
            <c:extLst>
              <c:ext xmlns:c16="http://schemas.microsoft.com/office/drawing/2014/chart" uri="{C3380CC4-5D6E-409C-BE32-E72D297353CC}">
                <c16:uniqueId val="{00000017-6812-45D2-8199-5292AABE2441}"/>
              </c:ext>
            </c:extLst>
          </c:dPt>
          <c:dPt>
            <c:idx val="22"/>
            <c:invertIfNegative val="0"/>
            <c:bubble3D val="0"/>
            <c:extLst>
              <c:ext xmlns:c16="http://schemas.microsoft.com/office/drawing/2014/chart" uri="{C3380CC4-5D6E-409C-BE32-E72D297353CC}">
                <c16:uniqueId val="{00000018-6812-45D2-8199-5292AABE2441}"/>
              </c:ext>
            </c:extLst>
          </c:dPt>
          <c:dPt>
            <c:idx val="23"/>
            <c:invertIfNegative val="0"/>
            <c:bubble3D val="0"/>
            <c:extLst>
              <c:ext xmlns:c16="http://schemas.microsoft.com/office/drawing/2014/chart" uri="{C3380CC4-5D6E-409C-BE32-E72D297353CC}">
                <c16:uniqueId val="{00000019-6812-45D2-8199-5292AABE2441}"/>
              </c:ext>
            </c:extLst>
          </c:dPt>
          <c:dPt>
            <c:idx val="24"/>
            <c:invertIfNegative val="0"/>
            <c:bubble3D val="0"/>
            <c:extLst>
              <c:ext xmlns:c16="http://schemas.microsoft.com/office/drawing/2014/chart" uri="{C3380CC4-5D6E-409C-BE32-E72D297353CC}">
                <c16:uniqueId val="{0000001A-6812-45D2-8199-5292AABE2441}"/>
              </c:ext>
            </c:extLst>
          </c:dPt>
          <c:dPt>
            <c:idx val="25"/>
            <c:invertIfNegative val="0"/>
            <c:bubble3D val="0"/>
            <c:extLst>
              <c:ext xmlns:c16="http://schemas.microsoft.com/office/drawing/2014/chart" uri="{C3380CC4-5D6E-409C-BE32-E72D297353CC}">
                <c16:uniqueId val="{0000001B-6812-45D2-8199-5292AABE2441}"/>
              </c:ext>
            </c:extLst>
          </c:dPt>
          <c:dPt>
            <c:idx val="26"/>
            <c:invertIfNegative val="0"/>
            <c:bubble3D val="0"/>
            <c:extLst>
              <c:ext xmlns:c16="http://schemas.microsoft.com/office/drawing/2014/chart" uri="{C3380CC4-5D6E-409C-BE32-E72D297353CC}">
                <c16:uniqueId val="{0000001C-6812-45D2-8199-5292AABE2441}"/>
              </c:ext>
            </c:extLst>
          </c:dPt>
          <c:dPt>
            <c:idx val="27"/>
            <c:invertIfNegative val="0"/>
            <c:bubble3D val="0"/>
            <c:spPr>
              <a:solidFill>
                <a:srgbClr val="595959"/>
              </a:solidFill>
            </c:spPr>
            <c:extLst>
              <c:ext xmlns:c16="http://schemas.microsoft.com/office/drawing/2014/chart" uri="{C3380CC4-5D6E-409C-BE32-E72D297353CC}">
                <c16:uniqueId val="{0000001E-6812-45D2-8199-5292AABE2441}"/>
              </c:ext>
            </c:extLst>
          </c:dPt>
          <c:dPt>
            <c:idx val="28"/>
            <c:invertIfNegative val="0"/>
            <c:bubble3D val="0"/>
            <c:extLst>
              <c:ext xmlns:c16="http://schemas.microsoft.com/office/drawing/2014/chart" uri="{C3380CC4-5D6E-409C-BE32-E72D297353CC}">
                <c16:uniqueId val="{0000001F-6812-45D2-8199-5292AABE2441}"/>
              </c:ext>
            </c:extLst>
          </c:dPt>
          <c:dPt>
            <c:idx val="29"/>
            <c:invertIfNegative val="0"/>
            <c:bubble3D val="0"/>
            <c:extLst>
              <c:ext xmlns:c16="http://schemas.microsoft.com/office/drawing/2014/chart" uri="{C3380CC4-5D6E-409C-BE32-E72D297353CC}">
                <c16:uniqueId val="{00000020-6812-45D2-8199-5292AABE2441}"/>
              </c:ext>
            </c:extLst>
          </c:dPt>
          <c:dPt>
            <c:idx val="30"/>
            <c:invertIfNegative val="0"/>
            <c:bubble3D val="0"/>
            <c:extLst>
              <c:ext xmlns:c16="http://schemas.microsoft.com/office/drawing/2014/chart" uri="{C3380CC4-5D6E-409C-BE32-E72D297353CC}">
                <c16:uniqueId val="{00000021-6812-45D2-8199-5292AABE2441}"/>
              </c:ext>
            </c:extLst>
          </c:dPt>
          <c:dPt>
            <c:idx val="31"/>
            <c:invertIfNegative val="0"/>
            <c:bubble3D val="0"/>
            <c:extLst>
              <c:ext xmlns:c16="http://schemas.microsoft.com/office/drawing/2014/chart" uri="{C3380CC4-5D6E-409C-BE32-E72D297353CC}">
                <c16:uniqueId val="{00000022-6812-45D2-8199-5292AABE2441}"/>
              </c:ext>
            </c:extLst>
          </c:dPt>
          <c:dPt>
            <c:idx val="32"/>
            <c:invertIfNegative val="0"/>
            <c:bubble3D val="0"/>
            <c:extLst>
              <c:ext xmlns:c16="http://schemas.microsoft.com/office/drawing/2014/chart" uri="{C3380CC4-5D6E-409C-BE32-E72D297353CC}">
                <c16:uniqueId val="{00000023-6812-45D2-8199-5292AABE2441}"/>
              </c:ext>
            </c:extLst>
          </c:dPt>
          <c:dPt>
            <c:idx val="33"/>
            <c:invertIfNegative val="0"/>
            <c:bubble3D val="0"/>
            <c:extLst>
              <c:ext xmlns:c16="http://schemas.microsoft.com/office/drawing/2014/chart" uri="{C3380CC4-5D6E-409C-BE32-E72D297353CC}">
                <c16:uniqueId val="{00000024-6812-45D2-8199-5292AABE2441}"/>
              </c:ext>
            </c:extLst>
          </c:dPt>
          <c:dPt>
            <c:idx val="34"/>
            <c:invertIfNegative val="0"/>
            <c:bubble3D val="0"/>
            <c:extLst>
              <c:ext xmlns:c16="http://schemas.microsoft.com/office/drawing/2014/chart" uri="{C3380CC4-5D6E-409C-BE32-E72D297353CC}">
                <c16:uniqueId val="{00000025-6812-45D2-8199-5292AABE2441}"/>
              </c:ext>
            </c:extLst>
          </c:dPt>
          <c:dPt>
            <c:idx val="35"/>
            <c:invertIfNegative val="0"/>
            <c:bubble3D val="0"/>
            <c:extLst>
              <c:ext xmlns:c16="http://schemas.microsoft.com/office/drawing/2014/chart" uri="{C3380CC4-5D6E-409C-BE32-E72D297353CC}">
                <c16:uniqueId val="{00000026-6812-45D2-8199-5292AABE2441}"/>
              </c:ext>
            </c:extLst>
          </c:dPt>
          <c:dPt>
            <c:idx val="36"/>
            <c:invertIfNegative val="0"/>
            <c:bubble3D val="0"/>
            <c:extLst>
              <c:ext xmlns:c16="http://schemas.microsoft.com/office/drawing/2014/chart" uri="{C3380CC4-5D6E-409C-BE32-E72D297353CC}">
                <c16:uniqueId val="{00000027-6812-45D2-8199-5292AABE2441}"/>
              </c:ext>
            </c:extLst>
          </c:dPt>
          <c:dPt>
            <c:idx val="37"/>
            <c:invertIfNegative val="0"/>
            <c:bubble3D val="0"/>
            <c:extLst>
              <c:ext xmlns:c16="http://schemas.microsoft.com/office/drawing/2014/chart" uri="{C3380CC4-5D6E-409C-BE32-E72D297353CC}">
                <c16:uniqueId val="{00000028-6812-45D2-8199-5292AABE2441}"/>
              </c:ext>
            </c:extLst>
          </c:dPt>
          <c:dPt>
            <c:idx val="38"/>
            <c:invertIfNegative val="0"/>
            <c:bubble3D val="0"/>
            <c:extLst>
              <c:ext xmlns:c16="http://schemas.microsoft.com/office/drawing/2014/chart" uri="{C3380CC4-5D6E-409C-BE32-E72D297353CC}">
                <c16:uniqueId val="{00000029-6812-45D2-8199-5292AABE2441}"/>
              </c:ext>
            </c:extLst>
          </c:dPt>
          <c:dPt>
            <c:idx val="39"/>
            <c:invertIfNegative val="0"/>
            <c:bubble3D val="0"/>
            <c:spPr>
              <a:solidFill>
                <a:srgbClr val="595959"/>
              </a:solidFill>
            </c:spPr>
            <c:extLst>
              <c:ext xmlns:c16="http://schemas.microsoft.com/office/drawing/2014/chart" uri="{C3380CC4-5D6E-409C-BE32-E72D297353CC}">
                <c16:uniqueId val="{0000002B-6812-45D2-8199-5292AABE2441}"/>
              </c:ext>
            </c:extLst>
          </c:dPt>
          <c:dPt>
            <c:idx val="40"/>
            <c:invertIfNegative val="0"/>
            <c:bubble3D val="0"/>
            <c:extLst>
              <c:ext xmlns:c16="http://schemas.microsoft.com/office/drawing/2014/chart" uri="{C3380CC4-5D6E-409C-BE32-E72D297353CC}">
                <c16:uniqueId val="{0000002C-6812-45D2-8199-5292AABE2441}"/>
              </c:ext>
            </c:extLst>
          </c:dPt>
          <c:dPt>
            <c:idx val="41"/>
            <c:invertIfNegative val="0"/>
            <c:bubble3D val="0"/>
            <c:extLst>
              <c:ext xmlns:c16="http://schemas.microsoft.com/office/drawing/2014/chart" uri="{C3380CC4-5D6E-409C-BE32-E72D297353CC}">
                <c16:uniqueId val="{0000002D-6812-45D2-8199-5292AABE2441}"/>
              </c:ext>
            </c:extLst>
          </c:dPt>
          <c:dPt>
            <c:idx val="42"/>
            <c:invertIfNegative val="0"/>
            <c:bubble3D val="0"/>
            <c:extLst>
              <c:ext xmlns:c16="http://schemas.microsoft.com/office/drawing/2014/chart" uri="{C3380CC4-5D6E-409C-BE32-E72D297353CC}">
                <c16:uniqueId val="{0000002E-6812-45D2-8199-5292AABE2441}"/>
              </c:ext>
            </c:extLst>
          </c:dPt>
          <c:dPt>
            <c:idx val="43"/>
            <c:invertIfNegative val="0"/>
            <c:bubble3D val="0"/>
            <c:extLst>
              <c:ext xmlns:c16="http://schemas.microsoft.com/office/drawing/2014/chart" uri="{C3380CC4-5D6E-409C-BE32-E72D297353CC}">
                <c16:uniqueId val="{0000002F-6812-45D2-8199-5292AABE2441}"/>
              </c:ext>
            </c:extLst>
          </c:dPt>
          <c:dPt>
            <c:idx val="44"/>
            <c:invertIfNegative val="0"/>
            <c:bubble3D val="0"/>
            <c:extLst>
              <c:ext xmlns:c16="http://schemas.microsoft.com/office/drawing/2014/chart" uri="{C3380CC4-5D6E-409C-BE32-E72D297353CC}">
                <c16:uniqueId val="{00000030-6812-45D2-8199-5292AABE2441}"/>
              </c:ext>
            </c:extLst>
          </c:dPt>
          <c:dPt>
            <c:idx val="45"/>
            <c:invertIfNegative val="0"/>
            <c:bubble3D val="0"/>
            <c:extLst>
              <c:ext xmlns:c16="http://schemas.microsoft.com/office/drawing/2014/chart" uri="{C3380CC4-5D6E-409C-BE32-E72D297353CC}">
                <c16:uniqueId val="{00000031-6812-45D2-8199-5292AABE2441}"/>
              </c:ext>
            </c:extLst>
          </c:dPt>
          <c:dPt>
            <c:idx val="46"/>
            <c:invertIfNegative val="0"/>
            <c:bubble3D val="0"/>
            <c:extLst>
              <c:ext xmlns:c16="http://schemas.microsoft.com/office/drawing/2014/chart" uri="{C3380CC4-5D6E-409C-BE32-E72D297353CC}">
                <c16:uniqueId val="{00000032-6812-45D2-8199-5292AABE2441}"/>
              </c:ext>
            </c:extLst>
          </c:dPt>
          <c:dPt>
            <c:idx val="47"/>
            <c:invertIfNegative val="0"/>
            <c:bubble3D val="0"/>
            <c:extLst>
              <c:ext xmlns:c16="http://schemas.microsoft.com/office/drawing/2014/chart" uri="{C3380CC4-5D6E-409C-BE32-E72D297353CC}">
                <c16:uniqueId val="{00000033-6812-45D2-8199-5292AABE2441}"/>
              </c:ext>
            </c:extLst>
          </c:dPt>
          <c:dPt>
            <c:idx val="48"/>
            <c:invertIfNegative val="0"/>
            <c:bubble3D val="0"/>
            <c:extLst>
              <c:ext xmlns:c16="http://schemas.microsoft.com/office/drawing/2014/chart" uri="{C3380CC4-5D6E-409C-BE32-E72D297353CC}">
                <c16:uniqueId val="{00000034-6812-45D2-8199-5292AABE2441}"/>
              </c:ext>
            </c:extLst>
          </c:dPt>
          <c:dPt>
            <c:idx val="49"/>
            <c:invertIfNegative val="0"/>
            <c:bubble3D val="0"/>
            <c:extLst>
              <c:ext xmlns:c16="http://schemas.microsoft.com/office/drawing/2014/chart" uri="{C3380CC4-5D6E-409C-BE32-E72D297353CC}">
                <c16:uniqueId val="{00000035-6812-45D2-8199-5292AABE2441}"/>
              </c:ext>
            </c:extLst>
          </c:dPt>
          <c:dPt>
            <c:idx val="50"/>
            <c:invertIfNegative val="0"/>
            <c:bubble3D val="0"/>
            <c:extLst>
              <c:ext xmlns:c16="http://schemas.microsoft.com/office/drawing/2014/chart" uri="{C3380CC4-5D6E-409C-BE32-E72D297353CC}">
                <c16:uniqueId val="{00000036-6812-45D2-8199-5292AABE2441}"/>
              </c:ext>
            </c:extLst>
          </c:dPt>
          <c:dPt>
            <c:idx val="51"/>
            <c:invertIfNegative val="0"/>
            <c:bubble3D val="0"/>
            <c:spPr>
              <a:solidFill>
                <a:srgbClr val="595959"/>
              </a:solidFill>
            </c:spPr>
            <c:extLst>
              <c:ext xmlns:c16="http://schemas.microsoft.com/office/drawing/2014/chart" uri="{C3380CC4-5D6E-409C-BE32-E72D297353CC}">
                <c16:uniqueId val="{00000038-6812-45D2-8199-5292AABE2441}"/>
              </c:ext>
            </c:extLst>
          </c:dPt>
          <c:dPt>
            <c:idx val="52"/>
            <c:invertIfNegative val="0"/>
            <c:bubble3D val="0"/>
            <c:extLst>
              <c:ext xmlns:c16="http://schemas.microsoft.com/office/drawing/2014/chart" uri="{C3380CC4-5D6E-409C-BE32-E72D297353CC}">
                <c16:uniqueId val="{00000039-6812-45D2-8199-5292AABE2441}"/>
              </c:ext>
            </c:extLst>
          </c:dPt>
          <c:dPt>
            <c:idx val="53"/>
            <c:invertIfNegative val="0"/>
            <c:bubble3D val="0"/>
            <c:extLst>
              <c:ext xmlns:c16="http://schemas.microsoft.com/office/drawing/2014/chart" uri="{C3380CC4-5D6E-409C-BE32-E72D297353CC}">
                <c16:uniqueId val="{0000003A-6812-45D2-8199-5292AABE2441}"/>
              </c:ext>
            </c:extLst>
          </c:dPt>
          <c:dPt>
            <c:idx val="54"/>
            <c:invertIfNegative val="0"/>
            <c:bubble3D val="0"/>
            <c:extLst>
              <c:ext xmlns:c16="http://schemas.microsoft.com/office/drawing/2014/chart" uri="{C3380CC4-5D6E-409C-BE32-E72D297353CC}">
                <c16:uniqueId val="{0000003B-6812-45D2-8199-5292AABE2441}"/>
              </c:ext>
            </c:extLst>
          </c:dPt>
          <c:dPt>
            <c:idx val="55"/>
            <c:invertIfNegative val="0"/>
            <c:bubble3D val="0"/>
            <c:extLst>
              <c:ext xmlns:c16="http://schemas.microsoft.com/office/drawing/2014/chart" uri="{C3380CC4-5D6E-409C-BE32-E72D297353CC}">
                <c16:uniqueId val="{0000003C-6812-45D2-8199-5292AABE2441}"/>
              </c:ext>
            </c:extLst>
          </c:dPt>
          <c:dPt>
            <c:idx val="56"/>
            <c:invertIfNegative val="0"/>
            <c:bubble3D val="0"/>
            <c:extLst>
              <c:ext xmlns:c16="http://schemas.microsoft.com/office/drawing/2014/chart" uri="{C3380CC4-5D6E-409C-BE32-E72D297353CC}">
                <c16:uniqueId val="{0000003D-6812-45D2-8199-5292AABE2441}"/>
              </c:ext>
            </c:extLst>
          </c:dPt>
          <c:dPt>
            <c:idx val="63"/>
            <c:invertIfNegative val="0"/>
            <c:bubble3D val="0"/>
            <c:spPr>
              <a:solidFill>
                <a:srgbClr val="595959"/>
              </a:solidFill>
            </c:spPr>
            <c:extLst>
              <c:ext xmlns:c16="http://schemas.microsoft.com/office/drawing/2014/chart" uri="{C3380CC4-5D6E-409C-BE32-E72D297353CC}">
                <c16:uniqueId val="{0000003F-6812-45D2-8199-5292AABE2441}"/>
              </c:ext>
            </c:extLst>
          </c:dPt>
          <c:dLbls>
            <c:dLbl>
              <c:idx val="3"/>
              <c:layout>
                <c:manualLayout>
                  <c:x val="-6.4141424939633826E-3"/>
                  <c:y val="-3.880550165902547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12-45D2-8199-5292AABE2441}"/>
                </c:ext>
              </c:extLst>
            </c:dLbl>
            <c:dLbl>
              <c:idx val="15"/>
              <c:layout>
                <c:manualLayout>
                  <c:x val="-1.0690237489938971E-2"/>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12-45D2-8199-5292AABE2441}"/>
                </c:ext>
              </c:extLst>
            </c:dLbl>
            <c:dLbl>
              <c:idx val="27"/>
              <c:layout>
                <c:manualLayout>
                  <c:x val="-6.4141424939633826E-3"/>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812-45D2-8199-5292AABE2441}"/>
                </c:ext>
              </c:extLst>
            </c:dLbl>
            <c:dLbl>
              <c:idx val="39"/>
              <c:layout>
                <c:manualLayout>
                  <c:x val="-4.2760949959755887E-3"/>
                  <c:y val="-0.112888732098983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812-45D2-8199-5292AABE2441}"/>
                </c:ext>
              </c:extLst>
            </c:dLbl>
            <c:dLbl>
              <c:idx val="51"/>
              <c:layout>
                <c:manualLayout>
                  <c:x val="-1.2828284987926765E-2"/>
                  <c:y val="-7.408323043995772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6812-45D2-8199-5292AABE2441}"/>
                </c:ext>
              </c:extLst>
            </c:dLbl>
            <c:dLbl>
              <c:idx val="63"/>
              <c:layout>
                <c:manualLayout>
                  <c:x val="-1.9242427481890149E-2"/>
                  <c:y val="-3.880550165902547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6812-45D2-8199-5292AABE2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'F50-51'!$A$7:$B$70</c:f>
              <c:multiLvlStrCache>
                <c:ptCount val="6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lvl>
                <c:lvl>
                  <c:pt idx="0">
                    <c:v>2017</c:v>
                  </c:pt>
                  <c:pt idx="12">
                    <c:v>2018</c:v>
                  </c:pt>
                  <c:pt idx="24">
                    <c:v>2019</c:v>
                  </c:pt>
                  <c:pt idx="36">
                    <c:v>2020</c:v>
                  </c:pt>
                  <c:pt idx="48">
                    <c:v>2021</c:v>
                  </c:pt>
                  <c:pt idx="60">
                    <c:v>2022</c:v>
                  </c:pt>
                </c:lvl>
              </c:multiLvlStrCache>
            </c:multiLvlStrRef>
          </c:cat>
          <c:val>
            <c:numRef>
              <c:f>'F50-51'!$G$7:$G$70</c:f>
              <c:numCache>
                <c:formatCode>0.00</c:formatCode>
                <c:ptCount val="64"/>
                <c:pt idx="0">
                  <c:v>23.624860484210799</c:v>
                </c:pt>
                <c:pt idx="1">
                  <c:v>23.473728259449999</c:v>
                </c:pt>
                <c:pt idx="2">
                  <c:v>23.218523924193502</c:v>
                </c:pt>
                <c:pt idx="3">
                  <c:v>23.1598100093256</c:v>
                </c:pt>
                <c:pt idx="4">
                  <c:v>23.0945752533516</c:v>
                </c:pt>
                <c:pt idx="5">
                  <c:v>22.871384687195398</c:v>
                </c:pt>
                <c:pt idx="6">
                  <c:v>22.656881706816499</c:v>
                </c:pt>
                <c:pt idx="7">
                  <c:v>22.6431769225394</c:v>
                </c:pt>
                <c:pt idx="8">
                  <c:v>22.8864484283312</c:v>
                </c:pt>
                <c:pt idx="9">
                  <c:v>22.8573342255856</c:v>
                </c:pt>
                <c:pt idx="10">
                  <c:v>22.748926455331599</c:v>
                </c:pt>
                <c:pt idx="11">
                  <c:v>22.771888166629299</c:v>
                </c:pt>
                <c:pt idx="12">
                  <c:v>23.2633766441161</c:v>
                </c:pt>
                <c:pt idx="13">
                  <c:v>23.964946012461301</c:v>
                </c:pt>
                <c:pt idx="14">
                  <c:v>24.083099165310301</c:v>
                </c:pt>
                <c:pt idx="15">
                  <c:v>24.232441234705298</c:v>
                </c:pt>
                <c:pt idx="16">
                  <c:v>24.524530823445001</c:v>
                </c:pt>
                <c:pt idx="17">
                  <c:v>24.784643588407299</c:v>
                </c:pt>
                <c:pt idx="18">
                  <c:v>24.972132352854601</c:v>
                </c:pt>
                <c:pt idx="19">
                  <c:v>25.248733271938502</c:v>
                </c:pt>
                <c:pt idx="20">
                  <c:v>25.4227925021281</c:v>
                </c:pt>
                <c:pt idx="21">
                  <c:v>25.585607679056199</c:v>
                </c:pt>
                <c:pt idx="22">
                  <c:v>25.411398273607901</c:v>
                </c:pt>
                <c:pt idx="23">
                  <c:v>24.960247487008498</c:v>
                </c:pt>
                <c:pt idx="24">
                  <c:v>24.7299702504775</c:v>
                </c:pt>
                <c:pt idx="25">
                  <c:v>24.874659783772699</c:v>
                </c:pt>
                <c:pt idx="26">
                  <c:v>25.2684624209157</c:v>
                </c:pt>
                <c:pt idx="27">
                  <c:v>25.373116514857799</c:v>
                </c:pt>
                <c:pt idx="28">
                  <c:v>25.472227320745301</c:v>
                </c:pt>
                <c:pt idx="29">
                  <c:v>25.437212770249801</c:v>
                </c:pt>
                <c:pt idx="30">
                  <c:v>25.358500530642701</c:v>
                </c:pt>
                <c:pt idx="31">
                  <c:v>25.3426322463243</c:v>
                </c:pt>
                <c:pt idx="32">
                  <c:v>25.2840874624397</c:v>
                </c:pt>
                <c:pt idx="33">
                  <c:v>25.138414231483399</c:v>
                </c:pt>
                <c:pt idx="34">
                  <c:v>24.895961203622001</c:v>
                </c:pt>
                <c:pt idx="35">
                  <c:v>24.8162515072916</c:v>
                </c:pt>
                <c:pt idx="36">
                  <c:v>24.753226702743302</c:v>
                </c:pt>
                <c:pt idx="37">
                  <c:v>24.3370625418085</c:v>
                </c:pt>
                <c:pt idx="38">
                  <c:v>22.762104078112898</c:v>
                </c:pt>
                <c:pt idx="39">
                  <c:v>19.736419618089201</c:v>
                </c:pt>
                <c:pt idx="40">
                  <c:v>20.230795282246302</c:v>
                </c:pt>
                <c:pt idx="41">
                  <c:v>21.333036589778001</c:v>
                </c:pt>
                <c:pt idx="42">
                  <c:v>22.193301591661299</c:v>
                </c:pt>
                <c:pt idx="43">
                  <c:v>22.0826644700816</c:v>
                </c:pt>
                <c:pt idx="44">
                  <c:v>21.907795070719601</c:v>
                </c:pt>
                <c:pt idx="45">
                  <c:v>21.645646323923501</c:v>
                </c:pt>
                <c:pt idx="46">
                  <c:v>20.9460624608035</c:v>
                </c:pt>
                <c:pt idx="47">
                  <c:v>20.974214200450302</c:v>
                </c:pt>
                <c:pt idx="48">
                  <c:v>21.7790194366478</c:v>
                </c:pt>
                <c:pt idx="49">
                  <c:v>22.6959871728663</c:v>
                </c:pt>
                <c:pt idx="50">
                  <c:v>23.962930695773</c:v>
                </c:pt>
                <c:pt idx="51">
                  <c:v>24.109159290460799</c:v>
                </c:pt>
                <c:pt idx="52">
                  <c:v>24.198287393133</c:v>
                </c:pt>
                <c:pt idx="53">
                  <c:v>24.138676778974201</c:v>
                </c:pt>
                <c:pt idx="54">
                  <c:v>24.045777801170299</c:v>
                </c:pt>
                <c:pt idx="55">
                  <c:v>24.0432664661129</c:v>
                </c:pt>
                <c:pt idx="56">
                  <c:v>23.904054856564599</c:v>
                </c:pt>
                <c:pt idx="57">
                  <c:v>23.707669197502199</c:v>
                </c:pt>
                <c:pt idx="58">
                  <c:v>23.464724663821301</c:v>
                </c:pt>
                <c:pt idx="59">
                  <c:v>23.614349275644201</c:v>
                </c:pt>
                <c:pt idx="60">
                  <c:v>23.850324818209302</c:v>
                </c:pt>
                <c:pt idx="61">
                  <c:v>23.843408530898898</c:v>
                </c:pt>
                <c:pt idx="62">
                  <c:v>24.006043579304801</c:v>
                </c:pt>
                <c:pt idx="63">
                  <c:v>24.14</c:v>
                </c:pt>
              </c:numCache>
            </c:numRef>
          </c:val>
          <c:extLst>
            <c:ext xmlns:c16="http://schemas.microsoft.com/office/drawing/2014/chart" uri="{C3380CC4-5D6E-409C-BE32-E72D297353CC}">
              <c16:uniqueId val="{00000040-6812-45D2-8199-5292AABE2441}"/>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6812-45D2-8199-5292AABE2441}"/>
              </c:ext>
            </c:extLst>
          </c:dPt>
          <c:dPt>
            <c:idx val="1"/>
            <c:invertIfNegative val="0"/>
            <c:bubble3D val="0"/>
            <c:extLst>
              <c:ext xmlns:c16="http://schemas.microsoft.com/office/drawing/2014/chart" uri="{C3380CC4-5D6E-409C-BE32-E72D297353CC}">
                <c16:uniqueId val="{00000042-6812-45D2-8199-5292AABE2441}"/>
              </c:ext>
            </c:extLst>
          </c:dPt>
          <c:dPt>
            <c:idx val="2"/>
            <c:invertIfNegative val="0"/>
            <c:bubble3D val="0"/>
            <c:extLst>
              <c:ext xmlns:c16="http://schemas.microsoft.com/office/drawing/2014/chart" uri="{C3380CC4-5D6E-409C-BE32-E72D297353CC}">
                <c16:uniqueId val="{00000043-6812-45D2-8199-5292AABE2441}"/>
              </c:ext>
            </c:extLst>
          </c:dPt>
          <c:dPt>
            <c:idx val="3"/>
            <c:invertIfNegative val="0"/>
            <c:bubble3D val="0"/>
            <c:spPr>
              <a:solidFill>
                <a:srgbClr val="FFC000"/>
              </a:solidFill>
            </c:spPr>
            <c:extLst>
              <c:ext xmlns:c16="http://schemas.microsoft.com/office/drawing/2014/chart" uri="{C3380CC4-5D6E-409C-BE32-E72D297353CC}">
                <c16:uniqueId val="{00000045-6812-45D2-8199-5292AABE2441}"/>
              </c:ext>
            </c:extLst>
          </c:dPt>
          <c:dPt>
            <c:idx val="4"/>
            <c:invertIfNegative val="0"/>
            <c:bubble3D val="0"/>
            <c:extLst>
              <c:ext xmlns:c16="http://schemas.microsoft.com/office/drawing/2014/chart" uri="{C3380CC4-5D6E-409C-BE32-E72D297353CC}">
                <c16:uniqueId val="{00000046-6812-45D2-8199-5292AABE2441}"/>
              </c:ext>
            </c:extLst>
          </c:dPt>
          <c:dPt>
            <c:idx val="5"/>
            <c:invertIfNegative val="0"/>
            <c:bubble3D val="0"/>
            <c:extLst>
              <c:ext xmlns:c16="http://schemas.microsoft.com/office/drawing/2014/chart" uri="{C3380CC4-5D6E-409C-BE32-E72D297353CC}">
                <c16:uniqueId val="{00000047-6812-45D2-8199-5292AABE2441}"/>
              </c:ext>
            </c:extLst>
          </c:dPt>
          <c:dPt>
            <c:idx val="6"/>
            <c:invertIfNegative val="0"/>
            <c:bubble3D val="0"/>
            <c:extLst>
              <c:ext xmlns:c16="http://schemas.microsoft.com/office/drawing/2014/chart" uri="{C3380CC4-5D6E-409C-BE32-E72D297353CC}">
                <c16:uniqueId val="{00000048-6812-45D2-8199-5292AABE2441}"/>
              </c:ext>
            </c:extLst>
          </c:dPt>
          <c:dPt>
            <c:idx val="7"/>
            <c:invertIfNegative val="0"/>
            <c:bubble3D val="0"/>
            <c:extLst>
              <c:ext xmlns:c16="http://schemas.microsoft.com/office/drawing/2014/chart" uri="{C3380CC4-5D6E-409C-BE32-E72D297353CC}">
                <c16:uniqueId val="{00000049-6812-45D2-8199-5292AABE2441}"/>
              </c:ext>
            </c:extLst>
          </c:dPt>
          <c:dPt>
            <c:idx val="8"/>
            <c:invertIfNegative val="0"/>
            <c:bubble3D val="0"/>
            <c:extLst>
              <c:ext xmlns:c16="http://schemas.microsoft.com/office/drawing/2014/chart" uri="{C3380CC4-5D6E-409C-BE32-E72D297353CC}">
                <c16:uniqueId val="{0000004A-6812-45D2-8199-5292AABE2441}"/>
              </c:ext>
            </c:extLst>
          </c:dPt>
          <c:dPt>
            <c:idx val="9"/>
            <c:invertIfNegative val="0"/>
            <c:bubble3D val="0"/>
            <c:extLst>
              <c:ext xmlns:c16="http://schemas.microsoft.com/office/drawing/2014/chart" uri="{C3380CC4-5D6E-409C-BE32-E72D297353CC}">
                <c16:uniqueId val="{0000004B-6812-45D2-8199-5292AABE2441}"/>
              </c:ext>
            </c:extLst>
          </c:dPt>
          <c:dPt>
            <c:idx val="10"/>
            <c:invertIfNegative val="0"/>
            <c:bubble3D val="0"/>
            <c:extLst>
              <c:ext xmlns:c16="http://schemas.microsoft.com/office/drawing/2014/chart" uri="{C3380CC4-5D6E-409C-BE32-E72D297353CC}">
                <c16:uniqueId val="{0000004C-6812-45D2-8199-5292AABE2441}"/>
              </c:ext>
            </c:extLst>
          </c:dPt>
          <c:dPt>
            <c:idx val="11"/>
            <c:invertIfNegative val="0"/>
            <c:bubble3D val="0"/>
            <c:extLst>
              <c:ext xmlns:c16="http://schemas.microsoft.com/office/drawing/2014/chart" uri="{C3380CC4-5D6E-409C-BE32-E72D297353CC}">
                <c16:uniqueId val="{0000004D-6812-45D2-8199-5292AABE2441}"/>
              </c:ext>
            </c:extLst>
          </c:dPt>
          <c:dPt>
            <c:idx val="12"/>
            <c:invertIfNegative val="0"/>
            <c:bubble3D val="0"/>
            <c:extLst>
              <c:ext xmlns:c16="http://schemas.microsoft.com/office/drawing/2014/chart" uri="{C3380CC4-5D6E-409C-BE32-E72D297353CC}">
                <c16:uniqueId val="{0000004E-6812-45D2-8199-5292AABE2441}"/>
              </c:ext>
            </c:extLst>
          </c:dPt>
          <c:dPt>
            <c:idx val="13"/>
            <c:invertIfNegative val="0"/>
            <c:bubble3D val="0"/>
            <c:extLst>
              <c:ext xmlns:c16="http://schemas.microsoft.com/office/drawing/2014/chart" uri="{C3380CC4-5D6E-409C-BE32-E72D297353CC}">
                <c16:uniqueId val="{0000004F-6812-45D2-8199-5292AABE2441}"/>
              </c:ext>
            </c:extLst>
          </c:dPt>
          <c:dPt>
            <c:idx val="14"/>
            <c:invertIfNegative val="0"/>
            <c:bubble3D val="0"/>
            <c:extLst>
              <c:ext xmlns:c16="http://schemas.microsoft.com/office/drawing/2014/chart" uri="{C3380CC4-5D6E-409C-BE32-E72D297353CC}">
                <c16:uniqueId val="{00000050-6812-45D2-8199-5292AABE2441}"/>
              </c:ext>
            </c:extLst>
          </c:dPt>
          <c:dPt>
            <c:idx val="15"/>
            <c:invertIfNegative val="0"/>
            <c:bubble3D val="0"/>
            <c:spPr>
              <a:solidFill>
                <a:srgbClr val="FFC000"/>
              </a:solidFill>
            </c:spPr>
            <c:extLst>
              <c:ext xmlns:c16="http://schemas.microsoft.com/office/drawing/2014/chart" uri="{C3380CC4-5D6E-409C-BE32-E72D297353CC}">
                <c16:uniqueId val="{00000052-6812-45D2-8199-5292AABE2441}"/>
              </c:ext>
            </c:extLst>
          </c:dPt>
          <c:dPt>
            <c:idx val="16"/>
            <c:invertIfNegative val="0"/>
            <c:bubble3D val="0"/>
            <c:extLst>
              <c:ext xmlns:c16="http://schemas.microsoft.com/office/drawing/2014/chart" uri="{C3380CC4-5D6E-409C-BE32-E72D297353CC}">
                <c16:uniqueId val="{00000053-6812-45D2-8199-5292AABE2441}"/>
              </c:ext>
            </c:extLst>
          </c:dPt>
          <c:dPt>
            <c:idx val="17"/>
            <c:invertIfNegative val="0"/>
            <c:bubble3D val="0"/>
            <c:extLst>
              <c:ext xmlns:c16="http://schemas.microsoft.com/office/drawing/2014/chart" uri="{C3380CC4-5D6E-409C-BE32-E72D297353CC}">
                <c16:uniqueId val="{00000054-6812-45D2-8199-5292AABE2441}"/>
              </c:ext>
            </c:extLst>
          </c:dPt>
          <c:dPt>
            <c:idx val="18"/>
            <c:invertIfNegative val="0"/>
            <c:bubble3D val="0"/>
            <c:extLst>
              <c:ext xmlns:c16="http://schemas.microsoft.com/office/drawing/2014/chart" uri="{C3380CC4-5D6E-409C-BE32-E72D297353CC}">
                <c16:uniqueId val="{00000055-6812-45D2-8199-5292AABE2441}"/>
              </c:ext>
            </c:extLst>
          </c:dPt>
          <c:dPt>
            <c:idx val="19"/>
            <c:invertIfNegative val="0"/>
            <c:bubble3D val="0"/>
            <c:extLst>
              <c:ext xmlns:c16="http://schemas.microsoft.com/office/drawing/2014/chart" uri="{C3380CC4-5D6E-409C-BE32-E72D297353CC}">
                <c16:uniqueId val="{00000056-6812-45D2-8199-5292AABE2441}"/>
              </c:ext>
            </c:extLst>
          </c:dPt>
          <c:dPt>
            <c:idx val="20"/>
            <c:invertIfNegative val="0"/>
            <c:bubble3D val="0"/>
            <c:extLst>
              <c:ext xmlns:c16="http://schemas.microsoft.com/office/drawing/2014/chart" uri="{C3380CC4-5D6E-409C-BE32-E72D297353CC}">
                <c16:uniqueId val="{00000057-6812-45D2-8199-5292AABE2441}"/>
              </c:ext>
            </c:extLst>
          </c:dPt>
          <c:dPt>
            <c:idx val="21"/>
            <c:invertIfNegative val="0"/>
            <c:bubble3D val="0"/>
            <c:extLst>
              <c:ext xmlns:c16="http://schemas.microsoft.com/office/drawing/2014/chart" uri="{C3380CC4-5D6E-409C-BE32-E72D297353CC}">
                <c16:uniqueId val="{00000058-6812-45D2-8199-5292AABE2441}"/>
              </c:ext>
            </c:extLst>
          </c:dPt>
          <c:dPt>
            <c:idx val="22"/>
            <c:invertIfNegative val="0"/>
            <c:bubble3D val="0"/>
            <c:extLst>
              <c:ext xmlns:c16="http://schemas.microsoft.com/office/drawing/2014/chart" uri="{C3380CC4-5D6E-409C-BE32-E72D297353CC}">
                <c16:uniqueId val="{00000059-6812-45D2-8199-5292AABE2441}"/>
              </c:ext>
            </c:extLst>
          </c:dPt>
          <c:dPt>
            <c:idx val="23"/>
            <c:invertIfNegative val="0"/>
            <c:bubble3D val="0"/>
            <c:extLst>
              <c:ext xmlns:c16="http://schemas.microsoft.com/office/drawing/2014/chart" uri="{C3380CC4-5D6E-409C-BE32-E72D297353CC}">
                <c16:uniqueId val="{0000005A-6812-45D2-8199-5292AABE2441}"/>
              </c:ext>
            </c:extLst>
          </c:dPt>
          <c:dPt>
            <c:idx val="24"/>
            <c:invertIfNegative val="0"/>
            <c:bubble3D val="0"/>
            <c:extLst>
              <c:ext xmlns:c16="http://schemas.microsoft.com/office/drawing/2014/chart" uri="{C3380CC4-5D6E-409C-BE32-E72D297353CC}">
                <c16:uniqueId val="{0000005B-6812-45D2-8199-5292AABE2441}"/>
              </c:ext>
            </c:extLst>
          </c:dPt>
          <c:dPt>
            <c:idx val="25"/>
            <c:invertIfNegative val="0"/>
            <c:bubble3D val="0"/>
            <c:extLst>
              <c:ext xmlns:c16="http://schemas.microsoft.com/office/drawing/2014/chart" uri="{C3380CC4-5D6E-409C-BE32-E72D297353CC}">
                <c16:uniqueId val="{0000005C-6812-45D2-8199-5292AABE2441}"/>
              </c:ext>
            </c:extLst>
          </c:dPt>
          <c:dPt>
            <c:idx val="26"/>
            <c:invertIfNegative val="0"/>
            <c:bubble3D val="0"/>
            <c:extLst>
              <c:ext xmlns:c16="http://schemas.microsoft.com/office/drawing/2014/chart" uri="{C3380CC4-5D6E-409C-BE32-E72D297353CC}">
                <c16:uniqueId val="{0000005D-6812-45D2-8199-5292AABE2441}"/>
              </c:ext>
            </c:extLst>
          </c:dPt>
          <c:dPt>
            <c:idx val="27"/>
            <c:invertIfNegative val="0"/>
            <c:bubble3D val="0"/>
            <c:spPr>
              <a:solidFill>
                <a:srgbClr val="FFC000"/>
              </a:solidFill>
            </c:spPr>
            <c:extLst>
              <c:ext xmlns:c16="http://schemas.microsoft.com/office/drawing/2014/chart" uri="{C3380CC4-5D6E-409C-BE32-E72D297353CC}">
                <c16:uniqueId val="{0000005F-6812-45D2-8199-5292AABE2441}"/>
              </c:ext>
            </c:extLst>
          </c:dPt>
          <c:dPt>
            <c:idx val="28"/>
            <c:invertIfNegative val="0"/>
            <c:bubble3D val="0"/>
            <c:extLst>
              <c:ext xmlns:c16="http://schemas.microsoft.com/office/drawing/2014/chart" uri="{C3380CC4-5D6E-409C-BE32-E72D297353CC}">
                <c16:uniqueId val="{00000060-6812-45D2-8199-5292AABE2441}"/>
              </c:ext>
            </c:extLst>
          </c:dPt>
          <c:dPt>
            <c:idx val="29"/>
            <c:invertIfNegative val="0"/>
            <c:bubble3D val="0"/>
            <c:extLst>
              <c:ext xmlns:c16="http://schemas.microsoft.com/office/drawing/2014/chart" uri="{C3380CC4-5D6E-409C-BE32-E72D297353CC}">
                <c16:uniqueId val="{00000061-6812-45D2-8199-5292AABE2441}"/>
              </c:ext>
            </c:extLst>
          </c:dPt>
          <c:dPt>
            <c:idx val="30"/>
            <c:invertIfNegative val="0"/>
            <c:bubble3D val="0"/>
            <c:extLst>
              <c:ext xmlns:c16="http://schemas.microsoft.com/office/drawing/2014/chart" uri="{C3380CC4-5D6E-409C-BE32-E72D297353CC}">
                <c16:uniqueId val="{00000062-6812-45D2-8199-5292AABE2441}"/>
              </c:ext>
            </c:extLst>
          </c:dPt>
          <c:dPt>
            <c:idx val="31"/>
            <c:invertIfNegative val="0"/>
            <c:bubble3D val="0"/>
            <c:extLst>
              <c:ext xmlns:c16="http://schemas.microsoft.com/office/drawing/2014/chart" uri="{C3380CC4-5D6E-409C-BE32-E72D297353CC}">
                <c16:uniqueId val="{00000063-6812-45D2-8199-5292AABE2441}"/>
              </c:ext>
            </c:extLst>
          </c:dPt>
          <c:dPt>
            <c:idx val="32"/>
            <c:invertIfNegative val="0"/>
            <c:bubble3D val="0"/>
            <c:extLst>
              <c:ext xmlns:c16="http://schemas.microsoft.com/office/drawing/2014/chart" uri="{C3380CC4-5D6E-409C-BE32-E72D297353CC}">
                <c16:uniqueId val="{00000064-6812-45D2-8199-5292AABE2441}"/>
              </c:ext>
            </c:extLst>
          </c:dPt>
          <c:dPt>
            <c:idx val="33"/>
            <c:invertIfNegative val="0"/>
            <c:bubble3D val="0"/>
            <c:extLst>
              <c:ext xmlns:c16="http://schemas.microsoft.com/office/drawing/2014/chart" uri="{C3380CC4-5D6E-409C-BE32-E72D297353CC}">
                <c16:uniqueId val="{00000065-6812-45D2-8199-5292AABE2441}"/>
              </c:ext>
            </c:extLst>
          </c:dPt>
          <c:dPt>
            <c:idx val="34"/>
            <c:invertIfNegative val="0"/>
            <c:bubble3D val="0"/>
            <c:extLst>
              <c:ext xmlns:c16="http://schemas.microsoft.com/office/drawing/2014/chart" uri="{C3380CC4-5D6E-409C-BE32-E72D297353CC}">
                <c16:uniqueId val="{00000066-6812-45D2-8199-5292AABE2441}"/>
              </c:ext>
            </c:extLst>
          </c:dPt>
          <c:dPt>
            <c:idx val="35"/>
            <c:invertIfNegative val="0"/>
            <c:bubble3D val="0"/>
            <c:extLst>
              <c:ext xmlns:c16="http://schemas.microsoft.com/office/drawing/2014/chart" uri="{C3380CC4-5D6E-409C-BE32-E72D297353CC}">
                <c16:uniqueId val="{00000067-6812-45D2-8199-5292AABE2441}"/>
              </c:ext>
            </c:extLst>
          </c:dPt>
          <c:dPt>
            <c:idx val="36"/>
            <c:invertIfNegative val="0"/>
            <c:bubble3D val="0"/>
            <c:extLst>
              <c:ext xmlns:c16="http://schemas.microsoft.com/office/drawing/2014/chart" uri="{C3380CC4-5D6E-409C-BE32-E72D297353CC}">
                <c16:uniqueId val="{00000068-6812-45D2-8199-5292AABE2441}"/>
              </c:ext>
            </c:extLst>
          </c:dPt>
          <c:dPt>
            <c:idx val="37"/>
            <c:invertIfNegative val="0"/>
            <c:bubble3D val="0"/>
            <c:extLst>
              <c:ext xmlns:c16="http://schemas.microsoft.com/office/drawing/2014/chart" uri="{C3380CC4-5D6E-409C-BE32-E72D297353CC}">
                <c16:uniqueId val="{00000069-6812-45D2-8199-5292AABE2441}"/>
              </c:ext>
            </c:extLst>
          </c:dPt>
          <c:dPt>
            <c:idx val="38"/>
            <c:invertIfNegative val="0"/>
            <c:bubble3D val="0"/>
            <c:extLst>
              <c:ext xmlns:c16="http://schemas.microsoft.com/office/drawing/2014/chart" uri="{C3380CC4-5D6E-409C-BE32-E72D297353CC}">
                <c16:uniqueId val="{0000006A-6812-45D2-8199-5292AABE2441}"/>
              </c:ext>
            </c:extLst>
          </c:dPt>
          <c:dPt>
            <c:idx val="39"/>
            <c:invertIfNegative val="0"/>
            <c:bubble3D val="0"/>
            <c:spPr>
              <a:solidFill>
                <a:srgbClr val="FFC000"/>
              </a:solidFill>
            </c:spPr>
            <c:extLst>
              <c:ext xmlns:c16="http://schemas.microsoft.com/office/drawing/2014/chart" uri="{C3380CC4-5D6E-409C-BE32-E72D297353CC}">
                <c16:uniqueId val="{0000006C-6812-45D2-8199-5292AABE2441}"/>
              </c:ext>
            </c:extLst>
          </c:dPt>
          <c:dPt>
            <c:idx val="40"/>
            <c:invertIfNegative val="0"/>
            <c:bubble3D val="0"/>
            <c:extLst>
              <c:ext xmlns:c16="http://schemas.microsoft.com/office/drawing/2014/chart" uri="{C3380CC4-5D6E-409C-BE32-E72D297353CC}">
                <c16:uniqueId val="{0000006D-6812-45D2-8199-5292AABE2441}"/>
              </c:ext>
            </c:extLst>
          </c:dPt>
          <c:dPt>
            <c:idx val="41"/>
            <c:invertIfNegative val="0"/>
            <c:bubble3D val="0"/>
            <c:extLst>
              <c:ext xmlns:c16="http://schemas.microsoft.com/office/drawing/2014/chart" uri="{C3380CC4-5D6E-409C-BE32-E72D297353CC}">
                <c16:uniqueId val="{0000006E-6812-45D2-8199-5292AABE2441}"/>
              </c:ext>
            </c:extLst>
          </c:dPt>
          <c:dPt>
            <c:idx val="42"/>
            <c:invertIfNegative val="0"/>
            <c:bubble3D val="0"/>
            <c:extLst>
              <c:ext xmlns:c16="http://schemas.microsoft.com/office/drawing/2014/chart" uri="{C3380CC4-5D6E-409C-BE32-E72D297353CC}">
                <c16:uniqueId val="{0000006F-6812-45D2-8199-5292AABE2441}"/>
              </c:ext>
            </c:extLst>
          </c:dPt>
          <c:dPt>
            <c:idx val="43"/>
            <c:invertIfNegative val="0"/>
            <c:bubble3D val="0"/>
            <c:extLst>
              <c:ext xmlns:c16="http://schemas.microsoft.com/office/drawing/2014/chart" uri="{C3380CC4-5D6E-409C-BE32-E72D297353CC}">
                <c16:uniqueId val="{00000070-6812-45D2-8199-5292AABE2441}"/>
              </c:ext>
            </c:extLst>
          </c:dPt>
          <c:dPt>
            <c:idx val="44"/>
            <c:invertIfNegative val="0"/>
            <c:bubble3D val="0"/>
            <c:extLst>
              <c:ext xmlns:c16="http://schemas.microsoft.com/office/drawing/2014/chart" uri="{C3380CC4-5D6E-409C-BE32-E72D297353CC}">
                <c16:uniqueId val="{00000071-6812-45D2-8199-5292AABE2441}"/>
              </c:ext>
            </c:extLst>
          </c:dPt>
          <c:dPt>
            <c:idx val="45"/>
            <c:invertIfNegative val="0"/>
            <c:bubble3D val="0"/>
            <c:extLst>
              <c:ext xmlns:c16="http://schemas.microsoft.com/office/drawing/2014/chart" uri="{C3380CC4-5D6E-409C-BE32-E72D297353CC}">
                <c16:uniqueId val="{00000072-6812-45D2-8199-5292AABE2441}"/>
              </c:ext>
            </c:extLst>
          </c:dPt>
          <c:dPt>
            <c:idx val="46"/>
            <c:invertIfNegative val="0"/>
            <c:bubble3D val="0"/>
            <c:extLst>
              <c:ext xmlns:c16="http://schemas.microsoft.com/office/drawing/2014/chart" uri="{C3380CC4-5D6E-409C-BE32-E72D297353CC}">
                <c16:uniqueId val="{00000073-6812-45D2-8199-5292AABE2441}"/>
              </c:ext>
            </c:extLst>
          </c:dPt>
          <c:dPt>
            <c:idx val="47"/>
            <c:invertIfNegative val="0"/>
            <c:bubble3D val="0"/>
            <c:extLst>
              <c:ext xmlns:c16="http://schemas.microsoft.com/office/drawing/2014/chart" uri="{C3380CC4-5D6E-409C-BE32-E72D297353CC}">
                <c16:uniqueId val="{00000074-6812-45D2-8199-5292AABE2441}"/>
              </c:ext>
            </c:extLst>
          </c:dPt>
          <c:dPt>
            <c:idx val="48"/>
            <c:invertIfNegative val="0"/>
            <c:bubble3D val="0"/>
            <c:extLst>
              <c:ext xmlns:c16="http://schemas.microsoft.com/office/drawing/2014/chart" uri="{C3380CC4-5D6E-409C-BE32-E72D297353CC}">
                <c16:uniqueId val="{00000075-6812-45D2-8199-5292AABE2441}"/>
              </c:ext>
            </c:extLst>
          </c:dPt>
          <c:dPt>
            <c:idx val="49"/>
            <c:invertIfNegative val="0"/>
            <c:bubble3D val="0"/>
            <c:extLst>
              <c:ext xmlns:c16="http://schemas.microsoft.com/office/drawing/2014/chart" uri="{C3380CC4-5D6E-409C-BE32-E72D297353CC}">
                <c16:uniqueId val="{00000076-6812-45D2-8199-5292AABE2441}"/>
              </c:ext>
            </c:extLst>
          </c:dPt>
          <c:dPt>
            <c:idx val="50"/>
            <c:invertIfNegative val="0"/>
            <c:bubble3D val="0"/>
            <c:extLst>
              <c:ext xmlns:c16="http://schemas.microsoft.com/office/drawing/2014/chart" uri="{C3380CC4-5D6E-409C-BE32-E72D297353CC}">
                <c16:uniqueId val="{00000077-6812-45D2-8199-5292AABE2441}"/>
              </c:ext>
            </c:extLst>
          </c:dPt>
          <c:dPt>
            <c:idx val="51"/>
            <c:invertIfNegative val="0"/>
            <c:bubble3D val="0"/>
            <c:spPr>
              <a:solidFill>
                <a:srgbClr val="FFC000"/>
              </a:solidFill>
            </c:spPr>
            <c:extLst>
              <c:ext xmlns:c16="http://schemas.microsoft.com/office/drawing/2014/chart" uri="{C3380CC4-5D6E-409C-BE32-E72D297353CC}">
                <c16:uniqueId val="{00000079-6812-45D2-8199-5292AABE2441}"/>
              </c:ext>
            </c:extLst>
          </c:dPt>
          <c:dPt>
            <c:idx val="52"/>
            <c:invertIfNegative val="0"/>
            <c:bubble3D val="0"/>
            <c:extLst>
              <c:ext xmlns:c16="http://schemas.microsoft.com/office/drawing/2014/chart" uri="{C3380CC4-5D6E-409C-BE32-E72D297353CC}">
                <c16:uniqueId val="{0000007A-6812-45D2-8199-5292AABE2441}"/>
              </c:ext>
            </c:extLst>
          </c:dPt>
          <c:dPt>
            <c:idx val="53"/>
            <c:invertIfNegative val="0"/>
            <c:bubble3D val="0"/>
            <c:extLst>
              <c:ext xmlns:c16="http://schemas.microsoft.com/office/drawing/2014/chart" uri="{C3380CC4-5D6E-409C-BE32-E72D297353CC}">
                <c16:uniqueId val="{0000007B-6812-45D2-8199-5292AABE2441}"/>
              </c:ext>
            </c:extLst>
          </c:dPt>
          <c:dPt>
            <c:idx val="54"/>
            <c:invertIfNegative val="0"/>
            <c:bubble3D val="0"/>
            <c:extLst>
              <c:ext xmlns:c16="http://schemas.microsoft.com/office/drawing/2014/chart" uri="{C3380CC4-5D6E-409C-BE32-E72D297353CC}">
                <c16:uniqueId val="{0000007C-6812-45D2-8199-5292AABE2441}"/>
              </c:ext>
            </c:extLst>
          </c:dPt>
          <c:dPt>
            <c:idx val="55"/>
            <c:invertIfNegative val="0"/>
            <c:bubble3D val="0"/>
            <c:extLst>
              <c:ext xmlns:c16="http://schemas.microsoft.com/office/drawing/2014/chart" uri="{C3380CC4-5D6E-409C-BE32-E72D297353CC}">
                <c16:uniqueId val="{0000007D-6812-45D2-8199-5292AABE2441}"/>
              </c:ext>
            </c:extLst>
          </c:dPt>
          <c:dPt>
            <c:idx val="56"/>
            <c:invertIfNegative val="0"/>
            <c:bubble3D val="0"/>
            <c:extLst>
              <c:ext xmlns:c16="http://schemas.microsoft.com/office/drawing/2014/chart" uri="{C3380CC4-5D6E-409C-BE32-E72D297353CC}">
                <c16:uniqueId val="{0000007E-6812-45D2-8199-5292AABE2441}"/>
              </c:ext>
            </c:extLst>
          </c:dPt>
          <c:dPt>
            <c:idx val="63"/>
            <c:invertIfNegative val="0"/>
            <c:bubble3D val="0"/>
            <c:spPr>
              <a:solidFill>
                <a:srgbClr val="FBBB27"/>
              </a:solidFill>
            </c:spPr>
            <c:extLst>
              <c:ext xmlns:c16="http://schemas.microsoft.com/office/drawing/2014/chart" uri="{C3380CC4-5D6E-409C-BE32-E72D297353CC}">
                <c16:uniqueId val="{00000080-6812-45D2-8199-5292AABE2441}"/>
              </c:ext>
            </c:extLst>
          </c:dPt>
          <c:dLbls>
            <c:dLbl>
              <c:idx val="3"/>
              <c:layout>
                <c:manualLayout>
                  <c:x val="2.1380474979877748E-3"/>
                  <c:y val="-3.174995590283905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6812-45D2-8199-5292AABE2441}"/>
                </c:ext>
              </c:extLst>
            </c:dLbl>
            <c:dLbl>
              <c:idx val="15"/>
              <c:layout>
                <c:manualLayout>
                  <c:x val="-3.9197084655042807E-17"/>
                  <c:y val="-5.291659317139840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6812-45D2-8199-5292AABE2441}"/>
                </c:ext>
              </c:extLst>
            </c:dLbl>
            <c:dLbl>
              <c:idx val="27"/>
              <c:layout>
                <c:manualLayout>
                  <c:x val="4.2760949959755887E-3"/>
                  <c:y val="-6.3499911805678058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6812-45D2-8199-5292AABE2441}"/>
                </c:ext>
              </c:extLst>
            </c:dLbl>
            <c:dLbl>
              <c:idx val="39"/>
              <c:layout>
                <c:manualLayout>
                  <c:x val="4.2760949959755098E-3"/>
                  <c:y val="-0.112888732098983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6812-45D2-8199-5292AABE2441}"/>
                </c:ext>
              </c:extLst>
            </c:dLbl>
            <c:dLbl>
              <c:idx val="51"/>
              <c:layout>
                <c:manualLayout>
                  <c:x val="0"/>
                  <c:y val="-5.644436604949161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6812-45D2-8199-5292AABE2441}"/>
                </c:ext>
              </c:extLst>
            </c:dLbl>
            <c:dLbl>
              <c:idx val="63"/>
              <c:layout>
                <c:manualLayout>
                  <c:x val="-2.1380474979877944E-3"/>
                  <c:y val="-4.23332745371187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6812-45D2-8199-5292AABE2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'F50-51'!$H$7:$H$70</c:f>
              <c:numCache>
                <c:formatCode>0.00</c:formatCode>
                <c:ptCount val="64"/>
                <c:pt idx="0">
                  <c:v>22.9950555517804</c:v>
                </c:pt>
                <c:pt idx="1">
                  <c:v>22.734285077170298</c:v>
                </c:pt>
                <c:pt idx="2">
                  <c:v>22.495569452811399</c:v>
                </c:pt>
                <c:pt idx="3">
                  <c:v>22.420942596131798</c:v>
                </c:pt>
                <c:pt idx="4">
                  <c:v>22.358787531478502</c:v>
                </c:pt>
                <c:pt idx="5">
                  <c:v>22.140051587648699</c:v>
                </c:pt>
                <c:pt idx="6">
                  <c:v>21.929342403323702</c:v>
                </c:pt>
                <c:pt idx="7">
                  <c:v>21.9306157494803</c:v>
                </c:pt>
                <c:pt idx="8">
                  <c:v>22.175807395896101</c:v>
                </c:pt>
                <c:pt idx="9">
                  <c:v>22.163609946464401</c:v>
                </c:pt>
                <c:pt idx="10">
                  <c:v>22.076957001304098</c:v>
                </c:pt>
                <c:pt idx="11">
                  <c:v>22.097444111164499</c:v>
                </c:pt>
                <c:pt idx="12">
                  <c:v>22.570145092480299</c:v>
                </c:pt>
                <c:pt idx="13">
                  <c:v>23.1463292729679</c:v>
                </c:pt>
                <c:pt idx="14">
                  <c:v>23.261399935719801</c:v>
                </c:pt>
                <c:pt idx="15">
                  <c:v>23.433079492004602</c:v>
                </c:pt>
                <c:pt idx="16">
                  <c:v>23.667902224597299</c:v>
                </c:pt>
                <c:pt idx="17">
                  <c:v>23.843799505900499</c:v>
                </c:pt>
                <c:pt idx="18">
                  <c:v>24.143568916929901</c:v>
                </c:pt>
                <c:pt idx="19">
                  <c:v>24.607779768145502</c:v>
                </c:pt>
                <c:pt idx="20">
                  <c:v>24.7806488136175</c:v>
                </c:pt>
                <c:pt idx="21">
                  <c:v>24.938947132597701</c:v>
                </c:pt>
                <c:pt idx="22">
                  <c:v>24.732692624158599</c:v>
                </c:pt>
                <c:pt idx="23">
                  <c:v>24.216991328476801</c:v>
                </c:pt>
                <c:pt idx="24">
                  <c:v>23.667693482468</c:v>
                </c:pt>
                <c:pt idx="25">
                  <c:v>23.6575789283423</c:v>
                </c:pt>
                <c:pt idx="26">
                  <c:v>24.329232472503801</c:v>
                </c:pt>
                <c:pt idx="27">
                  <c:v>24.436951777890702</c:v>
                </c:pt>
                <c:pt idx="28">
                  <c:v>24.512975622908201</c:v>
                </c:pt>
                <c:pt idx="29">
                  <c:v>24.5036223558416</c:v>
                </c:pt>
                <c:pt idx="30">
                  <c:v>24.428567773705002</c:v>
                </c:pt>
                <c:pt idx="31">
                  <c:v>24.406774301419201</c:v>
                </c:pt>
                <c:pt idx="32">
                  <c:v>24.342698296840702</c:v>
                </c:pt>
                <c:pt idx="33">
                  <c:v>24.1529875810782</c:v>
                </c:pt>
                <c:pt idx="34">
                  <c:v>23.773925942681402</c:v>
                </c:pt>
                <c:pt idx="35">
                  <c:v>23.694134227774299</c:v>
                </c:pt>
                <c:pt idx="36">
                  <c:v>23.637179675988602</c:v>
                </c:pt>
                <c:pt idx="37">
                  <c:v>23.176891159851699</c:v>
                </c:pt>
                <c:pt idx="38">
                  <c:v>21.6074076761548</c:v>
                </c:pt>
                <c:pt idx="39">
                  <c:v>18.785740026247201</c:v>
                </c:pt>
                <c:pt idx="40">
                  <c:v>19.415964023789201</c:v>
                </c:pt>
                <c:pt idx="41">
                  <c:v>20.555096693049698</c:v>
                </c:pt>
                <c:pt idx="42">
                  <c:v>21.449716808199099</c:v>
                </c:pt>
                <c:pt idx="43">
                  <c:v>21.376792079906899</c:v>
                </c:pt>
                <c:pt idx="44">
                  <c:v>21.281381025148001</c:v>
                </c:pt>
                <c:pt idx="45">
                  <c:v>21.023247582144201</c:v>
                </c:pt>
                <c:pt idx="46">
                  <c:v>20.3650256973471</c:v>
                </c:pt>
                <c:pt idx="47">
                  <c:v>20.431796909231</c:v>
                </c:pt>
                <c:pt idx="48">
                  <c:v>21.306956484195702</c:v>
                </c:pt>
                <c:pt idx="49">
                  <c:v>22.2423836533174</c:v>
                </c:pt>
                <c:pt idx="50">
                  <c:v>23.325830127561201</c:v>
                </c:pt>
                <c:pt idx="51">
                  <c:v>23.565098127890199</c:v>
                </c:pt>
                <c:pt idx="52">
                  <c:v>23.658073046207701</c:v>
                </c:pt>
                <c:pt idx="53">
                  <c:v>23.656515741273999</c:v>
                </c:pt>
                <c:pt idx="54">
                  <c:v>23.600552901205202</c:v>
                </c:pt>
                <c:pt idx="55">
                  <c:v>23.644348728685099</c:v>
                </c:pt>
                <c:pt idx="56">
                  <c:v>23.512007112019699</c:v>
                </c:pt>
                <c:pt idx="57">
                  <c:v>23.374417802848701</c:v>
                </c:pt>
                <c:pt idx="58">
                  <c:v>23.030888017780399</c:v>
                </c:pt>
                <c:pt idx="59">
                  <c:v>23.119060851900301</c:v>
                </c:pt>
                <c:pt idx="60">
                  <c:v>23.281358239567499</c:v>
                </c:pt>
                <c:pt idx="61">
                  <c:v>23.3056407864897</c:v>
                </c:pt>
                <c:pt idx="62">
                  <c:v>23.372639974712499</c:v>
                </c:pt>
                <c:pt idx="63">
                  <c:v>23.423999999999999</c:v>
                </c:pt>
              </c:numCache>
            </c:numRef>
          </c:val>
          <c:extLst>
            <c:ext xmlns:c16="http://schemas.microsoft.com/office/drawing/2014/chart" uri="{C3380CC4-5D6E-409C-BE32-E72D297353CC}">
              <c16:uniqueId val="{00000081-6812-45D2-8199-5292AABE2441}"/>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7"/>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19A4-4F9D-BBAC-820C9F176996}"/>
              </c:ext>
            </c:extLst>
          </c:dPt>
          <c:dPt>
            <c:idx val="1"/>
            <c:invertIfNegative val="0"/>
            <c:bubble3D val="0"/>
            <c:extLst>
              <c:ext xmlns:c16="http://schemas.microsoft.com/office/drawing/2014/chart" uri="{C3380CC4-5D6E-409C-BE32-E72D297353CC}">
                <c16:uniqueId val="{00000001-19A4-4F9D-BBAC-820C9F176996}"/>
              </c:ext>
            </c:extLst>
          </c:dPt>
          <c:dPt>
            <c:idx val="2"/>
            <c:invertIfNegative val="0"/>
            <c:bubble3D val="0"/>
            <c:extLst>
              <c:ext xmlns:c16="http://schemas.microsoft.com/office/drawing/2014/chart" uri="{C3380CC4-5D6E-409C-BE32-E72D297353CC}">
                <c16:uniqueId val="{00000002-19A4-4F9D-BBAC-820C9F176996}"/>
              </c:ext>
            </c:extLst>
          </c:dPt>
          <c:dPt>
            <c:idx val="3"/>
            <c:invertIfNegative val="0"/>
            <c:bubble3D val="0"/>
            <c:spPr>
              <a:solidFill>
                <a:srgbClr val="595959"/>
              </a:solidFill>
            </c:spPr>
            <c:extLst>
              <c:ext xmlns:c16="http://schemas.microsoft.com/office/drawing/2014/chart" uri="{C3380CC4-5D6E-409C-BE32-E72D297353CC}">
                <c16:uniqueId val="{00000004-19A4-4F9D-BBAC-820C9F176996}"/>
              </c:ext>
            </c:extLst>
          </c:dPt>
          <c:dPt>
            <c:idx val="4"/>
            <c:invertIfNegative val="0"/>
            <c:bubble3D val="0"/>
            <c:extLst>
              <c:ext xmlns:c16="http://schemas.microsoft.com/office/drawing/2014/chart" uri="{C3380CC4-5D6E-409C-BE32-E72D297353CC}">
                <c16:uniqueId val="{00000005-19A4-4F9D-BBAC-820C9F176996}"/>
              </c:ext>
            </c:extLst>
          </c:dPt>
          <c:dPt>
            <c:idx val="5"/>
            <c:invertIfNegative val="0"/>
            <c:bubble3D val="0"/>
            <c:extLst>
              <c:ext xmlns:c16="http://schemas.microsoft.com/office/drawing/2014/chart" uri="{C3380CC4-5D6E-409C-BE32-E72D297353CC}">
                <c16:uniqueId val="{00000006-19A4-4F9D-BBAC-820C9F176996}"/>
              </c:ext>
            </c:extLst>
          </c:dPt>
          <c:dPt>
            <c:idx val="6"/>
            <c:invertIfNegative val="0"/>
            <c:bubble3D val="0"/>
            <c:extLst>
              <c:ext xmlns:c16="http://schemas.microsoft.com/office/drawing/2014/chart" uri="{C3380CC4-5D6E-409C-BE32-E72D297353CC}">
                <c16:uniqueId val="{00000007-19A4-4F9D-BBAC-820C9F176996}"/>
              </c:ext>
            </c:extLst>
          </c:dPt>
          <c:dPt>
            <c:idx val="7"/>
            <c:invertIfNegative val="0"/>
            <c:bubble3D val="0"/>
            <c:extLst>
              <c:ext xmlns:c16="http://schemas.microsoft.com/office/drawing/2014/chart" uri="{C3380CC4-5D6E-409C-BE32-E72D297353CC}">
                <c16:uniqueId val="{00000008-19A4-4F9D-BBAC-820C9F176996}"/>
              </c:ext>
            </c:extLst>
          </c:dPt>
          <c:dPt>
            <c:idx val="8"/>
            <c:invertIfNegative val="0"/>
            <c:bubble3D val="0"/>
            <c:extLst>
              <c:ext xmlns:c16="http://schemas.microsoft.com/office/drawing/2014/chart" uri="{C3380CC4-5D6E-409C-BE32-E72D297353CC}">
                <c16:uniqueId val="{00000009-19A4-4F9D-BBAC-820C9F176996}"/>
              </c:ext>
            </c:extLst>
          </c:dPt>
          <c:dPt>
            <c:idx val="9"/>
            <c:invertIfNegative val="0"/>
            <c:bubble3D val="0"/>
            <c:extLst>
              <c:ext xmlns:c16="http://schemas.microsoft.com/office/drawing/2014/chart" uri="{C3380CC4-5D6E-409C-BE32-E72D297353CC}">
                <c16:uniqueId val="{0000000A-19A4-4F9D-BBAC-820C9F176996}"/>
              </c:ext>
            </c:extLst>
          </c:dPt>
          <c:dPt>
            <c:idx val="10"/>
            <c:invertIfNegative val="0"/>
            <c:bubble3D val="0"/>
            <c:extLst>
              <c:ext xmlns:c16="http://schemas.microsoft.com/office/drawing/2014/chart" uri="{C3380CC4-5D6E-409C-BE32-E72D297353CC}">
                <c16:uniqueId val="{0000000B-19A4-4F9D-BBAC-820C9F176996}"/>
              </c:ext>
            </c:extLst>
          </c:dPt>
          <c:dPt>
            <c:idx val="11"/>
            <c:invertIfNegative val="0"/>
            <c:bubble3D val="0"/>
            <c:extLst>
              <c:ext xmlns:c16="http://schemas.microsoft.com/office/drawing/2014/chart" uri="{C3380CC4-5D6E-409C-BE32-E72D297353CC}">
                <c16:uniqueId val="{0000000C-19A4-4F9D-BBAC-820C9F176996}"/>
              </c:ext>
            </c:extLst>
          </c:dPt>
          <c:dPt>
            <c:idx val="12"/>
            <c:invertIfNegative val="0"/>
            <c:bubble3D val="0"/>
            <c:extLst>
              <c:ext xmlns:c16="http://schemas.microsoft.com/office/drawing/2014/chart" uri="{C3380CC4-5D6E-409C-BE32-E72D297353CC}">
                <c16:uniqueId val="{0000000D-19A4-4F9D-BBAC-820C9F176996}"/>
              </c:ext>
            </c:extLst>
          </c:dPt>
          <c:dPt>
            <c:idx val="13"/>
            <c:invertIfNegative val="0"/>
            <c:bubble3D val="0"/>
            <c:extLst>
              <c:ext xmlns:c16="http://schemas.microsoft.com/office/drawing/2014/chart" uri="{C3380CC4-5D6E-409C-BE32-E72D297353CC}">
                <c16:uniqueId val="{0000000E-19A4-4F9D-BBAC-820C9F176996}"/>
              </c:ext>
            </c:extLst>
          </c:dPt>
          <c:dPt>
            <c:idx val="14"/>
            <c:invertIfNegative val="0"/>
            <c:bubble3D val="0"/>
            <c:extLst>
              <c:ext xmlns:c16="http://schemas.microsoft.com/office/drawing/2014/chart" uri="{C3380CC4-5D6E-409C-BE32-E72D297353CC}">
                <c16:uniqueId val="{0000000F-19A4-4F9D-BBAC-820C9F176996}"/>
              </c:ext>
            </c:extLst>
          </c:dPt>
          <c:dPt>
            <c:idx val="15"/>
            <c:invertIfNegative val="0"/>
            <c:bubble3D val="0"/>
            <c:spPr>
              <a:solidFill>
                <a:srgbClr val="595959"/>
              </a:solidFill>
            </c:spPr>
            <c:extLst>
              <c:ext xmlns:c16="http://schemas.microsoft.com/office/drawing/2014/chart" uri="{C3380CC4-5D6E-409C-BE32-E72D297353CC}">
                <c16:uniqueId val="{00000011-19A4-4F9D-BBAC-820C9F176996}"/>
              </c:ext>
            </c:extLst>
          </c:dPt>
          <c:dPt>
            <c:idx val="16"/>
            <c:invertIfNegative val="0"/>
            <c:bubble3D val="0"/>
            <c:extLst>
              <c:ext xmlns:c16="http://schemas.microsoft.com/office/drawing/2014/chart" uri="{C3380CC4-5D6E-409C-BE32-E72D297353CC}">
                <c16:uniqueId val="{00000012-19A4-4F9D-BBAC-820C9F176996}"/>
              </c:ext>
            </c:extLst>
          </c:dPt>
          <c:dPt>
            <c:idx val="17"/>
            <c:invertIfNegative val="0"/>
            <c:bubble3D val="0"/>
            <c:extLst>
              <c:ext xmlns:c16="http://schemas.microsoft.com/office/drawing/2014/chart" uri="{C3380CC4-5D6E-409C-BE32-E72D297353CC}">
                <c16:uniqueId val="{00000013-19A4-4F9D-BBAC-820C9F176996}"/>
              </c:ext>
            </c:extLst>
          </c:dPt>
          <c:dPt>
            <c:idx val="18"/>
            <c:invertIfNegative val="0"/>
            <c:bubble3D val="0"/>
            <c:extLst>
              <c:ext xmlns:c16="http://schemas.microsoft.com/office/drawing/2014/chart" uri="{C3380CC4-5D6E-409C-BE32-E72D297353CC}">
                <c16:uniqueId val="{00000014-19A4-4F9D-BBAC-820C9F176996}"/>
              </c:ext>
            </c:extLst>
          </c:dPt>
          <c:dPt>
            <c:idx val="19"/>
            <c:invertIfNegative val="0"/>
            <c:bubble3D val="0"/>
            <c:extLst>
              <c:ext xmlns:c16="http://schemas.microsoft.com/office/drawing/2014/chart" uri="{C3380CC4-5D6E-409C-BE32-E72D297353CC}">
                <c16:uniqueId val="{00000015-19A4-4F9D-BBAC-820C9F176996}"/>
              </c:ext>
            </c:extLst>
          </c:dPt>
          <c:dPt>
            <c:idx val="20"/>
            <c:invertIfNegative val="0"/>
            <c:bubble3D val="0"/>
            <c:extLst>
              <c:ext xmlns:c16="http://schemas.microsoft.com/office/drawing/2014/chart" uri="{C3380CC4-5D6E-409C-BE32-E72D297353CC}">
                <c16:uniqueId val="{00000016-19A4-4F9D-BBAC-820C9F176996}"/>
              </c:ext>
            </c:extLst>
          </c:dPt>
          <c:dPt>
            <c:idx val="21"/>
            <c:invertIfNegative val="0"/>
            <c:bubble3D val="0"/>
            <c:extLst>
              <c:ext xmlns:c16="http://schemas.microsoft.com/office/drawing/2014/chart" uri="{C3380CC4-5D6E-409C-BE32-E72D297353CC}">
                <c16:uniqueId val="{00000017-19A4-4F9D-BBAC-820C9F176996}"/>
              </c:ext>
            </c:extLst>
          </c:dPt>
          <c:dPt>
            <c:idx val="22"/>
            <c:invertIfNegative val="0"/>
            <c:bubble3D val="0"/>
            <c:extLst>
              <c:ext xmlns:c16="http://schemas.microsoft.com/office/drawing/2014/chart" uri="{C3380CC4-5D6E-409C-BE32-E72D297353CC}">
                <c16:uniqueId val="{00000018-19A4-4F9D-BBAC-820C9F176996}"/>
              </c:ext>
            </c:extLst>
          </c:dPt>
          <c:dPt>
            <c:idx val="23"/>
            <c:invertIfNegative val="0"/>
            <c:bubble3D val="0"/>
            <c:extLst>
              <c:ext xmlns:c16="http://schemas.microsoft.com/office/drawing/2014/chart" uri="{C3380CC4-5D6E-409C-BE32-E72D297353CC}">
                <c16:uniqueId val="{00000019-19A4-4F9D-BBAC-820C9F176996}"/>
              </c:ext>
            </c:extLst>
          </c:dPt>
          <c:dPt>
            <c:idx val="24"/>
            <c:invertIfNegative val="0"/>
            <c:bubble3D val="0"/>
            <c:extLst>
              <c:ext xmlns:c16="http://schemas.microsoft.com/office/drawing/2014/chart" uri="{C3380CC4-5D6E-409C-BE32-E72D297353CC}">
                <c16:uniqueId val="{0000001A-19A4-4F9D-BBAC-820C9F176996}"/>
              </c:ext>
            </c:extLst>
          </c:dPt>
          <c:dPt>
            <c:idx val="25"/>
            <c:invertIfNegative val="0"/>
            <c:bubble3D val="0"/>
            <c:extLst>
              <c:ext xmlns:c16="http://schemas.microsoft.com/office/drawing/2014/chart" uri="{C3380CC4-5D6E-409C-BE32-E72D297353CC}">
                <c16:uniqueId val="{0000001B-19A4-4F9D-BBAC-820C9F176996}"/>
              </c:ext>
            </c:extLst>
          </c:dPt>
          <c:dPt>
            <c:idx val="26"/>
            <c:invertIfNegative val="0"/>
            <c:bubble3D val="0"/>
            <c:extLst>
              <c:ext xmlns:c16="http://schemas.microsoft.com/office/drawing/2014/chart" uri="{C3380CC4-5D6E-409C-BE32-E72D297353CC}">
                <c16:uniqueId val="{0000001C-19A4-4F9D-BBAC-820C9F176996}"/>
              </c:ext>
            </c:extLst>
          </c:dPt>
          <c:dPt>
            <c:idx val="27"/>
            <c:invertIfNegative val="0"/>
            <c:bubble3D val="0"/>
            <c:spPr>
              <a:solidFill>
                <a:srgbClr val="595959"/>
              </a:solidFill>
            </c:spPr>
            <c:extLst>
              <c:ext xmlns:c16="http://schemas.microsoft.com/office/drawing/2014/chart" uri="{C3380CC4-5D6E-409C-BE32-E72D297353CC}">
                <c16:uniqueId val="{0000001E-19A4-4F9D-BBAC-820C9F176996}"/>
              </c:ext>
            </c:extLst>
          </c:dPt>
          <c:dPt>
            <c:idx val="28"/>
            <c:invertIfNegative val="0"/>
            <c:bubble3D val="0"/>
            <c:extLst>
              <c:ext xmlns:c16="http://schemas.microsoft.com/office/drawing/2014/chart" uri="{C3380CC4-5D6E-409C-BE32-E72D297353CC}">
                <c16:uniqueId val="{0000001F-19A4-4F9D-BBAC-820C9F176996}"/>
              </c:ext>
            </c:extLst>
          </c:dPt>
          <c:dPt>
            <c:idx val="29"/>
            <c:invertIfNegative val="0"/>
            <c:bubble3D val="0"/>
            <c:extLst>
              <c:ext xmlns:c16="http://schemas.microsoft.com/office/drawing/2014/chart" uri="{C3380CC4-5D6E-409C-BE32-E72D297353CC}">
                <c16:uniqueId val="{00000020-19A4-4F9D-BBAC-820C9F176996}"/>
              </c:ext>
            </c:extLst>
          </c:dPt>
          <c:dPt>
            <c:idx val="30"/>
            <c:invertIfNegative val="0"/>
            <c:bubble3D val="0"/>
            <c:extLst>
              <c:ext xmlns:c16="http://schemas.microsoft.com/office/drawing/2014/chart" uri="{C3380CC4-5D6E-409C-BE32-E72D297353CC}">
                <c16:uniqueId val="{00000021-19A4-4F9D-BBAC-820C9F176996}"/>
              </c:ext>
            </c:extLst>
          </c:dPt>
          <c:dPt>
            <c:idx val="31"/>
            <c:invertIfNegative val="0"/>
            <c:bubble3D val="0"/>
            <c:extLst>
              <c:ext xmlns:c16="http://schemas.microsoft.com/office/drawing/2014/chart" uri="{C3380CC4-5D6E-409C-BE32-E72D297353CC}">
                <c16:uniqueId val="{00000022-19A4-4F9D-BBAC-820C9F176996}"/>
              </c:ext>
            </c:extLst>
          </c:dPt>
          <c:dPt>
            <c:idx val="32"/>
            <c:invertIfNegative val="0"/>
            <c:bubble3D val="0"/>
            <c:extLst>
              <c:ext xmlns:c16="http://schemas.microsoft.com/office/drawing/2014/chart" uri="{C3380CC4-5D6E-409C-BE32-E72D297353CC}">
                <c16:uniqueId val="{00000023-19A4-4F9D-BBAC-820C9F176996}"/>
              </c:ext>
            </c:extLst>
          </c:dPt>
          <c:dPt>
            <c:idx val="33"/>
            <c:invertIfNegative val="0"/>
            <c:bubble3D val="0"/>
            <c:extLst>
              <c:ext xmlns:c16="http://schemas.microsoft.com/office/drawing/2014/chart" uri="{C3380CC4-5D6E-409C-BE32-E72D297353CC}">
                <c16:uniqueId val="{00000024-19A4-4F9D-BBAC-820C9F176996}"/>
              </c:ext>
            </c:extLst>
          </c:dPt>
          <c:dPt>
            <c:idx val="34"/>
            <c:invertIfNegative val="0"/>
            <c:bubble3D val="0"/>
            <c:extLst>
              <c:ext xmlns:c16="http://schemas.microsoft.com/office/drawing/2014/chart" uri="{C3380CC4-5D6E-409C-BE32-E72D297353CC}">
                <c16:uniqueId val="{00000025-19A4-4F9D-BBAC-820C9F176996}"/>
              </c:ext>
            </c:extLst>
          </c:dPt>
          <c:dPt>
            <c:idx val="35"/>
            <c:invertIfNegative val="0"/>
            <c:bubble3D val="0"/>
            <c:extLst>
              <c:ext xmlns:c16="http://schemas.microsoft.com/office/drawing/2014/chart" uri="{C3380CC4-5D6E-409C-BE32-E72D297353CC}">
                <c16:uniqueId val="{00000026-19A4-4F9D-BBAC-820C9F176996}"/>
              </c:ext>
            </c:extLst>
          </c:dPt>
          <c:dPt>
            <c:idx val="36"/>
            <c:invertIfNegative val="0"/>
            <c:bubble3D val="0"/>
            <c:extLst>
              <c:ext xmlns:c16="http://schemas.microsoft.com/office/drawing/2014/chart" uri="{C3380CC4-5D6E-409C-BE32-E72D297353CC}">
                <c16:uniqueId val="{00000027-19A4-4F9D-BBAC-820C9F176996}"/>
              </c:ext>
            </c:extLst>
          </c:dPt>
          <c:dPt>
            <c:idx val="37"/>
            <c:invertIfNegative val="0"/>
            <c:bubble3D val="0"/>
            <c:extLst>
              <c:ext xmlns:c16="http://schemas.microsoft.com/office/drawing/2014/chart" uri="{C3380CC4-5D6E-409C-BE32-E72D297353CC}">
                <c16:uniqueId val="{00000028-19A4-4F9D-BBAC-820C9F176996}"/>
              </c:ext>
            </c:extLst>
          </c:dPt>
          <c:dPt>
            <c:idx val="38"/>
            <c:invertIfNegative val="0"/>
            <c:bubble3D val="0"/>
            <c:extLst>
              <c:ext xmlns:c16="http://schemas.microsoft.com/office/drawing/2014/chart" uri="{C3380CC4-5D6E-409C-BE32-E72D297353CC}">
                <c16:uniqueId val="{00000029-19A4-4F9D-BBAC-820C9F176996}"/>
              </c:ext>
            </c:extLst>
          </c:dPt>
          <c:dPt>
            <c:idx val="39"/>
            <c:invertIfNegative val="0"/>
            <c:bubble3D val="0"/>
            <c:spPr>
              <a:solidFill>
                <a:srgbClr val="595959"/>
              </a:solidFill>
            </c:spPr>
            <c:extLst>
              <c:ext xmlns:c16="http://schemas.microsoft.com/office/drawing/2014/chart" uri="{C3380CC4-5D6E-409C-BE32-E72D297353CC}">
                <c16:uniqueId val="{0000002B-19A4-4F9D-BBAC-820C9F176996}"/>
              </c:ext>
            </c:extLst>
          </c:dPt>
          <c:dPt>
            <c:idx val="40"/>
            <c:invertIfNegative val="0"/>
            <c:bubble3D val="0"/>
            <c:extLst>
              <c:ext xmlns:c16="http://schemas.microsoft.com/office/drawing/2014/chart" uri="{C3380CC4-5D6E-409C-BE32-E72D297353CC}">
                <c16:uniqueId val="{0000002C-19A4-4F9D-BBAC-820C9F176996}"/>
              </c:ext>
            </c:extLst>
          </c:dPt>
          <c:dPt>
            <c:idx val="41"/>
            <c:invertIfNegative val="0"/>
            <c:bubble3D val="0"/>
            <c:extLst>
              <c:ext xmlns:c16="http://schemas.microsoft.com/office/drawing/2014/chart" uri="{C3380CC4-5D6E-409C-BE32-E72D297353CC}">
                <c16:uniqueId val="{0000002D-19A4-4F9D-BBAC-820C9F176996}"/>
              </c:ext>
            </c:extLst>
          </c:dPt>
          <c:dPt>
            <c:idx val="42"/>
            <c:invertIfNegative val="0"/>
            <c:bubble3D val="0"/>
            <c:extLst>
              <c:ext xmlns:c16="http://schemas.microsoft.com/office/drawing/2014/chart" uri="{C3380CC4-5D6E-409C-BE32-E72D297353CC}">
                <c16:uniqueId val="{0000002E-19A4-4F9D-BBAC-820C9F176996}"/>
              </c:ext>
            </c:extLst>
          </c:dPt>
          <c:dPt>
            <c:idx val="43"/>
            <c:invertIfNegative val="0"/>
            <c:bubble3D val="0"/>
            <c:extLst>
              <c:ext xmlns:c16="http://schemas.microsoft.com/office/drawing/2014/chart" uri="{C3380CC4-5D6E-409C-BE32-E72D297353CC}">
                <c16:uniqueId val="{0000002F-19A4-4F9D-BBAC-820C9F176996}"/>
              </c:ext>
            </c:extLst>
          </c:dPt>
          <c:dPt>
            <c:idx val="44"/>
            <c:invertIfNegative val="0"/>
            <c:bubble3D val="0"/>
            <c:extLst>
              <c:ext xmlns:c16="http://schemas.microsoft.com/office/drawing/2014/chart" uri="{C3380CC4-5D6E-409C-BE32-E72D297353CC}">
                <c16:uniqueId val="{00000030-19A4-4F9D-BBAC-820C9F176996}"/>
              </c:ext>
            </c:extLst>
          </c:dPt>
          <c:dPt>
            <c:idx val="45"/>
            <c:invertIfNegative val="0"/>
            <c:bubble3D val="0"/>
            <c:extLst>
              <c:ext xmlns:c16="http://schemas.microsoft.com/office/drawing/2014/chart" uri="{C3380CC4-5D6E-409C-BE32-E72D297353CC}">
                <c16:uniqueId val="{00000031-19A4-4F9D-BBAC-820C9F176996}"/>
              </c:ext>
            </c:extLst>
          </c:dPt>
          <c:dPt>
            <c:idx val="46"/>
            <c:invertIfNegative val="0"/>
            <c:bubble3D val="0"/>
            <c:extLst>
              <c:ext xmlns:c16="http://schemas.microsoft.com/office/drawing/2014/chart" uri="{C3380CC4-5D6E-409C-BE32-E72D297353CC}">
                <c16:uniqueId val="{00000032-19A4-4F9D-BBAC-820C9F176996}"/>
              </c:ext>
            </c:extLst>
          </c:dPt>
          <c:dPt>
            <c:idx val="47"/>
            <c:invertIfNegative val="0"/>
            <c:bubble3D val="0"/>
            <c:extLst>
              <c:ext xmlns:c16="http://schemas.microsoft.com/office/drawing/2014/chart" uri="{C3380CC4-5D6E-409C-BE32-E72D297353CC}">
                <c16:uniqueId val="{00000033-19A4-4F9D-BBAC-820C9F176996}"/>
              </c:ext>
            </c:extLst>
          </c:dPt>
          <c:dPt>
            <c:idx val="48"/>
            <c:invertIfNegative val="0"/>
            <c:bubble3D val="0"/>
            <c:extLst>
              <c:ext xmlns:c16="http://schemas.microsoft.com/office/drawing/2014/chart" uri="{C3380CC4-5D6E-409C-BE32-E72D297353CC}">
                <c16:uniqueId val="{00000034-19A4-4F9D-BBAC-820C9F176996}"/>
              </c:ext>
            </c:extLst>
          </c:dPt>
          <c:dPt>
            <c:idx val="49"/>
            <c:invertIfNegative val="0"/>
            <c:bubble3D val="0"/>
            <c:extLst>
              <c:ext xmlns:c16="http://schemas.microsoft.com/office/drawing/2014/chart" uri="{C3380CC4-5D6E-409C-BE32-E72D297353CC}">
                <c16:uniqueId val="{00000035-19A4-4F9D-BBAC-820C9F176996}"/>
              </c:ext>
            </c:extLst>
          </c:dPt>
          <c:dPt>
            <c:idx val="50"/>
            <c:invertIfNegative val="0"/>
            <c:bubble3D val="0"/>
            <c:extLst>
              <c:ext xmlns:c16="http://schemas.microsoft.com/office/drawing/2014/chart" uri="{C3380CC4-5D6E-409C-BE32-E72D297353CC}">
                <c16:uniqueId val="{00000036-19A4-4F9D-BBAC-820C9F176996}"/>
              </c:ext>
            </c:extLst>
          </c:dPt>
          <c:dPt>
            <c:idx val="51"/>
            <c:invertIfNegative val="0"/>
            <c:bubble3D val="0"/>
            <c:spPr>
              <a:solidFill>
                <a:srgbClr val="595959"/>
              </a:solidFill>
            </c:spPr>
            <c:extLst>
              <c:ext xmlns:c16="http://schemas.microsoft.com/office/drawing/2014/chart" uri="{C3380CC4-5D6E-409C-BE32-E72D297353CC}">
                <c16:uniqueId val="{00000038-19A4-4F9D-BBAC-820C9F176996}"/>
              </c:ext>
            </c:extLst>
          </c:dPt>
          <c:dPt>
            <c:idx val="52"/>
            <c:invertIfNegative val="0"/>
            <c:bubble3D val="0"/>
            <c:extLst>
              <c:ext xmlns:c16="http://schemas.microsoft.com/office/drawing/2014/chart" uri="{C3380CC4-5D6E-409C-BE32-E72D297353CC}">
                <c16:uniqueId val="{00000039-19A4-4F9D-BBAC-820C9F176996}"/>
              </c:ext>
            </c:extLst>
          </c:dPt>
          <c:dPt>
            <c:idx val="53"/>
            <c:invertIfNegative val="0"/>
            <c:bubble3D val="0"/>
            <c:extLst>
              <c:ext xmlns:c16="http://schemas.microsoft.com/office/drawing/2014/chart" uri="{C3380CC4-5D6E-409C-BE32-E72D297353CC}">
                <c16:uniqueId val="{0000003A-19A4-4F9D-BBAC-820C9F176996}"/>
              </c:ext>
            </c:extLst>
          </c:dPt>
          <c:dPt>
            <c:idx val="54"/>
            <c:invertIfNegative val="0"/>
            <c:bubble3D val="0"/>
            <c:extLst>
              <c:ext xmlns:c16="http://schemas.microsoft.com/office/drawing/2014/chart" uri="{C3380CC4-5D6E-409C-BE32-E72D297353CC}">
                <c16:uniqueId val="{0000003B-19A4-4F9D-BBAC-820C9F176996}"/>
              </c:ext>
            </c:extLst>
          </c:dPt>
          <c:dPt>
            <c:idx val="55"/>
            <c:invertIfNegative val="0"/>
            <c:bubble3D val="0"/>
            <c:extLst>
              <c:ext xmlns:c16="http://schemas.microsoft.com/office/drawing/2014/chart" uri="{C3380CC4-5D6E-409C-BE32-E72D297353CC}">
                <c16:uniqueId val="{0000003C-19A4-4F9D-BBAC-820C9F176996}"/>
              </c:ext>
            </c:extLst>
          </c:dPt>
          <c:dPt>
            <c:idx val="56"/>
            <c:invertIfNegative val="0"/>
            <c:bubble3D val="0"/>
            <c:extLst>
              <c:ext xmlns:c16="http://schemas.microsoft.com/office/drawing/2014/chart" uri="{C3380CC4-5D6E-409C-BE32-E72D297353CC}">
                <c16:uniqueId val="{0000003D-19A4-4F9D-BBAC-820C9F176996}"/>
              </c:ext>
            </c:extLst>
          </c:dPt>
          <c:dPt>
            <c:idx val="63"/>
            <c:invertIfNegative val="0"/>
            <c:bubble3D val="0"/>
            <c:spPr>
              <a:solidFill>
                <a:srgbClr val="595959"/>
              </a:solidFill>
            </c:spPr>
            <c:extLst>
              <c:ext xmlns:c16="http://schemas.microsoft.com/office/drawing/2014/chart" uri="{C3380CC4-5D6E-409C-BE32-E72D297353CC}">
                <c16:uniqueId val="{0000003F-19A4-4F9D-BBAC-820C9F176996}"/>
              </c:ext>
            </c:extLst>
          </c:dPt>
          <c:dLbls>
            <c:dLbl>
              <c:idx val="3"/>
              <c:layout>
                <c:manualLayout>
                  <c:x val="-1.9598542327521403E-17"/>
                  <c:y val="-6.3499911805678044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A4-4F9D-BBAC-820C9F176996}"/>
                </c:ext>
              </c:extLst>
            </c:dLbl>
            <c:dLbl>
              <c:idx val="15"/>
              <c:layout>
                <c:manualLayout>
                  <c:x val="-1.4966332485914599E-2"/>
                  <c:y val="-2.11666372685593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A4-4F9D-BBAC-820C9F176996}"/>
                </c:ext>
              </c:extLst>
            </c:dLbl>
            <c:dLbl>
              <c:idx val="27"/>
              <c:layout>
                <c:manualLayout>
                  <c:x val="-8.5521899919511774E-3"/>
                  <c:y val="-1.4111091512372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9A4-4F9D-BBAC-820C9F176996}"/>
                </c:ext>
              </c:extLst>
            </c:dLbl>
            <c:dLbl>
              <c:idx val="39"/>
              <c:layout>
                <c:manualLayout>
                  <c:x val="-2.1380474979877944E-3"/>
                  <c:y val="-0.11994427785516971"/>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9A4-4F9D-BBAC-820C9F176996}"/>
                </c:ext>
              </c:extLst>
            </c:dLbl>
            <c:dLbl>
              <c:idx val="51"/>
              <c:layout>
                <c:manualLayout>
                  <c:x val="-1.2828284987926765E-2"/>
                  <c:y val="-4.5861047415211936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19A4-4F9D-BBAC-820C9F176996}"/>
                </c:ext>
              </c:extLst>
            </c:dLbl>
            <c:dLbl>
              <c:idx val="63"/>
              <c:layout>
                <c:manualLayout>
                  <c:x val="-1.2828284987926923E-2"/>
                  <c:y val="0"/>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19A4-4F9D-BBAC-820C9F1769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'F50-51'!$A$7:$B$70</c:f>
              <c:multiLvlStrCache>
                <c:ptCount val="6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lvl>
                <c:lvl>
                  <c:pt idx="0">
                    <c:v>2017</c:v>
                  </c:pt>
                  <c:pt idx="12">
                    <c:v>2018</c:v>
                  </c:pt>
                  <c:pt idx="24">
                    <c:v>2019</c:v>
                  </c:pt>
                  <c:pt idx="36">
                    <c:v>2020</c:v>
                  </c:pt>
                  <c:pt idx="48">
                    <c:v>2021</c:v>
                  </c:pt>
                  <c:pt idx="60">
                    <c:v>2022</c:v>
                  </c:pt>
                </c:lvl>
              </c:multiLvlStrCache>
            </c:multiLvlStrRef>
          </c:cat>
          <c:val>
            <c:numRef>
              <c:f>'F50-51'!$E$7:$E$70</c:f>
              <c:numCache>
                <c:formatCode>0.00</c:formatCode>
                <c:ptCount val="64"/>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pt idx="63">
                  <c:v>24.14</c:v>
                </c:pt>
              </c:numCache>
            </c:numRef>
          </c:val>
          <c:extLst>
            <c:ext xmlns:c16="http://schemas.microsoft.com/office/drawing/2014/chart" uri="{C3380CC4-5D6E-409C-BE32-E72D297353CC}">
              <c16:uniqueId val="{00000040-19A4-4F9D-BBAC-820C9F176996}"/>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19A4-4F9D-BBAC-820C9F176996}"/>
              </c:ext>
            </c:extLst>
          </c:dPt>
          <c:dPt>
            <c:idx val="1"/>
            <c:invertIfNegative val="0"/>
            <c:bubble3D val="0"/>
            <c:extLst>
              <c:ext xmlns:c16="http://schemas.microsoft.com/office/drawing/2014/chart" uri="{C3380CC4-5D6E-409C-BE32-E72D297353CC}">
                <c16:uniqueId val="{00000042-19A4-4F9D-BBAC-820C9F176996}"/>
              </c:ext>
            </c:extLst>
          </c:dPt>
          <c:dPt>
            <c:idx val="2"/>
            <c:invertIfNegative val="0"/>
            <c:bubble3D val="0"/>
            <c:extLst>
              <c:ext xmlns:c16="http://schemas.microsoft.com/office/drawing/2014/chart" uri="{C3380CC4-5D6E-409C-BE32-E72D297353CC}">
                <c16:uniqueId val="{00000043-19A4-4F9D-BBAC-820C9F176996}"/>
              </c:ext>
            </c:extLst>
          </c:dPt>
          <c:dPt>
            <c:idx val="3"/>
            <c:invertIfNegative val="0"/>
            <c:bubble3D val="0"/>
            <c:spPr>
              <a:solidFill>
                <a:srgbClr val="FFC000"/>
              </a:solidFill>
            </c:spPr>
            <c:extLst>
              <c:ext xmlns:c16="http://schemas.microsoft.com/office/drawing/2014/chart" uri="{C3380CC4-5D6E-409C-BE32-E72D297353CC}">
                <c16:uniqueId val="{00000045-19A4-4F9D-BBAC-820C9F176996}"/>
              </c:ext>
            </c:extLst>
          </c:dPt>
          <c:dPt>
            <c:idx val="4"/>
            <c:invertIfNegative val="0"/>
            <c:bubble3D val="0"/>
            <c:extLst>
              <c:ext xmlns:c16="http://schemas.microsoft.com/office/drawing/2014/chart" uri="{C3380CC4-5D6E-409C-BE32-E72D297353CC}">
                <c16:uniqueId val="{00000046-19A4-4F9D-BBAC-820C9F176996}"/>
              </c:ext>
            </c:extLst>
          </c:dPt>
          <c:dPt>
            <c:idx val="5"/>
            <c:invertIfNegative val="0"/>
            <c:bubble3D val="0"/>
            <c:extLst>
              <c:ext xmlns:c16="http://schemas.microsoft.com/office/drawing/2014/chart" uri="{C3380CC4-5D6E-409C-BE32-E72D297353CC}">
                <c16:uniqueId val="{00000047-19A4-4F9D-BBAC-820C9F176996}"/>
              </c:ext>
            </c:extLst>
          </c:dPt>
          <c:dPt>
            <c:idx val="6"/>
            <c:invertIfNegative val="0"/>
            <c:bubble3D val="0"/>
            <c:extLst>
              <c:ext xmlns:c16="http://schemas.microsoft.com/office/drawing/2014/chart" uri="{C3380CC4-5D6E-409C-BE32-E72D297353CC}">
                <c16:uniqueId val="{00000048-19A4-4F9D-BBAC-820C9F176996}"/>
              </c:ext>
            </c:extLst>
          </c:dPt>
          <c:dPt>
            <c:idx val="7"/>
            <c:invertIfNegative val="0"/>
            <c:bubble3D val="0"/>
            <c:extLst>
              <c:ext xmlns:c16="http://schemas.microsoft.com/office/drawing/2014/chart" uri="{C3380CC4-5D6E-409C-BE32-E72D297353CC}">
                <c16:uniqueId val="{00000049-19A4-4F9D-BBAC-820C9F176996}"/>
              </c:ext>
            </c:extLst>
          </c:dPt>
          <c:dPt>
            <c:idx val="8"/>
            <c:invertIfNegative val="0"/>
            <c:bubble3D val="0"/>
            <c:extLst>
              <c:ext xmlns:c16="http://schemas.microsoft.com/office/drawing/2014/chart" uri="{C3380CC4-5D6E-409C-BE32-E72D297353CC}">
                <c16:uniqueId val="{0000004A-19A4-4F9D-BBAC-820C9F176996}"/>
              </c:ext>
            </c:extLst>
          </c:dPt>
          <c:dPt>
            <c:idx val="9"/>
            <c:invertIfNegative val="0"/>
            <c:bubble3D val="0"/>
            <c:extLst>
              <c:ext xmlns:c16="http://schemas.microsoft.com/office/drawing/2014/chart" uri="{C3380CC4-5D6E-409C-BE32-E72D297353CC}">
                <c16:uniqueId val="{0000004B-19A4-4F9D-BBAC-820C9F176996}"/>
              </c:ext>
            </c:extLst>
          </c:dPt>
          <c:dPt>
            <c:idx val="10"/>
            <c:invertIfNegative val="0"/>
            <c:bubble3D val="0"/>
            <c:extLst>
              <c:ext xmlns:c16="http://schemas.microsoft.com/office/drawing/2014/chart" uri="{C3380CC4-5D6E-409C-BE32-E72D297353CC}">
                <c16:uniqueId val="{0000004C-19A4-4F9D-BBAC-820C9F176996}"/>
              </c:ext>
            </c:extLst>
          </c:dPt>
          <c:dPt>
            <c:idx val="11"/>
            <c:invertIfNegative val="0"/>
            <c:bubble3D val="0"/>
            <c:extLst>
              <c:ext xmlns:c16="http://schemas.microsoft.com/office/drawing/2014/chart" uri="{C3380CC4-5D6E-409C-BE32-E72D297353CC}">
                <c16:uniqueId val="{0000004D-19A4-4F9D-BBAC-820C9F176996}"/>
              </c:ext>
            </c:extLst>
          </c:dPt>
          <c:dPt>
            <c:idx val="12"/>
            <c:invertIfNegative val="0"/>
            <c:bubble3D val="0"/>
            <c:extLst>
              <c:ext xmlns:c16="http://schemas.microsoft.com/office/drawing/2014/chart" uri="{C3380CC4-5D6E-409C-BE32-E72D297353CC}">
                <c16:uniqueId val="{0000004E-19A4-4F9D-BBAC-820C9F176996}"/>
              </c:ext>
            </c:extLst>
          </c:dPt>
          <c:dPt>
            <c:idx val="13"/>
            <c:invertIfNegative val="0"/>
            <c:bubble3D val="0"/>
            <c:extLst>
              <c:ext xmlns:c16="http://schemas.microsoft.com/office/drawing/2014/chart" uri="{C3380CC4-5D6E-409C-BE32-E72D297353CC}">
                <c16:uniqueId val="{0000004F-19A4-4F9D-BBAC-820C9F176996}"/>
              </c:ext>
            </c:extLst>
          </c:dPt>
          <c:dPt>
            <c:idx val="14"/>
            <c:invertIfNegative val="0"/>
            <c:bubble3D val="0"/>
            <c:extLst>
              <c:ext xmlns:c16="http://schemas.microsoft.com/office/drawing/2014/chart" uri="{C3380CC4-5D6E-409C-BE32-E72D297353CC}">
                <c16:uniqueId val="{00000050-19A4-4F9D-BBAC-820C9F176996}"/>
              </c:ext>
            </c:extLst>
          </c:dPt>
          <c:dPt>
            <c:idx val="15"/>
            <c:invertIfNegative val="0"/>
            <c:bubble3D val="0"/>
            <c:spPr>
              <a:solidFill>
                <a:srgbClr val="FFC000"/>
              </a:solidFill>
            </c:spPr>
            <c:extLst>
              <c:ext xmlns:c16="http://schemas.microsoft.com/office/drawing/2014/chart" uri="{C3380CC4-5D6E-409C-BE32-E72D297353CC}">
                <c16:uniqueId val="{00000052-19A4-4F9D-BBAC-820C9F176996}"/>
              </c:ext>
            </c:extLst>
          </c:dPt>
          <c:dPt>
            <c:idx val="16"/>
            <c:invertIfNegative val="0"/>
            <c:bubble3D val="0"/>
            <c:extLst>
              <c:ext xmlns:c16="http://schemas.microsoft.com/office/drawing/2014/chart" uri="{C3380CC4-5D6E-409C-BE32-E72D297353CC}">
                <c16:uniqueId val="{00000053-19A4-4F9D-BBAC-820C9F176996}"/>
              </c:ext>
            </c:extLst>
          </c:dPt>
          <c:dPt>
            <c:idx val="17"/>
            <c:invertIfNegative val="0"/>
            <c:bubble3D val="0"/>
            <c:extLst>
              <c:ext xmlns:c16="http://schemas.microsoft.com/office/drawing/2014/chart" uri="{C3380CC4-5D6E-409C-BE32-E72D297353CC}">
                <c16:uniqueId val="{00000054-19A4-4F9D-BBAC-820C9F176996}"/>
              </c:ext>
            </c:extLst>
          </c:dPt>
          <c:dPt>
            <c:idx val="18"/>
            <c:invertIfNegative val="0"/>
            <c:bubble3D val="0"/>
            <c:extLst>
              <c:ext xmlns:c16="http://schemas.microsoft.com/office/drawing/2014/chart" uri="{C3380CC4-5D6E-409C-BE32-E72D297353CC}">
                <c16:uniqueId val="{00000055-19A4-4F9D-BBAC-820C9F176996}"/>
              </c:ext>
            </c:extLst>
          </c:dPt>
          <c:dPt>
            <c:idx val="19"/>
            <c:invertIfNegative val="0"/>
            <c:bubble3D val="0"/>
            <c:extLst>
              <c:ext xmlns:c16="http://schemas.microsoft.com/office/drawing/2014/chart" uri="{C3380CC4-5D6E-409C-BE32-E72D297353CC}">
                <c16:uniqueId val="{00000056-19A4-4F9D-BBAC-820C9F176996}"/>
              </c:ext>
            </c:extLst>
          </c:dPt>
          <c:dPt>
            <c:idx val="20"/>
            <c:invertIfNegative val="0"/>
            <c:bubble3D val="0"/>
            <c:extLst>
              <c:ext xmlns:c16="http://schemas.microsoft.com/office/drawing/2014/chart" uri="{C3380CC4-5D6E-409C-BE32-E72D297353CC}">
                <c16:uniqueId val="{00000057-19A4-4F9D-BBAC-820C9F176996}"/>
              </c:ext>
            </c:extLst>
          </c:dPt>
          <c:dPt>
            <c:idx val="21"/>
            <c:invertIfNegative val="0"/>
            <c:bubble3D val="0"/>
            <c:extLst>
              <c:ext xmlns:c16="http://schemas.microsoft.com/office/drawing/2014/chart" uri="{C3380CC4-5D6E-409C-BE32-E72D297353CC}">
                <c16:uniqueId val="{00000058-19A4-4F9D-BBAC-820C9F176996}"/>
              </c:ext>
            </c:extLst>
          </c:dPt>
          <c:dPt>
            <c:idx val="22"/>
            <c:invertIfNegative val="0"/>
            <c:bubble3D val="0"/>
            <c:extLst>
              <c:ext xmlns:c16="http://schemas.microsoft.com/office/drawing/2014/chart" uri="{C3380CC4-5D6E-409C-BE32-E72D297353CC}">
                <c16:uniqueId val="{00000059-19A4-4F9D-BBAC-820C9F176996}"/>
              </c:ext>
            </c:extLst>
          </c:dPt>
          <c:dPt>
            <c:idx val="23"/>
            <c:invertIfNegative val="0"/>
            <c:bubble3D val="0"/>
            <c:extLst>
              <c:ext xmlns:c16="http://schemas.microsoft.com/office/drawing/2014/chart" uri="{C3380CC4-5D6E-409C-BE32-E72D297353CC}">
                <c16:uniqueId val="{0000005A-19A4-4F9D-BBAC-820C9F176996}"/>
              </c:ext>
            </c:extLst>
          </c:dPt>
          <c:dPt>
            <c:idx val="24"/>
            <c:invertIfNegative val="0"/>
            <c:bubble3D val="0"/>
            <c:extLst>
              <c:ext xmlns:c16="http://schemas.microsoft.com/office/drawing/2014/chart" uri="{C3380CC4-5D6E-409C-BE32-E72D297353CC}">
                <c16:uniqueId val="{0000005B-19A4-4F9D-BBAC-820C9F176996}"/>
              </c:ext>
            </c:extLst>
          </c:dPt>
          <c:dPt>
            <c:idx val="25"/>
            <c:invertIfNegative val="0"/>
            <c:bubble3D val="0"/>
            <c:extLst>
              <c:ext xmlns:c16="http://schemas.microsoft.com/office/drawing/2014/chart" uri="{C3380CC4-5D6E-409C-BE32-E72D297353CC}">
                <c16:uniqueId val="{0000005C-19A4-4F9D-BBAC-820C9F176996}"/>
              </c:ext>
            </c:extLst>
          </c:dPt>
          <c:dPt>
            <c:idx val="26"/>
            <c:invertIfNegative val="0"/>
            <c:bubble3D val="0"/>
            <c:extLst>
              <c:ext xmlns:c16="http://schemas.microsoft.com/office/drawing/2014/chart" uri="{C3380CC4-5D6E-409C-BE32-E72D297353CC}">
                <c16:uniqueId val="{0000005D-19A4-4F9D-BBAC-820C9F176996}"/>
              </c:ext>
            </c:extLst>
          </c:dPt>
          <c:dPt>
            <c:idx val="27"/>
            <c:invertIfNegative val="0"/>
            <c:bubble3D val="0"/>
            <c:spPr>
              <a:solidFill>
                <a:srgbClr val="FFC000"/>
              </a:solidFill>
            </c:spPr>
            <c:extLst>
              <c:ext xmlns:c16="http://schemas.microsoft.com/office/drawing/2014/chart" uri="{C3380CC4-5D6E-409C-BE32-E72D297353CC}">
                <c16:uniqueId val="{0000005F-19A4-4F9D-BBAC-820C9F176996}"/>
              </c:ext>
            </c:extLst>
          </c:dPt>
          <c:dPt>
            <c:idx val="28"/>
            <c:invertIfNegative val="0"/>
            <c:bubble3D val="0"/>
            <c:extLst>
              <c:ext xmlns:c16="http://schemas.microsoft.com/office/drawing/2014/chart" uri="{C3380CC4-5D6E-409C-BE32-E72D297353CC}">
                <c16:uniqueId val="{00000060-19A4-4F9D-BBAC-820C9F176996}"/>
              </c:ext>
            </c:extLst>
          </c:dPt>
          <c:dPt>
            <c:idx val="29"/>
            <c:invertIfNegative val="0"/>
            <c:bubble3D val="0"/>
            <c:extLst>
              <c:ext xmlns:c16="http://schemas.microsoft.com/office/drawing/2014/chart" uri="{C3380CC4-5D6E-409C-BE32-E72D297353CC}">
                <c16:uniqueId val="{00000061-19A4-4F9D-BBAC-820C9F176996}"/>
              </c:ext>
            </c:extLst>
          </c:dPt>
          <c:dPt>
            <c:idx val="30"/>
            <c:invertIfNegative val="0"/>
            <c:bubble3D val="0"/>
            <c:extLst>
              <c:ext xmlns:c16="http://schemas.microsoft.com/office/drawing/2014/chart" uri="{C3380CC4-5D6E-409C-BE32-E72D297353CC}">
                <c16:uniqueId val="{00000062-19A4-4F9D-BBAC-820C9F176996}"/>
              </c:ext>
            </c:extLst>
          </c:dPt>
          <c:dPt>
            <c:idx val="31"/>
            <c:invertIfNegative val="0"/>
            <c:bubble3D val="0"/>
            <c:extLst>
              <c:ext xmlns:c16="http://schemas.microsoft.com/office/drawing/2014/chart" uri="{C3380CC4-5D6E-409C-BE32-E72D297353CC}">
                <c16:uniqueId val="{00000063-19A4-4F9D-BBAC-820C9F176996}"/>
              </c:ext>
            </c:extLst>
          </c:dPt>
          <c:dPt>
            <c:idx val="32"/>
            <c:invertIfNegative val="0"/>
            <c:bubble3D val="0"/>
            <c:extLst>
              <c:ext xmlns:c16="http://schemas.microsoft.com/office/drawing/2014/chart" uri="{C3380CC4-5D6E-409C-BE32-E72D297353CC}">
                <c16:uniqueId val="{00000064-19A4-4F9D-BBAC-820C9F176996}"/>
              </c:ext>
            </c:extLst>
          </c:dPt>
          <c:dPt>
            <c:idx val="33"/>
            <c:invertIfNegative val="0"/>
            <c:bubble3D val="0"/>
            <c:extLst>
              <c:ext xmlns:c16="http://schemas.microsoft.com/office/drawing/2014/chart" uri="{C3380CC4-5D6E-409C-BE32-E72D297353CC}">
                <c16:uniqueId val="{00000065-19A4-4F9D-BBAC-820C9F176996}"/>
              </c:ext>
            </c:extLst>
          </c:dPt>
          <c:dPt>
            <c:idx val="34"/>
            <c:invertIfNegative val="0"/>
            <c:bubble3D val="0"/>
            <c:extLst>
              <c:ext xmlns:c16="http://schemas.microsoft.com/office/drawing/2014/chart" uri="{C3380CC4-5D6E-409C-BE32-E72D297353CC}">
                <c16:uniqueId val="{00000066-19A4-4F9D-BBAC-820C9F176996}"/>
              </c:ext>
            </c:extLst>
          </c:dPt>
          <c:dPt>
            <c:idx val="35"/>
            <c:invertIfNegative val="0"/>
            <c:bubble3D val="0"/>
            <c:extLst>
              <c:ext xmlns:c16="http://schemas.microsoft.com/office/drawing/2014/chart" uri="{C3380CC4-5D6E-409C-BE32-E72D297353CC}">
                <c16:uniqueId val="{00000067-19A4-4F9D-BBAC-820C9F176996}"/>
              </c:ext>
            </c:extLst>
          </c:dPt>
          <c:dPt>
            <c:idx val="36"/>
            <c:invertIfNegative val="0"/>
            <c:bubble3D val="0"/>
            <c:extLst>
              <c:ext xmlns:c16="http://schemas.microsoft.com/office/drawing/2014/chart" uri="{C3380CC4-5D6E-409C-BE32-E72D297353CC}">
                <c16:uniqueId val="{00000068-19A4-4F9D-BBAC-820C9F176996}"/>
              </c:ext>
            </c:extLst>
          </c:dPt>
          <c:dPt>
            <c:idx val="37"/>
            <c:invertIfNegative val="0"/>
            <c:bubble3D val="0"/>
            <c:extLst>
              <c:ext xmlns:c16="http://schemas.microsoft.com/office/drawing/2014/chart" uri="{C3380CC4-5D6E-409C-BE32-E72D297353CC}">
                <c16:uniqueId val="{00000069-19A4-4F9D-BBAC-820C9F176996}"/>
              </c:ext>
            </c:extLst>
          </c:dPt>
          <c:dPt>
            <c:idx val="38"/>
            <c:invertIfNegative val="0"/>
            <c:bubble3D val="0"/>
            <c:extLst>
              <c:ext xmlns:c16="http://schemas.microsoft.com/office/drawing/2014/chart" uri="{C3380CC4-5D6E-409C-BE32-E72D297353CC}">
                <c16:uniqueId val="{0000006A-19A4-4F9D-BBAC-820C9F176996}"/>
              </c:ext>
            </c:extLst>
          </c:dPt>
          <c:dPt>
            <c:idx val="39"/>
            <c:invertIfNegative val="0"/>
            <c:bubble3D val="0"/>
            <c:spPr>
              <a:solidFill>
                <a:srgbClr val="FFC000"/>
              </a:solidFill>
            </c:spPr>
            <c:extLst>
              <c:ext xmlns:c16="http://schemas.microsoft.com/office/drawing/2014/chart" uri="{C3380CC4-5D6E-409C-BE32-E72D297353CC}">
                <c16:uniqueId val="{0000006C-19A4-4F9D-BBAC-820C9F176996}"/>
              </c:ext>
            </c:extLst>
          </c:dPt>
          <c:dPt>
            <c:idx val="40"/>
            <c:invertIfNegative val="0"/>
            <c:bubble3D val="0"/>
            <c:extLst>
              <c:ext xmlns:c16="http://schemas.microsoft.com/office/drawing/2014/chart" uri="{C3380CC4-5D6E-409C-BE32-E72D297353CC}">
                <c16:uniqueId val="{0000006D-19A4-4F9D-BBAC-820C9F176996}"/>
              </c:ext>
            </c:extLst>
          </c:dPt>
          <c:dPt>
            <c:idx val="41"/>
            <c:invertIfNegative val="0"/>
            <c:bubble3D val="0"/>
            <c:extLst>
              <c:ext xmlns:c16="http://schemas.microsoft.com/office/drawing/2014/chart" uri="{C3380CC4-5D6E-409C-BE32-E72D297353CC}">
                <c16:uniqueId val="{0000006E-19A4-4F9D-BBAC-820C9F176996}"/>
              </c:ext>
            </c:extLst>
          </c:dPt>
          <c:dPt>
            <c:idx val="42"/>
            <c:invertIfNegative val="0"/>
            <c:bubble3D val="0"/>
            <c:extLst>
              <c:ext xmlns:c16="http://schemas.microsoft.com/office/drawing/2014/chart" uri="{C3380CC4-5D6E-409C-BE32-E72D297353CC}">
                <c16:uniqueId val="{0000006F-19A4-4F9D-BBAC-820C9F176996}"/>
              </c:ext>
            </c:extLst>
          </c:dPt>
          <c:dPt>
            <c:idx val="43"/>
            <c:invertIfNegative val="0"/>
            <c:bubble3D val="0"/>
            <c:extLst>
              <c:ext xmlns:c16="http://schemas.microsoft.com/office/drawing/2014/chart" uri="{C3380CC4-5D6E-409C-BE32-E72D297353CC}">
                <c16:uniqueId val="{00000070-19A4-4F9D-BBAC-820C9F176996}"/>
              </c:ext>
            </c:extLst>
          </c:dPt>
          <c:dPt>
            <c:idx val="44"/>
            <c:invertIfNegative val="0"/>
            <c:bubble3D val="0"/>
            <c:extLst>
              <c:ext xmlns:c16="http://schemas.microsoft.com/office/drawing/2014/chart" uri="{C3380CC4-5D6E-409C-BE32-E72D297353CC}">
                <c16:uniqueId val="{00000071-19A4-4F9D-BBAC-820C9F176996}"/>
              </c:ext>
            </c:extLst>
          </c:dPt>
          <c:dPt>
            <c:idx val="45"/>
            <c:invertIfNegative val="0"/>
            <c:bubble3D val="0"/>
            <c:extLst>
              <c:ext xmlns:c16="http://schemas.microsoft.com/office/drawing/2014/chart" uri="{C3380CC4-5D6E-409C-BE32-E72D297353CC}">
                <c16:uniqueId val="{00000072-19A4-4F9D-BBAC-820C9F176996}"/>
              </c:ext>
            </c:extLst>
          </c:dPt>
          <c:dPt>
            <c:idx val="46"/>
            <c:invertIfNegative val="0"/>
            <c:bubble3D val="0"/>
            <c:extLst>
              <c:ext xmlns:c16="http://schemas.microsoft.com/office/drawing/2014/chart" uri="{C3380CC4-5D6E-409C-BE32-E72D297353CC}">
                <c16:uniqueId val="{00000073-19A4-4F9D-BBAC-820C9F176996}"/>
              </c:ext>
            </c:extLst>
          </c:dPt>
          <c:dPt>
            <c:idx val="47"/>
            <c:invertIfNegative val="0"/>
            <c:bubble3D val="0"/>
            <c:extLst>
              <c:ext xmlns:c16="http://schemas.microsoft.com/office/drawing/2014/chart" uri="{C3380CC4-5D6E-409C-BE32-E72D297353CC}">
                <c16:uniqueId val="{00000074-19A4-4F9D-BBAC-820C9F176996}"/>
              </c:ext>
            </c:extLst>
          </c:dPt>
          <c:dPt>
            <c:idx val="48"/>
            <c:invertIfNegative val="0"/>
            <c:bubble3D val="0"/>
            <c:extLst>
              <c:ext xmlns:c16="http://schemas.microsoft.com/office/drawing/2014/chart" uri="{C3380CC4-5D6E-409C-BE32-E72D297353CC}">
                <c16:uniqueId val="{00000075-19A4-4F9D-BBAC-820C9F176996}"/>
              </c:ext>
            </c:extLst>
          </c:dPt>
          <c:dPt>
            <c:idx val="49"/>
            <c:invertIfNegative val="0"/>
            <c:bubble3D val="0"/>
            <c:extLst>
              <c:ext xmlns:c16="http://schemas.microsoft.com/office/drawing/2014/chart" uri="{C3380CC4-5D6E-409C-BE32-E72D297353CC}">
                <c16:uniqueId val="{00000076-19A4-4F9D-BBAC-820C9F176996}"/>
              </c:ext>
            </c:extLst>
          </c:dPt>
          <c:dPt>
            <c:idx val="50"/>
            <c:invertIfNegative val="0"/>
            <c:bubble3D val="0"/>
            <c:extLst>
              <c:ext xmlns:c16="http://schemas.microsoft.com/office/drawing/2014/chart" uri="{C3380CC4-5D6E-409C-BE32-E72D297353CC}">
                <c16:uniqueId val="{00000077-19A4-4F9D-BBAC-820C9F176996}"/>
              </c:ext>
            </c:extLst>
          </c:dPt>
          <c:dPt>
            <c:idx val="51"/>
            <c:invertIfNegative val="0"/>
            <c:bubble3D val="0"/>
            <c:spPr>
              <a:solidFill>
                <a:srgbClr val="FFC000"/>
              </a:solidFill>
            </c:spPr>
            <c:extLst>
              <c:ext xmlns:c16="http://schemas.microsoft.com/office/drawing/2014/chart" uri="{C3380CC4-5D6E-409C-BE32-E72D297353CC}">
                <c16:uniqueId val="{00000079-19A4-4F9D-BBAC-820C9F176996}"/>
              </c:ext>
            </c:extLst>
          </c:dPt>
          <c:dPt>
            <c:idx val="52"/>
            <c:invertIfNegative val="0"/>
            <c:bubble3D val="0"/>
            <c:extLst>
              <c:ext xmlns:c16="http://schemas.microsoft.com/office/drawing/2014/chart" uri="{C3380CC4-5D6E-409C-BE32-E72D297353CC}">
                <c16:uniqueId val="{0000007A-19A4-4F9D-BBAC-820C9F176996}"/>
              </c:ext>
            </c:extLst>
          </c:dPt>
          <c:dPt>
            <c:idx val="53"/>
            <c:invertIfNegative val="0"/>
            <c:bubble3D val="0"/>
            <c:extLst>
              <c:ext xmlns:c16="http://schemas.microsoft.com/office/drawing/2014/chart" uri="{C3380CC4-5D6E-409C-BE32-E72D297353CC}">
                <c16:uniqueId val="{0000007B-19A4-4F9D-BBAC-820C9F176996}"/>
              </c:ext>
            </c:extLst>
          </c:dPt>
          <c:dPt>
            <c:idx val="54"/>
            <c:invertIfNegative val="0"/>
            <c:bubble3D val="0"/>
            <c:extLst>
              <c:ext xmlns:c16="http://schemas.microsoft.com/office/drawing/2014/chart" uri="{C3380CC4-5D6E-409C-BE32-E72D297353CC}">
                <c16:uniqueId val="{0000007C-19A4-4F9D-BBAC-820C9F176996}"/>
              </c:ext>
            </c:extLst>
          </c:dPt>
          <c:dPt>
            <c:idx val="55"/>
            <c:invertIfNegative val="0"/>
            <c:bubble3D val="0"/>
            <c:extLst>
              <c:ext xmlns:c16="http://schemas.microsoft.com/office/drawing/2014/chart" uri="{C3380CC4-5D6E-409C-BE32-E72D297353CC}">
                <c16:uniqueId val="{0000007D-19A4-4F9D-BBAC-820C9F176996}"/>
              </c:ext>
            </c:extLst>
          </c:dPt>
          <c:dPt>
            <c:idx val="56"/>
            <c:invertIfNegative val="0"/>
            <c:bubble3D val="0"/>
            <c:extLst>
              <c:ext xmlns:c16="http://schemas.microsoft.com/office/drawing/2014/chart" uri="{C3380CC4-5D6E-409C-BE32-E72D297353CC}">
                <c16:uniqueId val="{0000007E-19A4-4F9D-BBAC-820C9F176996}"/>
              </c:ext>
            </c:extLst>
          </c:dPt>
          <c:dPt>
            <c:idx val="63"/>
            <c:invertIfNegative val="0"/>
            <c:bubble3D val="0"/>
            <c:spPr>
              <a:solidFill>
                <a:srgbClr val="FBBB27"/>
              </a:solidFill>
            </c:spPr>
            <c:extLst>
              <c:ext xmlns:c16="http://schemas.microsoft.com/office/drawing/2014/chart" uri="{C3380CC4-5D6E-409C-BE32-E72D297353CC}">
                <c16:uniqueId val="{00000080-19A4-4F9D-BBAC-820C9F176996}"/>
              </c:ext>
            </c:extLst>
          </c:dPt>
          <c:dLbls>
            <c:dLbl>
              <c:idx val="3"/>
              <c:layout>
                <c:manualLayout>
                  <c:x val="1.0690237489938952E-2"/>
                  <c:y val="-6.7027684683771266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19A4-4F9D-BBAC-820C9F176996}"/>
                </c:ext>
              </c:extLst>
            </c:dLbl>
            <c:dLbl>
              <c:idx val="15"/>
              <c:layout>
                <c:manualLayout>
                  <c:x val="-3.9197084655042807E-17"/>
                  <c:y val="-5.99721389275848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19A4-4F9D-BBAC-820C9F176996}"/>
                </c:ext>
              </c:extLst>
            </c:dLbl>
            <c:dLbl>
              <c:idx val="27"/>
              <c:layout>
                <c:manualLayout>
                  <c:x val="0"/>
                  <c:y val="-4.586104741521195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19A4-4F9D-BBAC-820C9F176996}"/>
                </c:ext>
              </c:extLst>
            </c:dLbl>
            <c:dLbl>
              <c:idx val="39"/>
              <c:layout>
                <c:manualLayout>
                  <c:x val="6.4141424939633826E-3"/>
                  <c:y val="-0.12699982361135609"/>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19A4-4F9D-BBAC-820C9F176996}"/>
                </c:ext>
              </c:extLst>
            </c:dLbl>
            <c:dLbl>
              <c:idx val="51"/>
              <c:layout>
                <c:manualLayout>
                  <c:x val="4.2760949959755887E-3"/>
                  <c:y val="-4.233327453711871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19A4-4F9D-BBAC-820C9F176996}"/>
                </c:ext>
              </c:extLst>
            </c:dLbl>
            <c:dLbl>
              <c:idx val="63"/>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19A4-4F9D-BBAC-820C9F1769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'F50-51'!$F$7:$F$70</c:f>
              <c:numCache>
                <c:formatCode>0.00</c:formatCode>
                <c:ptCount val="64"/>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pt idx="63">
                  <c:v>23.423999999999999</c:v>
                </c:pt>
              </c:numCache>
            </c:numRef>
          </c:val>
          <c:extLst>
            <c:ext xmlns:c16="http://schemas.microsoft.com/office/drawing/2014/chart" uri="{C3380CC4-5D6E-409C-BE32-E72D297353CC}">
              <c16:uniqueId val="{00000081-19A4-4F9D-BBAC-820C9F176996}"/>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2302-4F1F-918E-1C1D892B7927}"/>
              </c:ext>
            </c:extLst>
          </c:dPt>
          <c:dPt>
            <c:idx val="1"/>
            <c:invertIfNegative val="0"/>
            <c:bubble3D val="0"/>
            <c:extLst>
              <c:ext xmlns:c16="http://schemas.microsoft.com/office/drawing/2014/chart" uri="{C3380CC4-5D6E-409C-BE32-E72D297353CC}">
                <c16:uniqueId val="{00000001-2302-4F1F-918E-1C1D892B7927}"/>
              </c:ext>
            </c:extLst>
          </c:dPt>
          <c:dPt>
            <c:idx val="2"/>
            <c:invertIfNegative val="0"/>
            <c:bubble3D val="0"/>
            <c:extLst>
              <c:ext xmlns:c16="http://schemas.microsoft.com/office/drawing/2014/chart" uri="{C3380CC4-5D6E-409C-BE32-E72D297353CC}">
                <c16:uniqueId val="{00000002-2302-4F1F-918E-1C1D892B7927}"/>
              </c:ext>
            </c:extLst>
          </c:dPt>
          <c:dPt>
            <c:idx val="3"/>
            <c:invertIfNegative val="0"/>
            <c:bubble3D val="0"/>
            <c:spPr>
              <a:solidFill>
                <a:srgbClr val="595959"/>
              </a:solidFill>
            </c:spPr>
            <c:extLst>
              <c:ext xmlns:c16="http://schemas.microsoft.com/office/drawing/2014/chart" uri="{C3380CC4-5D6E-409C-BE32-E72D297353CC}">
                <c16:uniqueId val="{00000004-2302-4F1F-918E-1C1D892B7927}"/>
              </c:ext>
            </c:extLst>
          </c:dPt>
          <c:dPt>
            <c:idx val="4"/>
            <c:invertIfNegative val="0"/>
            <c:bubble3D val="0"/>
            <c:extLst>
              <c:ext xmlns:c16="http://schemas.microsoft.com/office/drawing/2014/chart" uri="{C3380CC4-5D6E-409C-BE32-E72D297353CC}">
                <c16:uniqueId val="{00000005-2302-4F1F-918E-1C1D892B7927}"/>
              </c:ext>
            </c:extLst>
          </c:dPt>
          <c:dPt>
            <c:idx val="5"/>
            <c:invertIfNegative val="0"/>
            <c:bubble3D val="0"/>
            <c:extLst>
              <c:ext xmlns:c16="http://schemas.microsoft.com/office/drawing/2014/chart" uri="{C3380CC4-5D6E-409C-BE32-E72D297353CC}">
                <c16:uniqueId val="{00000006-2302-4F1F-918E-1C1D892B7927}"/>
              </c:ext>
            </c:extLst>
          </c:dPt>
          <c:dPt>
            <c:idx val="6"/>
            <c:invertIfNegative val="0"/>
            <c:bubble3D val="0"/>
            <c:extLst>
              <c:ext xmlns:c16="http://schemas.microsoft.com/office/drawing/2014/chart" uri="{C3380CC4-5D6E-409C-BE32-E72D297353CC}">
                <c16:uniqueId val="{00000007-2302-4F1F-918E-1C1D892B7927}"/>
              </c:ext>
            </c:extLst>
          </c:dPt>
          <c:dPt>
            <c:idx val="7"/>
            <c:invertIfNegative val="0"/>
            <c:bubble3D val="0"/>
            <c:extLst>
              <c:ext xmlns:c16="http://schemas.microsoft.com/office/drawing/2014/chart" uri="{C3380CC4-5D6E-409C-BE32-E72D297353CC}">
                <c16:uniqueId val="{00000008-2302-4F1F-918E-1C1D892B7927}"/>
              </c:ext>
            </c:extLst>
          </c:dPt>
          <c:dPt>
            <c:idx val="8"/>
            <c:invertIfNegative val="0"/>
            <c:bubble3D val="0"/>
            <c:extLst>
              <c:ext xmlns:c16="http://schemas.microsoft.com/office/drawing/2014/chart" uri="{C3380CC4-5D6E-409C-BE32-E72D297353CC}">
                <c16:uniqueId val="{00000009-2302-4F1F-918E-1C1D892B7927}"/>
              </c:ext>
            </c:extLst>
          </c:dPt>
          <c:dPt>
            <c:idx val="9"/>
            <c:invertIfNegative val="0"/>
            <c:bubble3D val="0"/>
            <c:extLst>
              <c:ext xmlns:c16="http://schemas.microsoft.com/office/drawing/2014/chart" uri="{C3380CC4-5D6E-409C-BE32-E72D297353CC}">
                <c16:uniqueId val="{0000000A-2302-4F1F-918E-1C1D892B7927}"/>
              </c:ext>
            </c:extLst>
          </c:dPt>
          <c:dPt>
            <c:idx val="10"/>
            <c:invertIfNegative val="0"/>
            <c:bubble3D val="0"/>
            <c:extLst>
              <c:ext xmlns:c16="http://schemas.microsoft.com/office/drawing/2014/chart" uri="{C3380CC4-5D6E-409C-BE32-E72D297353CC}">
                <c16:uniqueId val="{0000000B-2302-4F1F-918E-1C1D892B7927}"/>
              </c:ext>
            </c:extLst>
          </c:dPt>
          <c:dPt>
            <c:idx val="11"/>
            <c:invertIfNegative val="0"/>
            <c:bubble3D val="0"/>
            <c:extLst>
              <c:ext xmlns:c16="http://schemas.microsoft.com/office/drawing/2014/chart" uri="{C3380CC4-5D6E-409C-BE32-E72D297353CC}">
                <c16:uniqueId val="{0000000C-2302-4F1F-918E-1C1D892B7927}"/>
              </c:ext>
            </c:extLst>
          </c:dPt>
          <c:dPt>
            <c:idx val="12"/>
            <c:invertIfNegative val="0"/>
            <c:bubble3D val="0"/>
            <c:extLst>
              <c:ext xmlns:c16="http://schemas.microsoft.com/office/drawing/2014/chart" uri="{C3380CC4-5D6E-409C-BE32-E72D297353CC}">
                <c16:uniqueId val="{0000000D-2302-4F1F-918E-1C1D892B7927}"/>
              </c:ext>
            </c:extLst>
          </c:dPt>
          <c:dPt>
            <c:idx val="13"/>
            <c:invertIfNegative val="0"/>
            <c:bubble3D val="0"/>
            <c:extLst>
              <c:ext xmlns:c16="http://schemas.microsoft.com/office/drawing/2014/chart" uri="{C3380CC4-5D6E-409C-BE32-E72D297353CC}">
                <c16:uniqueId val="{0000000E-2302-4F1F-918E-1C1D892B7927}"/>
              </c:ext>
            </c:extLst>
          </c:dPt>
          <c:dPt>
            <c:idx val="14"/>
            <c:invertIfNegative val="0"/>
            <c:bubble3D val="0"/>
            <c:extLst>
              <c:ext xmlns:c16="http://schemas.microsoft.com/office/drawing/2014/chart" uri="{C3380CC4-5D6E-409C-BE32-E72D297353CC}">
                <c16:uniqueId val="{0000000F-2302-4F1F-918E-1C1D892B7927}"/>
              </c:ext>
            </c:extLst>
          </c:dPt>
          <c:dPt>
            <c:idx val="15"/>
            <c:invertIfNegative val="0"/>
            <c:bubble3D val="0"/>
            <c:spPr>
              <a:solidFill>
                <a:srgbClr val="595959"/>
              </a:solidFill>
            </c:spPr>
            <c:extLst>
              <c:ext xmlns:c16="http://schemas.microsoft.com/office/drawing/2014/chart" uri="{C3380CC4-5D6E-409C-BE32-E72D297353CC}">
                <c16:uniqueId val="{00000011-2302-4F1F-918E-1C1D892B7927}"/>
              </c:ext>
            </c:extLst>
          </c:dPt>
          <c:dPt>
            <c:idx val="16"/>
            <c:invertIfNegative val="0"/>
            <c:bubble3D val="0"/>
            <c:extLst>
              <c:ext xmlns:c16="http://schemas.microsoft.com/office/drawing/2014/chart" uri="{C3380CC4-5D6E-409C-BE32-E72D297353CC}">
                <c16:uniqueId val="{00000012-2302-4F1F-918E-1C1D892B7927}"/>
              </c:ext>
            </c:extLst>
          </c:dPt>
          <c:dPt>
            <c:idx val="17"/>
            <c:invertIfNegative val="0"/>
            <c:bubble3D val="0"/>
            <c:extLst>
              <c:ext xmlns:c16="http://schemas.microsoft.com/office/drawing/2014/chart" uri="{C3380CC4-5D6E-409C-BE32-E72D297353CC}">
                <c16:uniqueId val="{00000013-2302-4F1F-918E-1C1D892B7927}"/>
              </c:ext>
            </c:extLst>
          </c:dPt>
          <c:dPt>
            <c:idx val="18"/>
            <c:invertIfNegative val="0"/>
            <c:bubble3D val="0"/>
            <c:extLst>
              <c:ext xmlns:c16="http://schemas.microsoft.com/office/drawing/2014/chart" uri="{C3380CC4-5D6E-409C-BE32-E72D297353CC}">
                <c16:uniqueId val="{00000014-2302-4F1F-918E-1C1D892B7927}"/>
              </c:ext>
            </c:extLst>
          </c:dPt>
          <c:dPt>
            <c:idx val="19"/>
            <c:invertIfNegative val="0"/>
            <c:bubble3D val="0"/>
            <c:extLst>
              <c:ext xmlns:c16="http://schemas.microsoft.com/office/drawing/2014/chart" uri="{C3380CC4-5D6E-409C-BE32-E72D297353CC}">
                <c16:uniqueId val="{00000015-2302-4F1F-918E-1C1D892B7927}"/>
              </c:ext>
            </c:extLst>
          </c:dPt>
          <c:dPt>
            <c:idx val="20"/>
            <c:invertIfNegative val="0"/>
            <c:bubble3D val="0"/>
            <c:extLst>
              <c:ext xmlns:c16="http://schemas.microsoft.com/office/drawing/2014/chart" uri="{C3380CC4-5D6E-409C-BE32-E72D297353CC}">
                <c16:uniqueId val="{00000016-2302-4F1F-918E-1C1D892B7927}"/>
              </c:ext>
            </c:extLst>
          </c:dPt>
          <c:dPt>
            <c:idx val="21"/>
            <c:invertIfNegative val="0"/>
            <c:bubble3D val="0"/>
            <c:extLst>
              <c:ext xmlns:c16="http://schemas.microsoft.com/office/drawing/2014/chart" uri="{C3380CC4-5D6E-409C-BE32-E72D297353CC}">
                <c16:uniqueId val="{00000017-2302-4F1F-918E-1C1D892B7927}"/>
              </c:ext>
            </c:extLst>
          </c:dPt>
          <c:dPt>
            <c:idx val="22"/>
            <c:invertIfNegative val="0"/>
            <c:bubble3D val="0"/>
            <c:extLst>
              <c:ext xmlns:c16="http://schemas.microsoft.com/office/drawing/2014/chart" uri="{C3380CC4-5D6E-409C-BE32-E72D297353CC}">
                <c16:uniqueId val="{00000018-2302-4F1F-918E-1C1D892B7927}"/>
              </c:ext>
            </c:extLst>
          </c:dPt>
          <c:dPt>
            <c:idx val="23"/>
            <c:invertIfNegative val="0"/>
            <c:bubble3D val="0"/>
            <c:extLst>
              <c:ext xmlns:c16="http://schemas.microsoft.com/office/drawing/2014/chart" uri="{C3380CC4-5D6E-409C-BE32-E72D297353CC}">
                <c16:uniqueId val="{00000019-2302-4F1F-918E-1C1D892B7927}"/>
              </c:ext>
            </c:extLst>
          </c:dPt>
          <c:dPt>
            <c:idx val="24"/>
            <c:invertIfNegative val="0"/>
            <c:bubble3D val="0"/>
            <c:extLst>
              <c:ext xmlns:c16="http://schemas.microsoft.com/office/drawing/2014/chart" uri="{C3380CC4-5D6E-409C-BE32-E72D297353CC}">
                <c16:uniqueId val="{0000001A-2302-4F1F-918E-1C1D892B7927}"/>
              </c:ext>
            </c:extLst>
          </c:dPt>
          <c:dPt>
            <c:idx val="25"/>
            <c:invertIfNegative val="0"/>
            <c:bubble3D val="0"/>
            <c:extLst>
              <c:ext xmlns:c16="http://schemas.microsoft.com/office/drawing/2014/chart" uri="{C3380CC4-5D6E-409C-BE32-E72D297353CC}">
                <c16:uniqueId val="{0000001B-2302-4F1F-918E-1C1D892B7927}"/>
              </c:ext>
            </c:extLst>
          </c:dPt>
          <c:dPt>
            <c:idx val="26"/>
            <c:invertIfNegative val="0"/>
            <c:bubble3D val="0"/>
            <c:extLst>
              <c:ext xmlns:c16="http://schemas.microsoft.com/office/drawing/2014/chart" uri="{C3380CC4-5D6E-409C-BE32-E72D297353CC}">
                <c16:uniqueId val="{0000001C-2302-4F1F-918E-1C1D892B7927}"/>
              </c:ext>
            </c:extLst>
          </c:dPt>
          <c:dPt>
            <c:idx val="27"/>
            <c:invertIfNegative val="0"/>
            <c:bubble3D val="0"/>
            <c:spPr>
              <a:solidFill>
                <a:srgbClr val="595959"/>
              </a:solidFill>
            </c:spPr>
            <c:extLst>
              <c:ext xmlns:c16="http://schemas.microsoft.com/office/drawing/2014/chart" uri="{C3380CC4-5D6E-409C-BE32-E72D297353CC}">
                <c16:uniqueId val="{0000001E-2302-4F1F-918E-1C1D892B7927}"/>
              </c:ext>
            </c:extLst>
          </c:dPt>
          <c:dPt>
            <c:idx val="28"/>
            <c:invertIfNegative val="0"/>
            <c:bubble3D val="0"/>
            <c:extLst>
              <c:ext xmlns:c16="http://schemas.microsoft.com/office/drawing/2014/chart" uri="{C3380CC4-5D6E-409C-BE32-E72D297353CC}">
                <c16:uniqueId val="{0000001F-2302-4F1F-918E-1C1D892B7927}"/>
              </c:ext>
            </c:extLst>
          </c:dPt>
          <c:dPt>
            <c:idx val="29"/>
            <c:invertIfNegative val="0"/>
            <c:bubble3D val="0"/>
            <c:extLst>
              <c:ext xmlns:c16="http://schemas.microsoft.com/office/drawing/2014/chart" uri="{C3380CC4-5D6E-409C-BE32-E72D297353CC}">
                <c16:uniqueId val="{00000020-2302-4F1F-918E-1C1D892B7927}"/>
              </c:ext>
            </c:extLst>
          </c:dPt>
          <c:dPt>
            <c:idx val="30"/>
            <c:invertIfNegative val="0"/>
            <c:bubble3D val="0"/>
            <c:extLst>
              <c:ext xmlns:c16="http://schemas.microsoft.com/office/drawing/2014/chart" uri="{C3380CC4-5D6E-409C-BE32-E72D297353CC}">
                <c16:uniqueId val="{00000021-2302-4F1F-918E-1C1D892B7927}"/>
              </c:ext>
            </c:extLst>
          </c:dPt>
          <c:dPt>
            <c:idx val="31"/>
            <c:invertIfNegative val="0"/>
            <c:bubble3D val="0"/>
            <c:extLst>
              <c:ext xmlns:c16="http://schemas.microsoft.com/office/drawing/2014/chart" uri="{C3380CC4-5D6E-409C-BE32-E72D297353CC}">
                <c16:uniqueId val="{00000022-2302-4F1F-918E-1C1D892B7927}"/>
              </c:ext>
            </c:extLst>
          </c:dPt>
          <c:dPt>
            <c:idx val="32"/>
            <c:invertIfNegative val="0"/>
            <c:bubble3D val="0"/>
            <c:extLst>
              <c:ext xmlns:c16="http://schemas.microsoft.com/office/drawing/2014/chart" uri="{C3380CC4-5D6E-409C-BE32-E72D297353CC}">
                <c16:uniqueId val="{00000023-2302-4F1F-918E-1C1D892B7927}"/>
              </c:ext>
            </c:extLst>
          </c:dPt>
          <c:dPt>
            <c:idx val="33"/>
            <c:invertIfNegative val="0"/>
            <c:bubble3D val="0"/>
            <c:extLst>
              <c:ext xmlns:c16="http://schemas.microsoft.com/office/drawing/2014/chart" uri="{C3380CC4-5D6E-409C-BE32-E72D297353CC}">
                <c16:uniqueId val="{00000024-2302-4F1F-918E-1C1D892B7927}"/>
              </c:ext>
            </c:extLst>
          </c:dPt>
          <c:dPt>
            <c:idx val="34"/>
            <c:invertIfNegative val="0"/>
            <c:bubble3D val="0"/>
            <c:extLst>
              <c:ext xmlns:c16="http://schemas.microsoft.com/office/drawing/2014/chart" uri="{C3380CC4-5D6E-409C-BE32-E72D297353CC}">
                <c16:uniqueId val="{00000025-2302-4F1F-918E-1C1D892B7927}"/>
              </c:ext>
            </c:extLst>
          </c:dPt>
          <c:dPt>
            <c:idx val="35"/>
            <c:invertIfNegative val="0"/>
            <c:bubble3D val="0"/>
            <c:extLst>
              <c:ext xmlns:c16="http://schemas.microsoft.com/office/drawing/2014/chart" uri="{C3380CC4-5D6E-409C-BE32-E72D297353CC}">
                <c16:uniqueId val="{00000026-2302-4F1F-918E-1C1D892B7927}"/>
              </c:ext>
            </c:extLst>
          </c:dPt>
          <c:dPt>
            <c:idx val="36"/>
            <c:invertIfNegative val="0"/>
            <c:bubble3D val="0"/>
            <c:extLst>
              <c:ext xmlns:c16="http://schemas.microsoft.com/office/drawing/2014/chart" uri="{C3380CC4-5D6E-409C-BE32-E72D297353CC}">
                <c16:uniqueId val="{00000027-2302-4F1F-918E-1C1D892B7927}"/>
              </c:ext>
            </c:extLst>
          </c:dPt>
          <c:dPt>
            <c:idx val="37"/>
            <c:invertIfNegative val="0"/>
            <c:bubble3D val="0"/>
            <c:extLst>
              <c:ext xmlns:c16="http://schemas.microsoft.com/office/drawing/2014/chart" uri="{C3380CC4-5D6E-409C-BE32-E72D297353CC}">
                <c16:uniqueId val="{00000028-2302-4F1F-918E-1C1D892B7927}"/>
              </c:ext>
            </c:extLst>
          </c:dPt>
          <c:dPt>
            <c:idx val="38"/>
            <c:invertIfNegative val="0"/>
            <c:bubble3D val="0"/>
            <c:extLst>
              <c:ext xmlns:c16="http://schemas.microsoft.com/office/drawing/2014/chart" uri="{C3380CC4-5D6E-409C-BE32-E72D297353CC}">
                <c16:uniqueId val="{00000029-2302-4F1F-918E-1C1D892B7927}"/>
              </c:ext>
            </c:extLst>
          </c:dPt>
          <c:dPt>
            <c:idx val="39"/>
            <c:invertIfNegative val="0"/>
            <c:bubble3D val="0"/>
            <c:spPr>
              <a:solidFill>
                <a:srgbClr val="595959"/>
              </a:solidFill>
            </c:spPr>
            <c:extLst>
              <c:ext xmlns:c16="http://schemas.microsoft.com/office/drawing/2014/chart" uri="{C3380CC4-5D6E-409C-BE32-E72D297353CC}">
                <c16:uniqueId val="{0000002B-2302-4F1F-918E-1C1D892B7927}"/>
              </c:ext>
            </c:extLst>
          </c:dPt>
          <c:dPt>
            <c:idx val="40"/>
            <c:invertIfNegative val="0"/>
            <c:bubble3D val="0"/>
            <c:extLst>
              <c:ext xmlns:c16="http://schemas.microsoft.com/office/drawing/2014/chart" uri="{C3380CC4-5D6E-409C-BE32-E72D297353CC}">
                <c16:uniqueId val="{0000002C-2302-4F1F-918E-1C1D892B7927}"/>
              </c:ext>
            </c:extLst>
          </c:dPt>
          <c:dPt>
            <c:idx val="41"/>
            <c:invertIfNegative val="0"/>
            <c:bubble3D val="0"/>
            <c:extLst>
              <c:ext xmlns:c16="http://schemas.microsoft.com/office/drawing/2014/chart" uri="{C3380CC4-5D6E-409C-BE32-E72D297353CC}">
                <c16:uniqueId val="{0000002D-2302-4F1F-918E-1C1D892B7927}"/>
              </c:ext>
            </c:extLst>
          </c:dPt>
          <c:dPt>
            <c:idx val="42"/>
            <c:invertIfNegative val="0"/>
            <c:bubble3D val="0"/>
            <c:extLst>
              <c:ext xmlns:c16="http://schemas.microsoft.com/office/drawing/2014/chart" uri="{C3380CC4-5D6E-409C-BE32-E72D297353CC}">
                <c16:uniqueId val="{0000002E-2302-4F1F-918E-1C1D892B7927}"/>
              </c:ext>
            </c:extLst>
          </c:dPt>
          <c:dPt>
            <c:idx val="43"/>
            <c:invertIfNegative val="0"/>
            <c:bubble3D val="0"/>
            <c:extLst>
              <c:ext xmlns:c16="http://schemas.microsoft.com/office/drawing/2014/chart" uri="{C3380CC4-5D6E-409C-BE32-E72D297353CC}">
                <c16:uniqueId val="{0000002F-2302-4F1F-918E-1C1D892B7927}"/>
              </c:ext>
            </c:extLst>
          </c:dPt>
          <c:dPt>
            <c:idx val="44"/>
            <c:invertIfNegative val="0"/>
            <c:bubble3D val="0"/>
            <c:extLst>
              <c:ext xmlns:c16="http://schemas.microsoft.com/office/drawing/2014/chart" uri="{C3380CC4-5D6E-409C-BE32-E72D297353CC}">
                <c16:uniqueId val="{00000030-2302-4F1F-918E-1C1D892B7927}"/>
              </c:ext>
            </c:extLst>
          </c:dPt>
          <c:dPt>
            <c:idx val="45"/>
            <c:invertIfNegative val="0"/>
            <c:bubble3D val="0"/>
            <c:extLst>
              <c:ext xmlns:c16="http://schemas.microsoft.com/office/drawing/2014/chart" uri="{C3380CC4-5D6E-409C-BE32-E72D297353CC}">
                <c16:uniqueId val="{00000031-2302-4F1F-918E-1C1D892B7927}"/>
              </c:ext>
            </c:extLst>
          </c:dPt>
          <c:dPt>
            <c:idx val="46"/>
            <c:invertIfNegative val="0"/>
            <c:bubble3D val="0"/>
            <c:extLst>
              <c:ext xmlns:c16="http://schemas.microsoft.com/office/drawing/2014/chart" uri="{C3380CC4-5D6E-409C-BE32-E72D297353CC}">
                <c16:uniqueId val="{00000032-2302-4F1F-918E-1C1D892B7927}"/>
              </c:ext>
            </c:extLst>
          </c:dPt>
          <c:dPt>
            <c:idx val="47"/>
            <c:invertIfNegative val="0"/>
            <c:bubble3D val="0"/>
            <c:extLst>
              <c:ext xmlns:c16="http://schemas.microsoft.com/office/drawing/2014/chart" uri="{C3380CC4-5D6E-409C-BE32-E72D297353CC}">
                <c16:uniqueId val="{00000033-2302-4F1F-918E-1C1D892B7927}"/>
              </c:ext>
            </c:extLst>
          </c:dPt>
          <c:dPt>
            <c:idx val="48"/>
            <c:invertIfNegative val="0"/>
            <c:bubble3D val="0"/>
            <c:extLst>
              <c:ext xmlns:c16="http://schemas.microsoft.com/office/drawing/2014/chart" uri="{C3380CC4-5D6E-409C-BE32-E72D297353CC}">
                <c16:uniqueId val="{00000034-2302-4F1F-918E-1C1D892B7927}"/>
              </c:ext>
            </c:extLst>
          </c:dPt>
          <c:dPt>
            <c:idx val="49"/>
            <c:invertIfNegative val="0"/>
            <c:bubble3D val="0"/>
            <c:extLst>
              <c:ext xmlns:c16="http://schemas.microsoft.com/office/drawing/2014/chart" uri="{C3380CC4-5D6E-409C-BE32-E72D297353CC}">
                <c16:uniqueId val="{00000035-2302-4F1F-918E-1C1D892B7927}"/>
              </c:ext>
            </c:extLst>
          </c:dPt>
          <c:dPt>
            <c:idx val="50"/>
            <c:invertIfNegative val="0"/>
            <c:bubble3D val="0"/>
            <c:extLst>
              <c:ext xmlns:c16="http://schemas.microsoft.com/office/drawing/2014/chart" uri="{C3380CC4-5D6E-409C-BE32-E72D297353CC}">
                <c16:uniqueId val="{00000036-2302-4F1F-918E-1C1D892B7927}"/>
              </c:ext>
            </c:extLst>
          </c:dPt>
          <c:dPt>
            <c:idx val="51"/>
            <c:invertIfNegative val="0"/>
            <c:bubble3D val="0"/>
            <c:spPr>
              <a:solidFill>
                <a:srgbClr val="595959"/>
              </a:solidFill>
            </c:spPr>
            <c:extLst>
              <c:ext xmlns:c16="http://schemas.microsoft.com/office/drawing/2014/chart" uri="{C3380CC4-5D6E-409C-BE32-E72D297353CC}">
                <c16:uniqueId val="{00000038-2302-4F1F-918E-1C1D892B7927}"/>
              </c:ext>
            </c:extLst>
          </c:dPt>
          <c:dPt>
            <c:idx val="52"/>
            <c:invertIfNegative val="0"/>
            <c:bubble3D val="0"/>
            <c:extLst>
              <c:ext xmlns:c16="http://schemas.microsoft.com/office/drawing/2014/chart" uri="{C3380CC4-5D6E-409C-BE32-E72D297353CC}">
                <c16:uniqueId val="{00000039-2302-4F1F-918E-1C1D892B7927}"/>
              </c:ext>
            </c:extLst>
          </c:dPt>
          <c:dPt>
            <c:idx val="53"/>
            <c:invertIfNegative val="0"/>
            <c:bubble3D val="0"/>
            <c:extLst>
              <c:ext xmlns:c16="http://schemas.microsoft.com/office/drawing/2014/chart" uri="{C3380CC4-5D6E-409C-BE32-E72D297353CC}">
                <c16:uniqueId val="{0000003A-2302-4F1F-918E-1C1D892B7927}"/>
              </c:ext>
            </c:extLst>
          </c:dPt>
          <c:dPt>
            <c:idx val="54"/>
            <c:invertIfNegative val="0"/>
            <c:bubble3D val="0"/>
            <c:extLst>
              <c:ext xmlns:c16="http://schemas.microsoft.com/office/drawing/2014/chart" uri="{C3380CC4-5D6E-409C-BE32-E72D297353CC}">
                <c16:uniqueId val="{0000003B-2302-4F1F-918E-1C1D892B7927}"/>
              </c:ext>
            </c:extLst>
          </c:dPt>
          <c:dPt>
            <c:idx val="55"/>
            <c:invertIfNegative val="0"/>
            <c:bubble3D val="0"/>
            <c:extLst>
              <c:ext xmlns:c16="http://schemas.microsoft.com/office/drawing/2014/chart" uri="{C3380CC4-5D6E-409C-BE32-E72D297353CC}">
                <c16:uniqueId val="{0000003C-2302-4F1F-918E-1C1D892B7927}"/>
              </c:ext>
            </c:extLst>
          </c:dPt>
          <c:dPt>
            <c:idx val="56"/>
            <c:invertIfNegative val="0"/>
            <c:bubble3D val="0"/>
            <c:extLst>
              <c:ext xmlns:c16="http://schemas.microsoft.com/office/drawing/2014/chart" uri="{C3380CC4-5D6E-409C-BE32-E72D297353CC}">
                <c16:uniqueId val="{0000003D-2302-4F1F-918E-1C1D892B7927}"/>
              </c:ext>
            </c:extLst>
          </c:dPt>
          <c:dPt>
            <c:idx val="63"/>
            <c:invertIfNegative val="0"/>
            <c:bubble3D val="0"/>
            <c:spPr>
              <a:solidFill>
                <a:srgbClr val="595959"/>
              </a:solidFill>
            </c:spPr>
            <c:extLst>
              <c:ext xmlns:c16="http://schemas.microsoft.com/office/drawing/2014/chart" uri="{C3380CC4-5D6E-409C-BE32-E72D297353CC}">
                <c16:uniqueId val="{0000003F-2302-4F1F-918E-1C1D892B7927}"/>
              </c:ext>
            </c:extLst>
          </c:dPt>
          <c:dLbls>
            <c:dLbl>
              <c:idx val="3"/>
              <c:layout>
                <c:manualLayout>
                  <c:x val="-6.4141424939633826E-3"/>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02-4F1F-918E-1C1D892B7927}"/>
                </c:ext>
              </c:extLst>
            </c:dLbl>
            <c:dLbl>
              <c:idx val="15"/>
              <c:layout>
                <c:manualLayout>
                  <c:x val="-1.7104379983902393E-2"/>
                  <c:y val="-3.1749955902838994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302-4F1F-918E-1C1D892B7927}"/>
                </c:ext>
              </c:extLst>
            </c:dLbl>
            <c:dLbl>
              <c:idx val="27"/>
              <c:layout>
                <c:manualLayout>
                  <c:x val="-4.2760949959755887E-3"/>
                  <c:y val="-2.116663726855935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302-4F1F-918E-1C1D892B7927}"/>
                </c:ext>
              </c:extLst>
            </c:dLbl>
            <c:dLbl>
              <c:idx val="39"/>
              <c:layout>
                <c:manualLayout>
                  <c:x val="-7.8394169310085614E-17"/>
                  <c:y val="-4.93888202933051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302-4F1F-918E-1C1D892B7927}"/>
                </c:ext>
              </c:extLst>
            </c:dLbl>
            <c:dLbl>
              <c:idx val="51"/>
              <c:layout>
                <c:manualLayout>
                  <c:x val="-6.4141424939633826E-3"/>
                  <c:y val="-4.233327453711872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2302-4F1F-918E-1C1D892B7927}"/>
                </c:ext>
              </c:extLst>
            </c:dLbl>
            <c:dLbl>
              <c:idx val="63"/>
              <c:layout>
                <c:manualLayout>
                  <c:x val="-1.2828284987926765E-2"/>
                  <c:y val="-3.52777287809322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2302-4F1F-918E-1C1D892B79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'F52-53'!$A$7:$B$70</c:f>
              <c:multiLvlStrCache>
                <c:ptCount val="6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lvl>
                <c:lvl>
                  <c:pt idx="0">
                    <c:v>2017</c:v>
                  </c:pt>
                  <c:pt idx="12">
                    <c:v>2018</c:v>
                  </c:pt>
                  <c:pt idx="24">
                    <c:v>2019</c:v>
                  </c:pt>
                  <c:pt idx="36">
                    <c:v>2020</c:v>
                  </c:pt>
                  <c:pt idx="48">
                    <c:v>2021</c:v>
                  </c:pt>
                  <c:pt idx="60">
                    <c:v>2022</c:v>
                  </c:pt>
                </c:lvl>
              </c:multiLvlStrCache>
            </c:multiLvlStrRef>
          </c:cat>
          <c:val>
            <c:numRef>
              <c:f>'F52-53'!$G$7:$G$70</c:f>
              <c:numCache>
                <c:formatCode>0.00</c:formatCode>
                <c:ptCount val="64"/>
                <c:pt idx="0">
                  <c:v>22.320992767314401</c:v>
                </c:pt>
                <c:pt idx="1">
                  <c:v>22.184999397061201</c:v>
                </c:pt>
                <c:pt idx="2">
                  <c:v>21.891874668375099</c:v>
                </c:pt>
                <c:pt idx="3">
                  <c:v>21.776968330530799</c:v>
                </c:pt>
                <c:pt idx="4">
                  <c:v>21.6501275671224</c:v>
                </c:pt>
                <c:pt idx="5">
                  <c:v>21.367513032102998</c:v>
                </c:pt>
                <c:pt idx="6">
                  <c:v>21.1270727311936</c:v>
                </c:pt>
                <c:pt idx="7">
                  <c:v>21.090250536902001</c:v>
                </c:pt>
                <c:pt idx="8">
                  <c:v>21.340635415199898</c:v>
                </c:pt>
                <c:pt idx="9">
                  <c:v>21.446181784396099</c:v>
                </c:pt>
                <c:pt idx="10">
                  <c:v>21.376244951959698</c:v>
                </c:pt>
                <c:pt idx="11">
                  <c:v>21.441588308868699</c:v>
                </c:pt>
                <c:pt idx="12">
                  <c:v>22.0437082562621</c:v>
                </c:pt>
                <c:pt idx="13">
                  <c:v>22.8821493068879</c:v>
                </c:pt>
                <c:pt idx="14">
                  <c:v>23.123922909722399</c:v>
                </c:pt>
                <c:pt idx="15">
                  <c:v>23.297652768586101</c:v>
                </c:pt>
                <c:pt idx="16">
                  <c:v>23.593500004923602</c:v>
                </c:pt>
                <c:pt idx="17">
                  <c:v>23.853187728055399</c:v>
                </c:pt>
                <c:pt idx="18">
                  <c:v>24.0789297580999</c:v>
                </c:pt>
                <c:pt idx="19">
                  <c:v>24.457710504034299</c:v>
                </c:pt>
                <c:pt idx="20">
                  <c:v>24.650186670517598</c:v>
                </c:pt>
                <c:pt idx="21">
                  <c:v>24.8613413403523</c:v>
                </c:pt>
                <c:pt idx="22">
                  <c:v>24.8513572760769</c:v>
                </c:pt>
                <c:pt idx="23">
                  <c:v>24.546837663763899</c:v>
                </c:pt>
                <c:pt idx="24">
                  <c:v>24.538580415650699</c:v>
                </c:pt>
                <c:pt idx="25">
                  <c:v>25.5508838426836</c:v>
                </c:pt>
                <c:pt idx="26">
                  <c:v>25.6004809956694</c:v>
                </c:pt>
                <c:pt idx="27">
                  <c:v>25.366588099077099</c:v>
                </c:pt>
                <c:pt idx="28">
                  <c:v>25.347996362902698</c:v>
                </c:pt>
                <c:pt idx="29">
                  <c:v>25.093027008578201</c:v>
                </c:pt>
                <c:pt idx="30">
                  <c:v>25.047944606995799</c:v>
                </c:pt>
                <c:pt idx="31">
                  <c:v>24.9662335012383</c:v>
                </c:pt>
                <c:pt idx="32">
                  <c:v>24.888918812932801</c:v>
                </c:pt>
                <c:pt idx="33">
                  <c:v>24.6917677982503</c:v>
                </c:pt>
                <c:pt idx="34">
                  <c:v>24.449955575321098</c:v>
                </c:pt>
                <c:pt idx="35">
                  <c:v>24.450676323411201</c:v>
                </c:pt>
                <c:pt idx="36">
                  <c:v>24.407146595966601</c:v>
                </c:pt>
                <c:pt idx="37">
                  <c:v>24.0855950269545</c:v>
                </c:pt>
                <c:pt idx="38">
                  <c:v>23.125089884477699</c:v>
                </c:pt>
                <c:pt idx="39">
                  <c:v>21.9359522370296</c:v>
                </c:pt>
                <c:pt idx="40">
                  <c:v>21.282580087762899</c:v>
                </c:pt>
                <c:pt idx="41">
                  <c:v>21.759931010382999</c:v>
                </c:pt>
                <c:pt idx="42">
                  <c:v>22.338785810015001</c:v>
                </c:pt>
                <c:pt idx="43">
                  <c:v>22.305221538858</c:v>
                </c:pt>
                <c:pt idx="44">
                  <c:v>21.961465665694298</c:v>
                </c:pt>
                <c:pt idx="45">
                  <c:v>21.411640705826901</c:v>
                </c:pt>
                <c:pt idx="46">
                  <c:v>21.018418827766599</c:v>
                </c:pt>
                <c:pt idx="47">
                  <c:v>21.2745017864953</c:v>
                </c:pt>
                <c:pt idx="48">
                  <c:v>21.829102421770401</c:v>
                </c:pt>
                <c:pt idx="49">
                  <c:v>22.565510945442401</c:v>
                </c:pt>
                <c:pt idx="50">
                  <c:v>23.2091521435819</c:v>
                </c:pt>
                <c:pt idx="51">
                  <c:v>23.312879778026801</c:v>
                </c:pt>
                <c:pt idx="52">
                  <c:v>23.445505850459899</c:v>
                </c:pt>
                <c:pt idx="53">
                  <c:v>23.308734106039399</c:v>
                </c:pt>
                <c:pt idx="54">
                  <c:v>23.168768760478599</c:v>
                </c:pt>
                <c:pt idx="55">
                  <c:v>23.119252431210001</c:v>
                </c:pt>
                <c:pt idx="56">
                  <c:v>22.931464541785299</c:v>
                </c:pt>
                <c:pt idx="57">
                  <c:v>22.657911826580602</c:v>
                </c:pt>
                <c:pt idx="58">
                  <c:v>22.356162671909001</c:v>
                </c:pt>
                <c:pt idx="59">
                  <c:v>22.553554447639399</c:v>
                </c:pt>
                <c:pt idx="60">
                  <c:v>22.838860418825</c:v>
                </c:pt>
                <c:pt idx="61">
                  <c:v>22.819017596963899</c:v>
                </c:pt>
                <c:pt idx="62">
                  <c:v>23.0886047523488</c:v>
                </c:pt>
                <c:pt idx="63">
                  <c:v>23.38</c:v>
                </c:pt>
              </c:numCache>
            </c:numRef>
          </c:val>
          <c:extLst>
            <c:ext xmlns:c16="http://schemas.microsoft.com/office/drawing/2014/chart" uri="{C3380CC4-5D6E-409C-BE32-E72D297353CC}">
              <c16:uniqueId val="{00000040-2302-4F1F-918E-1C1D892B7927}"/>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2302-4F1F-918E-1C1D892B7927}"/>
              </c:ext>
            </c:extLst>
          </c:dPt>
          <c:dPt>
            <c:idx val="1"/>
            <c:invertIfNegative val="0"/>
            <c:bubble3D val="0"/>
            <c:extLst>
              <c:ext xmlns:c16="http://schemas.microsoft.com/office/drawing/2014/chart" uri="{C3380CC4-5D6E-409C-BE32-E72D297353CC}">
                <c16:uniqueId val="{00000042-2302-4F1F-918E-1C1D892B7927}"/>
              </c:ext>
            </c:extLst>
          </c:dPt>
          <c:dPt>
            <c:idx val="2"/>
            <c:invertIfNegative val="0"/>
            <c:bubble3D val="0"/>
            <c:extLst>
              <c:ext xmlns:c16="http://schemas.microsoft.com/office/drawing/2014/chart" uri="{C3380CC4-5D6E-409C-BE32-E72D297353CC}">
                <c16:uniqueId val="{00000043-2302-4F1F-918E-1C1D892B7927}"/>
              </c:ext>
            </c:extLst>
          </c:dPt>
          <c:dPt>
            <c:idx val="3"/>
            <c:invertIfNegative val="0"/>
            <c:bubble3D val="0"/>
            <c:spPr>
              <a:solidFill>
                <a:srgbClr val="FFC000"/>
              </a:solidFill>
            </c:spPr>
            <c:extLst>
              <c:ext xmlns:c16="http://schemas.microsoft.com/office/drawing/2014/chart" uri="{C3380CC4-5D6E-409C-BE32-E72D297353CC}">
                <c16:uniqueId val="{00000045-2302-4F1F-918E-1C1D892B7927}"/>
              </c:ext>
            </c:extLst>
          </c:dPt>
          <c:dPt>
            <c:idx val="4"/>
            <c:invertIfNegative val="0"/>
            <c:bubble3D val="0"/>
            <c:extLst>
              <c:ext xmlns:c16="http://schemas.microsoft.com/office/drawing/2014/chart" uri="{C3380CC4-5D6E-409C-BE32-E72D297353CC}">
                <c16:uniqueId val="{00000046-2302-4F1F-918E-1C1D892B7927}"/>
              </c:ext>
            </c:extLst>
          </c:dPt>
          <c:dPt>
            <c:idx val="5"/>
            <c:invertIfNegative val="0"/>
            <c:bubble3D val="0"/>
            <c:extLst>
              <c:ext xmlns:c16="http://schemas.microsoft.com/office/drawing/2014/chart" uri="{C3380CC4-5D6E-409C-BE32-E72D297353CC}">
                <c16:uniqueId val="{00000047-2302-4F1F-918E-1C1D892B7927}"/>
              </c:ext>
            </c:extLst>
          </c:dPt>
          <c:dPt>
            <c:idx val="6"/>
            <c:invertIfNegative val="0"/>
            <c:bubble3D val="0"/>
            <c:extLst>
              <c:ext xmlns:c16="http://schemas.microsoft.com/office/drawing/2014/chart" uri="{C3380CC4-5D6E-409C-BE32-E72D297353CC}">
                <c16:uniqueId val="{00000048-2302-4F1F-918E-1C1D892B7927}"/>
              </c:ext>
            </c:extLst>
          </c:dPt>
          <c:dPt>
            <c:idx val="7"/>
            <c:invertIfNegative val="0"/>
            <c:bubble3D val="0"/>
            <c:extLst>
              <c:ext xmlns:c16="http://schemas.microsoft.com/office/drawing/2014/chart" uri="{C3380CC4-5D6E-409C-BE32-E72D297353CC}">
                <c16:uniqueId val="{00000049-2302-4F1F-918E-1C1D892B7927}"/>
              </c:ext>
            </c:extLst>
          </c:dPt>
          <c:dPt>
            <c:idx val="8"/>
            <c:invertIfNegative val="0"/>
            <c:bubble3D val="0"/>
            <c:extLst>
              <c:ext xmlns:c16="http://schemas.microsoft.com/office/drawing/2014/chart" uri="{C3380CC4-5D6E-409C-BE32-E72D297353CC}">
                <c16:uniqueId val="{0000004A-2302-4F1F-918E-1C1D892B7927}"/>
              </c:ext>
            </c:extLst>
          </c:dPt>
          <c:dPt>
            <c:idx val="9"/>
            <c:invertIfNegative val="0"/>
            <c:bubble3D val="0"/>
            <c:extLst>
              <c:ext xmlns:c16="http://schemas.microsoft.com/office/drawing/2014/chart" uri="{C3380CC4-5D6E-409C-BE32-E72D297353CC}">
                <c16:uniqueId val="{0000004B-2302-4F1F-918E-1C1D892B7927}"/>
              </c:ext>
            </c:extLst>
          </c:dPt>
          <c:dPt>
            <c:idx val="10"/>
            <c:invertIfNegative val="0"/>
            <c:bubble3D val="0"/>
            <c:extLst>
              <c:ext xmlns:c16="http://schemas.microsoft.com/office/drawing/2014/chart" uri="{C3380CC4-5D6E-409C-BE32-E72D297353CC}">
                <c16:uniqueId val="{0000004C-2302-4F1F-918E-1C1D892B7927}"/>
              </c:ext>
            </c:extLst>
          </c:dPt>
          <c:dPt>
            <c:idx val="11"/>
            <c:invertIfNegative val="0"/>
            <c:bubble3D val="0"/>
            <c:extLst>
              <c:ext xmlns:c16="http://schemas.microsoft.com/office/drawing/2014/chart" uri="{C3380CC4-5D6E-409C-BE32-E72D297353CC}">
                <c16:uniqueId val="{0000004D-2302-4F1F-918E-1C1D892B7927}"/>
              </c:ext>
            </c:extLst>
          </c:dPt>
          <c:dPt>
            <c:idx val="12"/>
            <c:invertIfNegative val="0"/>
            <c:bubble3D val="0"/>
            <c:extLst>
              <c:ext xmlns:c16="http://schemas.microsoft.com/office/drawing/2014/chart" uri="{C3380CC4-5D6E-409C-BE32-E72D297353CC}">
                <c16:uniqueId val="{0000004E-2302-4F1F-918E-1C1D892B7927}"/>
              </c:ext>
            </c:extLst>
          </c:dPt>
          <c:dPt>
            <c:idx val="13"/>
            <c:invertIfNegative val="0"/>
            <c:bubble3D val="0"/>
            <c:extLst>
              <c:ext xmlns:c16="http://schemas.microsoft.com/office/drawing/2014/chart" uri="{C3380CC4-5D6E-409C-BE32-E72D297353CC}">
                <c16:uniqueId val="{0000004F-2302-4F1F-918E-1C1D892B7927}"/>
              </c:ext>
            </c:extLst>
          </c:dPt>
          <c:dPt>
            <c:idx val="14"/>
            <c:invertIfNegative val="0"/>
            <c:bubble3D val="0"/>
            <c:extLst>
              <c:ext xmlns:c16="http://schemas.microsoft.com/office/drawing/2014/chart" uri="{C3380CC4-5D6E-409C-BE32-E72D297353CC}">
                <c16:uniqueId val="{00000050-2302-4F1F-918E-1C1D892B7927}"/>
              </c:ext>
            </c:extLst>
          </c:dPt>
          <c:dPt>
            <c:idx val="15"/>
            <c:invertIfNegative val="0"/>
            <c:bubble3D val="0"/>
            <c:spPr>
              <a:solidFill>
                <a:srgbClr val="FFC000"/>
              </a:solidFill>
            </c:spPr>
            <c:extLst>
              <c:ext xmlns:c16="http://schemas.microsoft.com/office/drawing/2014/chart" uri="{C3380CC4-5D6E-409C-BE32-E72D297353CC}">
                <c16:uniqueId val="{00000052-2302-4F1F-918E-1C1D892B7927}"/>
              </c:ext>
            </c:extLst>
          </c:dPt>
          <c:dPt>
            <c:idx val="16"/>
            <c:invertIfNegative val="0"/>
            <c:bubble3D val="0"/>
            <c:extLst>
              <c:ext xmlns:c16="http://schemas.microsoft.com/office/drawing/2014/chart" uri="{C3380CC4-5D6E-409C-BE32-E72D297353CC}">
                <c16:uniqueId val="{00000053-2302-4F1F-918E-1C1D892B7927}"/>
              </c:ext>
            </c:extLst>
          </c:dPt>
          <c:dPt>
            <c:idx val="17"/>
            <c:invertIfNegative val="0"/>
            <c:bubble3D val="0"/>
            <c:extLst>
              <c:ext xmlns:c16="http://schemas.microsoft.com/office/drawing/2014/chart" uri="{C3380CC4-5D6E-409C-BE32-E72D297353CC}">
                <c16:uniqueId val="{00000054-2302-4F1F-918E-1C1D892B7927}"/>
              </c:ext>
            </c:extLst>
          </c:dPt>
          <c:dPt>
            <c:idx val="18"/>
            <c:invertIfNegative val="0"/>
            <c:bubble3D val="0"/>
            <c:extLst>
              <c:ext xmlns:c16="http://schemas.microsoft.com/office/drawing/2014/chart" uri="{C3380CC4-5D6E-409C-BE32-E72D297353CC}">
                <c16:uniqueId val="{00000055-2302-4F1F-918E-1C1D892B7927}"/>
              </c:ext>
            </c:extLst>
          </c:dPt>
          <c:dPt>
            <c:idx val="19"/>
            <c:invertIfNegative val="0"/>
            <c:bubble3D val="0"/>
            <c:extLst>
              <c:ext xmlns:c16="http://schemas.microsoft.com/office/drawing/2014/chart" uri="{C3380CC4-5D6E-409C-BE32-E72D297353CC}">
                <c16:uniqueId val="{00000056-2302-4F1F-918E-1C1D892B7927}"/>
              </c:ext>
            </c:extLst>
          </c:dPt>
          <c:dPt>
            <c:idx val="20"/>
            <c:invertIfNegative val="0"/>
            <c:bubble3D val="0"/>
            <c:extLst>
              <c:ext xmlns:c16="http://schemas.microsoft.com/office/drawing/2014/chart" uri="{C3380CC4-5D6E-409C-BE32-E72D297353CC}">
                <c16:uniqueId val="{00000057-2302-4F1F-918E-1C1D892B7927}"/>
              </c:ext>
            </c:extLst>
          </c:dPt>
          <c:dPt>
            <c:idx val="21"/>
            <c:invertIfNegative val="0"/>
            <c:bubble3D val="0"/>
            <c:extLst>
              <c:ext xmlns:c16="http://schemas.microsoft.com/office/drawing/2014/chart" uri="{C3380CC4-5D6E-409C-BE32-E72D297353CC}">
                <c16:uniqueId val="{00000058-2302-4F1F-918E-1C1D892B7927}"/>
              </c:ext>
            </c:extLst>
          </c:dPt>
          <c:dPt>
            <c:idx val="22"/>
            <c:invertIfNegative val="0"/>
            <c:bubble3D val="0"/>
            <c:extLst>
              <c:ext xmlns:c16="http://schemas.microsoft.com/office/drawing/2014/chart" uri="{C3380CC4-5D6E-409C-BE32-E72D297353CC}">
                <c16:uniqueId val="{00000059-2302-4F1F-918E-1C1D892B7927}"/>
              </c:ext>
            </c:extLst>
          </c:dPt>
          <c:dPt>
            <c:idx val="23"/>
            <c:invertIfNegative val="0"/>
            <c:bubble3D val="0"/>
            <c:extLst>
              <c:ext xmlns:c16="http://schemas.microsoft.com/office/drawing/2014/chart" uri="{C3380CC4-5D6E-409C-BE32-E72D297353CC}">
                <c16:uniqueId val="{0000005A-2302-4F1F-918E-1C1D892B7927}"/>
              </c:ext>
            </c:extLst>
          </c:dPt>
          <c:dPt>
            <c:idx val="24"/>
            <c:invertIfNegative val="0"/>
            <c:bubble3D val="0"/>
            <c:extLst>
              <c:ext xmlns:c16="http://schemas.microsoft.com/office/drawing/2014/chart" uri="{C3380CC4-5D6E-409C-BE32-E72D297353CC}">
                <c16:uniqueId val="{0000005B-2302-4F1F-918E-1C1D892B7927}"/>
              </c:ext>
            </c:extLst>
          </c:dPt>
          <c:dPt>
            <c:idx val="25"/>
            <c:invertIfNegative val="0"/>
            <c:bubble3D val="0"/>
            <c:extLst>
              <c:ext xmlns:c16="http://schemas.microsoft.com/office/drawing/2014/chart" uri="{C3380CC4-5D6E-409C-BE32-E72D297353CC}">
                <c16:uniqueId val="{0000005C-2302-4F1F-918E-1C1D892B7927}"/>
              </c:ext>
            </c:extLst>
          </c:dPt>
          <c:dPt>
            <c:idx val="26"/>
            <c:invertIfNegative val="0"/>
            <c:bubble3D val="0"/>
            <c:extLst>
              <c:ext xmlns:c16="http://schemas.microsoft.com/office/drawing/2014/chart" uri="{C3380CC4-5D6E-409C-BE32-E72D297353CC}">
                <c16:uniqueId val="{0000005D-2302-4F1F-918E-1C1D892B7927}"/>
              </c:ext>
            </c:extLst>
          </c:dPt>
          <c:dPt>
            <c:idx val="27"/>
            <c:invertIfNegative val="0"/>
            <c:bubble3D val="0"/>
            <c:spPr>
              <a:solidFill>
                <a:srgbClr val="FFC000"/>
              </a:solidFill>
            </c:spPr>
            <c:extLst>
              <c:ext xmlns:c16="http://schemas.microsoft.com/office/drawing/2014/chart" uri="{C3380CC4-5D6E-409C-BE32-E72D297353CC}">
                <c16:uniqueId val="{0000005F-2302-4F1F-918E-1C1D892B7927}"/>
              </c:ext>
            </c:extLst>
          </c:dPt>
          <c:dPt>
            <c:idx val="28"/>
            <c:invertIfNegative val="0"/>
            <c:bubble3D val="0"/>
            <c:extLst>
              <c:ext xmlns:c16="http://schemas.microsoft.com/office/drawing/2014/chart" uri="{C3380CC4-5D6E-409C-BE32-E72D297353CC}">
                <c16:uniqueId val="{00000060-2302-4F1F-918E-1C1D892B7927}"/>
              </c:ext>
            </c:extLst>
          </c:dPt>
          <c:dPt>
            <c:idx val="29"/>
            <c:invertIfNegative val="0"/>
            <c:bubble3D val="0"/>
            <c:extLst>
              <c:ext xmlns:c16="http://schemas.microsoft.com/office/drawing/2014/chart" uri="{C3380CC4-5D6E-409C-BE32-E72D297353CC}">
                <c16:uniqueId val="{00000061-2302-4F1F-918E-1C1D892B7927}"/>
              </c:ext>
            </c:extLst>
          </c:dPt>
          <c:dPt>
            <c:idx val="30"/>
            <c:invertIfNegative val="0"/>
            <c:bubble3D val="0"/>
            <c:extLst>
              <c:ext xmlns:c16="http://schemas.microsoft.com/office/drawing/2014/chart" uri="{C3380CC4-5D6E-409C-BE32-E72D297353CC}">
                <c16:uniqueId val="{00000062-2302-4F1F-918E-1C1D892B7927}"/>
              </c:ext>
            </c:extLst>
          </c:dPt>
          <c:dPt>
            <c:idx val="31"/>
            <c:invertIfNegative val="0"/>
            <c:bubble3D val="0"/>
            <c:extLst>
              <c:ext xmlns:c16="http://schemas.microsoft.com/office/drawing/2014/chart" uri="{C3380CC4-5D6E-409C-BE32-E72D297353CC}">
                <c16:uniqueId val="{00000063-2302-4F1F-918E-1C1D892B7927}"/>
              </c:ext>
            </c:extLst>
          </c:dPt>
          <c:dPt>
            <c:idx val="32"/>
            <c:invertIfNegative val="0"/>
            <c:bubble3D val="0"/>
            <c:extLst>
              <c:ext xmlns:c16="http://schemas.microsoft.com/office/drawing/2014/chart" uri="{C3380CC4-5D6E-409C-BE32-E72D297353CC}">
                <c16:uniqueId val="{00000064-2302-4F1F-918E-1C1D892B7927}"/>
              </c:ext>
            </c:extLst>
          </c:dPt>
          <c:dPt>
            <c:idx val="33"/>
            <c:invertIfNegative val="0"/>
            <c:bubble3D val="0"/>
            <c:extLst>
              <c:ext xmlns:c16="http://schemas.microsoft.com/office/drawing/2014/chart" uri="{C3380CC4-5D6E-409C-BE32-E72D297353CC}">
                <c16:uniqueId val="{00000065-2302-4F1F-918E-1C1D892B7927}"/>
              </c:ext>
            </c:extLst>
          </c:dPt>
          <c:dPt>
            <c:idx val="34"/>
            <c:invertIfNegative val="0"/>
            <c:bubble3D val="0"/>
            <c:extLst>
              <c:ext xmlns:c16="http://schemas.microsoft.com/office/drawing/2014/chart" uri="{C3380CC4-5D6E-409C-BE32-E72D297353CC}">
                <c16:uniqueId val="{00000066-2302-4F1F-918E-1C1D892B7927}"/>
              </c:ext>
            </c:extLst>
          </c:dPt>
          <c:dPt>
            <c:idx val="35"/>
            <c:invertIfNegative val="0"/>
            <c:bubble3D val="0"/>
            <c:extLst>
              <c:ext xmlns:c16="http://schemas.microsoft.com/office/drawing/2014/chart" uri="{C3380CC4-5D6E-409C-BE32-E72D297353CC}">
                <c16:uniqueId val="{00000067-2302-4F1F-918E-1C1D892B7927}"/>
              </c:ext>
            </c:extLst>
          </c:dPt>
          <c:dPt>
            <c:idx val="36"/>
            <c:invertIfNegative val="0"/>
            <c:bubble3D val="0"/>
            <c:extLst>
              <c:ext xmlns:c16="http://schemas.microsoft.com/office/drawing/2014/chart" uri="{C3380CC4-5D6E-409C-BE32-E72D297353CC}">
                <c16:uniqueId val="{00000068-2302-4F1F-918E-1C1D892B7927}"/>
              </c:ext>
            </c:extLst>
          </c:dPt>
          <c:dPt>
            <c:idx val="37"/>
            <c:invertIfNegative val="0"/>
            <c:bubble3D val="0"/>
            <c:extLst>
              <c:ext xmlns:c16="http://schemas.microsoft.com/office/drawing/2014/chart" uri="{C3380CC4-5D6E-409C-BE32-E72D297353CC}">
                <c16:uniqueId val="{00000069-2302-4F1F-918E-1C1D892B7927}"/>
              </c:ext>
            </c:extLst>
          </c:dPt>
          <c:dPt>
            <c:idx val="38"/>
            <c:invertIfNegative val="0"/>
            <c:bubble3D val="0"/>
            <c:extLst>
              <c:ext xmlns:c16="http://schemas.microsoft.com/office/drawing/2014/chart" uri="{C3380CC4-5D6E-409C-BE32-E72D297353CC}">
                <c16:uniqueId val="{0000006A-2302-4F1F-918E-1C1D892B7927}"/>
              </c:ext>
            </c:extLst>
          </c:dPt>
          <c:dPt>
            <c:idx val="39"/>
            <c:invertIfNegative val="0"/>
            <c:bubble3D val="0"/>
            <c:spPr>
              <a:solidFill>
                <a:srgbClr val="FFC000"/>
              </a:solidFill>
            </c:spPr>
            <c:extLst>
              <c:ext xmlns:c16="http://schemas.microsoft.com/office/drawing/2014/chart" uri="{C3380CC4-5D6E-409C-BE32-E72D297353CC}">
                <c16:uniqueId val="{0000006C-2302-4F1F-918E-1C1D892B7927}"/>
              </c:ext>
            </c:extLst>
          </c:dPt>
          <c:dPt>
            <c:idx val="40"/>
            <c:invertIfNegative val="0"/>
            <c:bubble3D val="0"/>
            <c:extLst>
              <c:ext xmlns:c16="http://schemas.microsoft.com/office/drawing/2014/chart" uri="{C3380CC4-5D6E-409C-BE32-E72D297353CC}">
                <c16:uniqueId val="{0000006D-2302-4F1F-918E-1C1D892B7927}"/>
              </c:ext>
            </c:extLst>
          </c:dPt>
          <c:dPt>
            <c:idx val="41"/>
            <c:invertIfNegative val="0"/>
            <c:bubble3D val="0"/>
            <c:extLst>
              <c:ext xmlns:c16="http://schemas.microsoft.com/office/drawing/2014/chart" uri="{C3380CC4-5D6E-409C-BE32-E72D297353CC}">
                <c16:uniqueId val="{0000006E-2302-4F1F-918E-1C1D892B7927}"/>
              </c:ext>
            </c:extLst>
          </c:dPt>
          <c:dPt>
            <c:idx val="42"/>
            <c:invertIfNegative val="0"/>
            <c:bubble3D val="0"/>
            <c:extLst>
              <c:ext xmlns:c16="http://schemas.microsoft.com/office/drawing/2014/chart" uri="{C3380CC4-5D6E-409C-BE32-E72D297353CC}">
                <c16:uniqueId val="{0000006F-2302-4F1F-918E-1C1D892B7927}"/>
              </c:ext>
            </c:extLst>
          </c:dPt>
          <c:dPt>
            <c:idx val="43"/>
            <c:invertIfNegative val="0"/>
            <c:bubble3D val="0"/>
            <c:extLst>
              <c:ext xmlns:c16="http://schemas.microsoft.com/office/drawing/2014/chart" uri="{C3380CC4-5D6E-409C-BE32-E72D297353CC}">
                <c16:uniqueId val="{00000070-2302-4F1F-918E-1C1D892B7927}"/>
              </c:ext>
            </c:extLst>
          </c:dPt>
          <c:dPt>
            <c:idx val="44"/>
            <c:invertIfNegative val="0"/>
            <c:bubble3D val="0"/>
            <c:extLst>
              <c:ext xmlns:c16="http://schemas.microsoft.com/office/drawing/2014/chart" uri="{C3380CC4-5D6E-409C-BE32-E72D297353CC}">
                <c16:uniqueId val="{00000071-2302-4F1F-918E-1C1D892B7927}"/>
              </c:ext>
            </c:extLst>
          </c:dPt>
          <c:dPt>
            <c:idx val="46"/>
            <c:invertIfNegative val="0"/>
            <c:bubble3D val="0"/>
            <c:extLst>
              <c:ext xmlns:c16="http://schemas.microsoft.com/office/drawing/2014/chart" uri="{C3380CC4-5D6E-409C-BE32-E72D297353CC}">
                <c16:uniqueId val="{00000072-2302-4F1F-918E-1C1D892B7927}"/>
              </c:ext>
            </c:extLst>
          </c:dPt>
          <c:dPt>
            <c:idx val="47"/>
            <c:invertIfNegative val="0"/>
            <c:bubble3D val="0"/>
            <c:extLst>
              <c:ext xmlns:c16="http://schemas.microsoft.com/office/drawing/2014/chart" uri="{C3380CC4-5D6E-409C-BE32-E72D297353CC}">
                <c16:uniqueId val="{00000073-2302-4F1F-918E-1C1D892B7927}"/>
              </c:ext>
            </c:extLst>
          </c:dPt>
          <c:dPt>
            <c:idx val="48"/>
            <c:invertIfNegative val="0"/>
            <c:bubble3D val="0"/>
            <c:extLst>
              <c:ext xmlns:c16="http://schemas.microsoft.com/office/drawing/2014/chart" uri="{C3380CC4-5D6E-409C-BE32-E72D297353CC}">
                <c16:uniqueId val="{00000074-2302-4F1F-918E-1C1D892B7927}"/>
              </c:ext>
            </c:extLst>
          </c:dPt>
          <c:dPt>
            <c:idx val="49"/>
            <c:invertIfNegative val="0"/>
            <c:bubble3D val="0"/>
            <c:extLst>
              <c:ext xmlns:c16="http://schemas.microsoft.com/office/drawing/2014/chart" uri="{C3380CC4-5D6E-409C-BE32-E72D297353CC}">
                <c16:uniqueId val="{00000075-2302-4F1F-918E-1C1D892B7927}"/>
              </c:ext>
            </c:extLst>
          </c:dPt>
          <c:dPt>
            <c:idx val="50"/>
            <c:invertIfNegative val="0"/>
            <c:bubble3D val="0"/>
            <c:extLst>
              <c:ext xmlns:c16="http://schemas.microsoft.com/office/drawing/2014/chart" uri="{C3380CC4-5D6E-409C-BE32-E72D297353CC}">
                <c16:uniqueId val="{00000076-2302-4F1F-918E-1C1D892B7927}"/>
              </c:ext>
            </c:extLst>
          </c:dPt>
          <c:dPt>
            <c:idx val="51"/>
            <c:invertIfNegative val="0"/>
            <c:bubble3D val="0"/>
            <c:spPr>
              <a:solidFill>
                <a:srgbClr val="FFC000"/>
              </a:solidFill>
            </c:spPr>
            <c:extLst>
              <c:ext xmlns:c16="http://schemas.microsoft.com/office/drawing/2014/chart" uri="{C3380CC4-5D6E-409C-BE32-E72D297353CC}">
                <c16:uniqueId val="{00000078-2302-4F1F-918E-1C1D892B7927}"/>
              </c:ext>
            </c:extLst>
          </c:dPt>
          <c:dPt>
            <c:idx val="52"/>
            <c:invertIfNegative val="0"/>
            <c:bubble3D val="0"/>
            <c:extLst>
              <c:ext xmlns:c16="http://schemas.microsoft.com/office/drawing/2014/chart" uri="{C3380CC4-5D6E-409C-BE32-E72D297353CC}">
                <c16:uniqueId val="{00000079-2302-4F1F-918E-1C1D892B7927}"/>
              </c:ext>
            </c:extLst>
          </c:dPt>
          <c:dPt>
            <c:idx val="53"/>
            <c:invertIfNegative val="0"/>
            <c:bubble3D val="0"/>
            <c:extLst>
              <c:ext xmlns:c16="http://schemas.microsoft.com/office/drawing/2014/chart" uri="{C3380CC4-5D6E-409C-BE32-E72D297353CC}">
                <c16:uniqueId val="{0000007A-2302-4F1F-918E-1C1D892B7927}"/>
              </c:ext>
            </c:extLst>
          </c:dPt>
          <c:dPt>
            <c:idx val="54"/>
            <c:invertIfNegative val="0"/>
            <c:bubble3D val="0"/>
            <c:extLst>
              <c:ext xmlns:c16="http://schemas.microsoft.com/office/drawing/2014/chart" uri="{C3380CC4-5D6E-409C-BE32-E72D297353CC}">
                <c16:uniqueId val="{0000007B-2302-4F1F-918E-1C1D892B7927}"/>
              </c:ext>
            </c:extLst>
          </c:dPt>
          <c:dPt>
            <c:idx val="55"/>
            <c:invertIfNegative val="0"/>
            <c:bubble3D val="0"/>
            <c:extLst>
              <c:ext xmlns:c16="http://schemas.microsoft.com/office/drawing/2014/chart" uri="{C3380CC4-5D6E-409C-BE32-E72D297353CC}">
                <c16:uniqueId val="{0000007C-2302-4F1F-918E-1C1D892B7927}"/>
              </c:ext>
            </c:extLst>
          </c:dPt>
          <c:dPt>
            <c:idx val="56"/>
            <c:invertIfNegative val="0"/>
            <c:bubble3D val="0"/>
            <c:extLst>
              <c:ext xmlns:c16="http://schemas.microsoft.com/office/drawing/2014/chart" uri="{C3380CC4-5D6E-409C-BE32-E72D297353CC}">
                <c16:uniqueId val="{0000007D-2302-4F1F-918E-1C1D892B7927}"/>
              </c:ext>
            </c:extLst>
          </c:dPt>
          <c:dPt>
            <c:idx val="63"/>
            <c:invertIfNegative val="0"/>
            <c:bubble3D val="0"/>
            <c:spPr>
              <a:solidFill>
                <a:srgbClr val="FBBB27"/>
              </a:solidFill>
            </c:spPr>
            <c:extLst>
              <c:ext xmlns:c16="http://schemas.microsoft.com/office/drawing/2014/chart" uri="{C3380CC4-5D6E-409C-BE32-E72D297353CC}">
                <c16:uniqueId val="{0000007F-2302-4F1F-918E-1C1D892B7927}"/>
              </c:ext>
            </c:extLst>
          </c:dPt>
          <c:dLbls>
            <c:dLbl>
              <c:idx val="3"/>
              <c:layout>
                <c:manualLayout>
                  <c:x val="6.4141424939633826E-3"/>
                  <c:y val="-3.174995590283909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2302-4F1F-918E-1C1D892B7927}"/>
                </c:ext>
              </c:extLst>
            </c:dLbl>
            <c:dLbl>
              <c:idx val="15"/>
              <c:layout>
                <c:manualLayout>
                  <c:x val="0"/>
                  <c:y val="-4.23332745371187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2302-4F1F-918E-1C1D892B7927}"/>
                </c:ext>
              </c:extLst>
            </c:dLbl>
            <c:dLbl>
              <c:idx val="27"/>
              <c:layout>
                <c:manualLayout>
                  <c:x val="8.5521899919511774E-3"/>
                  <c:y val="-2.469441014665257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2302-4F1F-918E-1C1D892B7927}"/>
                </c:ext>
              </c:extLst>
            </c:dLbl>
            <c:dLbl>
              <c:idx val="39"/>
              <c:layout>
                <c:manualLayout>
                  <c:x val="4.2760949959756668E-3"/>
                  <c:y val="-1.0583318634279739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2302-4F1F-918E-1C1D892B7927}"/>
                </c:ext>
              </c:extLst>
            </c:dLbl>
            <c:dLbl>
              <c:idx val="51"/>
              <c:layout>
                <c:manualLayout>
                  <c:x val="2.1380474979877944E-3"/>
                  <c:y val="-2.11666372685593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2302-4F1F-918E-1C1D892B7927}"/>
                </c:ext>
              </c:extLst>
            </c:dLbl>
            <c:dLbl>
              <c:idx val="63"/>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2302-4F1F-918E-1C1D892B79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'F52-53'!$H$7:$H$70</c:f>
              <c:numCache>
                <c:formatCode>0.00</c:formatCode>
                <c:ptCount val="64"/>
                <c:pt idx="0">
                  <c:v>22.036807658532201</c:v>
                </c:pt>
                <c:pt idx="1">
                  <c:v>21.899013259826901</c:v>
                </c:pt>
                <c:pt idx="2">
                  <c:v>21.617831631031301</c:v>
                </c:pt>
                <c:pt idx="3">
                  <c:v>21.507047819507601</c:v>
                </c:pt>
                <c:pt idx="4">
                  <c:v>21.382847090287399</c:v>
                </c:pt>
                <c:pt idx="5">
                  <c:v>21.106281542510999</c:v>
                </c:pt>
                <c:pt idx="6">
                  <c:v>20.864581632013302</c:v>
                </c:pt>
                <c:pt idx="7">
                  <c:v>20.828210829920501</c:v>
                </c:pt>
                <c:pt idx="8">
                  <c:v>21.081009950532099</c:v>
                </c:pt>
                <c:pt idx="9">
                  <c:v>21.1880253448433</c:v>
                </c:pt>
                <c:pt idx="10">
                  <c:v>21.125313062880199</c:v>
                </c:pt>
                <c:pt idx="11">
                  <c:v>21.195526265060799</c:v>
                </c:pt>
                <c:pt idx="12">
                  <c:v>21.746589188812901</c:v>
                </c:pt>
                <c:pt idx="13">
                  <c:v>22.471921651420299</c:v>
                </c:pt>
                <c:pt idx="14">
                  <c:v>22.6944129964238</c:v>
                </c:pt>
                <c:pt idx="15">
                  <c:v>22.8819766089605</c:v>
                </c:pt>
                <c:pt idx="16">
                  <c:v>23.111895190900299</c:v>
                </c:pt>
                <c:pt idx="17">
                  <c:v>23.309472308182599</c:v>
                </c:pt>
                <c:pt idx="18">
                  <c:v>23.618063309868699</c:v>
                </c:pt>
                <c:pt idx="19">
                  <c:v>24.097701438150601</c:v>
                </c:pt>
                <c:pt idx="20">
                  <c:v>24.327586684875101</c:v>
                </c:pt>
                <c:pt idx="21">
                  <c:v>24.5466318784305</c:v>
                </c:pt>
                <c:pt idx="22">
                  <c:v>24.541635452673699</c:v>
                </c:pt>
                <c:pt idx="23">
                  <c:v>24.229083655938101</c:v>
                </c:pt>
                <c:pt idx="24">
                  <c:v>24.117182210288998</c:v>
                </c:pt>
                <c:pt idx="25">
                  <c:v>25.100916870987302</c:v>
                </c:pt>
                <c:pt idx="26">
                  <c:v>25.136016436950801</c:v>
                </c:pt>
                <c:pt idx="27">
                  <c:v>24.893858370258702</c:v>
                </c:pt>
                <c:pt idx="28">
                  <c:v>24.863425513457599</c:v>
                </c:pt>
                <c:pt idx="29">
                  <c:v>24.607880590260901</c:v>
                </c:pt>
                <c:pt idx="30">
                  <c:v>24.61465311656</c:v>
                </c:pt>
                <c:pt idx="31">
                  <c:v>24.587585929205101</c:v>
                </c:pt>
                <c:pt idx="32">
                  <c:v>24.5830649511025</c:v>
                </c:pt>
                <c:pt idx="33">
                  <c:v>24.373488628779199</c:v>
                </c:pt>
                <c:pt idx="34">
                  <c:v>24.161587758463</c:v>
                </c:pt>
                <c:pt idx="35">
                  <c:v>24.191058571857301</c:v>
                </c:pt>
                <c:pt idx="36">
                  <c:v>24.150121809994399</c:v>
                </c:pt>
                <c:pt idx="37">
                  <c:v>23.758306042697701</c:v>
                </c:pt>
                <c:pt idx="38">
                  <c:v>22.8158977680609</c:v>
                </c:pt>
                <c:pt idx="39">
                  <c:v>21.733588783046098</c:v>
                </c:pt>
                <c:pt idx="40">
                  <c:v>21.1287976386688</c:v>
                </c:pt>
                <c:pt idx="41">
                  <c:v>21.6459924959753</c:v>
                </c:pt>
                <c:pt idx="42">
                  <c:v>22.1451140680566</c:v>
                </c:pt>
                <c:pt idx="43">
                  <c:v>22.066686570810202</c:v>
                </c:pt>
                <c:pt idx="44">
                  <c:v>21.678066914271</c:v>
                </c:pt>
                <c:pt idx="45">
                  <c:v>21.169014369966298</c:v>
                </c:pt>
                <c:pt idx="46">
                  <c:v>20.8664892191536</c:v>
                </c:pt>
                <c:pt idx="47">
                  <c:v>21.174354485211602</c:v>
                </c:pt>
                <c:pt idx="48">
                  <c:v>21.781730994626301</c:v>
                </c:pt>
                <c:pt idx="49">
                  <c:v>22.5973202306715</c:v>
                </c:pt>
                <c:pt idx="50">
                  <c:v>23.149319061501998</c:v>
                </c:pt>
                <c:pt idx="51">
                  <c:v>23.204690402791801</c:v>
                </c:pt>
                <c:pt idx="52">
                  <c:v>23.303549897542901</c:v>
                </c:pt>
                <c:pt idx="53">
                  <c:v>23.230918628794999</c:v>
                </c:pt>
                <c:pt idx="54">
                  <c:v>23.098147278838699</c:v>
                </c:pt>
                <c:pt idx="55">
                  <c:v>23.108810487242302</c:v>
                </c:pt>
                <c:pt idx="56">
                  <c:v>22.902103515789602</c:v>
                </c:pt>
                <c:pt idx="57">
                  <c:v>22.694024524825998</c:v>
                </c:pt>
                <c:pt idx="58">
                  <c:v>22.368847152123699</c:v>
                </c:pt>
                <c:pt idx="59">
                  <c:v>22.4711169359535</c:v>
                </c:pt>
                <c:pt idx="60">
                  <c:v>22.690107842318898</c:v>
                </c:pt>
                <c:pt idx="61">
                  <c:v>22.671328368009</c:v>
                </c:pt>
                <c:pt idx="62">
                  <c:v>22.849723688368901</c:v>
                </c:pt>
                <c:pt idx="63">
                  <c:v>23.135000000000002</c:v>
                </c:pt>
              </c:numCache>
            </c:numRef>
          </c:val>
          <c:extLst>
            <c:ext xmlns:c16="http://schemas.microsoft.com/office/drawing/2014/chart" uri="{C3380CC4-5D6E-409C-BE32-E72D297353CC}">
              <c16:uniqueId val="{00000080-2302-4F1F-918E-1C1D892B7927}"/>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6.5"/>
          <c:min val="20"/>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62BD-4E6D-82CB-DB90EB5885CC}"/>
              </c:ext>
            </c:extLst>
          </c:dPt>
          <c:dPt>
            <c:idx val="1"/>
            <c:invertIfNegative val="0"/>
            <c:bubble3D val="0"/>
            <c:extLst>
              <c:ext xmlns:c16="http://schemas.microsoft.com/office/drawing/2014/chart" uri="{C3380CC4-5D6E-409C-BE32-E72D297353CC}">
                <c16:uniqueId val="{00000001-62BD-4E6D-82CB-DB90EB5885CC}"/>
              </c:ext>
            </c:extLst>
          </c:dPt>
          <c:dPt>
            <c:idx val="2"/>
            <c:invertIfNegative val="0"/>
            <c:bubble3D val="0"/>
            <c:extLst>
              <c:ext xmlns:c16="http://schemas.microsoft.com/office/drawing/2014/chart" uri="{C3380CC4-5D6E-409C-BE32-E72D297353CC}">
                <c16:uniqueId val="{00000002-62BD-4E6D-82CB-DB90EB5885CC}"/>
              </c:ext>
            </c:extLst>
          </c:dPt>
          <c:dPt>
            <c:idx val="3"/>
            <c:invertIfNegative val="0"/>
            <c:bubble3D val="0"/>
            <c:spPr>
              <a:solidFill>
                <a:srgbClr val="595959"/>
              </a:solidFill>
            </c:spPr>
            <c:extLst>
              <c:ext xmlns:c16="http://schemas.microsoft.com/office/drawing/2014/chart" uri="{C3380CC4-5D6E-409C-BE32-E72D297353CC}">
                <c16:uniqueId val="{00000004-62BD-4E6D-82CB-DB90EB5885CC}"/>
              </c:ext>
            </c:extLst>
          </c:dPt>
          <c:dPt>
            <c:idx val="4"/>
            <c:invertIfNegative val="0"/>
            <c:bubble3D val="0"/>
            <c:extLst>
              <c:ext xmlns:c16="http://schemas.microsoft.com/office/drawing/2014/chart" uri="{C3380CC4-5D6E-409C-BE32-E72D297353CC}">
                <c16:uniqueId val="{00000005-62BD-4E6D-82CB-DB90EB5885CC}"/>
              </c:ext>
            </c:extLst>
          </c:dPt>
          <c:dPt>
            <c:idx val="5"/>
            <c:invertIfNegative val="0"/>
            <c:bubble3D val="0"/>
            <c:extLst>
              <c:ext xmlns:c16="http://schemas.microsoft.com/office/drawing/2014/chart" uri="{C3380CC4-5D6E-409C-BE32-E72D297353CC}">
                <c16:uniqueId val="{00000006-62BD-4E6D-82CB-DB90EB5885CC}"/>
              </c:ext>
            </c:extLst>
          </c:dPt>
          <c:dPt>
            <c:idx val="6"/>
            <c:invertIfNegative val="0"/>
            <c:bubble3D val="0"/>
            <c:extLst>
              <c:ext xmlns:c16="http://schemas.microsoft.com/office/drawing/2014/chart" uri="{C3380CC4-5D6E-409C-BE32-E72D297353CC}">
                <c16:uniqueId val="{00000007-62BD-4E6D-82CB-DB90EB5885CC}"/>
              </c:ext>
            </c:extLst>
          </c:dPt>
          <c:dPt>
            <c:idx val="7"/>
            <c:invertIfNegative val="0"/>
            <c:bubble3D val="0"/>
            <c:extLst>
              <c:ext xmlns:c16="http://schemas.microsoft.com/office/drawing/2014/chart" uri="{C3380CC4-5D6E-409C-BE32-E72D297353CC}">
                <c16:uniqueId val="{00000008-62BD-4E6D-82CB-DB90EB5885CC}"/>
              </c:ext>
            </c:extLst>
          </c:dPt>
          <c:dPt>
            <c:idx val="8"/>
            <c:invertIfNegative val="0"/>
            <c:bubble3D val="0"/>
            <c:extLst>
              <c:ext xmlns:c16="http://schemas.microsoft.com/office/drawing/2014/chart" uri="{C3380CC4-5D6E-409C-BE32-E72D297353CC}">
                <c16:uniqueId val="{00000009-62BD-4E6D-82CB-DB90EB5885CC}"/>
              </c:ext>
            </c:extLst>
          </c:dPt>
          <c:dPt>
            <c:idx val="9"/>
            <c:invertIfNegative val="0"/>
            <c:bubble3D val="0"/>
            <c:extLst>
              <c:ext xmlns:c16="http://schemas.microsoft.com/office/drawing/2014/chart" uri="{C3380CC4-5D6E-409C-BE32-E72D297353CC}">
                <c16:uniqueId val="{0000000A-62BD-4E6D-82CB-DB90EB5885CC}"/>
              </c:ext>
            </c:extLst>
          </c:dPt>
          <c:dPt>
            <c:idx val="10"/>
            <c:invertIfNegative val="0"/>
            <c:bubble3D val="0"/>
            <c:extLst>
              <c:ext xmlns:c16="http://schemas.microsoft.com/office/drawing/2014/chart" uri="{C3380CC4-5D6E-409C-BE32-E72D297353CC}">
                <c16:uniqueId val="{0000000B-62BD-4E6D-82CB-DB90EB5885CC}"/>
              </c:ext>
            </c:extLst>
          </c:dPt>
          <c:dPt>
            <c:idx val="11"/>
            <c:invertIfNegative val="0"/>
            <c:bubble3D val="0"/>
            <c:extLst>
              <c:ext xmlns:c16="http://schemas.microsoft.com/office/drawing/2014/chart" uri="{C3380CC4-5D6E-409C-BE32-E72D297353CC}">
                <c16:uniqueId val="{0000000C-62BD-4E6D-82CB-DB90EB5885CC}"/>
              </c:ext>
            </c:extLst>
          </c:dPt>
          <c:dPt>
            <c:idx val="12"/>
            <c:invertIfNegative val="0"/>
            <c:bubble3D val="0"/>
            <c:extLst>
              <c:ext xmlns:c16="http://schemas.microsoft.com/office/drawing/2014/chart" uri="{C3380CC4-5D6E-409C-BE32-E72D297353CC}">
                <c16:uniqueId val="{0000000D-62BD-4E6D-82CB-DB90EB5885CC}"/>
              </c:ext>
            </c:extLst>
          </c:dPt>
          <c:dPt>
            <c:idx val="13"/>
            <c:invertIfNegative val="0"/>
            <c:bubble3D val="0"/>
            <c:extLst>
              <c:ext xmlns:c16="http://schemas.microsoft.com/office/drawing/2014/chart" uri="{C3380CC4-5D6E-409C-BE32-E72D297353CC}">
                <c16:uniqueId val="{0000000E-62BD-4E6D-82CB-DB90EB5885CC}"/>
              </c:ext>
            </c:extLst>
          </c:dPt>
          <c:dPt>
            <c:idx val="14"/>
            <c:invertIfNegative val="0"/>
            <c:bubble3D val="0"/>
            <c:extLst>
              <c:ext xmlns:c16="http://schemas.microsoft.com/office/drawing/2014/chart" uri="{C3380CC4-5D6E-409C-BE32-E72D297353CC}">
                <c16:uniqueId val="{0000000F-62BD-4E6D-82CB-DB90EB5885CC}"/>
              </c:ext>
            </c:extLst>
          </c:dPt>
          <c:dPt>
            <c:idx val="15"/>
            <c:invertIfNegative val="0"/>
            <c:bubble3D val="0"/>
            <c:spPr>
              <a:solidFill>
                <a:srgbClr val="595959"/>
              </a:solidFill>
            </c:spPr>
            <c:extLst>
              <c:ext xmlns:c16="http://schemas.microsoft.com/office/drawing/2014/chart" uri="{C3380CC4-5D6E-409C-BE32-E72D297353CC}">
                <c16:uniqueId val="{00000011-62BD-4E6D-82CB-DB90EB5885CC}"/>
              </c:ext>
            </c:extLst>
          </c:dPt>
          <c:dPt>
            <c:idx val="16"/>
            <c:invertIfNegative val="0"/>
            <c:bubble3D val="0"/>
            <c:extLst>
              <c:ext xmlns:c16="http://schemas.microsoft.com/office/drawing/2014/chart" uri="{C3380CC4-5D6E-409C-BE32-E72D297353CC}">
                <c16:uniqueId val="{00000012-62BD-4E6D-82CB-DB90EB5885CC}"/>
              </c:ext>
            </c:extLst>
          </c:dPt>
          <c:dPt>
            <c:idx val="17"/>
            <c:invertIfNegative val="0"/>
            <c:bubble3D val="0"/>
            <c:extLst>
              <c:ext xmlns:c16="http://schemas.microsoft.com/office/drawing/2014/chart" uri="{C3380CC4-5D6E-409C-BE32-E72D297353CC}">
                <c16:uniqueId val="{00000013-62BD-4E6D-82CB-DB90EB5885CC}"/>
              </c:ext>
            </c:extLst>
          </c:dPt>
          <c:dPt>
            <c:idx val="18"/>
            <c:invertIfNegative val="0"/>
            <c:bubble3D val="0"/>
            <c:extLst>
              <c:ext xmlns:c16="http://schemas.microsoft.com/office/drawing/2014/chart" uri="{C3380CC4-5D6E-409C-BE32-E72D297353CC}">
                <c16:uniqueId val="{00000014-62BD-4E6D-82CB-DB90EB5885CC}"/>
              </c:ext>
            </c:extLst>
          </c:dPt>
          <c:dPt>
            <c:idx val="19"/>
            <c:invertIfNegative val="0"/>
            <c:bubble3D val="0"/>
            <c:extLst>
              <c:ext xmlns:c16="http://schemas.microsoft.com/office/drawing/2014/chart" uri="{C3380CC4-5D6E-409C-BE32-E72D297353CC}">
                <c16:uniqueId val="{00000015-62BD-4E6D-82CB-DB90EB5885CC}"/>
              </c:ext>
            </c:extLst>
          </c:dPt>
          <c:dPt>
            <c:idx val="20"/>
            <c:invertIfNegative val="0"/>
            <c:bubble3D val="0"/>
            <c:extLst>
              <c:ext xmlns:c16="http://schemas.microsoft.com/office/drawing/2014/chart" uri="{C3380CC4-5D6E-409C-BE32-E72D297353CC}">
                <c16:uniqueId val="{00000016-62BD-4E6D-82CB-DB90EB5885CC}"/>
              </c:ext>
            </c:extLst>
          </c:dPt>
          <c:dPt>
            <c:idx val="21"/>
            <c:invertIfNegative val="0"/>
            <c:bubble3D val="0"/>
            <c:extLst>
              <c:ext xmlns:c16="http://schemas.microsoft.com/office/drawing/2014/chart" uri="{C3380CC4-5D6E-409C-BE32-E72D297353CC}">
                <c16:uniqueId val="{00000017-62BD-4E6D-82CB-DB90EB5885CC}"/>
              </c:ext>
            </c:extLst>
          </c:dPt>
          <c:dPt>
            <c:idx val="22"/>
            <c:invertIfNegative val="0"/>
            <c:bubble3D val="0"/>
            <c:extLst>
              <c:ext xmlns:c16="http://schemas.microsoft.com/office/drawing/2014/chart" uri="{C3380CC4-5D6E-409C-BE32-E72D297353CC}">
                <c16:uniqueId val="{00000018-62BD-4E6D-82CB-DB90EB5885CC}"/>
              </c:ext>
            </c:extLst>
          </c:dPt>
          <c:dPt>
            <c:idx val="23"/>
            <c:invertIfNegative val="0"/>
            <c:bubble3D val="0"/>
            <c:extLst>
              <c:ext xmlns:c16="http://schemas.microsoft.com/office/drawing/2014/chart" uri="{C3380CC4-5D6E-409C-BE32-E72D297353CC}">
                <c16:uniqueId val="{00000019-62BD-4E6D-82CB-DB90EB5885CC}"/>
              </c:ext>
            </c:extLst>
          </c:dPt>
          <c:dPt>
            <c:idx val="24"/>
            <c:invertIfNegative val="0"/>
            <c:bubble3D val="0"/>
            <c:extLst>
              <c:ext xmlns:c16="http://schemas.microsoft.com/office/drawing/2014/chart" uri="{C3380CC4-5D6E-409C-BE32-E72D297353CC}">
                <c16:uniqueId val="{0000001A-62BD-4E6D-82CB-DB90EB5885CC}"/>
              </c:ext>
            </c:extLst>
          </c:dPt>
          <c:dPt>
            <c:idx val="25"/>
            <c:invertIfNegative val="0"/>
            <c:bubble3D val="0"/>
            <c:extLst>
              <c:ext xmlns:c16="http://schemas.microsoft.com/office/drawing/2014/chart" uri="{C3380CC4-5D6E-409C-BE32-E72D297353CC}">
                <c16:uniqueId val="{0000001B-62BD-4E6D-82CB-DB90EB5885CC}"/>
              </c:ext>
            </c:extLst>
          </c:dPt>
          <c:dPt>
            <c:idx val="26"/>
            <c:invertIfNegative val="0"/>
            <c:bubble3D val="0"/>
            <c:extLst>
              <c:ext xmlns:c16="http://schemas.microsoft.com/office/drawing/2014/chart" uri="{C3380CC4-5D6E-409C-BE32-E72D297353CC}">
                <c16:uniqueId val="{0000001C-62BD-4E6D-82CB-DB90EB5885CC}"/>
              </c:ext>
            </c:extLst>
          </c:dPt>
          <c:dPt>
            <c:idx val="27"/>
            <c:invertIfNegative val="0"/>
            <c:bubble3D val="0"/>
            <c:spPr>
              <a:solidFill>
                <a:srgbClr val="595959"/>
              </a:solidFill>
            </c:spPr>
            <c:extLst>
              <c:ext xmlns:c16="http://schemas.microsoft.com/office/drawing/2014/chart" uri="{C3380CC4-5D6E-409C-BE32-E72D297353CC}">
                <c16:uniqueId val="{0000001E-62BD-4E6D-82CB-DB90EB5885CC}"/>
              </c:ext>
            </c:extLst>
          </c:dPt>
          <c:dPt>
            <c:idx val="28"/>
            <c:invertIfNegative val="0"/>
            <c:bubble3D val="0"/>
            <c:extLst>
              <c:ext xmlns:c16="http://schemas.microsoft.com/office/drawing/2014/chart" uri="{C3380CC4-5D6E-409C-BE32-E72D297353CC}">
                <c16:uniqueId val="{0000001F-62BD-4E6D-82CB-DB90EB5885CC}"/>
              </c:ext>
            </c:extLst>
          </c:dPt>
          <c:dPt>
            <c:idx val="29"/>
            <c:invertIfNegative val="0"/>
            <c:bubble3D val="0"/>
            <c:extLst>
              <c:ext xmlns:c16="http://schemas.microsoft.com/office/drawing/2014/chart" uri="{C3380CC4-5D6E-409C-BE32-E72D297353CC}">
                <c16:uniqueId val="{00000020-62BD-4E6D-82CB-DB90EB5885CC}"/>
              </c:ext>
            </c:extLst>
          </c:dPt>
          <c:dPt>
            <c:idx val="30"/>
            <c:invertIfNegative val="0"/>
            <c:bubble3D val="0"/>
            <c:extLst>
              <c:ext xmlns:c16="http://schemas.microsoft.com/office/drawing/2014/chart" uri="{C3380CC4-5D6E-409C-BE32-E72D297353CC}">
                <c16:uniqueId val="{00000021-62BD-4E6D-82CB-DB90EB5885CC}"/>
              </c:ext>
            </c:extLst>
          </c:dPt>
          <c:dPt>
            <c:idx val="31"/>
            <c:invertIfNegative val="0"/>
            <c:bubble3D val="0"/>
            <c:extLst>
              <c:ext xmlns:c16="http://schemas.microsoft.com/office/drawing/2014/chart" uri="{C3380CC4-5D6E-409C-BE32-E72D297353CC}">
                <c16:uniqueId val="{00000022-62BD-4E6D-82CB-DB90EB5885CC}"/>
              </c:ext>
            </c:extLst>
          </c:dPt>
          <c:dPt>
            <c:idx val="32"/>
            <c:invertIfNegative val="0"/>
            <c:bubble3D val="0"/>
            <c:extLst>
              <c:ext xmlns:c16="http://schemas.microsoft.com/office/drawing/2014/chart" uri="{C3380CC4-5D6E-409C-BE32-E72D297353CC}">
                <c16:uniqueId val="{00000023-62BD-4E6D-82CB-DB90EB5885CC}"/>
              </c:ext>
            </c:extLst>
          </c:dPt>
          <c:dPt>
            <c:idx val="33"/>
            <c:invertIfNegative val="0"/>
            <c:bubble3D val="0"/>
            <c:extLst>
              <c:ext xmlns:c16="http://schemas.microsoft.com/office/drawing/2014/chart" uri="{C3380CC4-5D6E-409C-BE32-E72D297353CC}">
                <c16:uniqueId val="{00000024-62BD-4E6D-82CB-DB90EB5885CC}"/>
              </c:ext>
            </c:extLst>
          </c:dPt>
          <c:dPt>
            <c:idx val="34"/>
            <c:invertIfNegative val="0"/>
            <c:bubble3D val="0"/>
            <c:extLst>
              <c:ext xmlns:c16="http://schemas.microsoft.com/office/drawing/2014/chart" uri="{C3380CC4-5D6E-409C-BE32-E72D297353CC}">
                <c16:uniqueId val="{00000025-62BD-4E6D-82CB-DB90EB5885CC}"/>
              </c:ext>
            </c:extLst>
          </c:dPt>
          <c:dPt>
            <c:idx val="35"/>
            <c:invertIfNegative val="0"/>
            <c:bubble3D val="0"/>
            <c:extLst>
              <c:ext xmlns:c16="http://schemas.microsoft.com/office/drawing/2014/chart" uri="{C3380CC4-5D6E-409C-BE32-E72D297353CC}">
                <c16:uniqueId val="{00000026-62BD-4E6D-82CB-DB90EB5885CC}"/>
              </c:ext>
            </c:extLst>
          </c:dPt>
          <c:dPt>
            <c:idx val="36"/>
            <c:invertIfNegative val="0"/>
            <c:bubble3D val="0"/>
            <c:extLst>
              <c:ext xmlns:c16="http://schemas.microsoft.com/office/drawing/2014/chart" uri="{C3380CC4-5D6E-409C-BE32-E72D297353CC}">
                <c16:uniqueId val="{00000027-62BD-4E6D-82CB-DB90EB5885CC}"/>
              </c:ext>
            </c:extLst>
          </c:dPt>
          <c:dPt>
            <c:idx val="37"/>
            <c:invertIfNegative val="0"/>
            <c:bubble3D val="0"/>
            <c:extLst>
              <c:ext xmlns:c16="http://schemas.microsoft.com/office/drawing/2014/chart" uri="{C3380CC4-5D6E-409C-BE32-E72D297353CC}">
                <c16:uniqueId val="{00000028-62BD-4E6D-82CB-DB90EB5885CC}"/>
              </c:ext>
            </c:extLst>
          </c:dPt>
          <c:dPt>
            <c:idx val="38"/>
            <c:invertIfNegative val="0"/>
            <c:bubble3D val="0"/>
            <c:extLst>
              <c:ext xmlns:c16="http://schemas.microsoft.com/office/drawing/2014/chart" uri="{C3380CC4-5D6E-409C-BE32-E72D297353CC}">
                <c16:uniqueId val="{00000029-62BD-4E6D-82CB-DB90EB5885CC}"/>
              </c:ext>
            </c:extLst>
          </c:dPt>
          <c:dPt>
            <c:idx val="39"/>
            <c:invertIfNegative val="0"/>
            <c:bubble3D val="0"/>
            <c:spPr>
              <a:solidFill>
                <a:srgbClr val="595959"/>
              </a:solidFill>
            </c:spPr>
            <c:extLst>
              <c:ext xmlns:c16="http://schemas.microsoft.com/office/drawing/2014/chart" uri="{C3380CC4-5D6E-409C-BE32-E72D297353CC}">
                <c16:uniqueId val="{0000002B-62BD-4E6D-82CB-DB90EB5885CC}"/>
              </c:ext>
            </c:extLst>
          </c:dPt>
          <c:dPt>
            <c:idx val="40"/>
            <c:invertIfNegative val="0"/>
            <c:bubble3D val="0"/>
            <c:extLst>
              <c:ext xmlns:c16="http://schemas.microsoft.com/office/drawing/2014/chart" uri="{C3380CC4-5D6E-409C-BE32-E72D297353CC}">
                <c16:uniqueId val="{0000002C-62BD-4E6D-82CB-DB90EB5885CC}"/>
              </c:ext>
            </c:extLst>
          </c:dPt>
          <c:dPt>
            <c:idx val="41"/>
            <c:invertIfNegative val="0"/>
            <c:bubble3D val="0"/>
            <c:extLst>
              <c:ext xmlns:c16="http://schemas.microsoft.com/office/drawing/2014/chart" uri="{C3380CC4-5D6E-409C-BE32-E72D297353CC}">
                <c16:uniqueId val="{0000002D-62BD-4E6D-82CB-DB90EB5885CC}"/>
              </c:ext>
            </c:extLst>
          </c:dPt>
          <c:dPt>
            <c:idx val="42"/>
            <c:invertIfNegative val="0"/>
            <c:bubble3D val="0"/>
            <c:extLst>
              <c:ext xmlns:c16="http://schemas.microsoft.com/office/drawing/2014/chart" uri="{C3380CC4-5D6E-409C-BE32-E72D297353CC}">
                <c16:uniqueId val="{0000002E-62BD-4E6D-82CB-DB90EB5885CC}"/>
              </c:ext>
            </c:extLst>
          </c:dPt>
          <c:dPt>
            <c:idx val="43"/>
            <c:invertIfNegative val="0"/>
            <c:bubble3D val="0"/>
            <c:extLst>
              <c:ext xmlns:c16="http://schemas.microsoft.com/office/drawing/2014/chart" uri="{C3380CC4-5D6E-409C-BE32-E72D297353CC}">
                <c16:uniqueId val="{0000002F-62BD-4E6D-82CB-DB90EB5885CC}"/>
              </c:ext>
            </c:extLst>
          </c:dPt>
          <c:dPt>
            <c:idx val="44"/>
            <c:invertIfNegative val="0"/>
            <c:bubble3D val="0"/>
            <c:extLst>
              <c:ext xmlns:c16="http://schemas.microsoft.com/office/drawing/2014/chart" uri="{C3380CC4-5D6E-409C-BE32-E72D297353CC}">
                <c16:uniqueId val="{00000030-62BD-4E6D-82CB-DB90EB5885CC}"/>
              </c:ext>
            </c:extLst>
          </c:dPt>
          <c:dPt>
            <c:idx val="45"/>
            <c:invertIfNegative val="0"/>
            <c:bubble3D val="0"/>
            <c:extLst>
              <c:ext xmlns:c16="http://schemas.microsoft.com/office/drawing/2014/chart" uri="{C3380CC4-5D6E-409C-BE32-E72D297353CC}">
                <c16:uniqueId val="{00000031-62BD-4E6D-82CB-DB90EB5885CC}"/>
              </c:ext>
            </c:extLst>
          </c:dPt>
          <c:dPt>
            <c:idx val="46"/>
            <c:invertIfNegative val="0"/>
            <c:bubble3D val="0"/>
            <c:extLst>
              <c:ext xmlns:c16="http://schemas.microsoft.com/office/drawing/2014/chart" uri="{C3380CC4-5D6E-409C-BE32-E72D297353CC}">
                <c16:uniqueId val="{00000032-62BD-4E6D-82CB-DB90EB5885CC}"/>
              </c:ext>
            </c:extLst>
          </c:dPt>
          <c:dPt>
            <c:idx val="47"/>
            <c:invertIfNegative val="0"/>
            <c:bubble3D val="0"/>
            <c:extLst>
              <c:ext xmlns:c16="http://schemas.microsoft.com/office/drawing/2014/chart" uri="{C3380CC4-5D6E-409C-BE32-E72D297353CC}">
                <c16:uniqueId val="{00000033-62BD-4E6D-82CB-DB90EB5885CC}"/>
              </c:ext>
            </c:extLst>
          </c:dPt>
          <c:dPt>
            <c:idx val="48"/>
            <c:invertIfNegative val="0"/>
            <c:bubble3D val="0"/>
            <c:extLst>
              <c:ext xmlns:c16="http://schemas.microsoft.com/office/drawing/2014/chart" uri="{C3380CC4-5D6E-409C-BE32-E72D297353CC}">
                <c16:uniqueId val="{00000034-62BD-4E6D-82CB-DB90EB5885CC}"/>
              </c:ext>
            </c:extLst>
          </c:dPt>
          <c:dPt>
            <c:idx val="49"/>
            <c:invertIfNegative val="0"/>
            <c:bubble3D val="0"/>
            <c:extLst>
              <c:ext xmlns:c16="http://schemas.microsoft.com/office/drawing/2014/chart" uri="{C3380CC4-5D6E-409C-BE32-E72D297353CC}">
                <c16:uniqueId val="{00000035-62BD-4E6D-82CB-DB90EB5885CC}"/>
              </c:ext>
            </c:extLst>
          </c:dPt>
          <c:dPt>
            <c:idx val="50"/>
            <c:invertIfNegative val="0"/>
            <c:bubble3D val="0"/>
            <c:extLst>
              <c:ext xmlns:c16="http://schemas.microsoft.com/office/drawing/2014/chart" uri="{C3380CC4-5D6E-409C-BE32-E72D297353CC}">
                <c16:uniqueId val="{00000036-62BD-4E6D-82CB-DB90EB5885CC}"/>
              </c:ext>
            </c:extLst>
          </c:dPt>
          <c:dPt>
            <c:idx val="51"/>
            <c:invertIfNegative val="0"/>
            <c:bubble3D val="0"/>
            <c:spPr>
              <a:solidFill>
                <a:srgbClr val="595959"/>
              </a:solidFill>
            </c:spPr>
            <c:extLst>
              <c:ext xmlns:c16="http://schemas.microsoft.com/office/drawing/2014/chart" uri="{C3380CC4-5D6E-409C-BE32-E72D297353CC}">
                <c16:uniqueId val="{00000038-62BD-4E6D-82CB-DB90EB5885CC}"/>
              </c:ext>
            </c:extLst>
          </c:dPt>
          <c:dPt>
            <c:idx val="52"/>
            <c:invertIfNegative val="0"/>
            <c:bubble3D val="0"/>
            <c:extLst>
              <c:ext xmlns:c16="http://schemas.microsoft.com/office/drawing/2014/chart" uri="{C3380CC4-5D6E-409C-BE32-E72D297353CC}">
                <c16:uniqueId val="{00000039-62BD-4E6D-82CB-DB90EB5885CC}"/>
              </c:ext>
            </c:extLst>
          </c:dPt>
          <c:dPt>
            <c:idx val="53"/>
            <c:invertIfNegative val="0"/>
            <c:bubble3D val="0"/>
            <c:extLst>
              <c:ext xmlns:c16="http://schemas.microsoft.com/office/drawing/2014/chart" uri="{C3380CC4-5D6E-409C-BE32-E72D297353CC}">
                <c16:uniqueId val="{0000003A-62BD-4E6D-82CB-DB90EB5885CC}"/>
              </c:ext>
            </c:extLst>
          </c:dPt>
          <c:dPt>
            <c:idx val="54"/>
            <c:invertIfNegative val="0"/>
            <c:bubble3D val="0"/>
            <c:extLst>
              <c:ext xmlns:c16="http://schemas.microsoft.com/office/drawing/2014/chart" uri="{C3380CC4-5D6E-409C-BE32-E72D297353CC}">
                <c16:uniqueId val="{0000003B-62BD-4E6D-82CB-DB90EB5885CC}"/>
              </c:ext>
            </c:extLst>
          </c:dPt>
          <c:dPt>
            <c:idx val="55"/>
            <c:invertIfNegative val="0"/>
            <c:bubble3D val="0"/>
            <c:extLst>
              <c:ext xmlns:c16="http://schemas.microsoft.com/office/drawing/2014/chart" uri="{C3380CC4-5D6E-409C-BE32-E72D297353CC}">
                <c16:uniqueId val="{0000003C-62BD-4E6D-82CB-DB90EB5885CC}"/>
              </c:ext>
            </c:extLst>
          </c:dPt>
          <c:dPt>
            <c:idx val="56"/>
            <c:invertIfNegative val="0"/>
            <c:bubble3D val="0"/>
            <c:extLst>
              <c:ext xmlns:c16="http://schemas.microsoft.com/office/drawing/2014/chart" uri="{C3380CC4-5D6E-409C-BE32-E72D297353CC}">
                <c16:uniqueId val="{0000003D-62BD-4E6D-82CB-DB90EB5885CC}"/>
              </c:ext>
            </c:extLst>
          </c:dPt>
          <c:dPt>
            <c:idx val="63"/>
            <c:invertIfNegative val="0"/>
            <c:bubble3D val="0"/>
            <c:spPr>
              <a:solidFill>
                <a:srgbClr val="595959"/>
              </a:solidFill>
            </c:spPr>
            <c:extLst>
              <c:ext xmlns:c16="http://schemas.microsoft.com/office/drawing/2014/chart" uri="{C3380CC4-5D6E-409C-BE32-E72D297353CC}">
                <c16:uniqueId val="{0000003F-62BD-4E6D-82CB-DB90EB5885CC}"/>
              </c:ext>
            </c:extLst>
          </c:dPt>
          <c:dLbls>
            <c:dLbl>
              <c:idx val="3"/>
              <c:layout>
                <c:manualLayout>
                  <c:x val="-8.5521899919511774E-3"/>
                  <c:y val="-4.586104741521198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BD-4E6D-82CB-DB90EB5885CC}"/>
                </c:ext>
              </c:extLst>
            </c:dLbl>
            <c:dLbl>
              <c:idx val="15"/>
              <c:layout>
                <c:manualLayout>
                  <c:x val="-1.2828284987926765E-2"/>
                  <c:y val="-1.058331863427967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2BD-4E6D-82CB-DB90EB5885CC}"/>
                </c:ext>
              </c:extLst>
            </c:dLbl>
            <c:dLbl>
              <c:idx val="27"/>
              <c:layout>
                <c:manualLayout>
                  <c:x val="-4.2760949959755887E-3"/>
                  <c:y val="-2.822218302474583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2BD-4E6D-82CB-DB90EB5885CC}"/>
                </c:ext>
              </c:extLst>
            </c:dLbl>
            <c:dLbl>
              <c:idx val="39"/>
              <c:layout>
                <c:manualLayout>
                  <c:x val="-7.8394169310085614E-17"/>
                  <c:y val="-4.938882029330521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2BD-4E6D-82CB-DB90EB5885CC}"/>
                </c:ext>
              </c:extLst>
            </c:dLbl>
            <c:dLbl>
              <c:idx val="51"/>
              <c:layout>
                <c:manualLayout>
                  <c:x val="-1.2828284987926765E-2"/>
                  <c:y val="-1.763886439046615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62BD-4E6D-82CB-DB90EB5885CC}"/>
                </c:ext>
              </c:extLst>
            </c:dLbl>
            <c:dLbl>
              <c:idx val="63"/>
              <c:layout>
                <c:manualLayout>
                  <c:x val="-1.0690237489938971E-2"/>
                  <c:y val="-1.058331863427967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62BD-4E6D-82CB-DB90EB5885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'F52-53'!$A$7:$B$70</c:f>
              <c:multiLvlStrCache>
                <c:ptCount val="6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lvl>
                <c:lvl>
                  <c:pt idx="0">
                    <c:v>2017</c:v>
                  </c:pt>
                  <c:pt idx="12">
                    <c:v>2018</c:v>
                  </c:pt>
                  <c:pt idx="24">
                    <c:v>2019</c:v>
                  </c:pt>
                  <c:pt idx="36">
                    <c:v>2020</c:v>
                  </c:pt>
                  <c:pt idx="48">
                    <c:v>2021</c:v>
                  </c:pt>
                  <c:pt idx="60">
                    <c:v>2022</c:v>
                  </c:pt>
                </c:lvl>
              </c:multiLvlStrCache>
            </c:multiLvlStrRef>
          </c:cat>
          <c:val>
            <c:numRef>
              <c:f>'F52-53'!$E$7:$E$70</c:f>
              <c:numCache>
                <c:formatCode>0.00</c:formatCode>
                <c:ptCount val="64"/>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pt idx="63">
                  <c:v>23.38</c:v>
                </c:pt>
              </c:numCache>
            </c:numRef>
          </c:val>
          <c:extLst>
            <c:ext xmlns:c16="http://schemas.microsoft.com/office/drawing/2014/chart" uri="{C3380CC4-5D6E-409C-BE32-E72D297353CC}">
              <c16:uniqueId val="{00000040-62BD-4E6D-82CB-DB90EB5885CC}"/>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62BD-4E6D-82CB-DB90EB5885CC}"/>
              </c:ext>
            </c:extLst>
          </c:dPt>
          <c:dPt>
            <c:idx val="1"/>
            <c:invertIfNegative val="0"/>
            <c:bubble3D val="0"/>
            <c:extLst>
              <c:ext xmlns:c16="http://schemas.microsoft.com/office/drawing/2014/chart" uri="{C3380CC4-5D6E-409C-BE32-E72D297353CC}">
                <c16:uniqueId val="{00000042-62BD-4E6D-82CB-DB90EB5885CC}"/>
              </c:ext>
            </c:extLst>
          </c:dPt>
          <c:dPt>
            <c:idx val="2"/>
            <c:invertIfNegative val="0"/>
            <c:bubble3D val="0"/>
            <c:extLst>
              <c:ext xmlns:c16="http://schemas.microsoft.com/office/drawing/2014/chart" uri="{C3380CC4-5D6E-409C-BE32-E72D297353CC}">
                <c16:uniqueId val="{00000043-62BD-4E6D-82CB-DB90EB5885CC}"/>
              </c:ext>
            </c:extLst>
          </c:dPt>
          <c:dPt>
            <c:idx val="3"/>
            <c:invertIfNegative val="0"/>
            <c:bubble3D val="0"/>
            <c:spPr>
              <a:solidFill>
                <a:srgbClr val="FFC000"/>
              </a:solidFill>
            </c:spPr>
            <c:extLst>
              <c:ext xmlns:c16="http://schemas.microsoft.com/office/drawing/2014/chart" uri="{C3380CC4-5D6E-409C-BE32-E72D297353CC}">
                <c16:uniqueId val="{00000045-62BD-4E6D-82CB-DB90EB5885CC}"/>
              </c:ext>
            </c:extLst>
          </c:dPt>
          <c:dPt>
            <c:idx val="4"/>
            <c:invertIfNegative val="0"/>
            <c:bubble3D val="0"/>
            <c:extLst>
              <c:ext xmlns:c16="http://schemas.microsoft.com/office/drawing/2014/chart" uri="{C3380CC4-5D6E-409C-BE32-E72D297353CC}">
                <c16:uniqueId val="{00000046-62BD-4E6D-82CB-DB90EB5885CC}"/>
              </c:ext>
            </c:extLst>
          </c:dPt>
          <c:dPt>
            <c:idx val="5"/>
            <c:invertIfNegative val="0"/>
            <c:bubble3D val="0"/>
            <c:extLst>
              <c:ext xmlns:c16="http://schemas.microsoft.com/office/drawing/2014/chart" uri="{C3380CC4-5D6E-409C-BE32-E72D297353CC}">
                <c16:uniqueId val="{00000047-62BD-4E6D-82CB-DB90EB5885CC}"/>
              </c:ext>
            </c:extLst>
          </c:dPt>
          <c:dPt>
            <c:idx val="6"/>
            <c:invertIfNegative val="0"/>
            <c:bubble3D val="0"/>
            <c:extLst>
              <c:ext xmlns:c16="http://schemas.microsoft.com/office/drawing/2014/chart" uri="{C3380CC4-5D6E-409C-BE32-E72D297353CC}">
                <c16:uniqueId val="{00000048-62BD-4E6D-82CB-DB90EB5885CC}"/>
              </c:ext>
            </c:extLst>
          </c:dPt>
          <c:dPt>
            <c:idx val="7"/>
            <c:invertIfNegative val="0"/>
            <c:bubble3D val="0"/>
            <c:extLst>
              <c:ext xmlns:c16="http://schemas.microsoft.com/office/drawing/2014/chart" uri="{C3380CC4-5D6E-409C-BE32-E72D297353CC}">
                <c16:uniqueId val="{00000049-62BD-4E6D-82CB-DB90EB5885CC}"/>
              </c:ext>
            </c:extLst>
          </c:dPt>
          <c:dPt>
            <c:idx val="8"/>
            <c:invertIfNegative val="0"/>
            <c:bubble3D val="0"/>
            <c:extLst>
              <c:ext xmlns:c16="http://schemas.microsoft.com/office/drawing/2014/chart" uri="{C3380CC4-5D6E-409C-BE32-E72D297353CC}">
                <c16:uniqueId val="{0000004A-62BD-4E6D-82CB-DB90EB5885CC}"/>
              </c:ext>
            </c:extLst>
          </c:dPt>
          <c:dPt>
            <c:idx val="9"/>
            <c:invertIfNegative val="0"/>
            <c:bubble3D val="0"/>
            <c:extLst>
              <c:ext xmlns:c16="http://schemas.microsoft.com/office/drawing/2014/chart" uri="{C3380CC4-5D6E-409C-BE32-E72D297353CC}">
                <c16:uniqueId val="{0000004B-62BD-4E6D-82CB-DB90EB5885CC}"/>
              </c:ext>
            </c:extLst>
          </c:dPt>
          <c:dPt>
            <c:idx val="10"/>
            <c:invertIfNegative val="0"/>
            <c:bubble3D val="0"/>
            <c:extLst>
              <c:ext xmlns:c16="http://schemas.microsoft.com/office/drawing/2014/chart" uri="{C3380CC4-5D6E-409C-BE32-E72D297353CC}">
                <c16:uniqueId val="{0000004C-62BD-4E6D-82CB-DB90EB5885CC}"/>
              </c:ext>
            </c:extLst>
          </c:dPt>
          <c:dPt>
            <c:idx val="11"/>
            <c:invertIfNegative val="0"/>
            <c:bubble3D val="0"/>
            <c:extLst>
              <c:ext xmlns:c16="http://schemas.microsoft.com/office/drawing/2014/chart" uri="{C3380CC4-5D6E-409C-BE32-E72D297353CC}">
                <c16:uniqueId val="{0000004D-62BD-4E6D-82CB-DB90EB5885CC}"/>
              </c:ext>
            </c:extLst>
          </c:dPt>
          <c:dPt>
            <c:idx val="12"/>
            <c:invertIfNegative val="0"/>
            <c:bubble3D val="0"/>
            <c:extLst>
              <c:ext xmlns:c16="http://schemas.microsoft.com/office/drawing/2014/chart" uri="{C3380CC4-5D6E-409C-BE32-E72D297353CC}">
                <c16:uniqueId val="{0000004E-62BD-4E6D-82CB-DB90EB5885CC}"/>
              </c:ext>
            </c:extLst>
          </c:dPt>
          <c:dPt>
            <c:idx val="13"/>
            <c:invertIfNegative val="0"/>
            <c:bubble3D val="0"/>
            <c:extLst>
              <c:ext xmlns:c16="http://schemas.microsoft.com/office/drawing/2014/chart" uri="{C3380CC4-5D6E-409C-BE32-E72D297353CC}">
                <c16:uniqueId val="{0000004F-62BD-4E6D-82CB-DB90EB5885CC}"/>
              </c:ext>
            </c:extLst>
          </c:dPt>
          <c:dPt>
            <c:idx val="14"/>
            <c:invertIfNegative val="0"/>
            <c:bubble3D val="0"/>
            <c:extLst>
              <c:ext xmlns:c16="http://schemas.microsoft.com/office/drawing/2014/chart" uri="{C3380CC4-5D6E-409C-BE32-E72D297353CC}">
                <c16:uniqueId val="{00000050-62BD-4E6D-82CB-DB90EB5885CC}"/>
              </c:ext>
            </c:extLst>
          </c:dPt>
          <c:dPt>
            <c:idx val="15"/>
            <c:invertIfNegative val="0"/>
            <c:bubble3D val="0"/>
            <c:spPr>
              <a:solidFill>
                <a:srgbClr val="FFC000"/>
              </a:solidFill>
            </c:spPr>
            <c:extLst>
              <c:ext xmlns:c16="http://schemas.microsoft.com/office/drawing/2014/chart" uri="{C3380CC4-5D6E-409C-BE32-E72D297353CC}">
                <c16:uniqueId val="{00000052-62BD-4E6D-82CB-DB90EB5885CC}"/>
              </c:ext>
            </c:extLst>
          </c:dPt>
          <c:dPt>
            <c:idx val="16"/>
            <c:invertIfNegative val="0"/>
            <c:bubble3D val="0"/>
            <c:extLst>
              <c:ext xmlns:c16="http://schemas.microsoft.com/office/drawing/2014/chart" uri="{C3380CC4-5D6E-409C-BE32-E72D297353CC}">
                <c16:uniqueId val="{00000053-62BD-4E6D-82CB-DB90EB5885CC}"/>
              </c:ext>
            </c:extLst>
          </c:dPt>
          <c:dPt>
            <c:idx val="17"/>
            <c:invertIfNegative val="0"/>
            <c:bubble3D val="0"/>
            <c:extLst>
              <c:ext xmlns:c16="http://schemas.microsoft.com/office/drawing/2014/chart" uri="{C3380CC4-5D6E-409C-BE32-E72D297353CC}">
                <c16:uniqueId val="{00000054-62BD-4E6D-82CB-DB90EB5885CC}"/>
              </c:ext>
            </c:extLst>
          </c:dPt>
          <c:dPt>
            <c:idx val="18"/>
            <c:invertIfNegative val="0"/>
            <c:bubble3D val="0"/>
            <c:extLst>
              <c:ext xmlns:c16="http://schemas.microsoft.com/office/drawing/2014/chart" uri="{C3380CC4-5D6E-409C-BE32-E72D297353CC}">
                <c16:uniqueId val="{00000055-62BD-4E6D-82CB-DB90EB5885CC}"/>
              </c:ext>
            </c:extLst>
          </c:dPt>
          <c:dPt>
            <c:idx val="19"/>
            <c:invertIfNegative val="0"/>
            <c:bubble3D val="0"/>
            <c:extLst>
              <c:ext xmlns:c16="http://schemas.microsoft.com/office/drawing/2014/chart" uri="{C3380CC4-5D6E-409C-BE32-E72D297353CC}">
                <c16:uniqueId val="{00000056-62BD-4E6D-82CB-DB90EB5885CC}"/>
              </c:ext>
            </c:extLst>
          </c:dPt>
          <c:dPt>
            <c:idx val="20"/>
            <c:invertIfNegative val="0"/>
            <c:bubble3D val="0"/>
            <c:extLst>
              <c:ext xmlns:c16="http://schemas.microsoft.com/office/drawing/2014/chart" uri="{C3380CC4-5D6E-409C-BE32-E72D297353CC}">
                <c16:uniqueId val="{00000057-62BD-4E6D-82CB-DB90EB5885CC}"/>
              </c:ext>
            </c:extLst>
          </c:dPt>
          <c:dPt>
            <c:idx val="21"/>
            <c:invertIfNegative val="0"/>
            <c:bubble3D val="0"/>
            <c:extLst>
              <c:ext xmlns:c16="http://schemas.microsoft.com/office/drawing/2014/chart" uri="{C3380CC4-5D6E-409C-BE32-E72D297353CC}">
                <c16:uniqueId val="{00000058-62BD-4E6D-82CB-DB90EB5885CC}"/>
              </c:ext>
            </c:extLst>
          </c:dPt>
          <c:dPt>
            <c:idx val="22"/>
            <c:invertIfNegative val="0"/>
            <c:bubble3D val="0"/>
            <c:extLst>
              <c:ext xmlns:c16="http://schemas.microsoft.com/office/drawing/2014/chart" uri="{C3380CC4-5D6E-409C-BE32-E72D297353CC}">
                <c16:uniqueId val="{00000059-62BD-4E6D-82CB-DB90EB5885CC}"/>
              </c:ext>
            </c:extLst>
          </c:dPt>
          <c:dPt>
            <c:idx val="23"/>
            <c:invertIfNegative val="0"/>
            <c:bubble3D val="0"/>
            <c:extLst>
              <c:ext xmlns:c16="http://schemas.microsoft.com/office/drawing/2014/chart" uri="{C3380CC4-5D6E-409C-BE32-E72D297353CC}">
                <c16:uniqueId val="{0000005A-62BD-4E6D-82CB-DB90EB5885CC}"/>
              </c:ext>
            </c:extLst>
          </c:dPt>
          <c:dPt>
            <c:idx val="24"/>
            <c:invertIfNegative val="0"/>
            <c:bubble3D val="0"/>
            <c:extLst>
              <c:ext xmlns:c16="http://schemas.microsoft.com/office/drawing/2014/chart" uri="{C3380CC4-5D6E-409C-BE32-E72D297353CC}">
                <c16:uniqueId val="{0000005B-62BD-4E6D-82CB-DB90EB5885CC}"/>
              </c:ext>
            </c:extLst>
          </c:dPt>
          <c:dPt>
            <c:idx val="25"/>
            <c:invertIfNegative val="0"/>
            <c:bubble3D val="0"/>
            <c:extLst>
              <c:ext xmlns:c16="http://schemas.microsoft.com/office/drawing/2014/chart" uri="{C3380CC4-5D6E-409C-BE32-E72D297353CC}">
                <c16:uniqueId val="{0000005C-62BD-4E6D-82CB-DB90EB5885CC}"/>
              </c:ext>
            </c:extLst>
          </c:dPt>
          <c:dPt>
            <c:idx val="26"/>
            <c:invertIfNegative val="0"/>
            <c:bubble3D val="0"/>
            <c:extLst>
              <c:ext xmlns:c16="http://schemas.microsoft.com/office/drawing/2014/chart" uri="{C3380CC4-5D6E-409C-BE32-E72D297353CC}">
                <c16:uniqueId val="{0000005D-62BD-4E6D-82CB-DB90EB5885CC}"/>
              </c:ext>
            </c:extLst>
          </c:dPt>
          <c:dPt>
            <c:idx val="27"/>
            <c:invertIfNegative val="0"/>
            <c:bubble3D val="0"/>
            <c:spPr>
              <a:solidFill>
                <a:srgbClr val="FFC000"/>
              </a:solidFill>
            </c:spPr>
            <c:extLst>
              <c:ext xmlns:c16="http://schemas.microsoft.com/office/drawing/2014/chart" uri="{C3380CC4-5D6E-409C-BE32-E72D297353CC}">
                <c16:uniqueId val="{0000005F-62BD-4E6D-82CB-DB90EB5885CC}"/>
              </c:ext>
            </c:extLst>
          </c:dPt>
          <c:dPt>
            <c:idx val="28"/>
            <c:invertIfNegative val="0"/>
            <c:bubble3D val="0"/>
            <c:extLst>
              <c:ext xmlns:c16="http://schemas.microsoft.com/office/drawing/2014/chart" uri="{C3380CC4-5D6E-409C-BE32-E72D297353CC}">
                <c16:uniqueId val="{00000060-62BD-4E6D-82CB-DB90EB5885CC}"/>
              </c:ext>
            </c:extLst>
          </c:dPt>
          <c:dPt>
            <c:idx val="29"/>
            <c:invertIfNegative val="0"/>
            <c:bubble3D val="0"/>
            <c:extLst>
              <c:ext xmlns:c16="http://schemas.microsoft.com/office/drawing/2014/chart" uri="{C3380CC4-5D6E-409C-BE32-E72D297353CC}">
                <c16:uniqueId val="{00000061-62BD-4E6D-82CB-DB90EB5885CC}"/>
              </c:ext>
            </c:extLst>
          </c:dPt>
          <c:dPt>
            <c:idx val="30"/>
            <c:invertIfNegative val="0"/>
            <c:bubble3D val="0"/>
            <c:extLst>
              <c:ext xmlns:c16="http://schemas.microsoft.com/office/drawing/2014/chart" uri="{C3380CC4-5D6E-409C-BE32-E72D297353CC}">
                <c16:uniqueId val="{00000062-62BD-4E6D-82CB-DB90EB5885CC}"/>
              </c:ext>
            </c:extLst>
          </c:dPt>
          <c:dPt>
            <c:idx val="31"/>
            <c:invertIfNegative val="0"/>
            <c:bubble3D val="0"/>
            <c:extLst>
              <c:ext xmlns:c16="http://schemas.microsoft.com/office/drawing/2014/chart" uri="{C3380CC4-5D6E-409C-BE32-E72D297353CC}">
                <c16:uniqueId val="{00000063-62BD-4E6D-82CB-DB90EB5885CC}"/>
              </c:ext>
            </c:extLst>
          </c:dPt>
          <c:dPt>
            <c:idx val="32"/>
            <c:invertIfNegative val="0"/>
            <c:bubble3D val="0"/>
            <c:extLst>
              <c:ext xmlns:c16="http://schemas.microsoft.com/office/drawing/2014/chart" uri="{C3380CC4-5D6E-409C-BE32-E72D297353CC}">
                <c16:uniqueId val="{00000064-62BD-4E6D-82CB-DB90EB5885CC}"/>
              </c:ext>
            </c:extLst>
          </c:dPt>
          <c:dPt>
            <c:idx val="33"/>
            <c:invertIfNegative val="0"/>
            <c:bubble3D val="0"/>
            <c:extLst>
              <c:ext xmlns:c16="http://schemas.microsoft.com/office/drawing/2014/chart" uri="{C3380CC4-5D6E-409C-BE32-E72D297353CC}">
                <c16:uniqueId val="{00000065-62BD-4E6D-82CB-DB90EB5885CC}"/>
              </c:ext>
            </c:extLst>
          </c:dPt>
          <c:dPt>
            <c:idx val="34"/>
            <c:invertIfNegative val="0"/>
            <c:bubble3D val="0"/>
            <c:extLst>
              <c:ext xmlns:c16="http://schemas.microsoft.com/office/drawing/2014/chart" uri="{C3380CC4-5D6E-409C-BE32-E72D297353CC}">
                <c16:uniqueId val="{00000066-62BD-4E6D-82CB-DB90EB5885CC}"/>
              </c:ext>
            </c:extLst>
          </c:dPt>
          <c:dPt>
            <c:idx val="35"/>
            <c:invertIfNegative val="0"/>
            <c:bubble3D val="0"/>
            <c:extLst>
              <c:ext xmlns:c16="http://schemas.microsoft.com/office/drawing/2014/chart" uri="{C3380CC4-5D6E-409C-BE32-E72D297353CC}">
                <c16:uniqueId val="{00000067-62BD-4E6D-82CB-DB90EB5885CC}"/>
              </c:ext>
            </c:extLst>
          </c:dPt>
          <c:dPt>
            <c:idx val="36"/>
            <c:invertIfNegative val="0"/>
            <c:bubble3D val="0"/>
            <c:extLst>
              <c:ext xmlns:c16="http://schemas.microsoft.com/office/drawing/2014/chart" uri="{C3380CC4-5D6E-409C-BE32-E72D297353CC}">
                <c16:uniqueId val="{00000068-62BD-4E6D-82CB-DB90EB5885CC}"/>
              </c:ext>
            </c:extLst>
          </c:dPt>
          <c:dPt>
            <c:idx val="37"/>
            <c:invertIfNegative val="0"/>
            <c:bubble3D val="0"/>
            <c:extLst>
              <c:ext xmlns:c16="http://schemas.microsoft.com/office/drawing/2014/chart" uri="{C3380CC4-5D6E-409C-BE32-E72D297353CC}">
                <c16:uniqueId val="{00000069-62BD-4E6D-82CB-DB90EB5885CC}"/>
              </c:ext>
            </c:extLst>
          </c:dPt>
          <c:dPt>
            <c:idx val="38"/>
            <c:invertIfNegative val="0"/>
            <c:bubble3D val="0"/>
            <c:extLst>
              <c:ext xmlns:c16="http://schemas.microsoft.com/office/drawing/2014/chart" uri="{C3380CC4-5D6E-409C-BE32-E72D297353CC}">
                <c16:uniqueId val="{0000006A-62BD-4E6D-82CB-DB90EB5885CC}"/>
              </c:ext>
            </c:extLst>
          </c:dPt>
          <c:dPt>
            <c:idx val="39"/>
            <c:invertIfNegative val="0"/>
            <c:bubble3D val="0"/>
            <c:spPr>
              <a:solidFill>
                <a:srgbClr val="FFC000"/>
              </a:solidFill>
            </c:spPr>
            <c:extLst>
              <c:ext xmlns:c16="http://schemas.microsoft.com/office/drawing/2014/chart" uri="{C3380CC4-5D6E-409C-BE32-E72D297353CC}">
                <c16:uniqueId val="{0000006C-62BD-4E6D-82CB-DB90EB5885CC}"/>
              </c:ext>
            </c:extLst>
          </c:dPt>
          <c:dPt>
            <c:idx val="40"/>
            <c:invertIfNegative val="0"/>
            <c:bubble3D val="0"/>
            <c:extLst>
              <c:ext xmlns:c16="http://schemas.microsoft.com/office/drawing/2014/chart" uri="{C3380CC4-5D6E-409C-BE32-E72D297353CC}">
                <c16:uniqueId val="{0000006D-62BD-4E6D-82CB-DB90EB5885CC}"/>
              </c:ext>
            </c:extLst>
          </c:dPt>
          <c:dPt>
            <c:idx val="41"/>
            <c:invertIfNegative val="0"/>
            <c:bubble3D val="0"/>
            <c:extLst>
              <c:ext xmlns:c16="http://schemas.microsoft.com/office/drawing/2014/chart" uri="{C3380CC4-5D6E-409C-BE32-E72D297353CC}">
                <c16:uniqueId val="{0000006E-62BD-4E6D-82CB-DB90EB5885CC}"/>
              </c:ext>
            </c:extLst>
          </c:dPt>
          <c:dPt>
            <c:idx val="42"/>
            <c:invertIfNegative val="0"/>
            <c:bubble3D val="0"/>
            <c:extLst>
              <c:ext xmlns:c16="http://schemas.microsoft.com/office/drawing/2014/chart" uri="{C3380CC4-5D6E-409C-BE32-E72D297353CC}">
                <c16:uniqueId val="{0000006F-62BD-4E6D-82CB-DB90EB5885CC}"/>
              </c:ext>
            </c:extLst>
          </c:dPt>
          <c:dPt>
            <c:idx val="43"/>
            <c:invertIfNegative val="0"/>
            <c:bubble3D val="0"/>
            <c:extLst>
              <c:ext xmlns:c16="http://schemas.microsoft.com/office/drawing/2014/chart" uri="{C3380CC4-5D6E-409C-BE32-E72D297353CC}">
                <c16:uniqueId val="{00000070-62BD-4E6D-82CB-DB90EB5885CC}"/>
              </c:ext>
            </c:extLst>
          </c:dPt>
          <c:dPt>
            <c:idx val="44"/>
            <c:invertIfNegative val="0"/>
            <c:bubble3D val="0"/>
            <c:extLst>
              <c:ext xmlns:c16="http://schemas.microsoft.com/office/drawing/2014/chart" uri="{C3380CC4-5D6E-409C-BE32-E72D297353CC}">
                <c16:uniqueId val="{00000071-62BD-4E6D-82CB-DB90EB5885CC}"/>
              </c:ext>
            </c:extLst>
          </c:dPt>
          <c:dPt>
            <c:idx val="46"/>
            <c:invertIfNegative val="0"/>
            <c:bubble3D val="0"/>
            <c:extLst>
              <c:ext xmlns:c16="http://schemas.microsoft.com/office/drawing/2014/chart" uri="{C3380CC4-5D6E-409C-BE32-E72D297353CC}">
                <c16:uniqueId val="{00000072-62BD-4E6D-82CB-DB90EB5885CC}"/>
              </c:ext>
            </c:extLst>
          </c:dPt>
          <c:dPt>
            <c:idx val="47"/>
            <c:invertIfNegative val="0"/>
            <c:bubble3D val="0"/>
            <c:extLst>
              <c:ext xmlns:c16="http://schemas.microsoft.com/office/drawing/2014/chart" uri="{C3380CC4-5D6E-409C-BE32-E72D297353CC}">
                <c16:uniqueId val="{00000073-62BD-4E6D-82CB-DB90EB5885CC}"/>
              </c:ext>
            </c:extLst>
          </c:dPt>
          <c:dPt>
            <c:idx val="48"/>
            <c:invertIfNegative val="0"/>
            <c:bubble3D val="0"/>
            <c:extLst>
              <c:ext xmlns:c16="http://schemas.microsoft.com/office/drawing/2014/chart" uri="{C3380CC4-5D6E-409C-BE32-E72D297353CC}">
                <c16:uniqueId val="{00000074-62BD-4E6D-82CB-DB90EB5885CC}"/>
              </c:ext>
            </c:extLst>
          </c:dPt>
          <c:dPt>
            <c:idx val="49"/>
            <c:invertIfNegative val="0"/>
            <c:bubble3D val="0"/>
            <c:extLst>
              <c:ext xmlns:c16="http://schemas.microsoft.com/office/drawing/2014/chart" uri="{C3380CC4-5D6E-409C-BE32-E72D297353CC}">
                <c16:uniqueId val="{00000075-62BD-4E6D-82CB-DB90EB5885CC}"/>
              </c:ext>
            </c:extLst>
          </c:dPt>
          <c:dPt>
            <c:idx val="50"/>
            <c:invertIfNegative val="0"/>
            <c:bubble3D val="0"/>
            <c:extLst>
              <c:ext xmlns:c16="http://schemas.microsoft.com/office/drawing/2014/chart" uri="{C3380CC4-5D6E-409C-BE32-E72D297353CC}">
                <c16:uniqueId val="{00000076-62BD-4E6D-82CB-DB90EB5885CC}"/>
              </c:ext>
            </c:extLst>
          </c:dPt>
          <c:dPt>
            <c:idx val="51"/>
            <c:invertIfNegative val="0"/>
            <c:bubble3D val="0"/>
            <c:spPr>
              <a:solidFill>
                <a:srgbClr val="FFC000"/>
              </a:solidFill>
            </c:spPr>
            <c:extLst>
              <c:ext xmlns:c16="http://schemas.microsoft.com/office/drawing/2014/chart" uri="{C3380CC4-5D6E-409C-BE32-E72D297353CC}">
                <c16:uniqueId val="{00000078-62BD-4E6D-82CB-DB90EB5885CC}"/>
              </c:ext>
            </c:extLst>
          </c:dPt>
          <c:dPt>
            <c:idx val="52"/>
            <c:invertIfNegative val="0"/>
            <c:bubble3D val="0"/>
            <c:extLst>
              <c:ext xmlns:c16="http://schemas.microsoft.com/office/drawing/2014/chart" uri="{C3380CC4-5D6E-409C-BE32-E72D297353CC}">
                <c16:uniqueId val="{00000079-62BD-4E6D-82CB-DB90EB5885CC}"/>
              </c:ext>
            </c:extLst>
          </c:dPt>
          <c:dPt>
            <c:idx val="53"/>
            <c:invertIfNegative val="0"/>
            <c:bubble3D val="0"/>
            <c:extLst>
              <c:ext xmlns:c16="http://schemas.microsoft.com/office/drawing/2014/chart" uri="{C3380CC4-5D6E-409C-BE32-E72D297353CC}">
                <c16:uniqueId val="{0000007A-62BD-4E6D-82CB-DB90EB5885CC}"/>
              </c:ext>
            </c:extLst>
          </c:dPt>
          <c:dPt>
            <c:idx val="54"/>
            <c:invertIfNegative val="0"/>
            <c:bubble3D val="0"/>
            <c:extLst>
              <c:ext xmlns:c16="http://schemas.microsoft.com/office/drawing/2014/chart" uri="{C3380CC4-5D6E-409C-BE32-E72D297353CC}">
                <c16:uniqueId val="{0000007B-62BD-4E6D-82CB-DB90EB5885CC}"/>
              </c:ext>
            </c:extLst>
          </c:dPt>
          <c:dPt>
            <c:idx val="55"/>
            <c:invertIfNegative val="0"/>
            <c:bubble3D val="0"/>
            <c:extLst>
              <c:ext xmlns:c16="http://schemas.microsoft.com/office/drawing/2014/chart" uri="{C3380CC4-5D6E-409C-BE32-E72D297353CC}">
                <c16:uniqueId val="{0000007C-62BD-4E6D-82CB-DB90EB5885CC}"/>
              </c:ext>
            </c:extLst>
          </c:dPt>
          <c:dPt>
            <c:idx val="56"/>
            <c:invertIfNegative val="0"/>
            <c:bubble3D val="0"/>
            <c:extLst>
              <c:ext xmlns:c16="http://schemas.microsoft.com/office/drawing/2014/chart" uri="{C3380CC4-5D6E-409C-BE32-E72D297353CC}">
                <c16:uniqueId val="{0000007D-62BD-4E6D-82CB-DB90EB5885CC}"/>
              </c:ext>
            </c:extLst>
          </c:dPt>
          <c:dPt>
            <c:idx val="63"/>
            <c:invertIfNegative val="0"/>
            <c:bubble3D val="0"/>
            <c:spPr>
              <a:solidFill>
                <a:srgbClr val="FBBB27"/>
              </a:solidFill>
            </c:spPr>
            <c:extLst>
              <c:ext xmlns:c16="http://schemas.microsoft.com/office/drawing/2014/chart" uri="{C3380CC4-5D6E-409C-BE32-E72D297353CC}">
                <c16:uniqueId val="{0000007F-62BD-4E6D-82CB-DB90EB5885CC}"/>
              </c:ext>
            </c:extLst>
          </c:dPt>
          <c:dLbls>
            <c:dLbl>
              <c:idx val="3"/>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62BD-4E6D-82CB-DB90EB5885CC}"/>
                </c:ext>
              </c:extLst>
            </c:dLbl>
            <c:dLbl>
              <c:idx val="15"/>
              <c:layout>
                <c:manualLayout>
                  <c:x val="0"/>
                  <c:y val="-1.41110915123729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62BD-4E6D-82CB-DB90EB5885CC}"/>
                </c:ext>
              </c:extLst>
            </c:dLbl>
            <c:dLbl>
              <c:idx val="27"/>
              <c:layout>
                <c:manualLayout>
                  <c:x val="6.4141424939633826E-3"/>
                  <c:y val="-2.469441014665260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62BD-4E6D-82CB-DB90EB5885CC}"/>
                </c:ext>
              </c:extLst>
            </c:dLbl>
            <c:dLbl>
              <c:idx val="39"/>
              <c:layout>
                <c:manualLayout>
                  <c:x val="6.4141424939633826E-3"/>
                  <c:y val="-2.116663726855941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62BD-4E6D-82CB-DB90EB5885CC}"/>
                </c:ext>
              </c:extLst>
            </c:dLbl>
            <c:dLbl>
              <c:idx val="51"/>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62BD-4E6D-82CB-DB90EB5885CC}"/>
                </c:ext>
              </c:extLst>
            </c:dLbl>
            <c:dLbl>
              <c:idx val="63"/>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62BD-4E6D-82CB-DB90EB5885C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'F52-53'!$F$7:$F$70</c:f>
              <c:numCache>
                <c:formatCode>0.00</c:formatCode>
                <c:ptCount val="64"/>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pt idx="63">
                  <c:v>23.135000000000002</c:v>
                </c:pt>
              </c:numCache>
            </c:numRef>
          </c:val>
          <c:extLst>
            <c:ext xmlns:c16="http://schemas.microsoft.com/office/drawing/2014/chart" uri="{C3380CC4-5D6E-409C-BE32-E72D297353CC}">
              <c16:uniqueId val="{00000080-62BD-4E6D-82CB-DB90EB5885CC}"/>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4.5"/>
          <c:min val="16.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'F6'!$C$5</c:f>
              <c:strCache>
                <c:ptCount val="1"/>
                <c:pt idx="0">
                  <c:v>Guadalajara</c:v>
                </c:pt>
              </c:strCache>
            </c:strRef>
          </c:tx>
          <c:spPr>
            <a:solidFill>
              <a:srgbClr val="FAD496"/>
            </a:solidFill>
            <a:ln>
              <a:noFill/>
            </a:ln>
            <a:effectLst/>
          </c:spPr>
          <c:invertIfNegative val="0"/>
          <c:dPt>
            <c:idx val="0"/>
            <c:invertIfNegative val="0"/>
            <c:bubble3D val="0"/>
            <c:spPr>
              <a:solidFill>
                <a:srgbClr val="F5A82B"/>
              </a:solidFill>
              <a:ln>
                <a:noFill/>
              </a:ln>
              <a:effectLst/>
            </c:spPr>
            <c:extLst>
              <c:ext xmlns:c16="http://schemas.microsoft.com/office/drawing/2014/chart" uri="{C3380CC4-5D6E-409C-BE32-E72D297353CC}">
                <c16:uniqueId val="{00000001-900C-40F6-B1F5-CDD256D22C20}"/>
              </c:ext>
            </c:extLst>
          </c:dPt>
          <c:dPt>
            <c:idx val="1"/>
            <c:invertIfNegative val="0"/>
            <c:bubble3D val="0"/>
            <c:spPr>
              <a:solidFill>
                <a:srgbClr val="FAD496"/>
              </a:solidFill>
              <a:ln>
                <a:noFill/>
              </a:ln>
              <a:effectLst/>
            </c:spPr>
            <c:extLst>
              <c:ext xmlns:c16="http://schemas.microsoft.com/office/drawing/2014/chart" uri="{C3380CC4-5D6E-409C-BE32-E72D297353CC}">
                <c16:uniqueId val="{00000003-900C-40F6-B1F5-CDD256D22C20}"/>
              </c:ext>
            </c:extLst>
          </c:dPt>
          <c:dPt>
            <c:idx val="2"/>
            <c:invertIfNegative val="0"/>
            <c:bubble3D val="0"/>
            <c:spPr>
              <a:solidFill>
                <a:srgbClr val="FAD496"/>
              </a:solidFill>
              <a:ln>
                <a:noFill/>
              </a:ln>
              <a:effectLst/>
            </c:spPr>
            <c:extLst>
              <c:ext xmlns:c16="http://schemas.microsoft.com/office/drawing/2014/chart" uri="{C3380CC4-5D6E-409C-BE32-E72D297353CC}">
                <c16:uniqueId val="{00000005-900C-40F6-B1F5-CDD256D22C20}"/>
              </c:ext>
            </c:extLst>
          </c:dPt>
          <c:dPt>
            <c:idx val="3"/>
            <c:invertIfNegative val="0"/>
            <c:bubble3D val="0"/>
            <c:spPr>
              <a:solidFill>
                <a:srgbClr val="FAD496"/>
              </a:solidFill>
              <a:ln>
                <a:noFill/>
              </a:ln>
              <a:effectLst/>
            </c:spPr>
            <c:extLst>
              <c:ext xmlns:c16="http://schemas.microsoft.com/office/drawing/2014/chart" uri="{C3380CC4-5D6E-409C-BE32-E72D297353CC}">
                <c16:uniqueId val="{00000007-900C-40F6-B1F5-CDD256D22C20}"/>
              </c:ext>
            </c:extLst>
          </c:dPt>
          <c:dPt>
            <c:idx val="4"/>
            <c:invertIfNegative val="0"/>
            <c:bubble3D val="0"/>
            <c:spPr>
              <a:solidFill>
                <a:srgbClr val="F5A82B"/>
              </a:solidFill>
              <a:ln>
                <a:noFill/>
              </a:ln>
              <a:effectLst/>
            </c:spPr>
            <c:extLst>
              <c:ext xmlns:c16="http://schemas.microsoft.com/office/drawing/2014/chart" uri="{C3380CC4-5D6E-409C-BE32-E72D297353CC}">
                <c16:uniqueId val="{00000009-900C-40F6-B1F5-CDD256D22C20}"/>
              </c:ext>
            </c:extLst>
          </c:dPt>
          <c:dPt>
            <c:idx val="5"/>
            <c:invertIfNegative val="0"/>
            <c:bubble3D val="0"/>
            <c:spPr>
              <a:solidFill>
                <a:srgbClr val="FAD496"/>
              </a:solidFill>
              <a:ln>
                <a:noFill/>
              </a:ln>
              <a:effectLst/>
            </c:spPr>
            <c:extLst>
              <c:ext xmlns:c16="http://schemas.microsoft.com/office/drawing/2014/chart" uri="{C3380CC4-5D6E-409C-BE32-E72D297353CC}">
                <c16:uniqueId val="{0000000B-900C-40F6-B1F5-CDD256D22C20}"/>
              </c:ext>
            </c:extLst>
          </c:dPt>
          <c:dPt>
            <c:idx val="6"/>
            <c:invertIfNegative val="0"/>
            <c:bubble3D val="0"/>
            <c:spPr>
              <a:solidFill>
                <a:srgbClr val="FAD496"/>
              </a:solidFill>
              <a:ln>
                <a:noFill/>
              </a:ln>
              <a:effectLst/>
            </c:spPr>
            <c:extLst>
              <c:ext xmlns:c16="http://schemas.microsoft.com/office/drawing/2014/chart" uri="{C3380CC4-5D6E-409C-BE32-E72D297353CC}">
                <c16:uniqueId val="{0000000D-900C-40F6-B1F5-CDD256D22C20}"/>
              </c:ext>
            </c:extLst>
          </c:dPt>
          <c:dPt>
            <c:idx val="7"/>
            <c:invertIfNegative val="0"/>
            <c:bubble3D val="0"/>
            <c:spPr>
              <a:solidFill>
                <a:srgbClr val="FAD496"/>
              </a:solidFill>
              <a:ln>
                <a:noFill/>
              </a:ln>
              <a:effectLst/>
            </c:spPr>
            <c:extLst>
              <c:ext xmlns:c16="http://schemas.microsoft.com/office/drawing/2014/chart" uri="{C3380CC4-5D6E-409C-BE32-E72D297353CC}">
                <c16:uniqueId val="{0000000F-900C-40F6-B1F5-CDD256D22C20}"/>
              </c:ext>
            </c:extLst>
          </c:dPt>
          <c:dPt>
            <c:idx val="8"/>
            <c:invertIfNegative val="0"/>
            <c:bubble3D val="0"/>
            <c:spPr>
              <a:solidFill>
                <a:srgbClr val="F5A82B"/>
              </a:solidFill>
              <a:ln>
                <a:noFill/>
              </a:ln>
              <a:effectLst/>
            </c:spPr>
            <c:extLst>
              <c:ext xmlns:c16="http://schemas.microsoft.com/office/drawing/2014/chart" uri="{C3380CC4-5D6E-409C-BE32-E72D297353CC}">
                <c16:uniqueId val="{00000011-900C-40F6-B1F5-CDD256D22C20}"/>
              </c:ext>
            </c:extLst>
          </c:dPt>
          <c:dPt>
            <c:idx val="9"/>
            <c:invertIfNegative val="0"/>
            <c:bubble3D val="0"/>
            <c:spPr>
              <a:solidFill>
                <a:srgbClr val="FAD496"/>
              </a:solidFill>
              <a:ln>
                <a:noFill/>
              </a:ln>
              <a:effectLst/>
            </c:spPr>
            <c:extLst>
              <c:ext xmlns:c16="http://schemas.microsoft.com/office/drawing/2014/chart" uri="{C3380CC4-5D6E-409C-BE32-E72D297353CC}">
                <c16:uniqueId val="{00000013-900C-40F6-B1F5-CDD256D22C20}"/>
              </c:ext>
            </c:extLst>
          </c:dPt>
          <c:dPt>
            <c:idx val="10"/>
            <c:invertIfNegative val="0"/>
            <c:bubble3D val="0"/>
            <c:spPr>
              <a:solidFill>
                <a:srgbClr val="FAD496"/>
              </a:solidFill>
              <a:ln>
                <a:noFill/>
              </a:ln>
              <a:effectLst/>
            </c:spPr>
            <c:extLst>
              <c:ext xmlns:c16="http://schemas.microsoft.com/office/drawing/2014/chart" uri="{C3380CC4-5D6E-409C-BE32-E72D297353CC}">
                <c16:uniqueId val="{00000015-900C-40F6-B1F5-CDD256D22C20}"/>
              </c:ext>
            </c:extLst>
          </c:dPt>
          <c:dPt>
            <c:idx val="11"/>
            <c:invertIfNegative val="0"/>
            <c:bubble3D val="0"/>
            <c:spPr>
              <a:solidFill>
                <a:srgbClr val="FAD496"/>
              </a:solidFill>
              <a:ln>
                <a:noFill/>
              </a:ln>
              <a:effectLst/>
            </c:spPr>
            <c:extLst>
              <c:ext xmlns:c16="http://schemas.microsoft.com/office/drawing/2014/chart" uri="{C3380CC4-5D6E-409C-BE32-E72D297353CC}">
                <c16:uniqueId val="{00000017-900C-40F6-B1F5-CDD256D22C20}"/>
              </c:ext>
            </c:extLst>
          </c:dPt>
          <c:dPt>
            <c:idx val="12"/>
            <c:invertIfNegative val="0"/>
            <c:bubble3D val="0"/>
            <c:spPr>
              <a:solidFill>
                <a:srgbClr val="F5A82B"/>
              </a:solidFill>
              <a:ln>
                <a:noFill/>
              </a:ln>
              <a:effectLst/>
            </c:spPr>
            <c:extLst>
              <c:ext xmlns:c16="http://schemas.microsoft.com/office/drawing/2014/chart" uri="{C3380CC4-5D6E-409C-BE32-E72D297353CC}">
                <c16:uniqueId val="{00000019-900C-40F6-B1F5-CDD256D22C20}"/>
              </c:ext>
            </c:extLst>
          </c:dPt>
          <c:dPt>
            <c:idx val="13"/>
            <c:invertIfNegative val="0"/>
            <c:bubble3D val="0"/>
            <c:spPr>
              <a:solidFill>
                <a:srgbClr val="FAD496"/>
              </a:solidFill>
              <a:ln>
                <a:noFill/>
              </a:ln>
              <a:effectLst/>
            </c:spPr>
            <c:extLst>
              <c:ext xmlns:c16="http://schemas.microsoft.com/office/drawing/2014/chart" uri="{C3380CC4-5D6E-409C-BE32-E72D297353CC}">
                <c16:uniqueId val="{0000001B-900C-40F6-B1F5-CDD256D22C20}"/>
              </c:ext>
            </c:extLst>
          </c:dPt>
          <c:dPt>
            <c:idx val="14"/>
            <c:invertIfNegative val="0"/>
            <c:bubble3D val="0"/>
            <c:spPr>
              <a:solidFill>
                <a:srgbClr val="FAD496"/>
              </a:solidFill>
              <a:ln>
                <a:noFill/>
              </a:ln>
              <a:effectLst/>
            </c:spPr>
            <c:extLst>
              <c:ext xmlns:c16="http://schemas.microsoft.com/office/drawing/2014/chart" uri="{C3380CC4-5D6E-409C-BE32-E72D297353CC}">
                <c16:uniqueId val="{0000001D-900C-40F6-B1F5-CDD256D22C20}"/>
              </c:ext>
            </c:extLst>
          </c:dPt>
          <c:dPt>
            <c:idx val="15"/>
            <c:invertIfNegative val="0"/>
            <c:bubble3D val="0"/>
            <c:spPr>
              <a:solidFill>
                <a:srgbClr val="FAD496"/>
              </a:solidFill>
              <a:ln>
                <a:noFill/>
              </a:ln>
              <a:effectLst/>
            </c:spPr>
            <c:extLst>
              <c:ext xmlns:c16="http://schemas.microsoft.com/office/drawing/2014/chart" uri="{C3380CC4-5D6E-409C-BE32-E72D297353CC}">
                <c16:uniqueId val="{0000001F-900C-40F6-B1F5-CDD256D22C20}"/>
              </c:ext>
            </c:extLst>
          </c:dPt>
          <c:dPt>
            <c:idx val="16"/>
            <c:invertIfNegative val="0"/>
            <c:bubble3D val="0"/>
            <c:spPr>
              <a:solidFill>
                <a:srgbClr val="F5A82B"/>
              </a:solidFill>
              <a:ln>
                <a:noFill/>
              </a:ln>
              <a:effectLst/>
            </c:spPr>
            <c:extLst>
              <c:ext xmlns:c16="http://schemas.microsoft.com/office/drawing/2014/chart" uri="{C3380CC4-5D6E-409C-BE32-E72D297353CC}">
                <c16:uniqueId val="{00000021-900C-40F6-B1F5-CDD256D22C20}"/>
              </c:ext>
            </c:extLst>
          </c:dPt>
          <c:dPt>
            <c:idx val="17"/>
            <c:invertIfNegative val="0"/>
            <c:bubble3D val="0"/>
            <c:spPr>
              <a:solidFill>
                <a:srgbClr val="FAD496"/>
              </a:solidFill>
              <a:ln>
                <a:noFill/>
              </a:ln>
              <a:effectLst/>
            </c:spPr>
            <c:extLst>
              <c:ext xmlns:c16="http://schemas.microsoft.com/office/drawing/2014/chart" uri="{C3380CC4-5D6E-409C-BE32-E72D297353CC}">
                <c16:uniqueId val="{00000023-900C-40F6-B1F5-CDD256D22C20}"/>
              </c:ext>
            </c:extLst>
          </c:dPt>
          <c:dPt>
            <c:idx val="18"/>
            <c:invertIfNegative val="0"/>
            <c:bubble3D val="0"/>
            <c:spPr>
              <a:solidFill>
                <a:srgbClr val="FAD496"/>
              </a:solidFill>
              <a:ln>
                <a:noFill/>
              </a:ln>
              <a:effectLst/>
            </c:spPr>
            <c:extLst>
              <c:ext xmlns:c16="http://schemas.microsoft.com/office/drawing/2014/chart" uri="{C3380CC4-5D6E-409C-BE32-E72D297353CC}">
                <c16:uniqueId val="{00000025-900C-40F6-B1F5-CDD256D22C20}"/>
              </c:ext>
            </c:extLst>
          </c:dPt>
          <c:dPt>
            <c:idx val="19"/>
            <c:invertIfNegative val="0"/>
            <c:bubble3D val="0"/>
            <c:spPr>
              <a:solidFill>
                <a:srgbClr val="FAD496"/>
              </a:solidFill>
              <a:ln>
                <a:noFill/>
              </a:ln>
              <a:effectLst/>
            </c:spPr>
            <c:extLst>
              <c:ext xmlns:c16="http://schemas.microsoft.com/office/drawing/2014/chart" uri="{C3380CC4-5D6E-409C-BE32-E72D297353CC}">
                <c16:uniqueId val="{00000027-900C-40F6-B1F5-CDD256D22C20}"/>
              </c:ext>
            </c:extLst>
          </c:dPt>
          <c:dPt>
            <c:idx val="20"/>
            <c:invertIfNegative val="0"/>
            <c:bubble3D val="0"/>
            <c:spPr>
              <a:solidFill>
                <a:srgbClr val="F5A82B"/>
              </a:solidFill>
              <a:ln>
                <a:noFill/>
              </a:ln>
              <a:effectLst/>
            </c:spPr>
            <c:extLst>
              <c:ext xmlns:c16="http://schemas.microsoft.com/office/drawing/2014/chart" uri="{C3380CC4-5D6E-409C-BE32-E72D297353CC}">
                <c16:uniqueId val="{00000029-900C-40F6-B1F5-CDD256D22C20}"/>
              </c:ext>
            </c:extLst>
          </c:dPt>
          <c:dPt>
            <c:idx val="21"/>
            <c:invertIfNegative val="0"/>
            <c:bubble3D val="0"/>
            <c:spPr>
              <a:solidFill>
                <a:srgbClr val="FAD496"/>
              </a:solidFill>
              <a:ln>
                <a:noFill/>
              </a:ln>
              <a:effectLst/>
            </c:spPr>
            <c:extLst>
              <c:ext xmlns:c16="http://schemas.microsoft.com/office/drawing/2014/chart" uri="{C3380CC4-5D6E-409C-BE32-E72D297353CC}">
                <c16:uniqueId val="{0000002B-900C-40F6-B1F5-CDD256D22C20}"/>
              </c:ext>
            </c:extLst>
          </c:dPt>
          <c:dPt>
            <c:idx val="22"/>
            <c:invertIfNegative val="0"/>
            <c:bubble3D val="0"/>
            <c:spPr>
              <a:solidFill>
                <a:srgbClr val="FAD496"/>
              </a:solidFill>
              <a:ln>
                <a:noFill/>
              </a:ln>
              <a:effectLst/>
            </c:spPr>
            <c:extLst>
              <c:ext xmlns:c16="http://schemas.microsoft.com/office/drawing/2014/chart" uri="{C3380CC4-5D6E-409C-BE32-E72D297353CC}">
                <c16:uniqueId val="{0000002D-900C-40F6-B1F5-CDD256D22C20}"/>
              </c:ext>
            </c:extLst>
          </c:dPt>
          <c:dPt>
            <c:idx val="23"/>
            <c:invertIfNegative val="0"/>
            <c:bubble3D val="0"/>
            <c:spPr>
              <a:solidFill>
                <a:srgbClr val="FAD496"/>
              </a:solidFill>
              <a:ln>
                <a:noFill/>
              </a:ln>
              <a:effectLst/>
            </c:spPr>
            <c:extLst>
              <c:ext xmlns:c16="http://schemas.microsoft.com/office/drawing/2014/chart" uri="{C3380CC4-5D6E-409C-BE32-E72D297353CC}">
                <c16:uniqueId val="{0000002F-900C-40F6-B1F5-CDD256D22C20}"/>
              </c:ext>
            </c:extLst>
          </c:dPt>
          <c:dPt>
            <c:idx val="24"/>
            <c:invertIfNegative val="0"/>
            <c:bubble3D val="0"/>
            <c:spPr>
              <a:solidFill>
                <a:srgbClr val="F5A82B"/>
              </a:solidFill>
              <a:ln>
                <a:noFill/>
              </a:ln>
              <a:effectLst/>
            </c:spPr>
            <c:extLst>
              <c:ext xmlns:c16="http://schemas.microsoft.com/office/drawing/2014/chart" uri="{C3380CC4-5D6E-409C-BE32-E72D297353CC}">
                <c16:uniqueId val="{00000031-900C-40F6-B1F5-CDD256D22C20}"/>
              </c:ext>
            </c:extLst>
          </c:dPt>
          <c:dPt>
            <c:idx val="25"/>
            <c:invertIfNegative val="0"/>
            <c:bubble3D val="0"/>
            <c:spPr>
              <a:solidFill>
                <a:srgbClr val="FAD496"/>
              </a:solidFill>
              <a:ln>
                <a:noFill/>
              </a:ln>
              <a:effectLst/>
            </c:spPr>
            <c:extLst>
              <c:ext xmlns:c16="http://schemas.microsoft.com/office/drawing/2014/chart" uri="{C3380CC4-5D6E-409C-BE32-E72D297353CC}">
                <c16:uniqueId val="{00000033-900C-40F6-B1F5-CDD256D22C20}"/>
              </c:ext>
            </c:extLst>
          </c:dPt>
          <c:dPt>
            <c:idx val="26"/>
            <c:invertIfNegative val="0"/>
            <c:bubble3D val="0"/>
            <c:spPr>
              <a:solidFill>
                <a:srgbClr val="FAD496"/>
              </a:solidFill>
              <a:ln>
                <a:noFill/>
              </a:ln>
              <a:effectLst/>
            </c:spPr>
            <c:extLst>
              <c:ext xmlns:c16="http://schemas.microsoft.com/office/drawing/2014/chart" uri="{C3380CC4-5D6E-409C-BE32-E72D297353CC}">
                <c16:uniqueId val="{00000035-900C-40F6-B1F5-CDD256D22C20}"/>
              </c:ext>
            </c:extLst>
          </c:dPt>
          <c:dPt>
            <c:idx val="27"/>
            <c:invertIfNegative val="0"/>
            <c:bubble3D val="0"/>
            <c:spPr>
              <a:solidFill>
                <a:srgbClr val="FAD496"/>
              </a:solidFill>
              <a:ln>
                <a:noFill/>
              </a:ln>
              <a:effectLst/>
            </c:spPr>
            <c:extLst>
              <c:ext xmlns:c16="http://schemas.microsoft.com/office/drawing/2014/chart" uri="{C3380CC4-5D6E-409C-BE32-E72D297353CC}">
                <c16:uniqueId val="{00000037-900C-40F6-B1F5-CDD256D22C20}"/>
              </c:ext>
            </c:extLst>
          </c:dPt>
          <c:dPt>
            <c:idx val="28"/>
            <c:invertIfNegative val="0"/>
            <c:bubble3D val="0"/>
            <c:spPr>
              <a:solidFill>
                <a:srgbClr val="F5A82B"/>
              </a:solidFill>
              <a:ln>
                <a:noFill/>
              </a:ln>
              <a:effectLst/>
            </c:spPr>
            <c:extLst>
              <c:ext xmlns:c16="http://schemas.microsoft.com/office/drawing/2014/chart" uri="{C3380CC4-5D6E-409C-BE32-E72D297353CC}">
                <c16:uniqueId val="{00000039-900C-40F6-B1F5-CDD256D22C20}"/>
              </c:ext>
            </c:extLst>
          </c:dPt>
          <c:dPt>
            <c:idx val="29"/>
            <c:invertIfNegative val="0"/>
            <c:bubble3D val="0"/>
            <c:spPr>
              <a:solidFill>
                <a:srgbClr val="FAD496"/>
              </a:solidFill>
              <a:ln>
                <a:noFill/>
              </a:ln>
              <a:effectLst/>
            </c:spPr>
            <c:extLst>
              <c:ext xmlns:c16="http://schemas.microsoft.com/office/drawing/2014/chart" uri="{C3380CC4-5D6E-409C-BE32-E72D297353CC}">
                <c16:uniqueId val="{0000003B-900C-40F6-B1F5-CDD256D22C20}"/>
              </c:ext>
            </c:extLst>
          </c:dPt>
          <c:dPt>
            <c:idx val="30"/>
            <c:invertIfNegative val="0"/>
            <c:bubble3D val="0"/>
            <c:spPr>
              <a:solidFill>
                <a:srgbClr val="FAD496"/>
              </a:solidFill>
              <a:ln>
                <a:noFill/>
              </a:ln>
              <a:effectLst/>
            </c:spPr>
            <c:extLst>
              <c:ext xmlns:c16="http://schemas.microsoft.com/office/drawing/2014/chart" uri="{C3380CC4-5D6E-409C-BE32-E72D297353CC}">
                <c16:uniqueId val="{0000003D-900C-40F6-B1F5-CDD256D22C20}"/>
              </c:ext>
            </c:extLst>
          </c:dPt>
          <c:dPt>
            <c:idx val="31"/>
            <c:invertIfNegative val="0"/>
            <c:bubble3D val="0"/>
            <c:spPr>
              <a:solidFill>
                <a:srgbClr val="FAD496"/>
              </a:solidFill>
              <a:ln>
                <a:noFill/>
              </a:ln>
              <a:effectLst/>
            </c:spPr>
            <c:extLst>
              <c:ext xmlns:c16="http://schemas.microsoft.com/office/drawing/2014/chart" uri="{C3380CC4-5D6E-409C-BE32-E72D297353CC}">
                <c16:uniqueId val="{0000003F-900C-40F6-B1F5-CDD256D22C20}"/>
              </c:ext>
            </c:extLst>
          </c:dPt>
          <c:dPt>
            <c:idx val="32"/>
            <c:invertIfNegative val="0"/>
            <c:bubble3D val="0"/>
            <c:spPr>
              <a:solidFill>
                <a:srgbClr val="F5A82B"/>
              </a:solidFill>
              <a:ln>
                <a:noFill/>
              </a:ln>
              <a:effectLst/>
            </c:spPr>
            <c:extLst>
              <c:ext xmlns:c16="http://schemas.microsoft.com/office/drawing/2014/chart" uri="{C3380CC4-5D6E-409C-BE32-E72D297353CC}">
                <c16:uniqueId val="{00000041-900C-40F6-B1F5-CDD256D22C20}"/>
              </c:ext>
            </c:extLst>
          </c:dPt>
          <c:dPt>
            <c:idx val="33"/>
            <c:invertIfNegative val="0"/>
            <c:bubble3D val="0"/>
            <c:spPr>
              <a:solidFill>
                <a:srgbClr val="FAD496"/>
              </a:solidFill>
              <a:ln>
                <a:noFill/>
              </a:ln>
              <a:effectLst/>
            </c:spPr>
            <c:extLst>
              <c:ext xmlns:c16="http://schemas.microsoft.com/office/drawing/2014/chart" uri="{C3380CC4-5D6E-409C-BE32-E72D297353CC}">
                <c16:uniqueId val="{00000043-900C-40F6-B1F5-CDD256D22C20}"/>
              </c:ext>
            </c:extLst>
          </c:dPt>
          <c:dPt>
            <c:idx val="34"/>
            <c:invertIfNegative val="0"/>
            <c:bubble3D val="0"/>
            <c:spPr>
              <a:solidFill>
                <a:srgbClr val="FAD496"/>
              </a:solidFill>
              <a:ln>
                <a:noFill/>
              </a:ln>
              <a:effectLst/>
            </c:spPr>
            <c:extLst>
              <c:ext xmlns:c16="http://schemas.microsoft.com/office/drawing/2014/chart" uri="{C3380CC4-5D6E-409C-BE32-E72D297353CC}">
                <c16:uniqueId val="{00000045-900C-40F6-B1F5-CDD256D22C20}"/>
              </c:ext>
            </c:extLst>
          </c:dPt>
          <c:dPt>
            <c:idx val="35"/>
            <c:invertIfNegative val="0"/>
            <c:bubble3D val="0"/>
            <c:spPr>
              <a:solidFill>
                <a:srgbClr val="FAD496"/>
              </a:solidFill>
              <a:ln>
                <a:noFill/>
              </a:ln>
              <a:effectLst/>
            </c:spPr>
            <c:extLst>
              <c:ext xmlns:c16="http://schemas.microsoft.com/office/drawing/2014/chart" uri="{C3380CC4-5D6E-409C-BE32-E72D297353CC}">
                <c16:uniqueId val="{00000047-900C-40F6-B1F5-CDD256D22C20}"/>
              </c:ext>
            </c:extLst>
          </c:dPt>
          <c:dPt>
            <c:idx val="36"/>
            <c:invertIfNegative val="0"/>
            <c:bubble3D val="0"/>
            <c:spPr>
              <a:solidFill>
                <a:srgbClr val="F5A82B"/>
              </a:solidFill>
              <a:ln>
                <a:noFill/>
              </a:ln>
              <a:effectLst/>
            </c:spPr>
            <c:extLst>
              <c:ext xmlns:c16="http://schemas.microsoft.com/office/drawing/2014/chart" uri="{C3380CC4-5D6E-409C-BE32-E72D297353CC}">
                <c16:uniqueId val="{00000049-900C-40F6-B1F5-CDD256D22C20}"/>
              </c:ext>
            </c:extLst>
          </c:dPt>
          <c:dPt>
            <c:idx val="53"/>
            <c:invertIfNegative val="0"/>
            <c:bubble3D val="0"/>
            <c:spPr>
              <a:solidFill>
                <a:srgbClr val="FAD496"/>
              </a:solidFill>
              <a:ln>
                <a:noFill/>
              </a:ln>
              <a:effectLst/>
            </c:spPr>
            <c:extLst>
              <c:ext xmlns:c16="http://schemas.microsoft.com/office/drawing/2014/chart" uri="{C3380CC4-5D6E-409C-BE32-E72D297353CC}">
                <c16:uniqueId val="{0000004B-900C-40F6-B1F5-CDD256D22C20}"/>
              </c:ext>
            </c:extLst>
          </c:dPt>
          <c:dLbls>
            <c:dLbl>
              <c:idx val="36"/>
              <c:layout>
                <c:manualLayout>
                  <c:x val="0"/>
                  <c:y val="-0.2520618272023121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9-900C-40F6-B1F5-CDD256D22C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'F6'!$A$39:$B$75</c:f>
              <c:multiLvlStrCache>
                <c:ptCount val="3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'F6'!$E$39:$E$75</c:f>
              <c:numCache>
                <c:formatCode>0.0</c:formatCode>
                <c:ptCount val="37"/>
                <c:pt idx="0">
                  <c:v>2.97912106215577</c:v>
                </c:pt>
                <c:pt idx="1">
                  <c:v>4.8527170164138802</c:v>
                </c:pt>
                <c:pt idx="2">
                  <c:v>5.4025050839008504</c:v>
                </c:pt>
                <c:pt idx="3">
                  <c:v>5.25813057233613</c:v>
                </c:pt>
                <c:pt idx="4">
                  <c:v>5.1025220044846398</c:v>
                </c:pt>
                <c:pt idx="5">
                  <c:v>2.4747578778221602</c:v>
                </c:pt>
                <c:pt idx="6">
                  <c:v>1.1615865518989099</c:v>
                </c:pt>
                <c:pt idx="7">
                  <c:v>1.4440736583589899</c:v>
                </c:pt>
                <c:pt idx="8">
                  <c:v>1.58901253801529</c:v>
                </c:pt>
                <c:pt idx="9">
                  <c:v>5.0860837626419197</c:v>
                </c:pt>
                <c:pt idx="10">
                  <c:v>8.1869811478125598</c:v>
                </c:pt>
                <c:pt idx="11">
                  <c:v>8.5699520810712304</c:v>
                </c:pt>
                <c:pt idx="12">
                  <c:v>7.7462855741885104</c:v>
                </c:pt>
                <c:pt idx="13">
                  <c:v>6.5278778917553497</c:v>
                </c:pt>
                <c:pt idx="14">
                  <c:v>4.7448981567872002</c:v>
                </c:pt>
                <c:pt idx="15">
                  <c:v>4.1206697248027604</c:v>
                </c:pt>
                <c:pt idx="16">
                  <c:v>6.4963031801186499</c:v>
                </c:pt>
                <c:pt idx="17">
                  <c:v>7.3044590496288198</c:v>
                </c:pt>
                <c:pt idx="18">
                  <c:v>8.9452728099304295</c:v>
                </c:pt>
                <c:pt idx="19">
                  <c:v>10.811977961635799</c:v>
                </c:pt>
                <c:pt idx="20">
                  <c:v>10.991474948954099</c:v>
                </c:pt>
                <c:pt idx="21">
                  <c:v>11.432762477248</c:v>
                </c:pt>
                <c:pt idx="22">
                  <c:v>11.326007013681201</c:v>
                </c:pt>
                <c:pt idx="23">
                  <c:v>11.521485878039901</c:v>
                </c:pt>
                <c:pt idx="24">
                  <c:v>11.210581149704099</c:v>
                </c:pt>
                <c:pt idx="25">
                  <c:v>11.4349869240895</c:v>
                </c:pt>
                <c:pt idx="26">
                  <c:v>11.108244148358301</c:v>
                </c:pt>
                <c:pt idx="27">
                  <c:v>10.3102617675841</c:v>
                </c:pt>
                <c:pt idx="28">
                  <c:v>9.4065499828866397</c:v>
                </c:pt>
                <c:pt idx="29">
                  <c:v>8.0666737209504191</c:v>
                </c:pt>
                <c:pt idx="30">
                  <c:v>7.1545609386530797</c:v>
                </c:pt>
                <c:pt idx="31">
                  <c:v>7.4555874978204697</c:v>
                </c:pt>
                <c:pt idx="32">
                  <c:v>8.4829354558623198</c:v>
                </c:pt>
                <c:pt idx="33">
                  <c:v>9.1523007596998198</c:v>
                </c:pt>
                <c:pt idx="34">
                  <c:v>9.7338338787837007</c:v>
                </c:pt>
                <c:pt idx="35">
                  <c:v>8.7423647008529208</c:v>
                </c:pt>
                <c:pt idx="36">
                  <c:v>7.8546639280402397</c:v>
                </c:pt>
              </c:numCache>
            </c:numRef>
          </c:val>
          <c:extLst>
            <c:ext xmlns:c16="http://schemas.microsoft.com/office/drawing/2014/chart" uri="{C3380CC4-5D6E-409C-BE32-E72D297353CC}">
              <c16:uniqueId val="{0000004C-900C-40F6-B1F5-CDD256D22C20}"/>
            </c:ext>
          </c:extLst>
        </c:ser>
        <c:dLbls>
          <c:showLegendKey val="0"/>
          <c:showVal val="0"/>
          <c:showCatName val="0"/>
          <c:showSerName val="0"/>
          <c:showPercent val="0"/>
          <c:showBubbleSize val="0"/>
        </c:dLbls>
        <c:gapWidth val="150"/>
        <c:axId val="271797672"/>
        <c:axId val="271800952"/>
      </c:barChart>
      <c:lineChart>
        <c:grouping val="standard"/>
        <c:varyColors val="0"/>
        <c:ser>
          <c:idx val="1"/>
          <c:order val="1"/>
          <c:tx>
            <c:strRef>
              <c:f>'F6'!$G$5</c:f>
              <c:strCache>
                <c:ptCount val="1"/>
                <c:pt idx="0">
                  <c:v>Monterrey</c:v>
                </c:pt>
              </c:strCache>
            </c:strRef>
          </c:tx>
          <c:spPr>
            <a:ln w="47625" cap="rnd">
              <a:solidFill>
                <a:schemeClr val="bg2">
                  <a:lumMod val="50000"/>
                </a:schemeClr>
              </a:solidFill>
              <a:prstDash val="sysDot"/>
              <a:round/>
            </a:ln>
            <a:effectLst/>
          </c:spPr>
          <c:marker>
            <c:symbol val="none"/>
          </c:marker>
          <c:dLbls>
            <c:dLbl>
              <c:idx val="36"/>
              <c:layout>
                <c:manualLayout>
                  <c:x val="0"/>
                  <c:y val="-0.3324293663102957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D-900C-40F6-B1F5-CDD256D22C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'F6'!$I$39:$I$75</c:f>
              <c:numCache>
                <c:formatCode>0.0</c:formatCode>
                <c:ptCount val="37"/>
                <c:pt idx="0">
                  <c:v>3.1852971140906301</c:v>
                </c:pt>
                <c:pt idx="1">
                  <c:v>4.6622696416922302</c:v>
                </c:pt>
                <c:pt idx="2">
                  <c:v>4.9130337230736298</c:v>
                </c:pt>
                <c:pt idx="3">
                  <c:v>4.6647344305723797</c:v>
                </c:pt>
                <c:pt idx="4">
                  <c:v>4.1297063695110898</c:v>
                </c:pt>
                <c:pt idx="5">
                  <c:v>2.42755421043621</c:v>
                </c:pt>
                <c:pt idx="6">
                  <c:v>1.9208789468065901</c:v>
                </c:pt>
                <c:pt idx="7">
                  <c:v>2.8091680681408699</c:v>
                </c:pt>
                <c:pt idx="8">
                  <c:v>3.60841624274157</c:v>
                </c:pt>
                <c:pt idx="9">
                  <c:v>7.2705536377981401</c:v>
                </c:pt>
                <c:pt idx="10">
                  <c:v>10.0185659544951</c:v>
                </c:pt>
                <c:pt idx="11">
                  <c:v>9.8176919896800996</c:v>
                </c:pt>
                <c:pt idx="12">
                  <c:v>9.0337487376512406</c:v>
                </c:pt>
                <c:pt idx="13">
                  <c:v>7.3237161244282802</c:v>
                </c:pt>
                <c:pt idx="14">
                  <c:v>5.77228029758317</c:v>
                </c:pt>
                <c:pt idx="15">
                  <c:v>5.9185386492258703</c:v>
                </c:pt>
                <c:pt idx="16">
                  <c:v>7.8410595515009804</c:v>
                </c:pt>
                <c:pt idx="17">
                  <c:v>8.2430587820422296</c:v>
                </c:pt>
                <c:pt idx="18">
                  <c:v>8.7831449231747794</c:v>
                </c:pt>
                <c:pt idx="19">
                  <c:v>9.7641075422492793</c:v>
                </c:pt>
                <c:pt idx="20">
                  <c:v>9.5927527940119308</c:v>
                </c:pt>
                <c:pt idx="21">
                  <c:v>9.6257744162783201</c:v>
                </c:pt>
                <c:pt idx="22">
                  <c:v>10.0378629234822</c:v>
                </c:pt>
                <c:pt idx="23">
                  <c:v>9.9309771309078307</c:v>
                </c:pt>
                <c:pt idx="24">
                  <c:v>9.4004861528878401</c:v>
                </c:pt>
                <c:pt idx="25">
                  <c:v>9.5183725620102901</c:v>
                </c:pt>
                <c:pt idx="26">
                  <c:v>8.6331440348158299</c:v>
                </c:pt>
                <c:pt idx="27">
                  <c:v>8.0599095837047106</c:v>
                </c:pt>
                <c:pt idx="28">
                  <c:v>7.5708296914481803</c:v>
                </c:pt>
                <c:pt idx="29">
                  <c:v>6.8016993683821099</c:v>
                </c:pt>
                <c:pt idx="30">
                  <c:v>6.7995094929779798</c:v>
                </c:pt>
                <c:pt idx="31">
                  <c:v>7.0953065988430097</c:v>
                </c:pt>
                <c:pt idx="32">
                  <c:v>8.17190753378922</c:v>
                </c:pt>
                <c:pt idx="33">
                  <c:v>8.8075527331525905</c:v>
                </c:pt>
                <c:pt idx="34">
                  <c:v>8.6563675305450207</c:v>
                </c:pt>
                <c:pt idx="35">
                  <c:v>8.3725043526940794</c:v>
                </c:pt>
                <c:pt idx="36">
                  <c:v>7.9099392682565401</c:v>
                </c:pt>
              </c:numCache>
            </c:numRef>
          </c:val>
          <c:smooth val="0"/>
          <c:extLst>
            <c:ext xmlns:c16="http://schemas.microsoft.com/office/drawing/2014/chart" uri="{C3380CC4-5D6E-409C-BE32-E72D297353CC}">
              <c16:uniqueId val="{0000004E-900C-40F6-B1F5-CDD256D22C20}"/>
            </c:ext>
          </c:extLst>
        </c:ser>
        <c:ser>
          <c:idx val="4"/>
          <c:order val="2"/>
          <c:tx>
            <c:strRef>
              <c:f>'F6'!$S$5</c:f>
              <c:strCache>
                <c:ptCount val="1"/>
                <c:pt idx="0">
                  <c:v>Valle de México</c:v>
                </c:pt>
              </c:strCache>
            </c:strRef>
          </c:tx>
          <c:spPr>
            <a:ln w="38100" cap="rnd">
              <a:solidFill>
                <a:srgbClr val="FF6C37"/>
              </a:solidFill>
              <a:prstDash val="dashDot"/>
              <a:round/>
            </a:ln>
            <a:effectLst/>
          </c:spPr>
          <c:marker>
            <c:symbol val="none"/>
          </c:marker>
          <c:dPt>
            <c:idx val="33"/>
            <c:marker>
              <c:symbol val="circle"/>
              <c:size val="5"/>
              <c:spPr>
                <a:solidFill>
                  <a:srgbClr val="F5A82B">
                    <a:alpha val="97000"/>
                  </a:srgbClr>
                </a:solidFill>
                <a:ln w="9525">
                  <a:solidFill>
                    <a:srgbClr val="FF6C37"/>
                  </a:solidFill>
                </a:ln>
                <a:effectLst/>
              </c:spPr>
            </c:marker>
            <c:bubble3D val="0"/>
            <c:extLst>
              <c:ext xmlns:c16="http://schemas.microsoft.com/office/drawing/2014/chart" uri="{C3380CC4-5D6E-409C-BE32-E72D297353CC}">
                <c16:uniqueId val="{0000004F-900C-40F6-B1F5-CDD256D22C20}"/>
              </c:ext>
            </c:extLst>
          </c:dPt>
          <c:dLbls>
            <c:dLbl>
              <c:idx val="36"/>
              <c:layout>
                <c:manualLayout>
                  <c:x val="0"/>
                  <c:y val="-0.2849394568373964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0-900C-40F6-B1F5-CDD256D22C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'F6'!$U$39:$U$75</c:f>
              <c:numCache>
                <c:formatCode>0.0</c:formatCode>
                <c:ptCount val="37"/>
                <c:pt idx="0">
                  <c:v>5.0460556690280702</c:v>
                </c:pt>
                <c:pt idx="1">
                  <c:v>6.1484605184744403</c:v>
                </c:pt>
                <c:pt idx="2">
                  <c:v>6.7865555608326504</c:v>
                </c:pt>
                <c:pt idx="3">
                  <c:v>7.2759201430274301</c:v>
                </c:pt>
                <c:pt idx="4">
                  <c:v>7.5518473829338397</c:v>
                </c:pt>
                <c:pt idx="5">
                  <c:v>6.50708179847976</c:v>
                </c:pt>
                <c:pt idx="6">
                  <c:v>5.7423373429278604</c:v>
                </c:pt>
                <c:pt idx="7">
                  <c:v>6.3743024364251601</c:v>
                </c:pt>
                <c:pt idx="8">
                  <c:v>6.6836323653363099</c:v>
                </c:pt>
                <c:pt idx="9">
                  <c:v>10.0444017080256</c:v>
                </c:pt>
                <c:pt idx="10">
                  <c:v>13.044977448800401</c:v>
                </c:pt>
                <c:pt idx="11">
                  <c:v>13.318241792202601</c:v>
                </c:pt>
                <c:pt idx="12">
                  <c:v>13.002314472950401</c:v>
                </c:pt>
                <c:pt idx="13">
                  <c:v>10.9531884359399</c:v>
                </c:pt>
                <c:pt idx="14">
                  <c:v>8.9595924997291299</c:v>
                </c:pt>
                <c:pt idx="15">
                  <c:v>8.2111886499188493</c:v>
                </c:pt>
                <c:pt idx="16">
                  <c:v>9.5367119777176601</c:v>
                </c:pt>
                <c:pt idx="17">
                  <c:v>9.7811609414273093</c:v>
                </c:pt>
                <c:pt idx="18">
                  <c:v>10.2409185132384</c:v>
                </c:pt>
                <c:pt idx="19">
                  <c:v>10.6379729068458</c:v>
                </c:pt>
                <c:pt idx="20">
                  <c:v>9.8802627000609693</c:v>
                </c:pt>
                <c:pt idx="21">
                  <c:v>9.6233537346282798</c:v>
                </c:pt>
                <c:pt idx="22">
                  <c:v>9.7352429445935602</c:v>
                </c:pt>
                <c:pt idx="23">
                  <c:v>10.009778336067599</c:v>
                </c:pt>
                <c:pt idx="24">
                  <c:v>10.1685771672442</c:v>
                </c:pt>
                <c:pt idx="25">
                  <c:v>10.480828492759899</c:v>
                </c:pt>
                <c:pt idx="26">
                  <c:v>8.7501210231258497</c:v>
                </c:pt>
                <c:pt idx="27">
                  <c:v>7.0115999417115003</c:v>
                </c:pt>
                <c:pt idx="28">
                  <c:v>5.7379729642704298</c:v>
                </c:pt>
                <c:pt idx="29">
                  <c:v>2.9285548158204802</c:v>
                </c:pt>
                <c:pt idx="30">
                  <c:v>1.0758364010874599</c:v>
                </c:pt>
                <c:pt idx="31">
                  <c:v>0.95265469987342299</c:v>
                </c:pt>
                <c:pt idx="32">
                  <c:v>1.48705285953432</c:v>
                </c:pt>
                <c:pt idx="33">
                  <c:v>3.6847583073228698</c:v>
                </c:pt>
                <c:pt idx="34">
                  <c:v>6.4493249464639302</c:v>
                </c:pt>
                <c:pt idx="35">
                  <c:v>7.1326300992556897</c:v>
                </c:pt>
                <c:pt idx="36">
                  <c:v>6.3552894211576803</c:v>
                </c:pt>
              </c:numCache>
            </c:numRef>
          </c:val>
          <c:smooth val="0"/>
          <c:extLst>
            <c:ext xmlns:c16="http://schemas.microsoft.com/office/drawing/2014/chart" uri="{C3380CC4-5D6E-409C-BE32-E72D297353CC}">
              <c16:uniqueId val="{00000051-900C-40F6-B1F5-CDD256D22C20}"/>
            </c:ext>
          </c:extLst>
        </c:ser>
        <c:ser>
          <c:idx val="5"/>
          <c:order val="3"/>
          <c:tx>
            <c:strRef>
              <c:f>'F6'!$W$5</c:f>
              <c:strCache>
                <c:ptCount val="1"/>
                <c:pt idx="0">
                  <c:v>Nacional</c:v>
                </c:pt>
              </c:strCache>
            </c:strRef>
          </c:tx>
          <c:spPr>
            <a:ln w="38100" cap="rnd">
              <a:solidFill>
                <a:srgbClr val="95682B"/>
              </a:solidFill>
              <a:prstDash val="dash"/>
              <a:round/>
            </a:ln>
            <a:effectLst/>
          </c:spPr>
          <c:marker>
            <c:symbol val="none"/>
          </c:marker>
          <c:dPt>
            <c:idx val="34"/>
            <c:marker>
              <c:symbol val="circle"/>
              <c:size val="4"/>
              <c:spPr>
                <a:solidFill>
                  <a:srgbClr val="606868"/>
                </a:solidFill>
                <a:ln w="9525">
                  <a:solidFill>
                    <a:srgbClr val="606868"/>
                  </a:solidFill>
                </a:ln>
                <a:effectLst/>
              </c:spPr>
            </c:marker>
            <c:bubble3D val="0"/>
            <c:extLst>
              <c:ext xmlns:c16="http://schemas.microsoft.com/office/drawing/2014/chart" uri="{C3380CC4-5D6E-409C-BE32-E72D297353CC}">
                <c16:uniqueId val="{00000052-900C-40F6-B1F5-CDD256D22C20}"/>
              </c:ext>
            </c:extLst>
          </c:dPt>
          <c:dLbls>
            <c:dLbl>
              <c:idx val="36"/>
              <c:layout>
                <c:manualLayout>
                  <c:x val="0"/>
                  <c:y val="-0.2520618272023121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3-900C-40F6-B1F5-CDD256D22C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'F6'!$Y$39:$Y$75</c:f>
              <c:numCache>
                <c:formatCode>0.0</c:formatCode>
                <c:ptCount val="37"/>
                <c:pt idx="0">
                  <c:v>3.78125531959641</c:v>
                </c:pt>
                <c:pt idx="1">
                  <c:v>5.0949026748940103</c:v>
                </c:pt>
                <c:pt idx="2">
                  <c:v>5.70500825277926</c:v>
                </c:pt>
                <c:pt idx="3">
                  <c:v>5.8626357242548703</c:v>
                </c:pt>
                <c:pt idx="4">
                  <c:v>5.6965632963787298</c:v>
                </c:pt>
                <c:pt idx="5">
                  <c:v>4.2043286959509301</c:v>
                </c:pt>
                <c:pt idx="6">
                  <c:v>3.3505533583754601</c:v>
                </c:pt>
                <c:pt idx="7">
                  <c:v>3.8416102660601599</c:v>
                </c:pt>
                <c:pt idx="8">
                  <c:v>4.3182892897902301</c:v>
                </c:pt>
                <c:pt idx="9">
                  <c:v>7.6579718793517797</c:v>
                </c:pt>
                <c:pt idx="10">
                  <c:v>10.3212452281286</c:v>
                </c:pt>
                <c:pt idx="11">
                  <c:v>10.221168988795901</c:v>
                </c:pt>
                <c:pt idx="12">
                  <c:v>9.5607307633978298</c:v>
                </c:pt>
                <c:pt idx="13">
                  <c:v>7.7905223586772996</c:v>
                </c:pt>
                <c:pt idx="14">
                  <c:v>6.0896139111913401</c:v>
                </c:pt>
                <c:pt idx="15">
                  <c:v>5.8685491309956799</c:v>
                </c:pt>
                <c:pt idx="16">
                  <c:v>7.3643549575412202</c:v>
                </c:pt>
                <c:pt idx="17">
                  <c:v>7.48163819706655</c:v>
                </c:pt>
                <c:pt idx="18">
                  <c:v>7.8988172537649302</c:v>
                </c:pt>
                <c:pt idx="19">
                  <c:v>8.5655551498749603</c:v>
                </c:pt>
                <c:pt idx="20">
                  <c:v>8.4282565512997305</c:v>
                </c:pt>
                <c:pt idx="21">
                  <c:v>8.6693872329718396</c:v>
                </c:pt>
                <c:pt idx="22">
                  <c:v>9.04798378417739</c:v>
                </c:pt>
                <c:pt idx="23">
                  <c:v>9.3160180545292608</c:v>
                </c:pt>
                <c:pt idx="24">
                  <c:v>9.0328481463245698</c:v>
                </c:pt>
                <c:pt idx="25">
                  <c:v>9.1783516548587905</c:v>
                </c:pt>
                <c:pt idx="26">
                  <c:v>8.4420501858642396</c:v>
                </c:pt>
                <c:pt idx="27">
                  <c:v>7.6581740414667596</c:v>
                </c:pt>
                <c:pt idx="28">
                  <c:v>7.0371712645956004</c:v>
                </c:pt>
                <c:pt idx="29">
                  <c:v>5.7658184083183599</c:v>
                </c:pt>
                <c:pt idx="30">
                  <c:v>5.0376681839464004</c:v>
                </c:pt>
                <c:pt idx="31">
                  <c:v>5.37928909640637</c:v>
                </c:pt>
                <c:pt idx="32">
                  <c:v>6.5047580941783396</c:v>
                </c:pt>
                <c:pt idx="33">
                  <c:v>7.7772757853451102</c:v>
                </c:pt>
                <c:pt idx="34">
                  <c:v>8.6620658940403494</c:v>
                </c:pt>
                <c:pt idx="35">
                  <c:v>8.4938684020762203</c:v>
                </c:pt>
                <c:pt idx="36">
                  <c:v>7.7422310452775598</c:v>
                </c:pt>
              </c:numCache>
            </c:numRef>
          </c:val>
          <c:smooth val="0"/>
          <c:extLst>
            <c:ext xmlns:c16="http://schemas.microsoft.com/office/drawing/2014/chart" uri="{C3380CC4-5D6E-409C-BE32-E72D297353CC}">
              <c16:uniqueId val="{00000054-900C-40F6-B1F5-CDD256D22C20}"/>
            </c:ext>
          </c:extLst>
        </c:ser>
        <c:dLbls>
          <c:showLegendKey val="0"/>
          <c:showVal val="0"/>
          <c:showCatName val="0"/>
          <c:showSerName val="0"/>
          <c:showPercent val="0"/>
          <c:showBubbleSize val="0"/>
        </c:dLbls>
        <c:marker val="1"/>
        <c:smooth val="0"/>
        <c:axId val="271797672"/>
        <c:axId val="271800952"/>
        <c:extLst/>
      </c:lineChart>
      <c:catAx>
        <c:axId val="27179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800952"/>
        <c:crosses val="autoZero"/>
        <c:auto val="1"/>
        <c:lblAlgn val="ctr"/>
        <c:lblOffset val="100"/>
        <c:noMultiLvlLbl val="0"/>
      </c:catAx>
      <c:valAx>
        <c:axId val="271800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7976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4B60-422A-8535-D40AFD2942B6}"/>
              </c:ext>
            </c:extLst>
          </c:dPt>
          <c:dPt>
            <c:idx val="2"/>
            <c:invertIfNegative val="0"/>
            <c:bubble3D val="0"/>
            <c:extLst>
              <c:ext xmlns:c16="http://schemas.microsoft.com/office/drawing/2014/chart" uri="{C3380CC4-5D6E-409C-BE32-E72D297353CC}">
                <c16:uniqueId val="{00000001-4B60-422A-8535-D40AFD2942B6}"/>
              </c:ext>
            </c:extLst>
          </c:dPt>
          <c:dPt>
            <c:idx val="3"/>
            <c:invertIfNegative val="0"/>
            <c:bubble3D val="0"/>
            <c:extLst>
              <c:ext xmlns:c16="http://schemas.microsoft.com/office/drawing/2014/chart" uri="{C3380CC4-5D6E-409C-BE32-E72D297353CC}">
                <c16:uniqueId val="{00000002-4B60-422A-8535-D40AFD2942B6}"/>
              </c:ext>
            </c:extLst>
          </c:dPt>
          <c:dPt>
            <c:idx val="4"/>
            <c:invertIfNegative val="0"/>
            <c:bubble3D val="0"/>
            <c:extLst>
              <c:ext xmlns:c16="http://schemas.microsoft.com/office/drawing/2014/chart" uri="{C3380CC4-5D6E-409C-BE32-E72D297353CC}">
                <c16:uniqueId val="{00000003-4B60-422A-8535-D40AFD2942B6}"/>
              </c:ext>
            </c:extLst>
          </c:dPt>
          <c:dPt>
            <c:idx val="5"/>
            <c:invertIfNegative val="0"/>
            <c:bubble3D val="0"/>
            <c:extLst>
              <c:ext xmlns:c16="http://schemas.microsoft.com/office/drawing/2014/chart" uri="{C3380CC4-5D6E-409C-BE32-E72D297353CC}">
                <c16:uniqueId val="{00000004-4B60-422A-8535-D40AFD2942B6}"/>
              </c:ext>
            </c:extLst>
          </c:dPt>
          <c:dPt>
            <c:idx val="6"/>
            <c:invertIfNegative val="0"/>
            <c:bubble3D val="0"/>
            <c:extLst>
              <c:ext xmlns:c16="http://schemas.microsoft.com/office/drawing/2014/chart" uri="{C3380CC4-5D6E-409C-BE32-E72D297353CC}">
                <c16:uniqueId val="{00000005-4B60-422A-8535-D40AFD2942B6}"/>
              </c:ext>
            </c:extLst>
          </c:dPt>
          <c:dPt>
            <c:idx val="8"/>
            <c:invertIfNegative val="0"/>
            <c:bubble3D val="0"/>
            <c:extLst>
              <c:ext xmlns:c16="http://schemas.microsoft.com/office/drawing/2014/chart" uri="{C3380CC4-5D6E-409C-BE32-E72D297353CC}">
                <c16:uniqueId val="{00000006-4B60-422A-8535-D40AFD2942B6}"/>
              </c:ext>
            </c:extLst>
          </c:dPt>
          <c:dPt>
            <c:idx val="9"/>
            <c:invertIfNegative val="0"/>
            <c:bubble3D val="0"/>
            <c:extLst>
              <c:ext xmlns:c16="http://schemas.microsoft.com/office/drawing/2014/chart" uri="{C3380CC4-5D6E-409C-BE32-E72D297353CC}">
                <c16:uniqueId val="{00000007-4B60-422A-8535-D40AFD2942B6}"/>
              </c:ext>
            </c:extLst>
          </c:dPt>
          <c:dPt>
            <c:idx val="10"/>
            <c:invertIfNegative val="0"/>
            <c:bubble3D val="0"/>
            <c:extLst>
              <c:ext xmlns:c16="http://schemas.microsoft.com/office/drawing/2014/chart" uri="{C3380CC4-5D6E-409C-BE32-E72D297353CC}">
                <c16:uniqueId val="{00000008-4B60-422A-8535-D40AFD2942B6}"/>
              </c:ext>
            </c:extLst>
          </c:dPt>
          <c:dPt>
            <c:idx val="11"/>
            <c:invertIfNegative val="0"/>
            <c:bubble3D val="0"/>
            <c:extLst>
              <c:ext xmlns:c16="http://schemas.microsoft.com/office/drawing/2014/chart" uri="{C3380CC4-5D6E-409C-BE32-E72D297353CC}">
                <c16:uniqueId val="{00000009-4B60-422A-8535-D40AFD2942B6}"/>
              </c:ext>
            </c:extLst>
          </c:dPt>
          <c:dPt>
            <c:idx val="12"/>
            <c:invertIfNegative val="0"/>
            <c:bubble3D val="0"/>
            <c:extLst>
              <c:ext xmlns:c16="http://schemas.microsoft.com/office/drawing/2014/chart" uri="{C3380CC4-5D6E-409C-BE32-E72D297353CC}">
                <c16:uniqueId val="{0000000A-4B60-422A-8535-D40AFD2942B6}"/>
              </c:ext>
            </c:extLst>
          </c:dPt>
          <c:dPt>
            <c:idx val="13"/>
            <c:invertIfNegative val="0"/>
            <c:bubble3D val="0"/>
            <c:extLst>
              <c:ext xmlns:c16="http://schemas.microsoft.com/office/drawing/2014/chart" uri="{C3380CC4-5D6E-409C-BE32-E72D297353CC}">
                <c16:uniqueId val="{0000000B-4B60-422A-8535-D40AFD2942B6}"/>
              </c:ext>
            </c:extLst>
          </c:dPt>
          <c:dPt>
            <c:idx val="14"/>
            <c:invertIfNegative val="0"/>
            <c:bubble3D val="0"/>
            <c:extLst>
              <c:ext xmlns:c16="http://schemas.microsoft.com/office/drawing/2014/chart" uri="{C3380CC4-5D6E-409C-BE32-E72D297353CC}">
                <c16:uniqueId val="{0000000C-4B60-422A-8535-D40AFD2942B6}"/>
              </c:ext>
            </c:extLst>
          </c:dPt>
          <c:dPt>
            <c:idx val="15"/>
            <c:invertIfNegative val="0"/>
            <c:bubble3D val="0"/>
            <c:spPr>
              <a:solidFill>
                <a:srgbClr val="595959"/>
              </a:solidFill>
            </c:spPr>
            <c:extLst>
              <c:ext xmlns:c16="http://schemas.microsoft.com/office/drawing/2014/chart" uri="{C3380CC4-5D6E-409C-BE32-E72D297353CC}">
                <c16:uniqueId val="{0000000E-4B60-422A-8535-D40AFD2942B6}"/>
              </c:ext>
            </c:extLst>
          </c:dPt>
          <c:dPt>
            <c:idx val="17"/>
            <c:invertIfNegative val="0"/>
            <c:bubble3D val="0"/>
            <c:extLst>
              <c:ext xmlns:c16="http://schemas.microsoft.com/office/drawing/2014/chart" uri="{C3380CC4-5D6E-409C-BE32-E72D297353CC}">
                <c16:uniqueId val="{0000000F-4B60-422A-8535-D40AFD2942B6}"/>
              </c:ext>
            </c:extLst>
          </c:dPt>
          <c:dPt>
            <c:idx val="19"/>
            <c:invertIfNegative val="0"/>
            <c:bubble3D val="0"/>
            <c:extLst>
              <c:ext xmlns:c16="http://schemas.microsoft.com/office/drawing/2014/chart" uri="{C3380CC4-5D6E-409C-BE32-E72D297353CC}">
                <c16:uniqueId val="{00000010-4B60-422A-8535-D40AFD2942B6}"/>
              </c:ext>
            </c:extLst>
          </c:dPt>
          <c:dPt>
            <c:idx val="20"/>
            <c:invertIfNegative val="0"/>
            <c:bubble3D val="0"/>
            <c:extLst>
              <c:ext xmlns:c16="http://schemas.microsoft.com/office/drawing/2014/chart" uri="{C3380CC4-5D6E-409C-BE32-E72D297353CC}">
                <c16:uniqueId val="{00000011-4B60-422A-8535-D40AFD2942B6}"/>
              </c:ext>
            </c:extLst>
          </c:dPt>
          <c:dPt>
            <c:idx val="21"/>
            <c:invertIfNegative val="0"/>
            <c:bubble3D val="0"/>
            <c:extLst>
              <c:ext xmlns:c16="http://schemas.microsoft.com/office/drawing/2014/chart" uri="{C3380CC4-5D6E-409C-BE32-E72D297353CC}">
                <c16:uniqueId val="{00000012-4B60-422A-8535-D40AFD2942B6}"/>
              </c:ext>
            </c:extLst>
          </c:dPt>
          <c:dPt>
            <c:idx val="22"/>
            <c:invertIfNegative val="0"/>
            <c:bubble3D val="0"/>
            <c:extLst>
              <c:ext xmlns:c16="http://schemas.microsoft.com/office/drawing/2014/chart" uri="{C3380CC4-5D6E-409C-BE32-E72D297353CC}">
                <c16:uniqueId val="{00000013-4B60-422A-8535-D40AFD2942B6}"/>
              </c:ext>
            </c:extLst>
          </c:dPt>
          <c:dPt>
            <c:idx val="23"/>
            <c:invertIfNegative val="0"/>
            <c:bubble3D val="0"/>
            <c:extLst>
              <c:ext xmlns:c16="http://schemas.microsoft.com/office/drawing/2014/chart" uri="{C3380CC4-5D6E-409C-BE32-E72D297353CC}">
                <c16:uniqueId val="{00000014-4B60-422A-8535-D40AFD2942B6}"/>
              </c:ext>
            </c:extLst>
          </c:dPt>
          <c:dPt>
            <c:idx val="24"/>
            <c:invertIfNegative val="0"/>
            <c:bubble3D val="0"/>
            <c:extLst>
              <c:ext xmlns:c16="http://schemas.microsoft.com/office/drawing/2014/chart" uri="{C3380CC4-5D6E-409C-BE32-E72D297353CC}">
                <c16:uniqueId val="{00000015-4B60-422A-8535-D40AFD2942B6}"/>
              </c:ext>
            </c:extLst>
          </c:dPt>
          <c:dPt>
            <c:idx val="25"/>
            <c:invertIfNegative val="0"/>
            <c:bubble3D val="0"/>
            <c:spPr>
              <a:solidFill>
                <a:srgbClr val="595959"/>
              </a:solidFill>
            </c:spPr>
            <c:extLst>
              <c:ext xmlns:c16="http://schemas.microsoft.com/office/drawing/2014/chart" uri="{C3380CC4-5D6E-409C-BE32-E72D297353CC}">
                <c16:uniqueId val="{00000017-4B60-422A-8535-D40AFD2942B6}"/>
              </c:ext>
            </c:extLst>
          </c:dPt>
          <c:dPt>
            <c:idx val="26"/>
            <c:invertIfNegative val="0"/>
            <c:bubble3D val="0"/>
            <c:extLst>
              <c:ext xmlns:c16="http://schemas.microsoft.com/office/drawing/2014/chart" uri="{C3380CC4-5D6E-409C-BE32-E72D297353CC}">
                <c16:uniqueId val="{00000018-4B60-422A-8535-D40AFD2942B6}"/>
              </c:ext>
            </c:extLst>
          </c:dPt>
          <c:dPt>
            <c:idx val="27"/>
            <c:invertIfNegative val="0"/>
            <c:bubble3D val="0"/>
            <c:extLst>
              <c:ext xmlns:c16="http://schemas.microsoft.com/office/drawing/2014/chart" uri="{C3380CC4-5D6E-409C-BE32-E72D297353CC}">
                <c16:uniqueId val="{00000019-4B60-422A-8535-D40AFD2942B6}"/>
              </c:ext>
            </c:extLst>
          </c:dPt>
          <c:dPt>
            <c:idx val="30"/>
            <c:invertIfNegative val="0"/>
            <c:bubble3D val="0"/>
            <c:extLst>
              <c:ext xmlns:c16="http://schemas.microsoft.com/office/drawing/2014/chart" uri="{C3380CC4-5D6E-409C-BE32-E72D297353CC}">
                <c16:uniqueId val="{0000001A-4B60-422A-8535-D40AFD2942B6}"/>
              </c:ext>
            </c:extLst>
          </c:dPt>
          <c:dPt>
            <c:idx val="32"/>
            <c:invertIfNegative val="0"/>
            <c:bubble3D val="0"/>
            <c:extLst>
              <c:ext xmlns:c16="http://schemas.microsoft.com/office/drawing/2014/chart" uri="{C3380CC4-5D6E-409C-BE32-E72D297353CC}">
                <c16:uniqueId val="{0000001B-4B60-422A-8535-D40AFD2942B6}"/>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60-422A-8535-D40AFD2942B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60-422A-8535-D40AFD2942B6}"/>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60-422A-8535-D40AFD2942B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60-422A-8535-D40AFD2942B6}"/>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60-422A-8535-D40AFD2942B6}"/>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60-422A-8535-D40AFD2942B6}"/>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60-422A-8535-D40AFD2942B6}"/>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60-422A-8535-D40AFD2942B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60-422A-8535-D40AFD2942B6}"/>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60-422A-8535-D40AFD2942B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B60-422A-8535-D40AFD2942B6}"/>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B60-422A-8535-D40AFD2942B6}"/>
                </c:ext>
              </c:extLst>
            </c:dLbl>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B60-422A-8535-D40AFD2942B6}"/>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B60-422A-8535-D40AFD2942B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B60-422A-8535-D40AFD2942B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B60-422A-8535-D40AFD2942B6}"/>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B60-422A-8535-D40AFD2942B6}"/>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B60-422A-8535-D40AFD2942B6}"/>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B60-422A-8535-D40AFD2942B6}"/>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B60-422A-8535-D40AFD2942B6}"/>
                </c:ext>
              </c:extLst>
            </c:dLbl>
            <c:dLbl>
              <c:idx val="2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B60-422A-8535-D40AFD2942B6}"/>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B60-422A-8535-D40AFD2942B6}"/>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B60-422A-8535-D40AFD2942B6}"/>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B60-422A-8535-D40AFD2942B6}"/>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'F54'!$A$7:$A$39</c:f>
              <c:strCache>
                <c:ptCount val="33"/>
                <c:pt idx="0">
                  <c:v>Tamaulipas</c:v>
                </c:pt>
                <c:pt idx="1">
                  <c:v>Chihuahua</c:v>
                </c:pt>
                <c:pt idx="2">
                  <c:v>Tabasco</c:v>
                </c:pt>
                <c:pt idx="3">
                  <c:v>Veracruz</c:v>
                </c:pt>
                <c:pt idx="4">
                  <c:v>Morelos</c:v>
                </c:pt>
                <c:pt idx="5">
                  <c:v>Chiapas</c:v>
                </c:pt>
                <c:pt idx="6">
                  <c:v>Tlaxcala</c:v>
                </c:pt>
                <c:pt idx="7">
                  <c:v>Hidalgo</c:v>
                </c:pt>
                <c:pt idx="8">
                  <c:v>Puebla</c:v>
                </c:pt>
                <c:pt idx="9">
                  <c:v>Yucatán</c:v>
                </c:pt>
                <c:pt idx="10">
                  <c:v>Querétaro</c:v>
                </c:pt>
                <c:pt idx="11">
                  <c:v>Colima</c:v>
                </c:pt>
                <c:pt idx="12">
                  <c:v>Baja California</c:v>
                </c:pt>
                <c:pt idx="13">
                  <c:v>Nacional</c:v>
                </c:pt>
                <c:pt idx="14">
                  <c:v>Baja California Sur</c:v>
                </c:pt>
                <c:pt idx="15">
                  <c:v>Sonora</c:v>
                </c:pt>
                <c:pt idx="16">
                  <c:v>México</c:v>
                </c:pt>
                <c:pt idx="17">
                  <c:v>Michoacán</c:v>
                </c:pt>
                <c:pt idx="18">
                  <c:v>San Luis Potosí</c:v>
                </c:pt>
                <c:pt idx="19">
                  <c:v>Quintana Roo</c:v>
                </c:pt>
                <c:pt idx="20">
                  <c:v>Zacatecas</c:v>
                </c:pt>
                <c:pt idx="21">
                  <c:v>Aguascalientes</c:v>
                </c:pt>
                <c:pt idx="22">
                  <c:v>Oaxaca</c:v>
                </c:pt>
                <c:pt idx="23">
                  <c:v>Campeche</c:v>
                </c:pt>
                <c:pt idx="24">
                  <c:v>Guanajuato</c:v>
                </c:pt>
                <c:pt idx="25">
                  <c:v>Coahuila</c:v>
                </c:pt>
                <c:pt idx="26">
                  <c:v>Sinaloa</c:v>
                </c:pt>
                <c:pt idx="27">
                  <c:v>Guerrero</c:v>
                </c:pt>
                <c:pt idx="28">
                  <c:v>Nayarit</c:v>
                </c:pt>
                <c:pt idx="29">
                  <c:v>Durango</c:v>
                </c:pt>
                <c:pt idx="30">
                  <c:v>Jalisco</c:v>
                </c:pt>
                <c:pt idx="31">
                  <c:v>Ciudad de México</c:v>
                </c:pt>
                <c:pt idx="32">
                  <c:v>Nuevo León</c:v>
                </c:pt>
              </c:strCache>
            </c:strRef>
          </c:cat>
          <c:val>
            <c:numRef>
              <c:f>'F54'!$B$7:$B$39</c:f>
              <c:numCache>
                <c:formatCode>0.00</c:formatCode>
                <c:ptCount val="33"/>
                <c:pt idx="0">
                  <c:v>19.39</c:v>
                </c:pt>
                <c:pt idx="1">
                  <c:v>20.18</c:v>
                </c:pt>
                <c:pt idx="2">
                  <c:v>20.74</c:v>
                </c:pt>
                <c:pt idx="3">
                  <c:v>21.25</c:v>
                </c:pt>
                <c:pt idx="4">
                  <c:v>21.18</c:v>
                </c:pt>
                <c:pt idx="5">
                  <c:v>21.36</c:v>
                </c:pt>
                <c:pt idx="6">
                  <c:v>20.98</c:v>
                </c:pt>
                <c:pt idx="7">
                  <c:v>21.04</c:v>
                </c:pt>
                <c:pt idx="8">
                  <c:v>21.09</c:v>
                </c:pt>
                <c:pt idx="9">
                  <c:v>21.94</c:v>
                </c:pt>
                <c:pt idx="10">
                  <c:v>21.18</c:v>
                </c:pt>
                <c:pt idx="11">
                  <c:v>21.38</c:v>
                </c:pt>
                <c:pt idx="12">
                  <c:v>21.12</c:v>
                </c:pt>
                <c:pt idx="13">
                  <c:v>21.473333333333301</c:v>
                </c:pt>
                <c:pt idx="14">
                  <c:v>21.7</c:v>
                </c:pt>
                <c:pt idx="15">
                  <c:v>21.21</c:v>
                </c:pt>
                <c:pt idx="16">
                  <c:v>21.47</c:v>
                </c:pt>
                <c:pt idx="17">
                  <c:v>21.81</c:v>
                </c:pt>
                <c:pt idx="18">
                  <c:v>21.76</c:v>
                </c:pt>
                <c:pt idx="19">
                  <c:v>22.52</c:v>
                </c:pt>
                <c:pt idx="20">
                  <c:v>21.97</c:v>
                </c:pt>
                <c:pt idx="21">
                  <c:v>21.48</c:v>
                </c:pt>
                <c:pt idx="22">
                  <c:v>22.13</c:v>
                </c:pt>
                <c:pt idx="23">
                  <c:v>22.6</c:v>
                </c:pt>
                <c:pt idx="24">
                  <c:v>21.44</c:v>
                </c:pt>
                <c:pt idx="25">
                  <c:v>21.57</c:v>
                </c:pt>
                <c:pt idx="26">
                  <c:v>22.13</c:v>
                </c:pt>
                <c:pt idx="27">
                  <c:v>22.41</c:v>
                </c:pt>
                <c:pt idx="28">
                  <c:v>22.02</c:v>
                </c:pt>
                <c:pt idx="29">
                  <c:v>21.9</c:v>
                </c:pt>
                <c:pt idx="30">
                  <c:v>22.13</c:v>
                </c:pt>
                <c:pt idx="31">
                  <c:v>22.19</c:v>
                </c:pt>
                <c:pt idx="32">
                  <c:v>22.66</c:v>
                </c:pt>
              </c:numCache>
            </c:numRef>
          </c:val>
          <c:extLst>
            <c:ext xmlns:c16="http://schemas.microsoft.com/office/drawing/2014/chart" uri="{C3380CC4-5D6E-409C-BE32-E72D297353CC}">
              <c16:uniqueId val="{0000001C-4B60-422A-8535-D40AFD2942B6}"/>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4B60-422A-8535-D40AFD2942B6}"/>
              </c:ext>
            </c:extLst>
          </c:dPt>
          <c:dPt>
            <c:idx val="2"/>
            <c:invertIfNegative val="0"/>
            <c:bubble3D val="0"/>
            <c:extLst>
              <c:ext xmlns:c16="http://schemas.microsoft.com/office/drawing/2014/chart" uri="{C3380CC4-5D6E-409C-BE32-E72D297353CC}">
                <c16:uniqueId val="{0000001E-4B60-422A-8535-D40AFD2942B6}"/>
              </c:ext>
            </c:extLst>
          </c:dPt>
          <c:dPt>
            <c:idx val="3"/>
            <c:invertIfNegative val="0"/>
            <c:bubble3D val="0"/>
            <c:extLst>
              <c:ext xmlns:c16="http://schemas.microsoft.com/office/drawing/2014/chart" uri="{C3380CC4-5D6E-409C-BE32-E72D297353CC}">
                <c16:uniqueId val="{0000001F-4B60-422A-8535-D40AFD2942B6}"/>
              </c:ext>
            </c:extLst>
          </c:dPt>
          <c:dPt>
            <c:idx val="4"/>
            <c:invertIfNegative val="0"/>
            <c:bubble3D val="0"/>
            <c:extLst>
              <c:ext xmlns:c16="http://schemas.microsoft.com/office/drawing/2014/chart" uri="{C3380CC4-5D6E-409C-BE32-E72D297353CC}">
                <c16:uniqueId val="{00000020-4B60-422A-8535-D40AFD2942B6}"/>
              </c:ext>
            </c:extLst>
          </c:dPt>
          <c:dPt>
            <c:idx val="5"/>
            <c:invertIfNegative val="0"/>
            <c:bubble3D val="0"/>
            <c:extLst>
              <c:ext xmlns:c16="http://schemas.microsoft.com/office/drawing/2014/chart" uri="{C3380CC4-5D6E-409C-BE32-E72D297353CC}">
                <c16:uniqueId val="{00000021-4B60-422A-8535-D40AFD2942B6}"/>
              </c:ext>
            </c:extLst>
          </c:dPt>
          <c:dPt>
            <c:idx val="6"/>
            <c:invertIfNegative val="0"/>
            <c:bubble3D val="0"/>
            <c:extLst>
              <c:ext xmlns:c16="http://schemas.microsoft.com/office/drawing/2014/chart" uri="{C3380CC4-5D6E-409C-BE32-E72D297353CC}">
                <c16:uniqueId val="{00000022-4B60-422A-8535-D40AFD2942B6}"/>
              </c:ext>
            </c:extLst>
          </c:dPt>
          <c:dPt>
            <c:idx val="8"/>
            <c:invertIfNegative val="0"/>
            <c:bubble3D val="0"/>
            <c:extLst>
              <c:ext xmlns:c16="http://schemas.microsoft.com/office/drawing/2014/chart" uri="{C3380CC4-5D6E-409C-BE32-E72D297353CC}">
                <c16:uniqueId val="{00000023-4B60-422A-8535-D40AFD2942B6}"/>
              </c:ext>
            </c:extLst>
          </c:dPt>
          <c:dPt>
            <c:idx val="9"/>
            <c:invertIfNegative val="0"/>
            <c:bubble3D val="0"/>
            <c:extLst>
              <c:ext xmlns:c16="http://schemas.microsoft.com/office/drawing/2014/chart" uri="{C3380CC4-5D6E-409C-BE32-E72D297353CC}">
                <c16:uniqueId val="{00000024-4B60-422A-8535-D40AFD2942B6}"/>
              </c:ext>
            </c:extLst>
          </c:dPt>
          <c:dPt>
            <c:idx val="10"/>
            <c:invertIfNegative val="0"/>
            <c:bubble3D val="0"/>
            <c:extLst>
              <c:ext xmlns:c16="http://schemas.microsoft.com/office/drawing/2014/chart" uri="{C3380CC4-5D6E-409C-BE32-E72D297353CC}">
                <c16:uniqueId val="{00000025-4B60-422A-8535-D40AFD2942B6}"/>
              </c:ext>
            </c:extLst>
          </c:dPt>
          <c:dPt>
            <c:idx val="11"/>
            <c:invertIfNegative val="0"/>
            <c:bubble3D val="0"/>
            <c:extLst>
              <c:ext xmlns:c16="http://schemas.microsoft.com/office/drawing/2014/chart" uri="{C3380CC4-5D6E-409C-BE32-E72D297353CC}">
                <c16:uniqueId val="{00000026-4B60-422A-8535-D40AFD2942B6}"/>
              </c:ext>
            </c:extLst>
          </c:dPt>
          <c:dPt>
            <c:idx val="12"/>
            <c:invertIfNegative val="0"/>
            <c:bubble3D val="0"/>
            <c:extLst>
              <c:ext xmlns:c16="http://schemas.microsoft.com/office/drawing/2014/chart" uri="{C3380CC4-5D6E-409C-BE32-E72D297353CC}">
                <c16:uniqueId val="{00000027-4B60-422A-8535-D40AFD2942B6}"/>
              </c:ext>
            </c:extLst>
          </c:dPt>
          <c:dPt>
            <c:idx val="13"/>
            <c:invertIfNegative val="0"/>
            <c:bubble3D val="0"/>
            <c:extLst>
              <c:ext xmlns:c16="http://schemas.microsoft.com/office/drawing/2014/chart" uri="{C3380CC4-5D6E-409C-BE32-E72D297353CC}">
                <c16:uniqueId val="{00000028-4B60-422A-8535-D40AFD2942B6}"/>
              </c:ext>
            </c:extLst>
          </c:dPt>
          <c:dPt>
            <c:idx val="14"/>
            <c:invertIfNegative val="0"/>
            <c:bubble3D val="0"/>
            <c:extLst>
              <c:ext xmlns:c16="http://schemas.microsoft.com/office/drawing/2014/chart" uri="{C3380CC4-5D6E-409C-BE32-E72D297353CC}">
                <c16:uniqueId val="{00000029-4B60-422A-8535-D40AFD2942B6}"/>
              </c:ext>
            </c:extLst>
          </c:dPt>
          <c:dPt>
            <c:idx val="15"/>
            <c:invertIfNegative val="0"/>
            <c:bubble3D val="0"/>
            <c:spPr>
              <a:solidFill>
                <a:srgbClr val="FFC000"/>
              </a:solidFill>
            </c:spPr>
            <c:extLst>
              <c:ext xmlns:c16="http://schemas.microsoft.com/office/drawing/2014/chart" uri="{C3380CC4-5D6E-409C-BE32-E72D297353CC}">
                <c16:uniqueId val="{0000002B-4B60-422A-8535-D40AFD2942B6}"/>
              </c:ext>
            </c:extLst>
          </c:dPt>
          <c:dPt>
            <c:idx val="17"/>
            <c:invertIfNegative val="0"/>
            <c:bubble3D val="0"/>
            <c:extLst>
              <c:ext xmlns:c16="http://schemas.microsoft.com/office/drawing/2014/chart" uri="{C3380CC4-5D6E-409C-BE32-E72D297353CC}">
                <c16:uniqueId val="{0000002C-4B60-422A-8535-D40AFD2942B6}"/>
              </c:ext>
            </c:extLst>
          </c:dPt>
          <c:dPt>
            <c:idx val="19"/>
            <c:invertIfNegative val="0"/>
            <c:bubble3D val="0"/>
            <c:extLst>
              <c:ext xmlns:c16="http://schemas.microsoft.com/office/drawing/2014/chart" uri="{C3380CC4-5D6E-409C-BE32-E72D297353CC}">
                <c16:uniqueId val="{0000002D-4B60-422A-8535-D40AFD2942B6}"/>
              </c:ext>
            </c:extLst>
          </c:dPt>
          <c:dPt>
            <c:idx val="20"/>
            <c:invertIfNegative val="0"/>
            <c:bubble3D val="0"/>
            <c:extLst>
              <c:ext xmlns:c16="http://schemas.microsoft.com/office/drawing/2014/chart" uri="{C3380CC4-5D6E-409C-BE32-E72D297353CC}">
                <c16:uniqueId val="{0000002E-4B60-422A-8535-D40AFD2942B6}"/>
              </c:ext>
            </c:extLst>
          </c:dPt>
          <c:dPt>
            <c:idx val="21"/>
            <c:invertIfNegative val="0"/>
            <c:bubble3D val="0"/>
            <c:extLst>
              <c:ext xmlns:c16="http://schemas.microsoft.com/office/drawing/2014/chart" uri="{C3380CC4-5D6E-409C-BE32-E72D297353CC}">
                <c16:uniqueId val="{0000002F-4B60-422A-8535-D40AFD2942B6}"/>
              </c:ext>
            </c:extLst>
          </c:dPt>
          <c:dPt>
            <c:idx val="22"/>
            <c:invertIfNegative val="0"/>
            <c:bubble3D val="0"/>
            <c:extLst>
              <c:ext xmlns:c16="http://schemas.microsoft.com/office/drawing/2014/chart" uri="{C3380CC4-5D6E-409C-BE32-E72D297353CC}">
                <c16:uniqueId val="{00000030-4B60-422A-8535-D40AFD2942B6}"/>
              </c:ext>
            </c:extLst>
          </c:dPt>
          <c:dPt>
            <c:idx val="23"/>
            <c:invertIfNegative val="0"/>
            <c:bubble3D val="0"/>
            <c:extLst>
              <c:ext xmlns:c16="http://schemas.microsoft.com/office/drawing/2014/chart" uri="{C3380CC4-5D6E-409C-BE32-E72D297353CC}">
                <c16:uniqueId val="{00000031-4B60-422A-8535-D40AFD2942B6}"/>
              </c:ext>
            </c:extLst>
          </c:dPt>
          <c:dPt>
            <c:idx val="24"/>
            <c:invertIfNegative val="0"/>
            <c:bubble3D val="0"/>
            <c:extLst>
              <c:ext xmlns:c16="http://schemas.microsoft.com/office/drawing/2014/chart" uri="{C3380CC4-5D6E-409C-BE32-E72D297353CC}">
                <c16:uniqueId val="{00000032-4B60-422A-8535-D40AFD2942B6}"/>
              </c:ext>
            </c:extLst>
          </c:dPt>
          <c:dPt>
            <c:idx val="25"/>
            <c:invertIfNegative val="0"/>
            <c:bubble3D val="0"/>
            <c:spPr>
              <a:solidFill>
                <a:srgbClr val="FFC000"/>
              </a:solidFill>
            </c:spPr>
            <c:extLst>
              <c:ext xmlns:c16="http://schemas.microsoft.com/office/drawing/2014/chart" uri="{C3380CC4-5D6E-409C-BE32-E72D297353CC}">
                <c16:uniqueId val="{00000034-4B60-422A-8535-D40AFD2942B6}"/>
              </c:ext>
            </c:extLst>
          </c:dPt>
          <c:dPt>
            <c:idx val="26"/>
            <c:invertIfNegative val="0"/>
            <c:bubble3D val="0"/>
            <c:extLst>
              <c:ext xmlns:c16="http://schemas.microsoft.com/office/drawing/2014/chart" uri="{C3380CC4-5D6E-409C-BE32-E72D297353CC}">
                <c16:uniqueId val="{00000035-4B60-422A-8535-D40AFD2942B6}"/>
              </c:ext>
            </c:extLst>
          </c:dPt>
          <c:dPt>
            <c:idx val="27"/>
            <c:invertIfNegative val="0"/>
            <c:bubble3D val="0"/>
            <c:extLst>
              <c:ext xmlns:c16="http://schemas.microsoft.com/office/drawing/2014/chart" uri="{C3380CC4-5D6E-409C-BE32-E72D297353CC}">
                <c16:uniqueId val="{00000036-4B60-422A-8535-D40AFD2942B6}"/>
              </c:ext>
            </c:extLst>
          </c:dPt>
          <c:dPt>
            <c:idx val="30"/>
            <c:invertIfNegative val="0"/>
            <c:bubble3D val="0"/>
            <c:extLst>
              <c:ext xmlns:c16="http://schemas.microsoft.com/office/drawing/2014/chart" uri="{C3380CC4-5D6E-409C-BE32-E72D297353CC}">
                <c16:uniqueId val="{00000037-4B60-422A-8535-D40AFD2942B6}"/>
              </c:ext>
            </c:extLst>
          </c:dPt>
          <c:dPt>
            <c:idx val="31"/>
            <c:invertIfNegative val="0"/>
            <c:bubble3D val="0"/>
            <c:extLst>
              <c:ext xmlns:c16="http://schemas.microsoft.com/office/drawing/2014/chart" uri="{C3380CC4-5D6E-409C-BE32-E72D297353CC}">
                <c16:uniqueId val="{00000038-4B60-422A-8535-D40AFD2942B6}"/>
              </c:ext>
            </c:extLst>
          </c:dPt>
          <c:dPt>
            <c:idx val="32"/>
            <c:invertIfNegative val="0"/>
            <c:bubble3D val="0"/>
            <c:extLst>
              <c:ext xmlns:c16="http://schemas.microsoft.com/office/drawing/2014/chart" uri="{C3380CC4-5D6E-409C-BE32-E72D297353CC}">
                <c16:uniqueId val="{00000039-4B60-422A-8535-D40AFD2942B6}"/>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B60-422A-8535-D40AFD2942B6}"/>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B60-422A-8535-D40AFD2942B6}"/>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B60-422A-8535-D40AFD2942B6}"/>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B60-422A-8535-D40AFD2942B6}"/>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B60-422A-8535-D40AFD2942B6}"/>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B60-422A-8535-D40AFD2942B6}"/>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B60-422A-8535-D40AFD2942B6}"/>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B60-422A-8535-D40AFD2942B6}"/>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B60-422A-8535-D40AFD2942B6}"/>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B60-422A-8535-D40AFD2942B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B60-422A-8535-D40AFD2942B6}"/>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B60-422A-8535-D40AFD2942B6}"/>
                </c:ext>
              </c:extLst>
            </c:dLbl>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B60-422A-8535-D40AFD2942B6}"/>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B60-422A-8535-D40AFD2942B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B60-422A-8535-D40AFD2942B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B60-422A-8535-D40AFD2942B6}"/>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B60-422A-8535-D40AFD2942B6}"/>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B60-422A-8535-D40AFD2942B6}"/>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B60-422A-8535-D40AFD2942B6}"/>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B60-422A-8535-D40AFD2942B6}"/>
                </c:ext>
              </c:extLst>
            </c:dLbl>
            <c:dLbl>
              <c:idx val="2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B60-422A-8535-D40AFD2942B6}"/>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B60-422A-8535-D40AFD2942B6}"/>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B60-422A-8535-D40AFD2942B6}"/>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B60-422A-8535-D40AFD2942B6}"/>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'F54'!$A$7:$A$39</c:f>
              <c:strCache>
                <c:ptCount val="33"/>
                <c:pt idx="0">
                  <c:v>Tamaulipas</c:v>
                </c:pt>
                <c:pt idx="1">
                  <c:v>Chihuahua</c:v>
                </c:pt>
                <c:pt idx="2">
                  <c:v>Tabasco</c:v>
                </c:pt>
                <c:pt idx="3">
                  <c:v>Veracruz</c:v>
                </c:pt>
                <c:pt idx="4">
                  <c:v>Morelos</c:v>
                </c:pt>
                <c:pt idx="5">
                  <c:v>Chiapas</c:v>
                </c:pt>
                <c:pt idx="6">
                  <c:v>Tlaxcala</c:v>
                </c:pt>
                <c:pt idx="7">
                  <c:v>Hidalgo</c:v>
                </c:pt>
                <c:pt idx="8">
                  <c:v>Puebla</c:v>
                </c:pt>
                <c:pt idx="9">
                  <c:v>Yucatán</c:v>
                </c:pt>
                <c:pt idx="10">
                  <c:v>Querétaro</c:v>
                </c:pt>
                <c:pt idx="11">
                  <c:v>Colima</c:v>
                </c:pt>
                <c:pt idx="12">
                  <c:v>Baja California</c:v>
                </c:pt>
                <c:pt idx="13">
                  <c:v>Nacional</c:v>
                </c:pt>
                <c:pt idx="14">
                  <c:v>Baja California Sur</c:v>
                </c:pt>
                <c:pt idx="15">
                  <c:v>Sonora</c:v>
                </c:pt>
                <c:pt idx="16">
                  <c:v>México</c:v>
                </c:pt>
                <c:pt idx="17">
                  <c:v>Michoacán</c:v>
                </c:pt>
                <c:pt idx="18">
                  <c:v>San Luis Potosí</c:v>
                </c:pt>
                <c:pt idx="19">
                  <c:v>Quintana Roo</c:v>
                </c:pt>
                <c:pt idx="20">
                  <c:v>Zacatecas</c:v>
                </c:pt>
                <c:pt idx="21">
                  <c:v>Aguascalientes</c:v>
                </c:pt>
                <c:pt idx="22">
                  <c:v>Oaxaca</c:v>
                </c:pt>
                <c:pt idx="23">
                  <c:v>Campeche</c:v>
                </c:pt>
                <c:pt idx="24">
                  <c:v>Guanajuato</c:v>
                </c:pt>
                <c:pt idx="25">
                  <c:v>Coahuila</c:v>
                </c:pt>
                <c:pt idx="26">
                  <c:v>Sinaloa</c:v>
                </c:pt>
                <c:pt idx="27">
                  <c:v>Guerrero</c:v>
                </c:pt>
                <c:pt idx="28">
                  <c:v>Nayarit</c:v>
                </c:pt>
                <c:pt idx="29">
                  <c:v>Durango</c:v>
                </c:pt>
                <c:pt idx="30">
                  <c:v>Jalisco</c:v>
                </c:pt>
                <c:pt idx="31">
                  <c:v>Ciudad de México</c:v>
                </c:pt>
                <c:pt idx="32">
                  <c:v>Nuevo León</c:v>
                </c:pt>
              </c:strCache>
            </c:strRef>
          </c:cat>
          <c:val>
            <c:numRef>
              <c:f>'F54'!$C$7:$C$39</c:f>
              <c:numCache>
                <c:formatCode>0.00</c:formatCode>
                <c:ptCount val="33"/>
                <c:pt idx="0">
                  <c:v>21.41</c:v>
                </c:pt>
                <c:pt idx="1">
                  <c:v>22.31</c:v>
                </c:pt>
                <c:pt idx="2">
                  <c:v>22.48</c:v>
                </c:pt>
                <c:pt idx="3">
                  <c:v>22.86</c:v>
                </c:pt>
                <c:pt idx="4">
                  <c:v>22.91</c:v>
                </c:pt>
                <c:pt idx="5">
                  <c:v>22.91</c:v>
                </c:pt>
                <c:pt idx="6">
                  <c:v>22.94</c:v>
                </c:pt>
                <c:pt idx="7">
                  <c:v>22.96</c:v>
                </c:pt>
                <c:pt idx="8">
                  <c:v>23</c:v>
                </c:pt>
                <c:pt idx="9">
                  <c:v>23.25</c:v>
                </c:pt>
                <c:pt idx="10">
                  <c:v>23.35</c:v>
                </c:pt>
                <c:pt idx="11">
                  <c:v>23.4</c:v>
                </c:pt>
                <c:pt idx="12">
                  <c:v>23.41</c:v>
                </c:pt>
                <c:pt idx="13">
                  <c:v>23.423999999999999</c:v>
                </c:pt>
                <c:pt idx="14">
                  <c:v>23.43</c:v>
                </c:pt>
                <c:pt idx="15">
                  <c:v>23.46</c:v>
                </c:pt>
                <c:pt idx="16">
                  <c:v>23.54</c:v>
                </c:pt>
                <c:pt idx="17">
                  <c:v>23.59</c:v>
                </c:pt>
                <c:pt idx="18">
                  <c:v>23.61</c:v>
                </c:pt>
                <c:pt idx="19">
                  <c:v>23.64</c:v>
                </c:pt>
                <c:pt idx="20">
                  <c:v>23.67</c:v>
                </c:pt>
                <c:pt idx="21">
                  <c:v>23.72</c:v>
                </c:pt>
                <c:pt idx="22">
                  <c:v>23.75</c:v>
                </c:pt>
                <c:pt idx="23">
                  <c:v>23.84</c:v>
                </c:pt>
                <c:pt idx="24">
                  <c:v>23.85</c:v>
                </c:pt>
                <c:pt idx="25">
                  <c:v>23.85</c:v>
                </c:pt>
                <c:pt idx="26">
                  <c:v>23.91</c:v>
                </c:pt>
                <c:pt idx="27">
                  <c:v>23.91</c:v>
                </c:pt>
                <c:pt idx="28">
                  <c:v>23.98</c:v>
                </c:pt>
                <c:pt idx="29">
                  <c:v>24.12</c:v>
                </c:pt>
                <c:pt idx="30">
                  <c:v>24.14</c:v>
                </c:pt>
                <c:pt idx="31">
                  <c:v>24.22</c:v>
                </c:pt>
                <c:pt idx="32">
                  <c:v>24.52</c:v>
                </c:pt>
              </c:numCache>
            </c:numRef>
          </c:val>
          <c:extLst>
            <c:ext xmlns:c16="http://schemas.microsoft.com/office/drawing/2014/chart" uri="{C3380CC4-5D6E-409C-BE32-E72D297353CC}">
              <c16:uniqueId val="{0000003A-4B60-422A-8535-D40AFD2942B6}"/>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4B60-422A-8535-D40AFD2942B6}"/>
              </c:ext>
            </c:extLst>
          </c:dPt>
          <c:dPt>
            <c:idx val="2"/>
            <c:invertIfNegative val="0"/>
            <c:bubble3D val="0"/>
            <c:extLst>
              <c:ext xmlns:c16="http://schemas.microsoft.com/office/drawing/2014/chart" uri="{C3380CC4-5D6E-409C-BE32-E72D297353CC}">
                <c16:uniqueId val="{0000003C-4B60-422A-8535-D40AFD2942B6}"/>
              </c:ext>
            </c:extLst>
          </c:dPt>
          <c:dPt>
            <c:idx val="3"/>
            <c:invertIfNegative val="0"/>
            <c:bubble3D val="0"/>
            <c:extLst>
              <c:ext xmlns:c16="http://schemas.microsoft.com/office/drawing/2014/chart" uri="{C3380CC4-5D6E-409C-BE32-E72D297353CC}">
                <c16:uniqueId val="{0000003D-4B60-422A-8535-D40AFD2942B6}"/>
              </c:ext>
            </c:extLst>
          </c:dPt>
          <c:dPt>
            <c:idx val="4"/>
            <c:invertIfNegative val="0"/>
            <c:bubble3D val="0"/>
            <c:extLst>
              <c:ext xmlns:c16="http://schemas.microsoft.com/office/drawing/2014/chart" uri="{C3380CC4-5D6E-409C-BE32-E72D297353CC}">
                <c16:uniqueId val="{0000003E-4B60-422A-8535-D40AFD2942B6}"/>
              </c:ext>
            </c:extLst>
          </c:dPt>
          <c:dPt>
            <c:idx val="5"/>
            <c:invertIfNegative val="0"/>
            <c:bubble3D val="0"/>
            <c:extLst>
              <c:ext xmlns:c16="http://schemas.microsoft.com/office/drawing/2014/chart" uri="{C3380CC4-5D6E-409C-BE32-E72D297353CC}">
                <c16:uniqueId val="{0000003F-4B60-422A-8535-D40AFD2942B6}"/>
              </c:ext>
            </c:extLst>
          </c:dPt>
          <c:dPt>
            <c:idx val="6"/>
            <c:invertIfNegative val="0"/>
            <c:bubble3D val="0"/>
            <c:extLst>
              <c:ext xmlns:c16="http://schemas.microsoft.com/office/drawing/2014/chart" uri="{C3380CC4-5D6E-409C-BE32-E72D297353CC}">
                <c16:uniqueId val="{00000040-4B60-422A-8535-D40AFD2942B6}"/>
              </c:ext>
            </c:extLst>
          </c:dPt>
          <c:dPt>
            <c:idx val="8"/>
            <c:invertIfNegative val="0"/>
            <c:bubble3D val="0"/>
            <c:extLst>
              <c:ext xmlns:c16="http://schemas.microsoft.com/office/drawing/2014/chart" uri="{C3380CC4-5D6E-409C-BE32-E72D297353CC}">
                <c16:uniqueId val="{00000041-4B60-422A-8535-D40AFD2942B6}"/>
              </c:ext>
            </c:extLst>
          </c:dPt>
          <c:dPt>
            <c:idx val="9"/>
            <c:invertIfNegative val="0"/>
            <c:bubble3D val="0"/>
            <c:extLst>
              <c:ext xmlns:c16="http://schemas.microsoft.com/office/drawing/2014/chart" uri="{C3380CC4-5D6E-409C-BE32-E72D297353CC}">
                <c16:uniqueId val="{00000042-4B60-422A-8535-D40AFD2942B6}"/>
              </c:ext>
            </c:extLst>
          </c:dPt>
          <c:dPt>
            <c:idx val="10"/>
            <c:invertIfNegative val="0"/>
            <c:bubble3D val="0"/>
            <c:extLst>
              <c:ext xmlns:c16="http://schemas.microsoft.com/office/drawing/2014/chart" uri="{C3380CC4-5D6E-409C-BE32-E72D297353CC}">
                <c16:uniqueId val="{00000043-4B60-422A-8535-D40AFD2942B6}"/>
              </c:ext>
            </c:extLst>
          </c:dPt>
          <c:dPt>
            <c:idx val="11"/>
            <c:invertIfNegative val="0"/>
            <c:bubble3D val="0"/>
            <c:extLst>
              <c:ext xmlns:c16="http://schemas.microsoft.com/office/drawing/2014/chart" uri="{C3380CC4-5D6E-409C-BE32-E72D297353CC}">
                <c16:uniqueId val="{00000044-4B60-422A-8535-D40AFD2942B6}"/>
              </c:ext>
            </c:extLst>
          </c:dPt>
          <c:dPt>
            <c:idx val="12"/>
            <c:invertIfNegative val="0"/>
            <c:bubble3D val="0"/>
            <c:extLst>
              <c:ext xmlns:c16="http://schemas.microsoft.com/office/drawing/2014/chart" uri="{C3380CC4-5D6E-409C-BE32-E72D297353CC}">
                <c16:uniqueId val="{00000045-4B60-422A-8535-D40AFD2942B6}"/>
              </c:ext>
            </c:extLst>
          </c:dPt>
          <c:dPt>
            <c:idx val="13"/>
            <c:invertIfNegative val="0"/>
            <c:bubble3D val="0"/>
            <c:extLst>
              <c:ext xmlns:c16="http://schemas.microsoft.com/office/drawing/2014/chart" uri="{C3380CC4-5D6E-409C-BE32-E72D297353CC}">
                <c16:uniqueId val="{00000046-4B60-422A-8535-D40AFD2942B6}"/>
              </c:ext>
            </c:extLst>
          </c:dPt>
          <c:dPt>
            <c:idx val="14"/>
            <c:invertIfNegative val="0"/>
            <c:bubble3D val="0"/>
            <c:extLst>
              <c:ext xmlns:c16="http://schemas.microsoft.com/office/drawing/2014/chart" uri="{C3380CC4-5D6E-409C-BE32-E72D297353CC}">
                <c16:uniqueId val="{00000047-4B60-422A-8535-D40AFD2942B6}"/>
              </c:ext>
            </c:extLst>
          </c:dPt>
          <c:dPt>
            <c:idx val="15"/>
            <c:invertIfNegative val="0"/>
            <c:bubble3D val="0"/>
            <c:spPr>
              <a:solidFill>
                <a:srgbClr val="C55A11"/>
              </a:solidFill>
            </c:spPr>
            <c:extLst>
              <c:ext xmlns:c16="http://schemas.microsoft.com/office/drawing/2014/chart" uri="{C3380CC4-5D6E-409C-BE32-E72D297353CC}">
                <c16:uniqueId val="{00000049-4B60-422A-8535-D40AFD2942B6}"/>
              </c:ext>
            </c:extLst>
          </c:dPt>
          <c:dPt>
            <c:idx val="17"/>
            <c:invertIfNegative val="0"/>
            <c:bubble3D val="0"/>
            <c:extLst>
              <c:ext xmlns:c16="http://schemas.microsoft.com/office/drawing/2014/chart" uri="{C3380CC4-5D6E-409C-BE32-E72D297353CC}">
                <c16:uniqueId val="{0000004A-4B60-422A-8535-D40AFD2942B6}"/>
              </c:ext>
            </c:extLst>
          </c:dPt>
          <c:dPt>
            <c:idx val="19"/>
            <c:invertIfNegative val="0"/>
            <c:bubble3D val="0"/>
            <c:extLst>
              <c:ext xmlns:c16="http://schemas.microsoft.com/office/drawing/2014/chart" uri="{C3380CC4-5D6E-409C-BE32-E72D297353CC}">
                <c16:uniqueId val="{0000004B-4B60-422A-8535-D40AFD2942B6}"/>
              </c:ext>
            </c:extLst>
          </c:dPt>
          <c:dPt>
            <c:idx val="20"/>
            <c:invertIfNegative val="0"/>
            <c:bubble3D val="0"/>
            <c:extLst>
              <c:ext xmlns:c16="http://schemas.microsoft.com/office/drawing/2014/chart" uri="{C3380CC4-5D6E-409C-BE32-E72D297353CC}">
                <c16:uniqueId val="{0000004C-4B60-422A-8535-D40AFD2942B6}"/>
              </c:ext>
            </c:extLst>
          </c:dPt>
          <c:dPt>
            <c:idx val="21"/>
            <c:invertIfNegative val="0"/>
            <c:bubble3D val="0"/>
            <c:extLst>
              <c:ext xmlns:c16="http://schemas.microsoft.com/office/drawing/2014/chart" uri="{C3380CC4-5D6E-409C-BE32-E72D297353CC}">
                <c16:uniqueId val="{0000004D-4B60-422A-8535-D40AFD2942B6}"/>
              </c:ext>
            </c:extLst>
          </c:dPt>
          <c:dPt>
            <c:idx val="22"/>
            <c:invertIfNegative val="0"/>
            <c:bubble3D val="0"/>
            <c:extLst>
              <c:ext xmlns:c16="http://schemas.microsoft.com/office/drawing/2014/chart" uri="{C3380CC4-5D6E-409C-BE32-E72D297353CC}">
                <c16:uniqueId val="{0000004E-4B60-422A-8535-D40AFD2942B6}"/>
              </c:ext>
            </c:extLst>
          </c:dPt>
          <c:dPt>
            <c:idx val="23"/>
            <c:invertIfNegative val="0"/>
            <c:bubble3D val="0"/>
            <c:extLst>
              <c:ext xmlns:c16="http://schemas.microsoft.com/office/drawing/2014/chart" uri="{C3380CC4-5D6E-409C-BE32-E72D297353CC}">
                <c16:uniqueId val="{0000004F-4B60-422A-8535-D40AFD2942B6}"/>
              </c:ext>
            </c:extLst>
          </c:dPt>
          <c:dPt>
            <c:idx val="24"/>
            <c:invertIfNegative val="0"/>
            <c:bubble3D val="0"/>
            <c:extLst>
              <c:ext xmlns:c16="http://schemas.microsoft.com/office/drawing/2014/chart" uri="{C3380CC4-5D6E-409C-BE32-E72D297353CC}">
                <c16:uniqueId val="{00000050-4B60-422A-8535-D40AFD2942B6}"/>
              </c:ext>
            </c:extLst>
          </c:dPt>
          <c:dPt>
            <c:idx val="25"/>
            <c:invertIfNegative val="0"/>
            <c:bubble3D val="0"/>
            <c:spPr>
              <a:solidFill>
                <a:srgbClr val="C55A11"/>
              </a:solidFill>
            </c:spPr>
            <c:extLst>
              <c:ext xmlns:c16="http://schemas.microsoft.com/office/drawing/2014/chart" uri="{C3380CC4-5D6E-409C-BE32-E72D297353CC}">
                <c16:uniqueId val="{00000052-4B60-422A-8535-D40AFD2942B6}"/>
              </c:ext>
            </c:extLst>
          </c:dPt>
          <c:dPt>
            <c:idx val="26"/>
            <c:invertIfNegative val="0"/>
            <c:bubble3D val="0"/>
            <c:extLst>
              <c:ext xmlns:c16="http://schemas.microsoft.com/office/drawing/2014/chart" uri="{C3380CC4-5D6E-409C-BE32-E72D297353CC}">
                <c16:uniqueId val="{00000053-4B60-422A-8535-D40AFD2942B6}"/>
              </c:ext>
            </c:extLst>
          </c:dPt>
          <c:dPt>
            <c:idx val="27"/>
            <c:invertIfNegative val="0"/>
            <c:bubble3D val="0"/>
            <c:extLst>
              <c:ext xmlns:c16="http://schemas.microsoft.com/office/drawing/2014/chart" uri="{C3380CC4-5D6E-409C-BE32-E72D297353CC}">
                <c16:uniqueId val="{00000054-4B60-422A-8535-D40AFD2942B6}"/>
              </c:ext>
            </c:extLst>
          </c:dPt>
          <c:dPt>
            <c:idx val="30"/>
            <c:invertIfNegative val="0"/>
            <c:bubble3D val="0"/>
            <c:extLst>
              <c:ext xmlns:c16="http://schemas.microsoft.com/office/drawing/2014/chart" uri="{C3380CC4-5D6E-409C-BE32-E72D297353CC}">
                <c16:uniqueId val="{00000055-4B60-422A-8535-D40AFD2942B6}"/>
              </c:ext>
            </c:extLst>
          </c:dPt>
          <c:dPt>
            <c:idx val="32"/>
            <c:invertIfNegative val="0"/>
            <c:bubble3D val="0"/>
            <c:extLst>
              <c:ext xmlns:c16="http://schemas.microsoft.com/office/drawing/2014/chart" uri="{C3380CC4-5D6E-409C-BE32-E72D297353CC}">
                <c16:uniqueId val="{00000056-4B60-422A-8535-D40AFD2942B6}"/>
              </c:ext>
            </c:extLst>
          </c:dPt>
          <c:dLbls>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9-4B60-422A-8535-D40AFD2942B6}"/>
                </c:ext>
              </c:extLst>
            </c:dLbl>
            <c:dLbl>
              <c:idx val="2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52-4B60-422A-8535-D40AFD2942B6}"/>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'F54'!$A$7:$A$39</c:f>
              <c:strCache>
                <c:ptCount val="33"/>
                <c:pt idx="0">
                  <c:v>Tamaulipas</c:v>
                </c:pt>
                <c:pt idx="1">
                  <c:v>Chihuahua</c:v>
                </c:pt>
                <c:pt idx="2">
                  <c:v>Tabasco</c:v>
                </c:pt>
                <c:pt idx="3">
                  <c:v>Veracruz</c:v>
                </c:pt>
                <c:pt idx="4">
                  <c:v>Morelos</c:v>
                </c:pt>
                <c:pt idx="5">
                  <c:v>Chiapas</c:v>
                </c:pt>
                <c:pt idx="6">
                  <c:v>Tlaxcala</c:v>
                </c:pt>
                <c:pt idx="7">
                  <c:v>Hidalgo</c:v>
                </c:pt>
                <c:pt idx="8">
                  <c:v>Puebla</c:v>
                </c:pt>
                <c:pt idx="9">
                  <c:v>Yucatán</c:v>
                </c:pt>
                <c:pt idx="10">
                  <c:v>Querétaro</c:v>
                </c:pt>
                <c:pt idx="11">
                  <c:v>Colima</c:v>
                </c:pt>
                <c:pt idx="12">
                  <c:v>Baja California</c:v>
                </c:pt>
                <c:pt idx="13">
                  <c:v>Nacional</c:v>
                </c:pt>
                <c:pt idx="14">
                  <c:v>Baja California Sur</c:v>
                </c:pt>
                <c:pt idx="15">
                  <c:v>Sonora</c:v>
                </c:pt>
                <c:pt idx="16">
                  <c:v>México</c:v>
                </c:pt>
                <c:pt idx="17">
                  <c:v>Michoacán</c:v>
                </c:pt>
                <c:pt idx="18">
                  <c:v>San Luis Potosí</c:v>
                </c:pt>
                <c:pt idx="19">
                  <c:v>Quintana Roo</c:v>
                </c:pt>
                <c:pt idx="20">
                  <c:v>Zacatecas</c:v>
                </c:pt>
                <c:pt idx="21">
                  <c:v>Aguascalientes</c:v>
                </c:pt>
                <c:pt idx="22">
                  <c:v>Oaxaca</c:v>
                </c:pt>
                <c:pt idx="23">
                  <c:v>Campeche</c:v>
                </c:pt>
                <c:pt idx="24">
                  <c:v>Guanajuato</c:v>
                </c:pt>
                <c:pt idx="25">
                  <c:v>Coahuila</c:v>
                </c:pt>
                <c:pt idx="26">
                  <c:v>Sinaloa</c:v>
                </c:pt>
                <c:pt idx="27">
                  <c:v>Guerrero</c:v>
                </c:pt>
                <c:pt idx="28">
                  <c:v>Nayarit</c:v>
                </c:pt>
                <c:pt idx="29">
                  <c:v>Durango</c:v>
                </c:pt>
                <c:pt idx="30">
                  <c:v>Jalisco</c:v>
                </c:pt>
                <c:pt idx="31">
                  <c:v>Ciudad de México</c:v>
                </c:pt>
                <c:pt idx="32">
                  <c:v>Nuevo León</c:v>
                </c:pt>
              </c:strCache>
            </c:strRef>
          </c:cat>
          <c:val>
            <c:numRef>
              <c:f>'F54'!$D$7:$D$39</c:f>
              <c:numCache>
                <c:formatCode>0.00</c:formatCode>
                <c:ptCount val="33"/>
                <c:pt idx="0">
                  <c:v>22.94</c:v>
                </c:pt>
                <c:pt idx="1">
                  <c:v>23.17</c:v>
                </c:pt>
                <c:pt idx="2">
                  <c:v>22.42</c:v>
                </c:pt>
                <c:pt idx="3">
                  <c:v>22.94</c:v>
                </c:pt>
                <c:pt idx="4">
                  <c:v>22.83</c:v>
                </c:pt>
                <c:pt idx="5">
                  <c:v>23.03</c:v>
                </c:pt>
                <c:pt idx="6">
                  <c:v>22.6</c:v>
                </c:pt>
                <c:pt idx="7">
                  <c:v>22.66</c:v>
                </c:pt>
                <c:pt idx="8">
                  <c:v>22.72</c:v>
                </c:pt>
                <c:pt idx="9">
                  <c:v>23.71</c:v>
                </c:pt>
                <c:pt idx="10">
                  <c:v>22.81</c:v>
                </c:pt>
                <c:pt idx="11">
                  <c:v>23.09</c:v>
                </c:pt>
                <c:pt idx="12">
                  <c:v>22.06</c:v>
                </c:pt>
                <c:pt idx="13">
                  <c:v>23.135000000000002</c:v>
                </c:pt>
                <c:pt idx="14">
                  <c:v>23.16</c:v>
                </c:pt>
                <c:pt idx="15">
                  <c:v>23.46</c:v>
                </c:pt>
                <c:pt idx="16">
                  <c:v>22.83</c:v>
                </c:pt>
                <c:pt idx="17">
                  <c:v>23.35</c:v>
                </c:pt>
                <c:pt idx="18">
                  <c:v>23.19</c:v>
                </c:pt>
                <c:pt idx="19">
                  <c:v>23.84</c:v>
                </c:pt>
                <c:pt idx="20">
                  <c:v>23.13</c:v>
                </c:pt>
                <c:pt idx="21">
                  <c:v>22.9</c:v>
                </c:pt>
                <c:pt idx="22">
                  <c:v>23.74</c:v>
                </c:pt>
                <c:pt idx="23">
                  <c:v>23.89</c:v>
                </c:pt>
                <c:pt idx="24">
                  <c:v>22.82</c:v>
                </c:pt>
                <c:pt idx="25">
                  <c:v>23.51</c:v>
                </c:pt>
                <c:pt idx="26">
                  <c:v>24.23</c:v>
                </c:pt>
                <c:pt idx="27">
                  <c:v>23.99</c:v>
                </c:pt>
                <c:pt idx="28">
                  <c:v>23.52</c:v>
                </c:pt>
                <c:pt idx="29">
                  <c:v>23.61</c:v>
                </c:pt>
                <c:pt idx="30">
                  <c:v>23.38</c:v>
                </c:pt>
                <c:pt idx="31">
                  <c:v>23.27</c:v>
                </c:pt>
                <c:pt idx="32">
                  <c:v>23.22</c:v>
                </c:pt>
              </c:numCache>
            </c:numRef>
          </c:val>
          <c:extLst>
            <c:ext xmlns:c16="http://schemas.microsoft.com/office/drawing/2014/chart" uri="{C3380CC4-5D6E-409C-BE32-E72D297353CC}">
              <c16:uniqueId val="{00000057-4B60-422A-8535-D40AFD2942B6}"/>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'F55'!$B$6</c:f>
              <c:strCache>
                <c:ptCount val="1"/>
                <c:pt idx="0">
                  <c:v>Jalisco </c:v>
                </c:pt>
              </c:strCache>
            </c:strRef>
          </c:tx>
          <c:spPr>
            <a:solidFill>
              <a:schemeClr val="bg2">
                <a:lumMod val="50000"/>
              </a:schemeClr>
            </a:solidFill>
            <a:ln>
              <a:noFill/>
            </a:ln>
            <a:effectLst/>
          </c:spPr>
          <c:invertIfNegative val="0"/>
          <c:dPt>
            <c:idx val="15"/>
            <c:invertIfNegative val="0"/>
            <c:bubble3D val="0"/>
            <c:spPr>
              <a:solidFill>
                <a:srgbClr val="FFC000"/>
              </a:solidFill>
              <a:ln>
                <a:noFill/>
              </a:ln>
              <a:effectLst/>
            </c:spPr>
            <c:extLst>
              <c:ext xmlns:c16="http://schemas.microsoft.com/office/drawing/2014/chart" uri="{C3380CC4-5D6E-409C-BE32-E72D297353CC}">
                <c16:uniqueId val="{00000001-0E16-4E5C-AD7D-1FCDCA9CB82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'F55'!$A$7:$A$22</c:f>
              <c:strCache>
                <c:ptCount val="16"/>
                <c:pt idx="0">
                  <c:v>2006/04</c:v>
                </c:pt>
                <c:pt idx="1">
                  <c:v>2007/04</c:v>
                </c:pt>
                <c:pt idx="2">
                  <c:v>2008/04</c:v>
                </c:pt>
                <c:pt idx="3">
                  <c:v>2009/04</c:v>
                </c:pt>
                <c:pt idx="4">
                  <c:v>2010/04</c:v>
                </c:pt>
                <c:pt idx="5">
                  <c:v>2011/04</c:v>
                </c:pt>
                <c:pt idx="6">
                  <c:v>2012/04</c:v>
                </c:pt>
                <c:pt idx="7">
                  <c:v>2013/04</c:v>
                </c:pt>
                <c:pt idx="8">
                  <c:v>2014/04</c:v>
                </c:pt>
                <c:pt idx="9">
                  <c:v>2015/04</c:v>
                </c:pt>
                <c:pt idx="10">
                  <c:v>2016/04</c:v>
                </c:pt>
                <c:pt idx="11">
                  <c:v>2017/04</c:v>
                </c:pt>
                <c:pt idx="12">
                  <c:v>2018/04</c:v>
                </c:pt>
                <c:pt idx="13">
                  <c:v>2019/04</c:v>
                </c:pt>
                <c:pt idx="14">
                  <c:v>2020/04**</c:v>
                </c:pt>
                <c:pt idx="15">
                  <c:v>2021/04</c:v>
                </c:pt>
              </c:strCache>
            </c:strRef>
          </c:cat>
          <c:val>
            <c:numRef>
              <c:f>'F55'!$B$7:$B$22</c:f>
              <c:numCache>
                <c:formatCode>0.0</c:formatCode>
                <c:ptCount val="16"/>
                <c:pt idx="0">
                  <c:v>3.1705238933589999</c:v>
                </c:pt>
                <c:pt idx="1">
                  <c:v>2.903846922959</c:v>
                </c:pt>
                <c:pt idx="2">
                  <c:v>2.9323891262530002</c:v>
                </c:pt>
                <c:pt idx="3">
                  <c:v>4.7920627358459997</c:v>
                </c:pt>
                <c:pt idx="4">
                  <c:v>4.6796676938230002</c:v>
                </c:pt>
                <c:pt idx="5">
                  <c:v>5.2188578526229996</c:v>
                </c:pt>
                <c:pt idx="6">
                  <c:v>4.9253253866950004</c:v>
                </c:pt>
                <c:pt idx="7">
                  <c:v>4.2233927745499997</c:v>
                </c:pt>
                <c:pt idx="8">
                  <c:v>4.7518610038549998</c:v>
                </c:pt>
                <c:pt idx="9">
                  <c:v>4.117363002896</c:v>
                </c:pt>
                <c:pt idx="10">
                  <c:v>4.0139479975289998</c:v>
                </c:pt>
                <c:pt idx="11">
                  <c:v>2.646939505702</c:v>
                </c:pt>
                <c:pt idx="12">
                  <c:v>2.0992205400000001</c:v>
                </c:pt>
                <c:pt idx="13">
                  <c:v>3.151390043333</c:v>
                </c:pt>
                <c:pt idx="15">
                  <c:v>4.0370000000000061</c:v>
                </c:pt>
              </c:numCache>
            </c:numRef>
          </c:val>
          <c:extLst>
            <c:ext xmlns:c16="http://schemas.microsoft.com/office/drawing/2014/chart" uri="{C3380CC4-5D6E-409C-BE32-E72D297353CC}">
              <c16:uniqueId val="{00000002-0E16-4E5C-AD7D-1FCDCA9CB826}"/>
            </c:ext>
          </c:extLst>
        </c:ser>
        <c:dLbls>
          <c:showLegendKey val="0"/>
          <c:showVal val="0"/>
          <c:showCatName val="0"/>
          <c:showSerName val="0"/>
          <c:showPercent val="0"/>
          <c:showBubbleSize val="0"/>
        </c:dLbls>
        <c:gapWidth val="219"/>
        <c:overlap val="-27"/>
        <c:axId val="1072920367"/>
        <c:axId val="998322927"/>
      </c:barChart>
      <c:catAx>
        <c:axId val="107292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22927"/>
        <c:crosses val="autoZero"/>
        <c:auto val="1"/>
        <c:lblAlgn val="ctr"/>
        <c:lblOffset val="100"/>
        <c:noMultiLvlLbl val="0"/>
      </c:catAx>
      <c:valAx>
        <c:axId val="998322927"/>
        <c:scaling>
          <c:orientation val="minMax"/>
        </c:scaling>
        <c:delete val="1"/>
        <c:axPos val="l"/>
        <c:numFmt formatCode="0.0" sourceLinked="1"/>
        <c:majorTickMark val="none"/>
        <c:minorTickMark val="none"/>
        <c:tickLblPos val="nextTo"/>
        <c:crossAx val="10729203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8E6B-43A6-B8C0-562CC514F1A7}"/>
              </c:ext>
            </c:extLst>
          </c:dPt>
          <c:dPt>
            <c:idx val="12"/>
            <c:invertIfNegative val="0"/>
            <c:bubble3D val="0"/>
            <c:spPr>
              <a:solidFill>
                <a:srgbClr val="7C878E"/>
              </a:solidFill>
              <a:ln>
                <a:noFill/>
              </a:ln>
              <a:effectLst/>
            </c:spPr>
            <c:extLst>
              <c:ext xmlns:c16="http://schemas.microsoft.com/office/drawing/2014/chart" uri="{C3380CC4-5D6E-409C-BE32-E72D297353CC}">
                <c16:uniqueId val="{00000003-8E6B-43A6-B8C0-562CC514F1A7}"/>
              </c:ext>
            </c:extLst>
          </c:dPt>
          <c:dPt>
            <c:idx val="17"/>
            <c:invertIfNegative val="0"/>
            <c:bubble3D val="0"/>
            <c:spPr>
              <a:solidFill>
                <a:srgbClr val="7C878E"/>
              </a:solidFill>
              <a:ln>
                <a:noFill/>
              </a:ln>
              <a:effectLst/>
            </c:spPr>
            <c:extLst>
              <c:ext xmlns:c16="http://schemas.microsoft.com/office/drawing/2014/chart" uri="{C3380CC4-5D6E-409C-BE32-E72D297353CC}">
                <c16:uniqueId val="{00000005-8E6B-43A6-B8C0-562CC514F1A7}"/>
              </c:ext>
            </c:extLst>
          </c:dPt>
          <c:dPt>
            <c:idx val="20"/>
            <c:invertIfNegative val="0"/>
            <c:bubble3D val="0"/>
            <c:spPr>
              <a:solidFill>
                <a:srgbClr val="7C878E"/>
              </a:solidFill>
              <a:ln>
                <a:noFill/>
              </a:ln>
              <a:effectLst/>
            </c:spPr>
            <c:extLst>
              <c:ext xmlns:c16="http://schemas.microsoft.com/office/drawing/2014/chart" uri="{C3380CC4-5D6E-409C-BE32-E72D297353CC}">
                <c16:uniqueId val="{00000007-8E6B-43A6-B8C0-562CC514F1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'F56'!$A$7:$A$39</c:f>
              <c:strCache>
                <c:ptCount val="33"/>
                <c:pt idx="0">
                  <c:v>Jalisco</c:v>
                </c:pt>
                <c:pt idx="1">
                  <c:v>Guerrero</c:v>
                </c:pt>
                <c:pt idx="2">
                  <c:v>Michoacán</c:v>
                </c:pt>
                <c:pt idx="3">
                  <c:v>Yucatán</c:v>
                </c:pt>
                <c:pt idx="4">
                  <c:v>Nayarit</c:v>
                </c:pt>
                <c:pt idx="5">
                  <c:v>Oaxaca</c:v>
                </c:pt>
                <c:pt idx="6">
                  <c:v>Sinaloa</c:v>
                </c:pt>
                <c:pt idx="7">
                  <c:v>Morelos</c:v>
                </c:pt>
                <c:pt idx="8">
                  <c:v>Chihuahua</c:v>
                </c:pt>
                <c:pt idx="9">
                  <c:v>Baja California</c:v>
                </c:pt>
                <c:pt idx="10">
                  <c:v>Guanajuato</c:v>
                </c:pt>
                <c:pt idx="11">
                  <c:v>Puebla</c:v>
                </c:pt>
                <c:pt idx="12">
                  <c:v>Veracruz</c:v>
                </c:pt>
                <c:pt idx="13">
                  <c:v>Baja California Sur</c:v>
                </c:pt>
                <c:pt idx="14">
                  <c:v>Nuevo León</c:v>
                </c:pt>
                <c:pt idx="15">
                  <c:v>Aguascalientes</c:v>
                </c:pt>
                <c:pt idx="16">
                  <c:v>Nacional</c:v>
                </c:pt>
                <c:pt idx="17">
                  <c:v>Sonora</c:v>
                </c:pt>
                <c:pt idx="18">
                  <c:v>Hidalgo</c:v>
                </c:pt>
                <c:pt idx="19">
                  <c:v>Zacatecas</c:v>
                </c:pt>
                <c:pt idx="20">
                  <c:v>Durango</c:v>
                </c:pt>
                <c:pt idx="21">
                  <c:v>Quintana Roo</c:v>
                </c:pt>
                <c:pt idx="22">
                  <c:v>Campeche</c:v>
                </c:pt>
                <c:pt idx="23">
                  <c:v>Colima</c:v>
                </c:pt>
                <c:pt idx="24">
                  <c:v>Chiapas</c:v>
                </c:pt>
                <c:pt idx="25">
                  <c:v>Tlaxcala</c:v>
                </c:pt>
                <c:pt idx="26">
                  <c:v>Tamaulipas</c:v>
                </c:pt>
                <c:pt idx="27">
                  <c:v>San Luis Potosí</c:v>
                </c:pt>
                <c:pt idx="28">
                  <c:v>Querétaro</c:v>
                </c:pt>
                <c:pt idx="29">
                  <c:v>Estado de México</c:v>
                </c:pt>
                <c:pt idx="30">
                  <c:v>Coahuila</c:v>
                </c:pt>
                <c:pt idx="31">
                  <c:v>Ciudad de México</c:v>
                </c:pt>
                <c:pt idx="32">
                  <c:v>Tabasco</c:v>
                </c:pt>
              </c:strCache>
            </c:strRef>
          </c:cat>
          <c:val>
            <c:numRef>
              <c:f>'F56'!$B$7:$B$39</c:f>
              <c:numCache>
                <c:formatCode>0.00</c:formatCode>
                <c:ptCount val="33"/>
                <c:pt idx="0">
                  <c:v>1.6291999999999973</c:v>
                </c:pt>
                <c:pt idx="1">
                  <c:v>1.6406999999999954</c:v>
                </c:pt>
                <c:pt idx="2">
                  <c:v>1.740399999999994</c:v>
                </c:pt>
                <c:pt idx="3">
                  <c:v>2.0189000000000021</c:v>
                </c:pt>
                <c:pt idx="4">
                  <c:v>2.0589999999999975</c:v>
                </c:pt>
                <c:pt idx="5">
                  <c:v>2.2010999999999967</c:v>
                </c:pt>
                <c:pt idx="6">
                  <c:v>2.241500000000002</c:v>
                </c:pt>
                <c:pt idx="7">
                  <c:v>2.2436000000000007</c:v>
                </c:pt>
                <c:pt idx="8">
                  <c:v>2.284000000000006</c:v>
                </c:pt>
                <c:pt idx="9">
                  <c:v>2.4706999999999937</c:v>
                </c:pt>
                <c:pt idx="10">
                  <c:v>2.5019000000000062</c:v>
                </c:pt>
                <c:pt idx="11">
                  <c:v>2.5765999999999991</c:v>
                </c:pt>
                <c:pt idx="12">
                  <c:v>2.6315000000000026</c:v>
                </c:pt>
                <c:pt idx="13">
                  <c:v>2.6838999999999942</c:v>
                </c:pt>
                <c:pt idx="14">
                  <c:v>2.9128999999999934</c:v>
                </c:pt>
                <c:pt idx="15">
                  <c:v>2.9831999999999965</c:v>
                </c:pt>
                <c:pt idx="16">
                  <c:v>3.0340999999999951</c:v>
                </c:pt>
                <c:pt idx="17">
                  <c:v>3.0866000000000042</c:v>
                </c:pt>
                <c:pt idx="18">
                  <c:v>3.1067000000000036</c:v>
                </c:pt>
                <c:pt idx="19">
                  <c:v>3.1179000000000059</c:v>
                </c:pt>
                <c:pt idx="20">
                  <c:v>3.1577999999999946</c:v>
                </c:pt>
                <c:pt idx="21">
                  <c:v>3.1595999999999975</c:v>
                </c:pt>
                <c:pt idx="22">
                  <c:v>3.1617999999999995</c:v>
                </c:pt>
                <c:pt idx="23">
                  <c:v>3.1792999999999978</c:v>
                </c:pt>
                <c:pt idx="24">
                  <c:v>3.2379999999999995</c:v>
                </c:pt>
                <c:pt idx="25">
                  <c:v>3.4399999999999977</c:v>
                </c:pt>
                <c:pt idx="26">
                  <c:v>3.444199999999995</c:v>
                </c:pt>
                <c:pt idx="27">
                  <c:v>3.9886000000000053</c:v>
                </c:pt>
                <c:pt idx="28">
                  <c:v>4.0083000000000055</c:v>
                </c:pt>
                <c:pt idx="29">
                  <c:v>4.1667000000000058</c:v>
                </c:pt>
                <c:pt idx="30">
                  <c:v>4.2360000000000042</c:v>
                </c:pt>
                <c:pt idx="31">
                  <c:v>4.238900000000001</c:v>
                </c:pt>
                <c:pt idx="32">
                  <c:v>5.1336000000000013</c:v>
                </c:pt>
              </c:numCache>
            </c:numRef>
          </c:val>
          <c:extLst>
            <c:ext xmlns:c16="http://schemas.microsoft.com/office/drawing/2014/chart" uri="{C3380CC4-5D6E-409C-BE32-E72D297353CC}">
              <c16:uniqueId val="{00000008-8E6B-43A6-B8C0-562CC514F1A7}"/>
            </c:ext>
          </c:extLst>
        </c:ser>
        <c:dLbls>
          <c:showLegendKey val="0"/>
          <c:showVal val="0"/>
          <c:showCatName val="0"/>
          <c:showSerName val="0"/>
          <c:showPercent val="0"/>
          <c:showBubbleSize val="0"/>
        </c:dLbls>
        <c:gapWidth val="182"/>
        <c:axId val="993488351"/>
        <c:axId val="910356303"/>
      </c:barChart>
      <c:catAx>
        <c:axId val="993488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10356303"/>
        <c:crosses val="autoZero"/>
        <c:auto val="1"/>
        <c:lblAlgn val="ctr"/>
        <c:lblOffset val="100"/>
        <c:noMultiLvlLbl val="0"/>
      </c:catAx>
      <c:valAx>
        <c:axId val="910356303"/>
        <c:scaling>
          <c:orientation val="minMax"/>
        </c:scaling>
        <c:delete val="1"/>
        <c:axPos val="b"/>
        <c:numFmt formatCode="0.00" sourceLinked="1"/>
        <c:majorTickMark val="none"/>
        <c:minorTickMark val="none"/>
        <c:tickLblPos val="nextTo"/>
        <c:crossAx val="993488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'F57'!$B$6</c:f>
              <c:strCache>
                <c:ptCount val="1"/>
                <c:pt idx="0">
                  <c:v>variación</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F98-4A11-A1AE-A3974065ED3C}"/>
              </c:ext>
            </c:extLst>
          </c:dPt>
          <c:dPt>
            <c:idx val="16"/>
            <c:invertIfNegative val="0"/>
            <c:bubble3D val="0"/>
            <c:spPr>
              <a:solidFill>
                <a:srgbClr val="7C878E"/>
              </a:solidFill>
              <a:ln>
                <a:noFill/>
              </a:ln>
              <a:effectLst/>
            </c:spPr>
            <c:extLst>
              <c:ext xmlns:c16="http://schemas.microsoft.com/office/drawing/2014/chart" uri="{C3380CC4-5D6E-409C-BE32-E72D297353CC}">
                <c16:uniqueId val="{00000003-DF98-4A11-A1AE-A3974065ED3C}"/>
              </c:ext>
            </c:extLst>
          </c:dPt>
          <c:dPt>
            <c:idx val="17"/>
            <c:invertIfNegative val="0"/>
            <c:bubble3D val="0"/>
            <c:spPr>
              <a:solidFill>
                <a:srgbClr val="7C878E"/>
              </a:solidFill>
              <a:ln>
                <a:noFill/>
              </a:ln>
              <a:effectLst/>
            </c:spPr>
            <c:extLst>
              <c:ext xmlns:c16="http://schemas.microsoft.com/office/drawing/2014/chart" uri="{C3380CC4-5D6E-409C-BE32-E72D297353CC}">
                <c16:uniqueId val="{00000005-DF98-4A11-A1AE-A3974065ED3C}"/>
              </c:ext>
            </c:extLst>
          </c:dPt>
          <c:dPt>
            <c:idx val="22"/>
            <c:invertIfNegative val="0"/>
            <c:bubble3D val="0"/>
            <c:spPr>
              <a:solidFill>
                <a:srgbClr val="7C878E"/>
              </a:solidFill>
              <a:ln>
                <a:noFill/>
              </a:ln>
              <a:effectLst/>
            </c:spPr>
            <c:extLst>
              <c:ext xmlns:c16="http://schemas.microsoft.com/office/drawing/2014/chart" uri="{C3380CC4-5D6E-409C-BE32-E72D297353CC}">
                <c16:uniqueId val="{00000007-DF98-4A11-A1AE-A3974065ED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'F57'!$A$7:$A$39</c:f>
              <c:strCache>
                <c:ptCount val="33"/>
                <c:pt idx="0">
                  <c:v>Ciudad de México</c:v>
                </c:pt>
                <c:pt idx="1">
                  <c:v>Chihuahua</c:v>
                </c:pt>
                <c:pt idx="2">
                  <c:v>Puebla</c:v>
                </c:pt>
                <c:pt idx="3">
                  <c:v>Sinaloa</c:v>
                </c:pt>
                <c:pt idx="4">
                  <c:v>Nuevo León</c:v>
                </c:pt>
                <c:pt idx="5">
                  <c:v>Jalisco</c:v>
                </c:pt>
                <c:pt idx="6">
                  <c:v>Aguascalientes</c:v>
                </c:pt>
                <c:pt idx="7">
                  <c:v>Tlaxcala</c:v>
                </c:pt>
                <c:pt idx="8">
                  <c:v>Durango</c:v>
                </c:pt>
                <c:pt idx="9">
                  <c:v>Coahuila</c:v>
                </c:pt>
                <c:pt idx="10">
                  <c:v>Nayarit</c:v>
                </c:pt>
                <c:pt idx="11">
                  <c:v>Baja California Sur</c:v>
                </c:pt>
                <c:pt idx="12">
                  <c:v>Guanajuato</c:v>
                </c:pt>
                <c:pt idx="13">
                  <c:v>Michoacán</c:v>
                </c:pt>
                <c:pt idx="14">
                  <c:v>Morelos</c:v>
                </c:pt>
                <c:pt idx="15">
                  <c:v>Tamaulipas</c:v>
                </c:pt>
                <c:pt idx="16">
                  <c:v>Nacional</c:v>
                </c:pt>
                <c:pt idx="17">
                  <c:v>Estado de México</c:v>
                </c:pt>
                <c:pt idx="18">
                  <c:v>Campeche</c:v>
                </c:pt>
                <c:pt idx="19">
                  <c:v>Colima</c:v>
                </c:pt>
                <c:pt idx="20">
                  <c:v>Quintana Roo</c:v>
                </c:pt>
                <c:pt idx="21">
                  <c:v>Sonora</c:v>
                </c:pt>
                <c:pt idx="22">
                  <c:v>Yucatán</c:v>
                </c:pt>
                <c:pt idx="23">
                  <c:v>Guerrero</c:v>
                </c:pt>
                <c:pt idx="24">
                  <c:v>Chiapas</c:v>
                </c:pt>
                <c:pt idx="25">
                  <c:v>Baja California</c:v>
                </c:pt>
                <c:pt idx="26">
                  <c:v>San Luis Potosí</c:v>
                </c:pt>
                <c:pt idx="27">
                  <c:v>Oaxaca</c:v>
                </c:pt>
                <c:pt idx="28">
                  <c:v>Zacatecas</c:v>
                </c:pt>
                <c:pt idx="29">
                  <c:v>Veracruz</c:v>
                </c:pt>
                <c:pt idx="30">
                  <c:v>Hidalgo</c:v>
                </c:pt>
                <c:pt idx="31">
                  <c:v>Querétaro</c:v>
                </c:pt>
                <c:pt idx="32">
                  <c:v>Tabasco</c:v>
                </c:pt>
              </c:strCache>
            </c:strRef>
          </c:cat>
          <c:val>
            <c:numRef>
              <c:f>'F57'!$B$7:$B$39</c:f>
              <c:numCache>
                <c:formatCode>0.00</c:formatCode>
                <c:ptCount val="33"/>
                <c:pt idx="0">
                  <c:v>-1.3385999999999996</c:v>
                </c:pt>
                <c:pt idx="1">
                  <c:v>-0.90019999999999811</c:v>
                </c:pt>
                <c:pt idx="2">
                  <c:v>-0.84629999999999939</c:v>
                </c:pt>
                <c:pt idx="3">
                  <c:v>-0.7021000000000015</c:v>
                </c:pt>
                <c:pt idx="4">
                  <c:v>-0.70200000000001239</c:v>
                </c:pt>
                <c:pt idx="5">
                  <c:v>-0.6039999999999992</c:v>
                </c:pt>
                <c:pt idx="6">
                  <c:v>-0.38290000000000646</c:v>
                </c:pt>
                <c:pt idx="7">
                  <c:v>-0.36690000000000111</c:v>
                </c:pt>
                <c:pt idx="8">
                  <c:v>-0.3171000000000106</c:v>
                </c:pt>
                <c:pt idx="9">
                  <c:v>-0.31609999999999161</c:v>
                </c:pt>
                <c:pt idx="10">
                  <c:v>-0.17010000000000502</c:v>
                </c:pt>
                <c:pt idx="11">
                  <c:v>-0.13900000000001</c:v>
                </c:pt>
                <c:pt idx="12">
                  <c:v>-8.9099999999987745E-2</c:v>
                </c:pt>
                <c:pt idx="13">
                  <c:v>3.899999999987358E-3</c:v>
                </c:pt>
                <c:pt idx="14">
                  <c:v>4.949999999999477E-2</c:v>
                </c:pt>
                <c:pt idx="15">
                  <c:v>5.1199999999994361E-2</c:v>
                </c:pt>
                <c:pt idx="16">
                  <c:v>6.3999999999992951E-2</c:v>
                </c:pt>
                <c:pt idx="17">
                  <c:v>0.24030000000000484</c:v>
                </c:pt>
                <c:pt idx="18">
                  <c:v>0.25369999999999493</c:v>
                </c:pt>
                <c:pt idx="19">
                  <c:v>0.27479999999999905</c:v>
                </c:pt>
                <c:pt idx="20">
                  <c:v>0.30310000000000059</c:v>
                </c:pt>
                <c:pt idx="21">
                  <c:v>0.44250000000000966</c:v>
                </c:pt>
                <c:pt idx="22">
                  <c:v>0.59959999999999525</c:v>
                </c:pt>
                <c:pt idx="23">
                  <c:v>0.67539999999999623</c:v>
                </c:pt>
                <c:pt idx="24">
                  <c:v>0.69010000000000105</c:v>
                </c:pt>
                <c:pt idx="25">
                  <c:v>0.83789999999999054</c:v>
                </c:pt>
                <c:pt idx="26">
                  <c:v>0.92140000000000555</c:v>
                </c:pt>
                <c:pt idx="27">
                  <c:v>0.9695999999999998</c:v>
                </c:pt>
                <c:pt idx="28">
                  <c:v>1.0493000000000023</c:v>
                </c:pt>
                <c:pt idx="29">
                  <c:v>1.1803000000000026</c:v>
                </c:pt>
                <c:pt idx="30">
                  <c:v>1.2429000000000059</c:v>
                </c:pt>
                <c:pt idx="31">
                  <c:v>1.447100000000006</c:v>
                </c:pt>
                <c:pt idx="32">
                  <c:v>2.2253000000000043</c:v>
                </c:pt>
              </c:numCache>
            </c:numRef>
          </c:val>
          <c:extLst>
            <c:ext xmlns:c16="http://schemas.microsoft.com/office/drawing/2014/chart" uri="{C3380CC4-5D6E-409C-BE32-E72D297353CC}">
              <c16:uniqueId val="{00000008-DF98-4A11-A1AE-A3974065ED3C}"/>
            </c:ext>
          </c:extLst>
        </c:ser>
        <c:dLbls>
          <c:showLegendKey val="0"/>
          <c:showVal val="0"/>
          <c:showCatName val="0"/>
          <c:showSerName val="0"/>
          <c:showPercent val="0"/>
          <c:showBubbleSize val="0"/>
        </c:dLbls>
        <c:gapWidth val="182"/>
        <c:axId val="1001799615"/>
        <c:axId val="998332079"/>
      </c:barChart>
      <c:catAx>
        <c:axId val="1001799615"/>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32079"/>
        <c:crosses val="autoZero"/>
        <c:auto val="1"/>
        <c:lblAlgn val="ctr"/>
        <c:lblOffset val="100"/>
        <c:noMultiLvlLbl val="0"/>
      </c:catAx>
      <c:valAx>
        <c:axId val="998332079"/>
        <c:scaling>
          <c:orientation val="minMax"/>
        </c:scaling>
        <c:delete val="1"/>
        <c:axPos val="b"/>
        <c:numFmt formatCode="0.00" sourceLinked="1"/>
        <c:majorTickMark val="none"/>
        <c:minorTickMark val="none"/>
        <c:tickLblPos val="nextTo"/>
        <c:crossAx val="1001799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D65-4E96-A144-E98C21979F0C}"/>
              </c:ext>
            </c:extLst>
          </c:dPt>
          <c:dPt>
            <c:idx val="1"/>
            <c:invertIfNegative val="0"/>
            <c:bubble3D val="0"/>
            <c:spPr>
              <a:solidFill>
                <a:srgbClr val="606868"/>
              </a:solidFill>
              <a:ln>
                <a:noFill/>
              </a:ln>
              <a:effectLst/>
            </c:spPr>
            <c:extLst>
              <c:ext xmlns:c16="http://schemas.microsoft.com/office/drawing/2014/chart" uri="{C3380CC4-5D6E-409C-BE32-E72D297353CC}">
                <c16:uniqueId val="{00000003-ED65-4E96-A144-E98C21979F0C}"/>
              </c:ext>
            </c:extLst>
          </c:dPt>
          <c:dPt>
            <c:idx val="3"/>
            <c:invertIfNegative val="0"/>
            <c:bubble3D val="0"/>
            <c:spPr>
              <a:solidFill>
                <a:srgbClr val="FFC000"/>
              </a:solidFill>
              <a:ln>
                <a:noFill/>
              </a:ln>
              <a:effectLst/>
            </c:spPr>
            <c:extLst>
              <c:ext xmlns:c16="http://schemas.microsoft.com/office/drawing/2014/chart" uri="{C3380CC4-5D6E-409C-BE32-E72D297353CC}">
                <c16:uniqueId val="{00000005-ED65-4E96-A144-E98C21979F0C}"/>
              </c:ext>
            </c:extLst>
          </c:dPt>
          <c:dPt>
            <c:idx val="5"/>
            <c:invertIfNegative val="0"/>
            <c:bubble3D val="0"/>
            <c:spPr>
              <a:solidFill>
                <a:srgbClr val="606868"/>
              </a:solidFill>
              <a:ln>
                <a:noFill/>
              </a:ln>
              <a:effectLst/>
            </c:spPr>
            <c:extLst>
              <c:ext xmlns:c16="http://schemas.microsoft.com/office/drawing/2014/chart" uri="{C3380CC4-5D6E-409C-BE32-E72D297353CC}">
                <c16:uniqueId val="{00000007-ED65-4E96-A144-E98C21979F0C}"/>
              </c:ext>
            </c:extLst>
          </c:dPt>
          <c:dPt>
            <c:idx val="6"/>
            <c:invertIfNegative val="0"/>
            <c:bubble3D val="0"/>
            <c:spPr>
              <a:solidFill>
                <a:srgbClr val="606868"/>
              </a:solidFill>
              <a:ln>
                <a:noFill/>
              </a:ln>
              <a:effectLst/>
            </c:spPr>
            <c:extLst>
              <c:ext xmlns:c16="http://schemas.microsoft.com/office/drawing/2014/chart" uri="{C3380CC4-5D6E-409C-BE32-E72D297353CC}">
                <c16:uniqueId val="{00000009-ED65-4E96-A144-E98C21979F0C}"/>
              </c:ext>
            </c:extLst>
          </c:dPt>
          <c:dPt>
            <c:idx val="7"/>
            <c:invertIfNegative val="0"/>
            <c:bubble3D val="0"/>
            <c:spPr>
              <a:solidFill>
                <a:srgbClr val="606868"/>
              </a:solidFill>
              <a:ln>
                <a:noFill/>
              </a:ln>
              <a:effectLst/>
            </c:spPr>
            <c:extLst>
              <c:ext xmlns:c16="http://schemas.microsoft.com/office/drawing/2014/chart" uri="{C3380CC4-5D6E-409C-BE32-E72D297353CC}">
                <c16:uniqueId val="{0000000B-ED65-4E96-A144-E98C21979F0C}"/>
              </c:ext>
            </c:extLst>
          </c:dPt>
          <c:dPt>
            <c:idx val="8"/>
            <c:invertIfNegative val="0"/>
            <c:bubble3D val="0"/>
            <c:spPr>
              <a:solidFill>
                <a:srgbClr val="606868"/>
              </a:solidFill>
              <a:ln>
                <a:noFill/>
              </a:ln>
              <a:effectLst/>
            </c:spPr>
            <c:extLst>
              <c:ext xmlns:c16="http://schemas.microsoft.com/office/drawing/2014/chart" uri="{C3380CC4-5D6E-409C-BE32-E72D297353CC}">
                <c16:uniqueId val="{0000000D-ED65-4E96-A144-E98C21979F0C}"/>
              </c:ext>
            </c:extLst>
          </c:dPt>
          <c:dPt>
            <c:idx val="9"/>
            <c:invertIfNegative val="0"/>
            <c:bubble3D val="0"/>
            <c:spPr>
              <a:solidFill>
                <a:srgbClr val="606868"/>
              </a:solidFill>
              <a:ln>
                <a:noFill/>
              </a:ln>
              <a:effectLst/>
            </c:spPr>
            <c:extLst>
              <c:ext xmlns:c16="http://schemas.microsoft.com/office/drawing/2014/chart" uri="{C3380CC4-5D6E-409C-BE32-E72D297353CC}">
                <c16:uniqueId val="{0000000F-ED65-4E96-A144-E98C21979F0C}"/>
              </c:ext>
            </c:extLst>
          </c:dPt>
          <c:dPt>
            <c:idx val="10"/>
            <c:invertIfNegative val="0"/>
            <c:bubble3D val="0"/>
            <c:spPr>
              <a:solidFill>
                <a:srgbClr val="606868"/>
              </a:solidFill>
              <a:ln>
                <a:noFill/>
              </a:ln>
              <a:effectLst/>
            </c:spPr>
            <c:extLst>
              <c:ext xmlns:c16="http://schemas.microsoft.com/office/drawing/2014/chart" uri="{C3380CC4-5D6E-409C-BE32-E72D297353CC}">
                <c16:uniqueId val="{00000011-ED65-4E96-A144-E98C21979F0C}"/>
              </c:ext>
            </c:extLst>
          </c:dPt>
          <c:dPt>
            <c:idx val="12"/>
            <c:invertIfNegative val="0"/>
            <c:bubble3D val="0"/>
            <c:spPr>
              <a:solidFill>
                <a:srgbClr val="606868"/>
              </a:solidFill>
              <a:ln>
                <a:noFill/>
              </a:ln>
              <a:effectLst/>
            </c:spPr>
            <c:extLst>
              <c:ext xmlns:c16="http://schemas.microsoft.com/office/drawing/2014/chart" uri="{C3380CC4-5D6E-409C-BE32-E72D297353CC}">
                <c16:uniqueId val="{00000013-ED65-4E96-A144-E98C21979F0C}"/>
              </c:ext>
            </c:extLst>
          </c:dPt>
          <c:dPt>
            <c:idx val="13"/>
            <c:invertIfNegative val="0"/>
            <c:bubble3D val="0"/>
            <c:spPr>
              <a:solidFill>
                <a:srgbClr val="606868"/>
              </a:solidFill>
              <a:ln>
                <a:noFill/>
              </a:ln>
              <a:effectLst/>
            </c:spPr>
            <c:extLst>
              <c:ext xmlns:c16="http://schemas.microsoft.com/office/drawing/2014/chart" uri="{C3380CC4-5D6E-409C-BE32-E72D297353CC}">
                <c16:uniqueId val="{00000015-ED65-4E96-A144-E98C21979F0C}"/>
              </c:ext>
            </c:extLst>
          </c:dPt>
          <c:dPt>
            <c:idx val="14"/>
            <c:invertIfNegative val="0"/>
            <c:bubble3D val="0"/>
            <c:spPr>
              <a:solidFill>
                <a:srgbClr val="606868"/>
              </a:solidFill>
              <a:ln>
                <a:noFill/>
              </a:ln>
              <a:effectLst/>
            </c:spPr>
            <c:extLst>
              <c:ext xmlns:c16="http://schemas.microsoft.com/office/drawing/2014/chart" uri="{C3380CC4-5D6E-409C-BE32-E72D297353CC}">
                <c16:uniqueId val="{00000017-ED65-4E96-A144-E98C21979F0C}"/>
              </c:ext>
            </c:extLst>
          </c:dPt>
          <c:dPt>
            <c:idx val="15"/>
            <c:invertIfNegative val="0"/>
            <c:bubble3D val="0"/>
            <c:spPr>
              <a:solidFill>
                <a:srgbClr val="FFC000"/>
              </a:solidFill>
              <a:ln>
                <a:noFill/>
              </a:ln>
              <a:effectLst/>
            </c:spPr>
            <c:extLst>
              <c:ext xmlns:c16="http://schemas.microsoft.com/office/drawing/2014/chart" uri="{C3380CC4-5D6E-409C-BE32-E72D297353CC}">
                <c16:uniqueId val="{00000019-ED65-4E96-A144-E98C21979F0C}"/>
              </c:ext>
            </c:extLst>
          </c:dPt>
          <c:dPt>
            <c:idx val="16"/>
            <c:invertIfNegative val="0"/>
            <c:bubble3D val="0"/>
            <c:spPr>
              <a:solidFill>
                <a:srgbClr val="606868"/>
              </a:solidFill>
              <a:ln>
                <a:noFill/>
              </a:ln>
              <a:effectLst/>
            </c:spPr>
            <c:extLst>
              <c:ext xmlns:c16="http://schemas.microsoft.com/office/drawing/2014/chart" uri="{C3380CC4-5D6E-409C-BE32-E72D297353CC}">
                <c16:uniqueId val="{0000001B-ED65-4E96-A144-E98C21979F0C}"/>
              </c:ext>
            </c:extLst>
          </c:dPt>
          <c:dPt>
            <c:idx val="17"/>
            <c:invertIfNegative val="0"/>
            <c:bubble3D val="0"/>
            <c:spPr>
              <a:solidFill>
                <a:srgbClr val="606868"/>
              </a:solidFill>
              <a:ln>
                <a:noFill/>
              </a:ln>
              <a:effectLst/>
            </c:spPr>
            <c:extLst>
              <c:ext xmlns:c16="http://schemas.microsoft.com/office/drawing/2014/chart" uri="{C3380CC4-5D6E-409C-BE32-E72D297353CC}">
                <c16:uniqueId val="{0000001D-ED65-4E96-A144-E98C21979F0C}"/>
              </c:ext>
            </c:extLst>
          </c:dPt>
          <c:dPt>
            <c:idx val="18"/>
            <c:invertIfNegative val="0"/>
            <c:bubble3D val="0"/>
            <c:spPr>
              <a:solidFill>
                <a:srgbClr val="606868"/>
              </a:solidFill>
              <a:ln>
                <a:noFill/>
              </a:ln>
              <a:effectLst/>
            </c:spPr>
            <c:extLst>
              <c:ext xmlns:c16="http://schemas.microsoft.com/office/drawing/2014/chart" uri="{C3380CC4-5D6E-409C-BE32-E72D297353CC}">
                <c16:uniqueId val="{0000001F-ED65-4E96-A144-E98C21979F0C}"/>
              </c:ext>
            </c:extLst>
          </c:dPt>
          <c:dPt>
            <c:idx val="19"/>
            <c:invertIfNegative val="0"/>
            <c:bubble3D val="0"/>
            <c:spPr>
              <a:solidFill>
                <a:srgbClr val="606868"/>
              </a:solidFill>
              <a:ln>
                <a:noFill/>
              </a:ln>
              <a:effectLst/>
            </c:spPr>
            <c:extLst>
              <c:ext xmlns:c16="http://schemas.microsoft.com/office/drawing/2014/chart" uri="{C3380CC4-5D6E-409C-BE32-E72D297353CC}">
                <c16:uniqueId val="{00000021-ED65-4E96-A144-E98C21979F0C}"/>
              </c:ext>
            </c:extLst>
          </c:dPt>
          <c:dPt>
            <c:idx val="20"/>
            <c:invertIfNegative val="0"/>
            <c:bubble3D val="0"/>
            <c:spPr>
              <a:solidFill>
                <a:srgbClr val="606868"/>
              </a:solidFill>
              <a:ln>
                <a:noFill/>
              </a:ln>
              <a:effectLst/>
            </c:spPr>
            <c:extLst>
              <c:ext xmlns:c16="http://schemas.microsoft.com/office/drawing/2014/chart" uri="{C3380CC4-5D6E-409C-BE32-E72D297353CC}">
                <c16:uniqueId val="{00000023-ED65-4E96-A144-E98C21979F0C}"/>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5-ED65-4E96-A144-E98C21979F0C}"/>
              </c:ext>
            </c:extLst>
          </c:dPt>
          <c:dPt>
            <c:idx val="22"/>
            <c:invertIfNegative val="0"/>
            <c:bubble3D val="0"/>
            <c:spPr>
              <a:solidFill>
                <a:srgbClr val="606868"/>
              </a:solidFill>
              <a:ln>
                <a:noFill/>
              </a:ln>
              <a:effectLst/>
            </c:spPr>
            <c:extLst>
              <c:ext xmlns:c16="http://schemas.microsoft.com/office/drawing/2014/chart" uri="{C3380CC4-5D6E-409C-BE32-E72D297353CC}">
                <c16:uniqueId val="{00000027-ED65-4E96-A144-E98C21979F0C}"/>
              </c:ext>
            </c:extLst>
          </c:dPt>
          <c:dPt>
            <c:idx val="24"/>
            <c:invertIfNegative val="0"/>
            <c:bubble3D val="0"/>
            <c:spPr>
              <a:solidFill>
                <a:srgbClr val="606868"/>
              </a:solidFill>
              <a:ln>
                <a:noFill/>
              </a:ln>
              <a:effectLst/>
            </c:spPr>
            <c:extLst>
              <c:ext xmlns:c16="http://schemas.microsoft.com/office/drawing/2014/chart" uri="{C3380CC4-5D6E-409C-BE32-E72D297353CC}">
                <c16:uniqueId val="{00000029-ED65-4E96-A144-E98C21979F0C}"/>
              </c:ext>
            </c:extLst>
          </c:dPt>
          <c:dPt>
            <c:idx val="25"/>
            <c:invertIfNegative val="0"/>
            <c:bubble3D val="0"/>
            <c:spPr>
              <a:solidFill>
                <a:srgbClr val="606868"/>
              </a:solidFill>
              <a:ln>
                <a:noFill/>
              </a:ln>
              <a:effectLst/>
            </c:spPr>
            <c:extLst>
              <c:ext xmlns:c16="http://schemas.microsoft.com/office/drawing/2014/chart" uri="{C3380CC4-5D6E-409C-BE32-E72D297353CC}">
                <c16:uniqueId val="{0000002B-ED65-4E96-A144-E98C21979F0C}"/>
              </c:ext>
            </c:extLst>
          </c:dPt>
          <c:dPt>
            <c:idx val="27"/>
            <c:invertIfNegative val="0"/>
            <c:bubble3D val="0"/>
            <c:spPr>
              <a:solidFill>
                <a:srgbClr val="FFC000"/>
              </a:solidFill>
              <a:ln>
                <a:noFill/>
              </a:ln>
              <a:effectLst/>
            </c:spPr>
            <c:extLst>
              <c:ext xmlns:c16="http://schemas.microsoft.com/office/drawing/2014/chart" uri="{C3380CC4-5D6E-409C-BE32-E72D297353CC}">
                <c16:uniqueId val="{0000002D-ED65-4E96-A144-E98C21979F0C}"/>
              </c:ext>
            </c:extLst>
          </c:dPt>
          <c:dPt>
            <c:idx val="36"/>
            <c:invertIfNegative val="0"/>
            <c:bubble3D val="0"/>
            <c:spPr>
              <a:solidFill>
                <a:srgbClr val="606868"/>
              </a:solidFill>
              <a:ln>
                <a:noFill/>
              </a:ln>
              <a:effectLst/>
            </c:spPr>
            <c:extLst>
              <c:ext xmlns:c16="http://schemas.microsoft.com/office/drawing/2014/chart" uri="{C3380CC4-5D6E-409C-BE32-E72D297353CC}">
                <c16:uniqueId val="{0000002F-ED65-4E96-A144-E98C21979F0C}"/>
              </c:ext>
            </c:extLst>
          </c:dPt>
          <c:dPt>
            <c:idx val="37"/>
            <c:invertIfNegative val="0"/>
            <c:bubble3D val="0"/>
            <c:spPr>
              <a:solidFill>
                <a:srgbClr val="606868"/>
              </a:solidFill>
              <a:ln>
                <a:noFill/>
              </a:ln>
              <a:effectLst/>
            </c:spPr>
            <c:extLst>
              <c:ext xmlns:c16="http://schemas.microsoft.com/office/drawing/2014/chart" uri="{C3380CC4-5D6E-409C-BE32-E72D297353CC}">
                <c16:uniqueId val="{00000031-ED65-4E96-A144-E98C21979F0C}"/>
              </c:ext>
            </c:extLst>
          </c:dPt>
          <c:dPt>
            <c:idx val="39"/>
            <c:invertIfNegative val="0"/>
            <c:bubble3D val="0"/>
            <c:spPr>
              <a:solidFill>
                <a:srgbClr val="FFC000"/>
              </a:solidFill>
              <a:ln>
                <a:noFill/>
              </a:ln>
              <a:effectLst/>
            </c:spPr>
            <c:extLst>
              <c:ext xmlns:c16="http://schemas.microsoft.com/office/drawing/2014/chart" uri="{C3380CC4-5D6E-409C-BE32-E72D297353CC}">
                <c16:uniqueId val="{00000033-ED65-4E96-A144-E98C21979F0C}"/>
              </c:ext>
            </c:extLst>
          </c:dPt>
          <c:dPt>
            <c:idx val="48"/>
            <c:invertIfNegative val="0"/>
            <c:bubble3D val="0"/>
            <c:spPr>
              <a:solidFill>
                <a:srgbClr val="606868"/>
              </a:solidFill>
              <a:ln>
                <a:noFill/>
              </a:ln>
              <a:effectLst/>
            </c:spPr>
            <c:extLst>
              <c:ext xmlns:c16="http://schemas.microsoft.com/office/drawing/2014/chart" uri="{C3380CC4-5D6E-409C-BE32-E72D297353CC}">
                <c16:uniqueId val="{00000035-ED65-4E96-A144-E98C21979F0C}"/>
              </c:ext>
            </c:extLst>
          </c:dPt>
          <c:dPt>
            <c:idx val="49"/>
            <c:invertIfNegative val="0"/>
            <c:bubble3D val="0"/>
            <c:spPr>
              <a:solidFill>
                <a:srgbClr val="606868"/>
              </a:solidFill>
              <a:ln>
                <a:noFill/>
              </a:ln>
              <a:effectLst/>
            </c:spPr>
            <c:extLst>
              <c:ext xmlns:c16="http://schemas.microsoft.com/office/drawing/2014/chart" uri="{C3380CC4-5D6E-409C-BE32-E72D297353CC}">
                <c16:uniqueId val="{00000037-ED65-4E96-A144-E98C21979F0C}"/>
              </c:ext>
            </c:extLst>
          </c:dPt>
          <c:dPt>
            <c:idx val="51"/>
            <c:invertIfNegative val="0"/>
            <c:bubble3D val="0"/>
            <c:spPr>
              <a:solidFill>
                <a:srgbClr val="FFC000"/>
              </a:solidFill>
              <a:ln>
                <a:noFill/>
              </a:ln>
              <a:effectLst/>
            </c:spPr>
            <c:extLst>
              <c:ext xmlns:c16="http://schemas.microsoft.com/office/drawing/2014/chart" uri="{C3380CC4-5D6E-409C-BE32-E72D297353CC}">
                <c16:uniqueId val="{00000039-ED65-4E96-A144-E98C21979F0C}"/>
              </c:ext>
            </c:extLst>
          </c:dPt>
          <c:dPt>
            <c:idx val="60"/>
            <c:invertIfNegative val="0"/>
            <c:bubble3D val="0"/>
            <c:spPr>
              <a:solidFill>
                <a:srgbClr val="606868"/>
              </a:solidFill>
              <a:ln>
                <a:noFill/>
              </a:ln>
              <a:effectLst/>
            </c:spPr>
            <c:extLst>
              <c:ext xmlns:c16="http://schemas.microsoft.com/office/drawing/2014/chart" uri="{C3380CC4-5D6E-409C-BE32-E72D297353CC}">
                <c16:uniqueId val="{0000003B-ED65-4E96-A144-E98C21979F0C}"/>
              </c:ext>
            </c:extLst>
          </c:dPt>
          <c:dPt>
            <c:idx val="61"/>
            <c:invertIfNegative val="0"/>
            <c:bubble3D val="0"/>
            <c:spPr>
              <a:solidFill>
                <a:srgbClr val="606868"/>
              </a:solidFill>
              <a:ln>
                <a:noFill/>
              </a:ln>
              <a:effectLst/>
            </c:spPr>
            <c:extLst>
              <c:ext xmlns:c16="http://schemas.microsoft.com/office/drawing/2014/chart" uri="{C3380CC4-5D6E-409C-BE32-E72D297353CC}">
                <c16:uniqueId val="{0000003D-ED65-4E96-A144-E98C21979F0C}"/>
              </c:ext>
            </c:extLst>
          </c:dPt>
          <c:dPt>
            <c:idx val="63"/>
            <c:invertIfNegative val="0"/>
            <c:bubble3D val="0"/>
            <c:spPr>
              <a:solidFill>
                <a:srgbClr val="FFC000"/>
              </a:solidFill>
              <a:ln>
                <a:noFill/>
              </a:ln>
              <a:effectLst/>
            </c:spPr>
            <c:extLst>
              <c:ext xmlns:c16="http://schemas.microsoft.com/office/drawing/2014/chart" uri="{C3380CC4-5D6E-409C-BE32-E72D297353CC}">
                <c16:uniqueId val="{0000003F-ED65-4E96-A144-E98C21979F0C}"/>
              </c:ext>
            </c:extLst>
          </c:dPt>
          <c:dPt>
            <c:idx val="72"/>
            <c:invertIfNegative val="0"/>
            <c:bubble3D val="0"/>
            <c:spPr>
              <a:solidFill>
                <a:srgbClr val="606868"/>
              </a:solidFill>
              <a:ln>
                <a:noFill/>
              </a:ln>
              <a:effectLst/>
            </c:spPr>
            <c:extLst>
              <c:ext xmlns:c16="http://schemas.microsoft.com/office/drawing/2014/chart" uri="{C3380CC4-5D6E-409C-BE32-E72D297353CC}">
                <c16:uniqueId val="{00000041-ED65-4E96-A144-E98C21979F0C}"/>
              </c:ext>
            </c:extLst>
          </c:dPt>
          <c:dPt>
            <c:idx val="73"/>
            <c:invertIfNegative val="0"/>
            <c:bubble3D val="0"/>
            <c:spPr>
              <a:solidFill>
                <a:srgbClr val="606868"/>
              </a:solidFill>
              <a:ln>
                <a:noFill/>
              </a:ln>
              <a:effectLst/>
            </c:spPr>
            <c:extLst>
              <c:ext xmlns:c16="http://schemas.microsoft.com/office/drawing/2014/chart" uri="{C3380CC4-5D6E-409C-BE32-E72D297353CC}">
                <c16:uniqueId val="{00000043-ED65-4E96-A144-E98C21979F0C}"/>
              </c:ext>
            </c:extLst>
          </c:dPt>
          <c:dPt>
            <c:idx val="75"/>
            <c:invertIfNegative val="0"/>
            <c:bubble3D val="0"/>
            <c:spPr>
              <a:solidFill>
                <a:srgbClr val="FFC000"/>
              </a:solidFill>
              <a:ln>
                <a:noFill/>
              </a:ln>
              <a:effectLst/>
            </c:spPr>
            <c:extLst>
              <c:ext xmlns:c16="http://schemas.microsoft.com/office/drawing/2014/chart" uri="{C3380CC4-5D6E-409C-BE32-E72D297353CC}">
                <c16:uniqueId val="{00000045-ED65-4E96-A144-E98C21979F0C}"/>
              </c:ext>
            </c:extLst>
          </c:dPt>
          <c:dPt>
            <c:idx val="84"/>
            <c:invertIfNegative val="0"/>
            <c:bubble3D val="0"/>
            <c:spPr>
              <a:solidFill>
                <a:srgbClr val="606868"/>
              </a:solidFill>
              <a:ln>
                <a:noFill/>
              </a:ln>
              <a:effectLst/>
            </c:spPr>
            <c:extLst>
              <c:ext xmlns:c16="http://schemas.microsoft.com/office/drawing/2014/chart" uri="{C3380CC4-5D6E-409C-BE32-E72D297353CC}">
                <c16:uniqueId val="{00000047-ED65-4E96-A144-E98C21979F0C}"/>
              </c:ext>
            </c:extLst>
          </c:dPt>
          <c:dPt>
            <c:idx val="85"/>
            <c:invertIfNegative val="0"/>
            <c:bubble3D val="0"/>
            <c:spPr>
              <a:solidFill>
                <a:srgbClr val="606868"/>
              </a:solidFill>
              <a:ln>
                <a:noFill/>
              </a:ln>
              <a:effectLst/>
            </c:spPr>
            <c:extLst>
              <c:ext xmlns:c16="http://schemas.microsoft.com/office/drawing/2014/chart" uri="{C3380CC4-5D6E-409C-BE32-E72D297353CC}">
                <c16:uniqueId val="{00000049-ED65-4E96-A144-E98C21979F0C}"/>
              </c:ext>
            </c:extLst>
          </c:dPt>
          <c:dPt>
            <c:idx val="87"/>
            <c:invertIfNegative val="0"/>
            <c:bubble3D val="0"/>
            <c:spPr>
              <a:solidFill>
                <a:srgbClr val="FFC000"/>
              </a:solidFill>
              <a:ln>
                <a:noFill/>
              </a:ln>
              <a:effectLst/>
            </c:spPr>
            <c:extLst>
              <c:ext xmlns:c16="http://schemas.microsoft.com/office/drawing/2014/chart" uri="{C3380CC4-5D6E-409C-BE32-E72D297353CC}">
                <c16:uniqueId val="{0000004B-ED65-4E96-A144-E98C21979F0C}"/>
              </c:ext>
            </c:extLst>
          </c:dPt>
          <c:dPt>
            <c:idx val="96"/>
            <c:invertIfNegative val="0"/>
            <c:bubble3D val="0"/>
            <c:spPr>
              <a:solidFill>
                <a:srgbClr val="606868"/>
              </a:solidFill>
              <a:ln>
                <a:noFill/>
              </a:ln>
              <a:effectLst/>
            </c:spPr>
            <c:extLst>
              <c:ext xmlns:c16="http://schemas.microsoft.com/office/drawing/2014/chart" uri="{C3380CC4-5D6E-409C-BE32-E72D297353CC}">
                <c16:uniqueId val="{0000004D-ED65-4E96-A144-E98C21979F0C}"/>
              </c:ext>
            </c:extLst>
          </c:dPt>
          <c:dPt>
            <c:idx val="97"/>
            <c:invertIfNegative val="0"/>
            <c:bubble3D val="0"/>
            <c:spPr>
              <a:solidFill>
                <a:srgbClr val="606868"/>
              </a:solidFill>
              <a:ln>
                <a:noFill/>
              </a:ln>
              <a:effectLst/>
            </c:spPr>
            <c:extLst>
              <c:ext xmlns:c16="http://schemas.microsoft.com/office/drawing/2014/chart" uri="{C3380CC4-5D6E-409C-BE32-E72D297353CC}">
                <c16:uniqueId val="{0000004F-ED65-4E96-A144-E98C21979F0C}"/>
              </c:ext>
            </c:extLst>
          </c:dPt>
          <c:dPt>
            <c:idx val="99"/>
            <c:invertIfNegative val="0"/>
            <c:bubble3D val="0"/>
            <c:spPr>
              <a:solidFill>
                <a:srgbClr val="FFC000"/>
              </a:solidFill>
              <a:ln>
                <a:noFill/>
              </a:ln>
              <a:effectLst/>
            </c:spPr>
            <c:extLst>
              <c:ext xmlns:c16="http://schemas.microsoft.com/office/drawing/2014/chart" uri="{C3380CC4-5D6E-409C-BE32-E72D297353CC}">
                <c16:uniqueId val="{00000051-ED65-4E96-A144-E98C21979F0C}"/>
              </c:ext>
            </c:extLst>
          </c:dPt>
          <c:dPt>
            <c:idx val="108"/>
            <c:invertIfNegative val="0"/>
            <c:bubble3D val="0"/>
            <c:spPr>
              <a:solidFill>
                <a:srgbClr val="606868"/>
              </a:solidFill>
              <a:ln>
                <a:noFill/>
              </a:ln>
              <a:effectLst/>
            </c:spPr>
            <c:extLst>
              <c:ext xmlns:c16="http://schemas.microsoft.com/office/drawing/2014/chart" uri="{C3380CC4-5D6E-409C-BE32-E72D297353CC}">
                <c16:uniqueId val="{00000053-ED65-4E96-A144-E98C21979F0C}"/>
              </c:ext>
            </c:extLst>
          </c:dPt>
          <c:dPt>
            <c:idx val="109"/>
            <c:invertIfNegative val="0"/>
            <c:bubble3D val="0"/>
            <c:spPr>
              <a:solidFill>
                <a:srgbClr val="606868"/>
              </a:solidFill>
              <a:ln>
                <a:noFill/>
              </a:ln>
              <a:effectLst/>
            </c:spPr>
            <c:extLst>
              <c:ext xmlns:c16="http://schemas.microsoft.com/office/drawing/2014/chart" uri="{C3380CC4-5D6E-409C-BE32-E72D297353CC}">
                <c16:uniqueId val="{00000055-ED65-4E96-A144-E98C21979F0C}"/>
              </c:ext>
            </c:extLst>
          </c:dPt>
          <c:dPt>
            <c:idx val="111"/>
            <c:invertIfNegative val="0"/>
            <c:bubble3D val="0"/>
            <c:spPr>
              <a:solidFill>
                <a:srgbClr val="FFC000"/>
              </a:solidFill>
              <a:ln>
                <a:noFill/>
              </a:ln>
              <a:effectLst/>
            </c:spPr>
            <c:extLst>
              <c:ext xmlns:c16="http://schemas.microsoft.com/office/drawing/2014/chart" uri="{C3380CC4-5D6E-409C-BE32-E72D297353CC}">
                <c16:uniqueId val="{00000057-ED65-4E96-A144-E98C21979F0C}"/>
              </c:ext>
            </c:extLst>
          </c:dPt>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65-4E96-A144-E98C21979F0C}"/>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D65-4E96-A144-E98C21979F0C}"/>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D65-4E96-A144-E98C21979F0C}"/>
                </c:ext>
              </c:extLst>
            </c:dLbl>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D65-4E96-A144-E98C21979F0C}"/>
                </c:ext>
              </c:extLst>
            </c:dLbl>
            <c:dLbl>
              <c:idx val="5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D65-4E96-A144-E98C21979F0C}"/>
                </c:ext>
              </c:extLst>
            </c:dLbl>
            <c:dLbl>
              <c:idx val="6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ED65-4E96-A144-E98C21979F0C}"/>
                </c:ext>
              </c:extLst>
            </c:dLbl>
            <c:dLbl>
              <c:idx val="7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ED65-4E96-A144-E98C21979F0C}"/>
                </c:ext>
              </c:extLst>
            </c:dLbl>
            <c:dLbl>
              <c:idx val="8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ED65-4E96-A144-E98C21979F0C}"/>
                </c:ext>
              </c:extLst>
            </c:dLbl>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ED65-4E96-A144-E98C21979F0C}"/>
                </c:ext>
              </c:extLst>
            </c:dLbl>
            <c:dLbl>
              <c:idx val="1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ED65-4E96-A144-E98C21979F0C}"/>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'F58'!$A$163:$B$274</c:f>
              <c:multiLvlStrCache>
                <c:ptCount val="11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'F58'!$C$163:$C$274</c:f>
              <c:numCache>
                <c:formatCode>#,##0</c:formatCode>
                <c:ptCount val="112"/>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pt idx="111">
                  <c:v>1884715</c:v>
                </c:pt>
              </c:numCache>
            </c:numRef>
          </c:val>
          <c:extLst xmlns:c15="http://schemas.microsoft.com/office/drawing/2012/chart">
            <c:ext xmlns:c16="http://schemas.microsoft.com/office/drawing/2014/chart" uri="{C3380CC4-5D6E-409C-BE32-E72D297353CC}">
              <c16:uniqueId val="{00000058-ED65-4E96-A144-E98C21979F0C}"/>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58C5-45E0-9EDA-AB37CD06E55C}"/>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58C5-45E0-9EDA-AB37CD06E55C}"/>
              </c:ext>
            </c:extLst>
          </c:dPt>
          <c:dPt>
            <c:idx val="22"/>
            <c:invertIfNegative val="0"/>
            <c:bubble3D val="0"/>
            <c:spPr>
              <a:solidFill>
                <a:srgbClr val="FFC000"/>
              </a:solidFill>
              <a:ln>
                <a:noFill/>
              </a:ln>
              <a:effectLst/>
            </c:spPr>
            <c:extLst>
              <c:ext xmlns:c16="http://schemas.microsoft.com/office/drawing/2014/chart" uri="{C3380CC4-5D6E-409C-BE32-E72D297353CC}">
                <c16:uniqueId val="{00000005-58C5-45E0-9EDA-AB37CD06E55C}"/>
              </c:ext>
            </c:extLst>
          </c:dPt>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C5-45E0-9EDA-AB37CD06E55C}"/>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C5-45E0-9EDA-AB37CD06E55C}"/>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C5-45E0-9EDA-AB37CD06E55C}"/>
                </c:ext>
              </c:extLst>
            </c:dLbl>
            <c:dLbl>
              <c:idx val="20"/>
              <c:layout>
                <c:manualLayout>
                  <c:x val="-2.138047138047138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C5-45E0-9EDA-AB37CD06E55C}"/>
                </c:ext>
              </c:extLst>
            </c:dLbl>
            <c:dLbl>
              <c:idx val="21"/>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C5-45E0-9EDA-AB37CD06E55C}"/>
                </c:ext>
              </c:extLst>
            </c:dLbl>
            <c:dLbl>
              <c:idx val="22"/>
              <c:layout>
                <c:manualLayout>
                  <c:x val="0"/>
                  <c:y val="2.12188906800333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C5-45E0-9EDA-AB37CD06E5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'F59'!$A$7:$A$29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'F59'!$F$7:$F$29</c:f>
              <c:numCache>
                <c:formatCode>#,##0</c:formatCode>
                <c:ptCount val="23"/>
                <c:pt idx="0">
                  <c:v>-1666</c:v>
                </c:pt>
                <c:pt idx="1">
                  <c:v>-4680</c:v>
                </c:pt>
                <c:pt idx="2">
                  <c:v>7350</c:v>
                </c:pt>
                <c:pt idx="3">
                  <c:v>452</c:v>
                </c:pt>
                <c:pt idx="4">
                  <c:v>1566</c:v>
                </c:pt>
                <c:pt idx="5">
                  <c:v>449</c:v>
                </c:pt>
                <c:pt idx="6">
                  <c:v>-2722</c:v>
                </c:pt>
                <c:pt idx="7">
                  <c:v>2394</c:v>
                </c:pt>
                <c:pt idx="8">
                  <c:v>4731</c:v>
                </c:pt>
                <c:pt idx="9">
                  <c:v>-4858</c:v>
                </c:pt>
                <c:pt idx="10">
                  <c:v>6022</c:v>
                </c:pt>
                <c:pt idx="11">
                  <c:v>1794</c:v>
                </c:pt>
                <c:pt idx="12">
                  <c:v>-1287</c:v>
                </c:pt>
                <c:pt idx="13">
                  <c:v>5868</c:v>
                </c:pt>
                <c:pt idx="14">
                  <c:v>2272</c:v>
                </c:pt>
                <c:pt idx="15">
                  <c:v>2975</c:v>
                </c:pt>
                <c:pt idx="16">
                  <c:v>10508</c:v>
                </c:pt>
                <c:pt idx="17">
                  <c:v>827</c:v>
                </c:pt>
                <c:pt idx="18">
                  <c:v>5208</c:v>
                </c:pt>
                <c:pt idx="19">
                  <c:v>2569</c:v>
                </c:pt>
                <c:pt idx="20">
                  <c:v>-38145</c:v>
                </c:pt>
                <c:pt idx="21">
                  <c:v>7265</c:v>
                </c:pt>
                <c:pt idx="22">
                  <c:v>-2061</c:v>
                </c:pt>
              </c:numCache>
            </c:numRef>
          </c:val>
          <c:extLst xmlns:c15="http://schemas.microsoft.com/office/drawing/2012/chart">
            <c:ext xmlns:c16="http://schemas.microsoft.com/office/drawing/2014/chart" uri="{C3380CC4-5D6E-409C-BE32-E72D297353CC}">
              <c16:uniqueId val="{00000009-58C5-45E0-9EDA-AB37CD06E55C}"/>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0000"/>
          <c:min val="-4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894-4906-A4F1-68A7A4DEE141}"/>
              </c:ext>
            </c:extLst>
          </c:dPt>
          <c:dPt>
            <c:idx val="1"/>
            <c:invertIfNegative val="0"/>
            <c:bubble3D val="0"/>
            <c:spPr>
              <a:solidFill>
                <a:srgbClr val="FFC000"/>
              </a:solidFill>
              <a:ln>
                <a:noFill/>
              </a:ln>
              <a:effectLst/>
            </c:spPr>
            <c:extLst>
              <c:ext xmlns:c16="http://schemas.microsoft.com/office/drawing/2014/chart" uri="{C3380CC4-5D6E-409C-BE32-E72D297353CC}">
                <c16:uniqueId val="{00000003-1894-4906-A4F1-68A7A4DEE141}"/>
              </c:ext>
            </c:extLst>
          </c:dPt>
          <c:dPt>
            <c:idx val="5"/>
            <c:invertIfNegative val="0"/>
            <c:bubble3D val="0"/>
            <c:spPr>
              <a:solidFill>
                <a:srgbClr val="595959"/>
              </a:solidFill>
              <a:ln>
                <a:noFill/>
              </a:ln>
              <a:effectLst/>
            </c:spPr>
            <c:extLst>
              <c:ext xmlns:c16="http://schemas.microsoft.com/office/drawing/2014/chart" uri="{C3380CC4-5D6E-409C-BE32-E72D297353CC}">
                <c16:uniqueId val="{00000005-1894-4906-A4F1-68A7A4DEE141}"/>
              </c:ext>
            </c:extLst>
          </c:dPt>
          <c:dPt>
            <c:idx val="6"/>
            <c:invertIfNegative val="0"/>
            <c:bubble3D val="0"/>
            <c:spPr>
              <a:solidFill>
                <a:srgbClr val="595959"/>
              </a:solidFill>
              <a:ln>
                <a:noFill/>
              </a:ln>
              <a:effectLst/>
            </c:spPr>
            <c:extLst>
              <c:ext xmlns:c16="http://schemas.microsoft.com/office/drawing/2014/chart" uri="{C3380CC4-5D6E-409C-BE32-E72D297353CC}">
                <c16:uniqueId val="{00000007-1894-4906-A4F1-68A7A4DEE141}"/>
              </c:ext>
            </c:extLst>
          </c:dPt>
          <c:dPt>
            <c:idx val="7"/>
            <c:invertIfNegative val="0"/>
            <c:bubble3D val="0"/>
            <c:spPr>
              <a:solidFill>
                <a:srgbClr val="FFC000"/>
              </a:solidFill>
              <a:ln>
                <a:noFill/>
              </a:ln>
              <a:effectLst/>
            </c:spPr>
            <c:extLst>
              <c:ext xmlns:c16="http://schemas.microsoft.com/office/drawing/2014/chart" uri="{C3380CC4-5D6E-409C-BE32-E72D297353CC}">
                <c16:uniqueId val="{00000009-1894-4906-A4F1-68A7A4DEE141}"/>
              </c:ext>
            </c:extLst>
          </c:dPt>
          <c:dPt>
            <c:idx val="8"/>
            <c:invertIfNegative val="0"/>
            <c:bubble3D val="0"/>
            <c:spPr>
              <a:solidFill>
                <a:srgbClr val="FFC000"/>
              </a:solidFill>
              <a:ln>
                <a:noFill/>
              </a:ln>
              <a:effectLst/>
            </c:spPr>
            <c:extLst>
              <c:ext xmlns:c16="http://schemas.microsoft.com/office/drawing/2014/chart" uri="{C3380CC4-5D6E-409C-BE32-E72D297353CC}">
                <c16:uniqueId val="{0000000B-1894-4906-A4F1-68A7A4DEE141}"/>
              </c:ext>
            </c:extLst>
          </c:dPt>
          <c:dPt>
            <c:idx val="9"/>
            <c:invertIfNegative val="0"/>
            <c:bubble3D val="0"/>
            <c:spPr>
              <a:solidFill>
                <a:srgbClr val="FFC000"/>
              </a:solidFill>
              <a:ln>
                <a:noFill/>
              </a:ln>
              <a:effectLst/>
            </c:spPr>
            <c:extLst>
              <c:ext xmlns:c16="http://schemas.microsoft.com/office/drawing/2014/chart" uri="{C3380CC4-5D6E-409C-BE32-E72D297353CC}">
                <c16:uniqueId val="{0000000D-1894-4906-A4F1-68A7A4DEE141}"/>
              </c:ext>
            </c:extLst>
          </c:dPt>
          <c:dPt>
            <c:idx val="10"/>
            <c:invertIfNegative val="0"/>
            <c:bubble3D val="0"/>
            <c:spPr>
              <a:solidFill>
                <a:srgbClr val="FFC000"/>
              </a:solidFill>
              <a:ln>
                <a:noFill/>
              </a:ln>
              <a:effectLst/>
            </c:spPr>
            <c:extLst>
              <c:ext xmlns:c16="http://schemas.microsoft.com/office/drawing/2014/chart" uri="{C3380CC4-5D6E-409C-BE32-E72D297353CC}">
                <c16:uniqueId val="{0000000F-1894-4906-A4F1-68A7A4DEE141}"/>
              </c:ext>
            </c:extLst>
          </c:dPt>
          <c:dPt>
            <c:idx val="12"/>
            <c:invertIfNegative val="0"/>
            <c:bubble3D val="0"/>
            <c:spPr>
              <a:solidFill>
                <a:srgbClr val="FFC000"/>
              </a:solidFill>
              <a:ln>
                <a:noFill/>
              </a:ln>
              <a:effectLst/>
            </c:spPr>
            <c:extLst>
              <c:ext xmlns:c16="http://schemas.microsoft.com/office/drawing/2014/chart" uri="{C3380CC4-5D6E-409C-BE32-E72D297353CC}">
                <c16:uniqueId val="{00000011-1894-4906-A4F1-68A7A4DEE141}"/>
              </c:ext>
            </c:extLst>
          </c:dPt>
          <c:dPt>
            <c:idx val="13"/>
            <c:invertIfNegative val="0"/>
            <c:bubble3D val="0"/>
            <c:spPr>
              <a:solidFill>
                <a:srgbClr val="FFC000"/>
              </a:solidFill>
              <a:ln>
                <a:noFill/>
              </a:ln>
              <a:effectLst/>
            </c:spPr>
            <c:extLst>
              <c:ext xmlns:c16="http://schemas.microsoft.com/office/drawing/2014/chart" uri="{C3380CC4-5D6E-409C-BE32-E72D297353CC}">
                <c16:uniqueId val="{00000013-1894-4906-A4F1-68A7A4DEE141}"/>
              </c:ext>
            </c:extLst>
          </c:dPt>
          <c:dPt>
            <c:idx val="14"/>
            <c:invertIfNegative val="0"/>
            <c:bubble3D val="0"/>
            <c:spPr>
              <a:solidFill>
                <a:srgbClr val="FFC000"/>
              </a:solidFill>
              <a:ln>
                <a:noFill/>
              </a:ln>
              <a:effectLst/>
            </c:spPr>
            <c:extLst>
              <c:ext xmlns:c16="http://schemas.microsoft.com/office/drawing/2014/chart" uri="{C3380CC4-5D6E-409C-BE32-E72D297353CC}">
                <c16:uniqueId val="{00000015-1894-4906-A4F1-68A7A4DEE141}"/>
              </c:ext>
            </c:extLst>
          </c:dPt>
          <c:dPt>
            <c:idx val="15"/>
            <c:invertIfNegative val="0"/>
            <c:bubble3D val="0"/>
            <c:spPr>
              <a:solidFill>
                <a:srgbClr val="FFC000"/>
              </a:solidFill>
              <a:ln>
                <a:noFill/>
              </a:ln>
              <a:effectLst/>
            </c:spPr>
            <c:extLst>
              <c:ext xmlns:c16="http://schemas.microsoft.com/office/drawing/2014/chart" uri="{C3380CC4-5D6E-409C-BE32-E72D297353CC}">
                <c16:uniqueId val="{00000017-1894-4906-A4F1-68A7A4DEE141}"/>
              </c:ext>
            </c:extLst>
          </c:dPt>
          <c:dPt>
            <c:idx val="16"/>
            <c:invertIfNegative val="0"/>
            <c:bubble3D val="0"/>
            <c:spPr>
              <a:solidFill>
                <a:srgbClr val="FFC000"/>
              </a:solidFill>
              <a:ln>
                <a:noFill/>
              </a:ln>
              <a:effectLst/>
            </c:spPr>
            <c:extLst>
              <c:ext xmlns:c16="http://schemas.microsoft.com/office/drawing/2014/chart" uri="{C3380CC4-5D6E-409C-BE32-E72D297353CC}">
                <c16:uniqueId val="{00000019-1894-4906-A4F1-68A7A4DEE141}"/>
              </c:ext>
            </c:extLst>
          </c:dPt>
          <c:dPt>
            <c:idx val="17"/>
            <c:invertIfNegative val="0"/>
            <c:bubble3D val="0"/>
            <c:spPr>
              <a:solidFill>
                <a:srgbClr val="FFC000"/>
              </a:solidFill>
              <a:ln>
                <a:noFill/>
              </a:ln>
              <a:effectLst/>
            </c:spPr>
            <c:extLst>
              <c:ext xmlns:c16="http://schemas.microsoft.com/office/drawing/2014/chart" uri="{C3380CC4-5D6E-409C-BE32-E72D297353CC}">
                <c16:uniqueId val="{0000001B-1894-4906-A4F1-68A7A4DEE141}"/>
              </c:ext>
            </c:extLst>
          </c:dPt>
          <c:dPt>
            <c:idx val="18"/>
            <c:invertIfNegative val="0"/>
            <c:bubble3D val="0"/>
            <c:spPr>
              <a:solidFill>
                <a:srgbClr val="FFC000"/>
              </a:solidFill>
              <a:ln>
                <a:noFill/>
              </a:ln>
              <a:effectLst/>
            </c:spPr>
            <c:extLst>
              <c:ext xmlns:c16="http://schemas.microsoft.com/office/drawing/2014/chart" uri="{C3380CC4-5D6E-409C-BE32-E72D297353CC}">
                <c16:uniqueId val="{0000001D-1894-4906-A4F1-68A7A4DEE141}"/>
              </c:ext>
            </c:extLst>
          </c:dPt>
          <c:dPt>
            <c:idx val="19"/>
            <c:invertIfNegative val="0"/>
            <c:bubble3D val="0"/>
            <c:spPr>
              <a:solidFill>
                <a:srgbClr val="FFC000"/>
              </a:solidFill>
              <a:ln>
                <a:noFill/>
              </a:ln>
              <a:effectLst/>
            </c:spPr>
            <c:extLst>
              <c:ext xmlns:c16="http://schemas.microsoft.com/office/drawing/2014/chart" uri="{C3380CC4-5D6E-409C-BE32-E72D297353CC}">
                <c16:uniqueId val="{0000001F-1894-4906-A4F1-68A7A4DEE141}"/>
              </c:ext>
            </c:extLst>
          </c:dPt>
          <c:dPt>
            <c:idx val="20"/>
            <c:invertIfNegative val="0"/>
            <c:bubble3D val="0"/>
            <c:spPr>
              <a:solidFill>
                <a:srgbClr val="FFC000"/>
              </a:solidFill>
              <a:ln>
                <a:noFill/>
              </a:ln>
              <a:effectLst/>
            </c:spPr>
            <c:extLst>
              <c:ext xmlns:c16="http://schemas.microsoft.com/office/drawing/2014/chart" uri="{C3380CC4-5D6E-409C-BE32-E72D297353CC}">
                <c16:uniqueId val="{00000021-1894-4906-A4F1-68A7A4DEE141}"/>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23-1894-4906-A4F1-68A7A4DEE141}"/>
              </c:ext>
            </c:extLst>
          </c:dPt>
          <c:dPt>
            <c:idx val="22"/>
            <c:invertIfNegative val="0"/>
            <c:bubble3D val="0"/>
            <c:spPr>
              <a:solidFill>
                <a:srgbClr val="FFC000"/>
              </a:solidFill>
              <a:ln>
                <a:noFill/>
              </a:ln>
              <a:effectLst/>
            </c:spPr>
            <c:extLst>
              <c:ext xmlns:c16="http://schemas.microsoft.com/office/drawing/2014/chart" uri="{C3380CC4-5D6E-409C-BE32-E72D297353CC}">
                <c16:uniqueId val="{00000025-1894-4906-A4F1-68A7A4DEE141}"/>
              </c:ext>
            </c:extLst>
          </c:dPt>
          <c:dPt>
            <c:idx val="24"/>
            <c:invertIfNegative val="0"/>
            <c:bubble3D val="0"/>
            <c:spPr>
              <a:solidFill>
                <a:srgbClr val="FFC000"/>
              </a:solidFill>
              <a:ln>
                <a:noFill/>
              </a:ln>
              <a:effectLst/>
            </c:spPr>
            <c:extLst>
              <c:ext xmlns:c16="http://schemas.microsoft.com/office/drawing/2014/chart" uri="{C3380CC4-5D6E-409C-BE32-E72D297353CC}">
                <c16:uniqueId val="{00000027-1894-4906-A4F1-68A7A4DEE141}"/>
              </c:ext>
            </c:extLst>
          </c:dPt>
          <c:dLbls>
            <c:dLbl>
              <c:idx val="5"/>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94-4906-A4F1-68A7A4DEE141}"/>
                </c:ext>
              </c:extLst>
            </c:dLbl>
            <c:dLbl>
              <c:idx val="6"/>
              <c:layout>
                <c:manualLayout>
                  <c:x val="-3.9197078056207006E-17"/>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94-4906-A4F1-68A7A4DEE141}"/>
                </c:ext>
              </c:extLst>
            </c:dLbl>
            <c:dLbl>
              <c:idx val="9"/>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94-4906-A4F1-68A7A4DEE141}"/>
                </c:ext>
              </c:extLst>
            </c:dLbl>
            <c:dLbl>
              <c:idx val="15"/>
              <c:layout>
                <c:manualLayout>
                  <c:x val="-7.8394156112414012E-17"/>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894-4906-A4F1-68A7A4DEE141}"/>
                </c:ext>
              </c:extLst>
            </c:dLbl>
            <c:dLbl>
              <c:idx val="17"/>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894-4906-A4F1-68A7A4DEE141}"/>
                </c:ext>
              </c:extLst>
            </c:dLbl>
            <c:dLbl>
              <c:idx val="19"/>
              <c:layout>
                <c:manualLayout>
                  <c:x val="0"/>
                  <c:y val="-2.77777777777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894-4906-A4F1-68A7A4DEE141}"/>
                </c:ext>
              </c:extLst>
            </c:dLbl>
            <c:dLbl>
              <c:idx val="20"/>
              <c:layout>
                <c:manualLayout>
                  <c:x val="-1.5678831222482802E-16"/>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894-4906-A4F1-68A7A4DEE141}"/>
                </c:ext>
              </c:extLst>
            </c:dLbl>
            <c:dLbl>
              <c:idx val="21"/>
              <c:layout>
                <c:manualLayout>
                  <c:x val="0"/>
                  <c:y val="-1.361867982447988E-2"/>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1894-4906-A4F1-68A7A4DEE141}"/>
                </c:ext>
              </c:extLst>
            </c:dLbl>
            <c:dLbl>
              <c:idx val="22"/>
              <c:layout>
                <c:manualLayout>
                  <c:x val="-1.5678831222482802E-16"/>
                  <c:y val="-1.8518518518518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94-4906-A4F1-68A7A4DEE141}"/>
                </c:ext>
              </c:extLst>
            </c:dLbl>
            <c:dLbl>
              <c:idx val="25"/>
              <c:layout>
                <c:manualLayout>
                  <c:x val="0"/>
                  <c:y val="-2.72373596489597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894-4906-A4F1-68A7A4DEE141}"/>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f>'F60'!$A$247:$B$274</c:f>
              <c:multiLvlStrCache>
                <c:ptCount val="2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lvl>
                <c:lvl>
                  <c:pt idx="0">
                    <c:v>2020</c:v>
                  </c:pt>
                  <c:pt idx="12">
                    <c:v>2021</c:v>
                  </c:pt>
                  <c:pt idx="24">
                    <c:v>2022</c:v>
                  </c:pt>
                </c:lvl>
              </c:multiLvlStrCache>
            </c:multiLvlStrRef>
          </c:cat>
          <c:val>
            <c:numRef>
              <c:f>'F60'!$F$247:$F$274</c:f>
              <c:numCache>
                <c:formatCode>#,##0</c:formatCode>
                <c:ptCount val="28"/>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pt idx="14">
                  <c:v>2886</c:v>
                </c:pt>
                <c:pt idx="15">
                  <c:v>7265</c:v>
                </c:pt>
                <c:pt idx="16">
                  <c:v>4723</c:v>
                </c:pt>
                <c:pt idx="17">
                  <c:v>5178</c:v>
                </c:pt>
                <c:pt idx="18">
                  <c:v>5790</c:v>
                </c:pt>
                <c:pt idx="19">
                  <c:v>11400</c:v>
                </c:pt>
                <c:pt idx="20">
                  <c:v>9756</c:v>
                </c:pt>
                <c:pt idx="21">
                  <c:v>10504</c:v>
                </c:pt>
                <c:pt idx="22">
                  <c:v>15241</c:v>
                </c:pt>
                <c:pt idx="23">
                  <c:v>-23477</c:v>
                </c:pt>
                <c:pt idx="24">
                  <c:v>11160</c:v>
                </c:pt>
                <c:pt idx="25">
                  <c:v>13463</c:v>
                </c:pt>
                <c:pt idx="26">
                  <c:v>12154</c:v>
                </c:pt>
                <c:pt idx="27">
                  <c:v>-2061</c:v>
                </c:pt>
              </c:numCache>
            </c:numRef>
          </c:val>
          <c:extLst xmlns:c15="http://schemas.microsoft.com/office/drawing/2012/chart">
            <c:ext xmlns:c16="http://schemas.microsoft.com/office/drawing/2014/chart" uri="{C3380CC4-5D6E-409C-BE32-E72D297353CC}">
              <c16:uniqueId val="{00000029-1894-4906-A4F1-68A7A4DEE141}"/>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4B45-4E32-A89A-1FDEA647BD11}"/>
              </c:ext>
            </c:extLst>
          </c:dPt>
          <c:dPt>
            <c:idx val="1"/>
            <c:invertIfNegative val="0"/>
            <c:bubble3D val="0"/>
            <c:spPr>
              <a:solidFill>
                <a:srgbClr val="606868"/>
              </a:solidFill>
              <a:ln>
                <a:noFill/>
              </a:ln>
              <a:effectLst/>
            </c:spPr>
            <c:extLst>
              <c:ext xmlns:c16="http://schemas.microsoft.com/office/drawing/2014/chart" uri="{C3380CC4-5D6E-409C-BE32-E72D297353CC}">
                <c16:uniqueId val="{00000003-4B45-4E32-A89A-1FDEA647BD11}"/>
              </c:ext>
            </c:extLst>
          </c:dPt>
          <c:dPt>
            <c:idx val="3"/>
            <c:invertIfNegative val="0"/>
            <c:bubble3D val="0"/>
            <c:spPr>
              <a:solidFill>
                <a:srgbClr val="606868"/>
              </a:solidFill>
              <a:ln>
                <a:noFill/>
              </a:ln>
              <a:effectLst/>
            </c:spPr>
            <c:extLst>
              <c:ext xmlns:c16="http://schemas.microsoft.com/office/drawing/2014/chart" uri="{C3380CC4-5D6E-409C-BE32-E72D297353CC}">
                <c16:uniqueId val="{00000005-4B45-4E32-A89A-1FDEA647BD11}"/>
              </c:ext>
            </c:extLst>
          </c:dPt>
          <c:dPt>
            <c:idx val="4"/>
            <c:invertIfNegative val="0"/>
            <c:bubble3D val="0"/>
            <c:spPr>
              <a:solidFill>
                <a:srgbClr val="FFC000"/>
              </a:solidFill>
              <a:ln>
                <a:noFill/>
              </a:ln>
              <a:effectLst/>
            </c:spPr>
            <c:extLst>
              <c:ext xmlns:c16="http://schemas.microsoft.com/office/drawing/2014/chart" uri="{C3380CC4-5D6E-409C-BE32-E72D297353CC}">
                <c16:uniqueId val="{00000007-4B45-4E32-A89A-1FDEA647BD11}"/>
              </c:ext>
            </c:extLst>
          </c:dPt>
          <c:dPt>
            <c:idx val="6"/>
            <c:invertIfNegative val="0"/>
            <c:bubble3D val="0"/>
            <c:spPr>
              <a:solidFill>
                <a:srgbClr val="606868"/>
              </a:solidFill>
              <a:ln>
                <a:noFill/>
              </a:ln>
              <a:effectLst/>
            </c:spPr>
            <c:extLst>
              <c:ext xmlns:c16="http://schemas.microsoft.com/office/drawing/2014/chart" uri="{C3380CC4-5D6E-409C-BE32-E72D297353CC}">
                <c16:uniqueId val="{00000009-4B45-4E32-A89A-1FDEA647BD11}"/>
              </c:ext>
            </c:extLst>
          </c:dPt>
          <c:dPt>
            <c:idx val="11"/>
            <c:invertIfNegative val="0"/>
            <c:bubble3D val="0"/>
            <c:spPr>
              <a:solidFill>
                <a:srgbClr val="606868"/>
              </a:solidFill>
              <a:ln>
                <a:noFill/>
              </a:ln>
              <a:effectLst/>
            </c:spPr>
            <c:extLst>
              <c:ext xmlns:c16="http://schemas.microsoft.com/office/drawing/2014/chart" uri="{C3380CC4-5D6E-409C-BE32-E72D297353CC}">
                <c16:uniqueId val="{0000000B-4B45-4E32-A89A-1FDEA647BD11}"/>
              </c:ext>
            </c:extLst>
          </c:dPt>
          <c:dPt>
            <c:idx val="14"/>
            <c:invertIfNegative val="0"/>
            <c:bubble3D val="0"/>
            <c:spPr>
              <a:solidFill>
                <a:srgbClr val="606868"/>
              </a:solidFill>
              <a:ln>
                <a:noFill/>
              </a:ln>
              <a:effectLst/>
            </c:spPr>
            <c:extLst>
              <c:ext xmlns:c16="http://schemas.microsoft.com/office/drawing/2014/chart" uri="{C3380CC4-5D6E-409C-BE32-E72D297353CC}">
                <c16:uniqueId val="{0000000D-4B45-4E32-A89A-1FDEA647BD11}"/>
              </c:ext>
            </c:extLst>
          </c:dPt>
          <c:dPt>
            <c:idx val="19"/>
            <c:invertIfNegative val="0"/>
            <c:bubble3D val="0"/>
            <c:spPr>
              <a:solidFill>
                <a:srgbClr val="606868"/>
              </a:solidFill>
              <a:ln>
                <a:noFill/>
              </a:ln>
              <a:effectLst/>
            </c:spPr>
            <c:extLst>
              <c:ext xmlns:c16="http://schemas.microsoft.com/office/drawing/2014/chart" uri="{C3380CC4-5D6E-409C-BE32-E72D297353CC}">
                <c16:uniqueId val="{0000000F-4B45-4E32-A89A-1FDEA647BD11}"/>
              </c:ext>
            </c:extLst>
          </c:dPt>
          <c:dPt>
            <c:idx val="24"/>
            <c:invertIfNegative val="0"/>
            <c:bubble3D val="0"/>
            <c:spPr>
              <a:solidFill>
                <a:srgbClr val="606868"/>
              </a:solidFill>
              <a:ln>
                <a:noFill/>
              </a:ln>
              <a:effectLst/>
            </c:spPr>
            <c:extLst>
              <c:ext xmlns:c16="http://schemas.microsoft.com/office/drawing/2014/chart" uri="{C3380CC4-5D6E-409C-BE32-E72D297353CC}">
                <c16:uniqueId val="{00000011-4B45-4E32-A89A-1FDEA647BD11}"/>
              </c:ext>
            </c:extLst>
          </c:dPt>
          <c:dPt>
            <c:idx val="25"/>
            <c:invertIfNegative val="0"/>
            <c:bubble3D val="0"/>
            <c:spPr>
              <a:solidFill>
                <a:srgbClr val="606868"/>
              </a:solidFill>
              <a:ln>
                <a:noFill/>
              </a:ln>
              <a:effectLst/>
            </c:spPr>
            <c:extLst>
              <c:ext xmlns:c16="http://schemas.microsoft.com/office/drawing/2014/chart" uri="{C3380CC4-5D6E-409C-BE32-E72D297353CC}">
                <c16:uniqueId val="{00000013-4B45-4E32-A89A-1FDEA647BD11}"/>
              </c:ext>
            </c:extLst>
          </c:dPt>
          <c:dPt>
            <c:idx val="27"/>
            <c:invertIfNegative val="0"/>
            <c:bubble3D val="0"/>
            <c:spPr>
              <a:solidFill>
                <a:srgbClr val="606868"/>
              </a:solidFill>
              <a:ln>
                <a:noFill/>
              </a:ln>
              <a:effectLst/>
            </c:spPr>
            <c:extLst>
              <c:ext xmlns:c16="http://schemas.microsoft.com/office/drawing/2014/chart" uri="{C3380CC4-5D6E-409C-BE32-E72D297353CC}">
                <c16:uniqueId val="{00000015-4B45-4E32-A89A-1FDEA647BD11}"/>
              </c:ext>
            </c:extLst>
          </c:dPt>
          <c:dPt>
            <c:idx val="30"/>
            <c:invertIfNegative val="0"/>
            <c:bubble3D val="0"/>
            <c:spPr>
              <a:solidFill>
                <a:srgbClr val="606868"/>
              </a:solidFill>
              <a:ln>
                <a:noFill/>
              </a:ln>
              <a:effectLst/>
            </c:spPr>
            <c:extLst>
              <c:ext xmlns:c16="http://schemas.microsoft.com/office/drawing/2014/chart" uri="{C3380CC4-5D6E-409C-BE32-E72D297353CC}">
                <c16:uniqueId val="{00000017-4B45-4E32-A89A-1FDEA647BD11}"/>
              </c:ext>
            </c:extLst>
          </c:dPt>
          <c:dPt>
            <c:idx val="31"/>
            <c:invertIfNegative val="0"/>
            <c:bubble3D val="0"/>
            <c:spPr>
              <a:solidFill>
                <a:srgbClr val="606868"/>
              </a:solidFill>
              <a:ln>
                <a:noFill/>
              </a:ln>
              <a:effectLst/>
            </c:spPr>
            <c:extLst>
              <c:ext xmlns:c16="http://schemas.microsoft.com/office/drawing/2014/chart" uri="{C3380CC4-5D6E-409C-BE32-E72D297353CC}">
                <c16:uniqueId val="{00000019-4B45-4E32-A89A-1FDEA647BD11}"/>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45-4E32-A89A-1FDEA647BD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'F61'!$A$7:$A$38</c:f>
              <c:strCache>
                <c:ptCount val="32"/>
                <c:pt idx="0">
                  <c:v>Nuevo León</c:v>
                </c:pt>
                <c:pt idx="1">
                  <c:v>Sinaloa</c:v>
                </c:pt>
                <c:pt idx="2">
                  <c:v>Tamaulipas</c:v>
                </c:pt>
                <c:pt idx="3">
                  <c:v>Michoacán</c:v>
                </c:pt>
                <c:pt idx="4">
                  <c:v>Jalisco</c:v>
                </c:pt>
                <c:pt idx="5">
                  <c:v>Baja California</c:v>
                </c:pt>
                <c:pt idx="6">
                  <c:v>Sonora</c:v>
                </c:pt>
                <c:pt idx="7">
                  <c:v>Chihuahua</c:v>
                </c:pt>
                <c:pt idx="8">
                  <c:v>Guanajuato</c:v>
                </c:pt>
                <c:pt idx="9">
                  <c:v>Zacatecas</c:v>
                </c:pt>
                <c:pt idx="10">
                  <c:v>Durango</c:v>
                </c:pt>
                <c:pt idx="11">
                  <c:v>Veracruz</c:v>
                </c:pt>
                <c:pt idx="12">
                  <c:v>Colima</c:v>
                </c:pt>
                <c:pt idx="13">
                  <c:v>Campeche</c:v>
                </c:pt>
                <c:pt idx="14">
                  <c:v>Oaxaca</c:v>
                </c:pt>
                <c:pt idx="15">
                  <c:v>Guerrero</c:v>
                </c:pt>
                <c:pt idx="16">
                  <c:v>Tabasco</c:v>
                </c:pt>
                <c:pt idx="17">
                  <c:v>Coahuila</c:v>
                </c:pt>
                <c:pt idx="18">
                  <c:v>Aguascalientes</c:v>
                </c:pt>
                <c:pt idx="19">
                  <c:v>Morelos</c:v>
                </c:pt>
                <c:pt idx="20">
                  <c:v>San Luis Potosí</c:v>
                </c:pt>
                <c:pt idx="21">
                  <c:v>Tlaxcala</c:v>
                </c:pt>
                <c:pt idx="22">
                  <c:v>Querétaro</c:v>
                </c:pt>
                <c:pt idx="23">
                  <c:v>Nayarit</c:v>
                </c:pt>
                <c:pt idx="24">
                  <c:v>Yucatán</c:v>
                </c:pt>
                <c:pt idx="25">
                  <c:v>Chiapas</c:v>
                </c:pt>
                <c:pt idx="26">
                  <c:v>Hidalgo</c:v>
                </c:pt>
                <c:pt idx="27">
                  <c:v>Puebla</c:v>
                </c:pt>
                <c:pt idx="28">
                  <c:v>Ciudad de México</c:v>
                </c:pt>
                <c:pt idx="29">
                  <c:v>Baja California Sur</c:v>
                </c:pt>
                <c:pt idx="30">
                  <c:v>Estado de México</c:v>
                </c:pt>
                <c:pt idx="31">
                  <c:v>Quintana Roo</c:v>
                </c:pt>
              </c:strCache>
            </c:strRef>
          </c:cat>
          <c:val>
            <c:numRef>
              <c:f>'F61'!$D$7:$D$38</c:f>
              <c:numCache>
                <c:formatCode>#,##0</c:formatCode>
                <c:ptCount val="32"/>
                <c:pt idx="0">
                  <c:v>-6656</c:v>
                </c:pt>
                <c:pt idx="1">
                  <c:v>-6195</c:v>
                </c:pt>
                <c:pt idx="2">
                  <c:v>-2728</c:v>
                </c:pt>
                <c:pt idx="3">
                  <c:v>-2719</c:v>
                </c:pt>
                <c:pt idx="4">
                  <c:v>-2061</c:v>
                </c:pt>
                <c:pt idx="5">
                  <c:v>-1454</c:v>
                </c:pt>
                <c:pt idx="6">
                  <c:v>-1097</c:v>
                </c:pt>
                <c:pt idx="7">
                  <c:v>-1045</c:v>
                </c:pt>
                <c:pt idx="8">
                  <c:v>-913</c:v>
                </c:pt>
                <c:pt idx="9">
                  <c:v>-634</c:v>
                </c:pt>
                <c:pt idx="10">
                  <c:v>-374</c:v>
                </c:pt>
                <c:pt idx="11">
                  <c:v>-93</c:v>
                </c:pt>
                <c:pt idx="12">
                  <c:v>-38</c:v>
                </c:pt>
                <c:pt idx="13">
                  <c:v>73</c:v>
                </c:pt>
                <c:pt idx="14">
                  <c:v>132</c:v>
                </c:pt>
                <c:pt idx="15">
                  <c:v>205</c:v>
                </c:pt>
                <c:pt idx="16">
                  <c:v>277</c:v>
                </c:pt>
                <c:pt idx="17">
                  <c:v>336</c:v>
                </c:pt>
                <c:pt idx="18">
                  <c:v>497</c:v>
                </c:pt>
                <c:pt idx="19">
                  <c:v>698</c:v>
                </c:pt>
                <c:pt idx="20">
                  <c:v>743</c:v>
                </c:pt>
                <c:pt idx="21">
                  <c:v>793</c:v>
                </c:pt>
                <c:pt idx="22">
                  <c:v>1177</c:v>
                </c:pt>
                <c:pt idx="23">
                  <c:v>1186</c:v>
                </c:pt>
                <c:pt idx="24">
                  <c:v>1486</c:v>
                </c:pt>
                <c:pt idx="25">
                  <c:v>1567</c:v>
                </c:pt>
                <c:pt idx="26">
                  <c:v>1609</c:v>
                </c:pt>
                <c:pt idx="27">
                  <c:v>2514</c:v>
                </c:pt>
                <c:pt idx="28">
                  <c:v>2734</c:v>
                </c:pt>
                <c:pt idx="29">
                  <c:v>2918</c:v>
                </c:pt>
                <c:pt idx="30">
                  <c:v>4446</c:v>
                </c:pt>
                <c:pt idx="31">
                  <c:v>8106</c:v>
                </c:pt>
              </c:numCache>
            </c:numRef>
          </c:val>
          <c:extLst>
            <c:ext xmlns:c16="http://schemas.microsoft.com/office/drawing/2014/chart" uri="{C3380CC4-5D6E-409C-BE32-E72D297353CC}">
              <c16:uniqueId val="{0000001A-4B45-4E32-A89A-1FDEA647BD11}"/>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8500"/>
          <c:min val="-8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C23D-41B9-9420-BA46A6E7510F}"/>
              </c:ext>
            </c:extLst>
          </c:dPt>
          <c:dPt>
            <c:idx val="6"/>
            <c:invertIfNegative val="0"/>
            <c:bubble3D val="0"/>
            <c:extLst>
              <c:ext xmlns:c16="http://schemas.microsoft.com/office/drawing/2014/chart" uri="{C3380CC4-5D6E-409C-BE32-E72D297353CC}">
                <c16:uniqueId val="{00000001-C23D-41B9-9420-BA46A6E7510F}"/>
              </c:ext>
            </c:extLst>
          </c:dPt>
          <c:dPt>
            <c:idx val="8"/>
            <c:invertIfNegative val="0"/>
            <c:bubble3D val="0"/>
            <c:spPr>
              <a:solidFill>
                <a:srgbClr val="FFC000"/>
              </a:solidFill>
              <a:ln>
                <a:noFill/>
              </a:ln>
              <a:effectLst/>
            </c:spPr>
            <c:extLst>
              <c:ext xmlns:c16="http://schemas.microsoft.com/office/drawing/2014/chart" uri="{C3380CC4-5D6E-409C-BE32-E72D297353CC}">
                <c16:uniqueId val="{00000003-C23D-41B9-9420-BA46A6E7510F}"/>
              </c:ext>
            </c:extLst>
          </c:dPt>
          <c:dPt>
            <c:idx val="9"/>
            <c:invertIfNegative val="0"/>
            <c:bubble3D val="0"/>
            <c:extLst>
              <c:ext xmlns:c16="http://schemas.microsoft.com/office/drawing/2014/chart" uri="{C3380CC4-5D6E-409C-BE32-E72D297353CC}">
                <c16:uniqueId val="{00000004-C23D-41B9-9420-BA46A6E7510F}"/>
              </c:ext>
            </c:extLst>
          </c:dPt>
          <c:dPt>
            <c:idx val="13"/>
            <c:invertIfNegative val="0"/>
            <c:bubble3D val="0"/>
            <c:spPr>
              <a:solidFill>
                <a:srgbClr val="F79646">
                  <a:lumMod val="75000"/>
                </a:srgbClr>
              </a:solidFill>
              <a:ln>
                <a:noFill/>
              </a:ln>
              <a:effectLst/>
            </c:spPr>
            <c:extLst>
              <c:ext xmlns:c16="http://schemas.microsoft.com/office/drawing/2014/chart" uri="{C3380CC4-5D6E-409C-BE32-E72D297353CC}">
                <c16:uniqueId val="{00000006-C23D-41B9-9420-BA46A6E7510F}"/>
              </c:ext>
            </c:extLst>
          </c:dPt>
          <c:dPt>
            <c:idx val="14"/>
            <c:invertIfNegative val="0"/>
            <c:bubble3D val="0"/>
            <c:extLst>
              <c:ext xmlns:c16="http://schemas.microsoft.com/office/drawing/2014/chart" uri="{C3380CC4-5D6E-409C-BE32-E72D297353CC}">
                <c16:uniqueId val="{00000007-C23D-41B9-9420-BA46A6E7510F}"/>
              </c:ext>
            </c:extLst>
          </c:dPt>
          <c:dPt>
            <c:idx val="15"/>
            <c:invertIfNegative val="0"/>
            <c:bubble3D val="0"/>
            <c:extLst>
              <c:ext xmlns:c16="http://schemas.microsoft.com/office/drawing/2014/chart" uri="{C3380CC4-5D6E-409C-BE32-E72D297353CC}">
                <c16:uniqueId val="{00000008-C23D-41B9-9420-BA46A6E7510F}"/>
              </c:ext>
            </c:extLst>
          </c:dPt>
          <c:dPt>
            <c:idx val="16"/>
            <c:invertIfNegative val="0"/>
            <c:bubble3D val="0"/>
            <c:extLst>
              <c:ext xmlns:c16="http://schemas.microsoft.com/office/drawing/2014/chart" uri="{C3380CC4-5D6E-409C-BE32-E72D297353CC}">
                <c16:uniqueId val="{00000009-C23D-41B9-9420-BA46A6E7510F}"/>
              </c:ext>
            </c:extLst>
          </c:dPt>
          <c:dPt>
            <c:idx val="17"/>
            <c:invertIfNegative val="0"/>
            <c:bubble3D val="0"/>
            <c:extLst>
              <c:ext xmlns:c16="http://schemas.microsoft.com/office/drawing/2014/chart" uri="{C3380CC4-5D6E-409C-BE32-E72D297353CC}">
                <c16:uniqueId val="{0000000A-C23D-41B9-9420-BA46A6E7510F}"/>
              </c:ext>
            </c:extLst>
          </c:dPt>
          <c:dPt>
            <c:idx val="19"/>
            <c:invertIfNegative val="0"/>
            <c:bubble3D val="0"/>
            <c:extLst>
              <c:ext xmlns:c16="http://schemas.microsoft.com/office/drawing/2014/chart" uri="{C3380CC4-5D6E-409C-BE32-E72D297353CC}">
                <c16:uniqueId val="{0000000B-C23D-41B9-9420-BA46A6E7510F}"/>
              </c:ext>
            </c:extLst>
          </c:dPt>
          <c:dPt>
            <c:idx val="21"/>
            <c:invertIfNegative val="0"/>
            <c:bubble3D val="0"/>
            <c:extLst>
              <c:ext xmlns:c16="http://schemas.microsoft.com/office/drawing/2014/chart" uri="{C3380CC4-5D6E-409C-BE32-E72D297353CC}">
                <c16:uniqueId val="{0000000C-C23D-41B9-9420-BA46A6E7510F}"/>
              </c:ext>
            </c:extLst>
          </c:dPt>
          <c:dPt>
            <c:idx val="23"/>
            <c:invertIfNegative val="0"/>
            <c:bubble3D val="0"/>
            <c:extLst>
              <c:ext xmlns:c16="http://schemas.microsoft.com/office/drawing/2014/chart" uri="{C3380CC4-5D6E-409C-BE32-E72D297353CC}">
                <c16:uniqueId val="{0000000D-C23D-41B9-9420-BA46A6E7510F}"/>
              </c:ext>
            </c:extLst>
          </c:dPt>
          <c:dPt>
            <c:idx val="24"/>
            <c:invertIfNegative val="0"/>
            <c:bubble3D val="0"/>
            <c:extLst>
              <c:ext xmlns:c16="http://schemas.microsoft.com/office/drawing/2014/chart" uri="{C3380CC4-5D6E-409C-BE32-E72D297353CC}">
                <c16:uniqueId val="{0000000E-C23D-41B9-9420-BA46A6E7510F}"/>
              </c:ext>
            </c:extLst>
          </c:dPt>
          <c:dPt>
            <c:idx val="26"/>
            <c:invertIfNegative val="0"/>
            <c:bubble3D val="0"/>
            <c:extLst>
              <c:ext xmlns:c16="http://schemas.microsoft.com/office/drawing/2014/chart" uri="{C3380CC4-5D6E-409C-BE32-E72D297353CC}">
                <c16:uniqueId val="{0000000F-C23D-41B9-9420-BA46A6E7510F}"/>
              </c:ext>
            </c:extLst>
          </c:dPt>
          <c:dPt>
            <c:idx val="32"/>
            <c:invertIfNegative val="0"/>
            <c:bubble3D val="0"/>
            <c:extLst>
              <c:ext xmlns:c16="http://schemas.microsoft.com/office/drawing/2014/chart" uri="{C3380CC4-5D6E-409C-BE32-E72D297353CC}">
                <c16:uniqueId val="{00000010-C23D-41B9-9420-BA46A6E7510F}"/>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3D-41B9-9420-BA46A6E7510F}"/>
                </c:ext>
              </c:extLst>
            </c:dLbl>
            <c:dLbl>
              <c:idx val="23"/>
              <c:layout>
                <c:manualLayout>
                  <c:x val="-1.6666229221347331E-2"/>
                  <c:y val="2.19801216625678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3D-41B9-9420-BA46A6E7510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'F62'!$A$7:$A$39</c:f>
              <c:strCache>
                <c:ptCount val="33"/>
                <c:pt idx="0">
                  <c:v>Sinaloa</c:v>
                </c:pt>
                <c:pt idx="1">
                  <c:v>Michoacán</c:v>
                </c:pt>
                <c:pt idx="2">
                  <c:v>Nuevo León</c:v>
                </c:pt>
                <c:pt idx="3">
                  <c:v>Tamaulipas</c:v>
                </c:pt>
                <c:pt idx="4">
                  <c:v>Zacatecas</c:v>
                </c:pt>
                <c:pt idx="5">
                  <c:v>Sonora</c:v>
                </c:pt>
                <c:pt idx="6">
                  <c:v>Durango</c:v>
                </c:pt>
                <c:pt idx="7">
                  <c:v>Baja California</c:v>
                </c:pt>
                <c:pt idx="8">
                  <c:v>Jalisco</c:v>
                </c:pt>
                <c:pt idx="9">
                  <c:v>Chihuahua</c:v>
                </c:pt>
                <c:pt idx="10">
                  <c:v>Guanajuato</c:v>
                </c:pt>
                <c:pt idx="11">
                  <c:v>Colima</c:v>
                </c:pt>
                <c:pt idx="12">
                  <c:v>Veracruz</c:v>
                </c:pt>
                <c:pt idx="13">
                  <c:v>Nacional</c:v>
                </c:pt>
                <c:pt idx="14">
                  <c:v>Coahuila</c:v>
                </c:pt>
                <c:pt idx="15">
                  <c:v>Campeche</c:v>
                </c:pt>
                <c:pt idx="16">
                  <c:v>Oaxaca</c:v>
                </c:pt>
                <c:pt idx="17">
                  <c:v>Ciudad de México</c:v>
                </c:pt>
                <c:pt idx="18">
                  <c:v>Tabasco</c:v>
                </c:pt>
                <c:pt idx="19">
                  <c:v>Guerrero</c:v>
                </c:pt>
                <c:pt idx="20">
                  <c:v>Aguascalientes</c:v>
                </c:pt>
                <c:pt idx="21">
                  <c:v>San Luis Potosí</c:v>
                </c:pt>
                <c:pt idx="22">
                  <c:v>Querétaro</c:v>
                </c:pt>
                <c:pt idx="23">
                  <c:v>Estado de México</c:v>
                </c:pt>
                <c:pt idx="24">
                  <c:v>Morelos</c:v>
                </c:pt>
                <c:pt idx="25">
                  <c:v>Yucatán</c:v>
                </c:pt>
                <c:pt idx="26">
                  <c:v>Puebla</c:v>
                </c:pt>
                <c:pt idx="27">
                  <c:v>Hidalgo</c:v>
                </c:pt>
                <c:pt idx="28">
                  <c:v>Chiapas</c:v>
                </c:pt>
                <c:pt idx="29">
                  <c:v>Nayarit</c:v>
                </c:pt>
                <c:pt idx="30">
                  <c:v>Tlaxcala</c:v>
                </c:pt>
                <c:pt idx="31">
                  <c:v>Baja California Sur</c:v>
                </c:pt>
                <c:pt idx="32">
                  <c:v>Quintana Roo</c:v>
                </c:pt>
              </c:strCache>
            </c:strRef>
          </c:cat>
          <c:val>
            <c:numRef>
              <c:f>'F62'!$D$7:$D$39</c:f>
              <c:numCache>
                <c:formatCode>0.00%</c:formatCode>
                <c:ptCount val="33"/>
                <c:pt idx="0">
                  <c:v>-1.0326394063198574E-2</c:v>
                </c:pt>
                <c:pt idx="1">
                  <c:v>-5.7985540935360236E-3</c:v>
                </c:pt>
                <c:pt idx="2">
                  <c:v>-3.8208735885557621E-3</c:v>
                </c:pt>
                <c:pt idx="3">
                  <c:v>-3.8203911979755034E-3</c:v>
                </c:pt>
                <c:pt idx="4">
                  <c:v>-3.223133353329688E-3</c:v>
                </c:pt>
                <c:pt idx="5">
                  <c:v>-1.7584975345767972E-3</c:v>
                </c:pt>
                <c:pt idx="6">
                  <c:v>-1.4438147593385242E-3</c:v>
                </c:pt>
                <c:pt idx="7">
                  <c:v>-1.4028384806120675E-3</c:v>
                </c:pt>
                <c:pt idx="8">
                  <c:v>-1.092339525200714E-3</c:v>
                </c:pt>
                <c:pt idx="9">
                  <c:v>-1.0878391039120805E-3</c:v>
                </c:pt>
                <c:pt idx="10">
                  <c:v>-8.8094505237912291E-4</c:v>
                </c:pt>
                <c:pt idx="11">
                  <c:v>-2.65879290802018E-4</c:v>
                </c:pt>
                <c:pt idx="12">
                  <c:v>-1.264024899931826E-4</c:v>
                </c:pt>
                <c:pt idx="13">
                  <c:v>2.6135574029551023E-4</c:v>
                </c:pt>
                <c:pt idx="14">
                  <c:v>4.1269326573023513E-4</c:v>
                </c:pt>
                <c:pt idx="15">
                  <c:v>5.4806039175048227E-4</c:v>
                </c:pt>
                <c:pt idx="16">
                  <c:v>6.2069160091415831E-4</c:v>
                </c:pt>
                <c:pt idx="17">
                  <c:v>8.2262130354493479E-4</c:v>
                </c:pt>
                <c:pt idx="18">
                  <c:v>1.2604716985424869E-3</c:v>
                </c:pt>
                <c:pt idx="19">
                  <c:v>1.3608332282282198E-3</c:v>
                </c:pt>
                <c:pt idx="20">
                  <c:v>1.456410256410301E-3</c:v>
                </c:pt>
                <c:pt idx="21">
                  <c:v>1.6221680286618856E-3</c:v>
                </c:pt>
                <c:pt idx="22">
                  <c:v>1.8227827713732658E-3</c:v>
                </c:pt>
                <c:pt idx="23">
                  <c:v>2.6550004299594754E-3</c:v>
                </c:pt>
                <c:pt idx="24">
                  <c:v>3.2595498272158796E-3</c:v>
                </c:pt>
                <c:pt idx="25">
                  <c:v>3.7145542534895437E-3</c:v>
                </c:pt>
                <c:pt idx="26">
                  <c:v>4.0963839716348094E-3</c:v>
                </c:pt>
                <c:pt idx="27">
                  <c:v>6.4798556631280313E-3</c:v>
                </c:pt>
                <c:pt idx="28">
                  <c:v>6.6332534690181078E-3</c:v>
                </c:pt>
                <c:pt idx="29">
                  <c:v>7.0876635212420158E-3</c:v>
                </c:pt>
                <c:pt idx="30">
                  <c:v>7.5413920667979362E-3</c:v>
                </c:pt>
                <c:pt idx="31">
                  <c:v>1.4723245370603877E-2</c:v>
                </c:pt>
                <c:pt idx="32">
                  <c:v>1.8182103659972748E-2</c:v>
                </c:pt>
              </c:numCache>
            </c:numRef>
          </c:val>
          <c:extLst>
            <c:ext xmlns:c16="http://schemas.microsoft.com/office/drawing/2014/chart" uri="{C3380CC4-5D6E-409C-BE32-E72D297353CC}">
              <c16:uniqueId val="{00000012-C23D-41B9-9420-BA46A6E7510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DD68-4CAD-A172-887762535453}"/>
              </c:ext>
            </c:extLst>
          </c:dPt>
          <c:dPt>
            <c:idx val="19"/>
            <c:invertIfNegative val="0"/>
            <c:bubble3D val="0"/>
            <c:extLst>
              <c:ext xmlns:c16="http://schemas.microsoft.com/office/drawing/2014/chart" uri="{C3380CC4-5D6E-409C-BE32-E72D297353CC}">
                <c16:uniqueId val="{00000001-DD68-4CAD-A172-887762535453}"/>
              </c:ext>
            </c:extLst>
          </c:dPt>
          <c:dPt>
            <c:idx val="29"/>
            <c:invertIfNegative val="0"/>
            <c:bubble3D val="0"/>
            <c:extLst>
              <c:ext xmlns:c16="http://schemas.microsoft.com/office/drawing/2014/chart" uri="{C3380CC4-5D6E-409C-BE32-E72D297353CC}">
                <c16:uniqueId val="{00000002-DD68-4CAD-A172-887762535453}"/>
              </c:ext>
            </c:extLst>
          </c:dPt>
          <c:dPt>
            <c:idx val="30"/>
            <c:invertIfNegative val="0"/>
            <c:bubble3D val="0"/>
            <c:spPr>
              <a:solidFill>
                <a:srgbClr val="FFC000"/>
              </a:solidFill>
              <a:ln>
                <a:noFill/>
              </a:ln>
              <a:effectLst/>
            </c:spPr>
            <c:extLst>
              <c:ext xmlns:c16="http://schemas.microsoft.com/office/drawing/2014/chart" uri="{C3380CC4-5D6E-409C-BE32-E72D297353CC}">
                <c16:uniqueId val="{00000004-DD68-4CAD-A172-887762535453}"/>
              </c:ext>
            </c:extLst>
          </c:dPt>
          <c:dPt>
            <c:idx val="31"/>
            <c:invertIfNegative val="0"/>
            <c:bubble3D val="0"/>
            <c:extLst>
              <c:ext xmlns:c16="http://schemas.microsoft.com/office/drawing/2014/chart" uri="{C3380CC4-5D6E-409C-BE32-E72D297353CC}">
                <c16:uniqueId val="{00000005-DD68-4CAD-A172-88776253545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'F63'!$A$7:$A$38</c:f>
              <c:strCache>
                <c:ptCount val="32"/>
                <c:pt idx="0">
                  <c:v>Tlaxcala</c:v>
                </c:pt>
                <c:pt idx="1">
                  <c:v>Guerrero</c:v>
                </c:pt>
                <c:pt idx="2">
                  <c:v>Colima</c:v>
                </c:pt>
                <c:pt idx="3">
                  <c:v>Campeche</c:v>
                </c:pt>
                <c:pt idx="4">
                  <c:v>Oaxaca</c:v>
                </c:pt>
                <c:pt idx="5">
                  <c:v>Zacatecas</c:v>
                </c:pt>
                <c:pt idx="6">
                  <c:v>Morelos</c:v>
                </c:pt>
                <c:pt idx="7">
                  <c:v>Chiapas</c:v>
                </c:pt>
                <c:pt idx="8">
                  <c:v>Michoacán</c:v>
                </c:pt>
                <c:pt idx="9">
                  <c:v>Aguascalientes</c:v>
                </c:pt>
                <c:pt idx="10">
                  <c:v>Durango</c:v>
                </c:pt>
                <c:pt idx="11">
                  <c:v>Nayarit</c:v>
                </c:pt>
                <c:pt idx="12">
                  <c:v>San Luis Potosí</c:v>
                </c:pt>
                <c:pt idx="13">
                  <c:v>Puebla</c:v>
                </c:pt>
                <c:pt idx="14">
                  <c:v>Hidalgo</c:v>
                </c:pt>
                <c:pt idx="15">
                  <c:v>Veracruz</c:v>
                </c:pt>
                <c:pt idx="16">
                  <c:v>Baja California Sur</c:v>
                </c:pt>
                <c:pt idx="17">
                  <c:v>Tamaulipas</c:v>
                </c:pt>
                <c:pt idx="18">
                  <c:v>Yucatán</c:v>
                </c:pt>
                <c:pt idx="19">
                  <c:v>Sonora</c:v>
                </c:pt>
                <c:pt idx="20">
                  <c:v>Tabasco</c:v>
                </c:pt>
                <c:pt idx="21">
                  <c:v>Sinaloa</c:v>
                </c:pt>
                <c:pt idx="22">
                  <c:v>Querétaro</c:v>
                </c:pt>
                <c:pt idx="23">
                  <c:v>Ciudad de México</c:v>
                </c:pt>
                <c:pt idx="24">
                  <c:v>Guanajuato</c:v>
                </c:pt>
                <c:pt idx="25">
                  <c:v>Coahuila</c:v>
                </c:pt>
                <c:pt idx="26">
                  <c:v>Chihuahua</c:v>
                </c:pt>
                <c:pt idx="27">
                  <c:v>Quintana Roo</c:v>
                </c:pt>
                <c:pt idx="28">
                  <c:v>Estado de México</c:v>
                </c:pt>
                <c:pt idx="29">
                  <c:v>Baja California</c:v>
                </c:pt>
                <c:pt idx="30">
                  <c:v>Jalisco</c:v>
                </c:pt>
                <c:pt idx="31">
                  <c:v>Nuevo León</c:v>
                </c:pt>
              </c:strCache>
            </c:strRef>
          </c:cat>
          <c:val>
            <c:numRef>
              <c:f>'F63'!$AS$7:$AS$38</c:f>
              <c:numCache>
                <c:formatCode>_-* #,##0_-;\-* #,##0_-;_-* "-"??_-;_-@_-</c:formatCode>
                <c:ptCount val="32"/>
                <c:pt idx="0">
                  <c:v>6854</c:v>
                </c:pt>
                <c:pt idx="1">
                  <c:v>7155</c:v>
                </c:pt>
                <c:pt idx="2">
                  <c:v>8075</c:v>
                </c:pt>
                <c:pt idx="3">
                  <c:v>9019</c:v>
                </c:pt>
                <c:pt idx="4">
                  <c:v>9847</c:v>
                </c:pt>
                <c:pt idx="5">
                  <c:v>12906</c:v>
                </c:pt>
                <c:pt idx="6">
                  <c:v>14499</c:v>
                </c:pt>
                <c:pt idx="7">
                  <c:v>17604</c:v>
                </c:pt>
                <c:pt idx="8">
                  <c:v>18329</c:v>
                </c:pt>
                <c:pt idx="9">
                  <c:v>19997</c:v>
                </c:pt>
                <c:pt idx="10">
                  <c:v>22359</c:v>
                </c:pt>
                <c:pt idx="11">
                  <c:v>22939</c:v>
                </c:pt>
                <c:pt idx="12">
                  <c:v>26073</c:v>
                </c:pt>
                <c:pt idx="13">
                  <c:v>29061</c:v>
                </c:pt>
                <c:pt idx="14">
                  <c:v>32590</c:v>
                </c:pt>
                <c:pt idx="15">
                  <c:v>34543</c:v>
                </c:pt>
                <c:pt idx="16">
                  <c:v>35631</c:v>
                </c:pt>
                <c:pt idx="17">
                  <c:v>39032</c:v>
                </c:pt>
                <c:pt idx="18">
                  <c:v>41126</c:v>
                </c:pt>
                <c:pt idx="19">
                  <c:v>47059</c:v>
                </c:pt>
                <c:pt idx="20">
                  <c:v>50735</c:v>
                </c:pt>
                <c:pt idx="21">
                  <c:v>63796</c:v>
                </c:pt>
                <c:pt idx="22">
                  <c:v>65944</c:v>
                </c:pt>
                <c:pt idx="23">
                  <c:v>69174</c:v>
                </c:pt>
                <c:pt idx="24">
                  <c:v>69231</c:v>
                </c:pt>
                <c:pt idx="25">
                  <c:v>70121</c:v>
                </c:pt>
                <c:pt idx="26">
                  <c:v>70327</c:v>
                </c:pt>
                <c:pt idx="27">
                  <c:v>97559</c:v>
                </c:pt>
                <c:pt idx="28">
                  <c:v>99584</c:v>
                </c:pt>
                <c:pt idx="29">
                  <c:v>100444</c:v>
                </c:pt>
                <c:pt idx="30">
                  <c:v>142080</c:v>
                </c:pt>
                <c:pt idx="31">
                  <c:v>161697</c:v>
                </c:pt>
              </c:numCache>
            </c:numRef>
          </c:val>
          <c:extLst>
            <c:ext xmlns:c16="http://schemas.microsoft.com/office/drawing/2014/chart" uri="{C3380CC4-5D6E-409C-BE32-E72D297353CC}">
              <c16:uniqueId val="{00000006-DD68-4CAD-A172-88776253545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_-* #,##0_-;\-* #,##0_-;_-* &quot;-&quot;??_-;_-@_-" sourceLinked="1"/>
        <c:majorTickMark val="out"/>
        <c:minorTickMark val="none"/>
        <c:tickLblPos val="low"/>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BA16-4238-96D8-946FE8F4A8E8}"/>
              </c:ext>
            </c:extLst>
          </c:dPt>
          <c:dPt>
            <c:idx val="17"/>
            <c:invertIfNegative val="0"/>
            <c:bubble3D val="0"/>
            <c:spPr>
              <a:solidFill>
                <a:srgbClr val="FBBB27"/>
              </a:solidFill>
              <a:ln>
                <a:noFill/>
              </a:ln>
              <a:effectLst/>
            </c:spPr>
            <c:extLst>
              <c:ext xmlns:c16="http://schemas.microsoft.com/office/drawing/2014/chart" uri="{C3380CC4-5D6E-409C-BE32-E72D297353CC}">
                <c16:uniqueId val="{00000002-BA16-4238-96D8-946FE8F4A8E8}"/>
              </c:ext>
            </c:extLst>
          </c:dPt>
          <c:dPt>
            <c:idx val="19"/>
            <c:invertIfNegative val="0"/>
            <c:bubble3D val="0"/>
            <c:extLst>
              <c:ext xmlns:c16="http://schemas.microsoft.com/office/drawing/2014/chart" uri="{C3380CC4-5D6E-409C-BE32-E72D297353CC}">
                <c16:uniqueId val="{00000003-BA16-4238-96D8-946FE8F4A8E8}"/>
              </c:ext>
            </c:extLst>
          </c:dPt>
          <c:dPt>
            <c:idx val="20"/>
            <c:invertIfNegative val="0"/>
            <c:bubble3D val="0"/>
            <c:extLst>
              <c:ext xmlns:c16="http://schemas.microsoft.com/office/drawing/2014/chart" uri="{C3380CC4-5D6E-409C-BE32-E72D297353CC}">
                <c16:uniqueId val="{00000004-BA16-4238-96D8-946FE8F4A8E8}"/>
              </c:ext>
            </c:extLst>
          </c:dPt>
          <c:dPt>
            <c:idx val="21"/>
            <c:invertIfNegative val="0"/>
            <c:bubble3D val="0"/>
            <c:extLst>
              <c:ext xmlns:c16="http://schemas.microsoft.com/office/drawing/2014/chart" uri="{C3380CC4-5D6E-409C-BE32-E72D297353CC}">
                <c16:uniqueId val="{00000005-BA16-4238-96D8-946FE8F4A8E8}"/>
              </c:ext>
            </c:extLst>
          </c:dPt>
          <c:dPt>
            <c:idx val="22"/>
            <c:invertIfNegative val="0"/>
            <c:bubble3D val="0"/>
            <c:extLst>
              <c:ext xmlns:c16="http://schemas.microsoft.com/office/drawing/2014/chart" uri="{C3380CC4-5D6E-409C-BE32-E72D297353CC}">
                <c16:uniqueId val="{00000006-BA16-4238-96D8-946FE8F4A8E8}"/>
              </c:ext>
            </c:extLst>
          </c:dPt>
          <c:dPt>
            <c:idx val="24"/>
            <c:invertIfNegative val="0"/>
            <c:bubble3D val="0"/>
            <c:extLst>
              <c:ext xmlns:c16="http://schemas.microsoft.com/office/drawing/2014/chart" uri="{C3380CC4-5D6E-409C-BE32-E72D297353CC}">
                <c16:uniqueId val="{00000007-BA16-4238-96D8-946FE8F4A8E8}"/>
              </c:ext>
            </c:extLst>
          </c:dPt>
          <c:dPt>
            <c:idx val="28"/>
            <c:invertIfNegative val="0"/>
            <c:bubble3D val="0"/>
            <c:extLst>
              <c:ext xmlns:c16="http://schemas.microsoft.com/office/drawing/2014/chart" uri="{C3380CC4-5D6E-409C-BE32-E72D297353CC}">
                <c16:uniqueId val="{00000008-BA16-4238-96D8-946FE8F4A8E8}"/>
              </c:ext>
            </c:extLst>
          </c:dPt>
          <c:dPt>
            <c:idx val="29"/>
            <c:invertIfNegative val="0"/>
            <c:bubble3D val="0"/>
            <c:extLst>
              <c:ext xmlns:c16="http://schemas.microsoft.com/office/drawing/2014/chart" uri="{C3380CC4-5D6E-409C-BE32-E72D297353CC}">
                <c16:uniqueId val="{00000009-BA16-4238-96D8-946FE8F4A8E8}"/>
              </c:ext>
            </c:extLst>
          </c:dPt>
          <c:dPt>
            <c:idx val="30"/>
            <c:invertIfNegative val="0"/>
            <c:bubble3D val="0"/>
            <c:extLst>
              <c:ext xmlns:c16="http://schemas.microsoft.com/office/drawing/2014/chart" uri="{C3380CC4-5D6E-409C-BE32-E72D297353CC}">
                <c16:uniqueId val="{0000000A-BA16-4238-96D8-946FE8F4A8E8}"/>
              </c:ext>
            </c:extLst>
          </c:dPt>
          <c:dPt>
            <c:idx val="31"/>
            <c:invertIfNegative val="0"/>
            <c:bubble3D val="0"/>
            <c:extLst>
              <c:ext xmlns:c16="http://schemas.microsoft.com/office/drawing/2014/chart" uri="{C3380CC4-5D6E-409C-BE32-E72D297353CC}">
                <c16:uniqueId val="{0000000B-BA16-4238-96D8-946FE8F4A8E8}"/>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'F7'!$C$7:$C$38</c:f>
              <c:strCache>
                <c:ptCount val="32"/>
                <c:pt idx="0">
                  <c:v>Zacatecas</c:v>
                </c:pt>
                <c:pt idx="1">
                  <c:v>Tabasco</c:v>
                </c:pt>
                <c:pt idx="2">
                  <c:v>Hidalgo</c:v>
                </c:pt>
                <c:pt idx="3">
                  <c:v>Durango</c:v>
                </c:pt>
                <c:pt idx="4">
                  <c:v>Tlaxcala</c:v>
                </c:pt>
                <c:pt idx="5">
                  <c:v>Aguascalientes</c:v>
                </c:pt>
                <c:pt idx="6">
                  <c:v>Oaxaca</c:v>
                </c:pt>
                <c:pt idx="7">
                  <c:v>Sonora</c:v>
                </c:pt>
                <c:pt idx="8">
                  <c:v>México</c:v>
                </c:pt>
                <c:pt idx="9">
                  <c:v>Tamaulipas</c:v>
                </c:pt>
                <c:pt idx="10">
                  <c:v>Guanajuato</c:v>
                </c:pt>
                <c:pt idx="11">
                  <c:v>Ciudad de México</c:v>
                </c:pt>
                <c:pt idx="12">
                  <c:v>Coahuila</c:v>
                </c:pt>
                <c:pt idx="13">
                  <c:v>Querétaro</c:v>
                </c:pt>
                <c:pt idx="14">
                  <c:v>Chiapas</c:v>
                </c:pt>
                <c:pt idx="15">
                  <c:v>San Luis Potosí</c:v>
                </c:pt>
                <c:pt idx="16">
                  <c:v>Yucatán</c:v>
                </c:pt>
                <c:pt idx="17">
                  <c:v>Jalisco</c:v>
                </c:pt>
                <c:pt idx="18">
                  <c:v>Nuevo León</c:v>
                </c:pt>
                <c:pt idx="19">
                  <c:v>Puebla</c:v>
                </c:pt>
                <c:pt idx="20">
                  <c:v>Colima</c:v>
                </c:pt>
                <c:pt idx="21">
                  <c:v>Veracruz</c:v>
                </c:pt>
                <c:pt idx="22">
                  <c:v>Chihuahua</c:v>
                </c:pt>
                <c:pt idx="23">
                  <c:v>Campeche</c:v>
                </c:pt>
                <c:pt idx="24">
                  <c:v>Baja California</c:v>
                </c:pt>
                <c:pt idx="25">
                  <c:v>Guerrero</c:v>
                </c:pt>
                <c:pt idx="26">
                  <c:v>Sinaloa</c:v>
                </c:pt>
                <c:pt idx="27">
                  <c:v>Morelos</c:v>
                </c:pt>
                <c:pt idx="28">
                  <c:v>Michoacán</c:v>
                </c:pt>
                <c:pt idx="29">
                  <c:v>Nayarit</c:v>
                </c:pt>
                <c:pt idx="30">
                  <c:v>Baja California Sur</c:v>
                </c:pt>
                <c:pt idx="31">
                  <c:v>Quintana Roo</c:v>
                </c:pt>
              </c:strCache>
            </c:strRef>
          </c:cat>
          <c:val>
            <c:numRef>
              <c:f>'F7'!$F$7:$F$38</c:f>
              <c:numCache>
                <c:formatCode>0.0</c:formatCode>
                <c:ptCount val="32"/>
                <c:pt idx="0">
                  <c:v>3.8548752834467002</c:v>
                </c:pt>
                <c:pt idx="1">
                  <c:v>5.3148060920081601</c:v>
                </c:pt>
                <c:pt idx="2">
                  <c:v>5.7163415414134899</c:v>
                </c:pt>
                <c:pt idx="3">
                  <c:v>5.7217681136417804</c:v>
                </c:pt>
                <c:pt idx="4">
                  <c:v>5.7727820152549301</c:v>
                </c:pt>
                <c:pt idx="5">
                  <c:v>5.9162062615101298</c:v>
                </c:pt>
                <c:pt idx="6">
                  <c:v>5.9799891413945501</c:v>
                </c:pt>
                <c:pt idx="7">
                  <c:v>6.2013712348817602</c:v>
                </c:pt>
                <c:pt idx="8">
                  <c:v>6.2154040803416004</c:v>
                </c:pt>
                <c:pt idx="9">
                  <c:v>6.2402252111354501</c:v>
                </c:pt>
                <c:pt idx="10">
                  <c:v>6.3759148871953304</c:v>
                </c:pt>
                <c:pt idx="11">
                  <c:v>6.4947545447264998</c:v>
                </c:pt>
                <c:pt idx="12">
                  <c:v>7.1675235975750198</c:v>
                </c:pt>
                <c:pt idx="13">
                  <c:v>7.3437985700963502</c:v>
                </c:pt>
                <c:pt idx="14">
                  <c:v>7.5268817204301</c:v>
                </c:pt>
                <c:pt idx="15">
                  <c:v>7.7734839476813402</c:v>
                </c:pt>
                <c:pt idx="16">
                  <c:v>7.8304164152082096</c:v>
                </c:pt>
                <c:pt idx="17">
                  <c:v>7.85247299602048</c:v>
                </c:pt>
                <c:pt idx="18">
                  <c:v>7.9048747962661396</c:v>
                </c:pt>
                <c:pt idx="19">
                  <c:v>8.2404845584386397</c:v>
                </c:pt>
                <c:pt idx="20">
                  <c:v>8.2973730032553696</c:v>
                </c:pt>
                <c:pt idx="21">
                  <c:v>8.7610899873257395</c:v>
                </c:pt>
                <c:pt idx="22">
                  <c:v>9.61994341209755</c:v>
                </c:pt>
                <c:pt idx="23">
                  <c:v>9.6579925650557694</c:v>
                </c:pt>
                <c:pt idx="24">
                  <c:v>9.8388402384281406</c:v>
                </c:pt>
                <c:pt idx="25">
                  <c:v>9.9409681227863107</c:v>
                </c:pt>
                <c:pt idx="26">
                  <c:v>10.2254428341385</c:v>
                </c:pt>
                <c:pt idx="27">
                  <c:v>10.5825929711455</c:v>
                </c:pt>
                <c:pt idx="28">
                  <c:v>11.0441613911982</c:v>
                </c:pt>
                <c:pt idx="29">
                  <c:v>12.158499963378</c:v>
                </c:pt>
                <c:pt idx="30">
                  <c:v>12.1770682148041</c:v>
                </c:pt>
                <c:pt idx="31">
                  <c:v>12.391367323290799</c:v>
                </c:pt>
              </c:numCache>
            </c:numRef>
          </c:val>
          <c:extLst>
            <c:ext xmlns:c16="http://schemas.microsoft.com/office/drawing/2014/chart" uri="{C3380CC4-5D6E-409C-BE32-E72D297353CC}">
              <c16:uniqueId val="{0000000C-BA16-4238-96D8-946FE8F4A8E8}"/>
            </c:ext>
          </c:extLst>
        </c:ser>
        <c:dLbls>
          <c:showLegendKey val="0"/>
          <c:showVal val="0"/>
          <c:showCatName val="0"/>
          <c:showSerName val="0"/>
          <c:showPercent val="0"/>
          <c:showBubbleSize val="0"/>
        </c:dLbls>
        <c:gapWidth val="50"/>
        <c:axId val="527106960"/>
        <c:axId val="527092200"/>
      </c:barChart>
      <c:scatterChart>
        <c:scatterStyle val="lineMarker"/>
        <c:varyColors val="0"/>
        <c:ser>
          <c:idx val="1"/>
          <c:order val="1"/>
          <c:tx>
            <c:strRef>
              <c:f>'F7'!$A$42</c:f>
              <c:strCache>
                <c:ptCount val="1"/>
                <c:pt idx="0">
                  <c:v>Promedio Nacional</c:v>
                </c:pt>
              </c:strCache>
            </c:strRef>
          </c:tx>
          <c:spPr>
            <a:ln w="44450">
              <a:solidFill>
                <a:srgbClr val="FAD496"/>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D-BA16-4238-96D8-946FE8F4A8E8}"/>
                </c:ext>
              </c:extLst>
            </c:dLbl>
            <c:dLbl>
              <c:idx val="1"/>
              <c:layout>
                <c:manualLayout>
                  <c:x val="-5.3398968588842008E-2"/>
                  <c:y val="9.41431163616709E-2"/>
                </c:manualLayout>
              </c:layout>
              <c:spPr>
                <a:solidFill>
                  <a:srgbClr val="FAD496"/>
                </a:solidFill>
                <a:ln>
                  <a:noFill/>
                </a:ln>
                <a:effectLst/>
              </c:spPr>
              <c:txPr>
                <a:bodyPr rot="-5400000" vert="horz" wrap="square" lIns="38100" tIns="19050" rIns="38100" bIns="19050" anchor="ctr">
                  <a:spAutoFit/>
                </a:bodyPr>
                <a:lstStyle/>
                <a:p>
                  <a:pPr>
                    <a:defRPr b="1">
                      <a:solidFill>
                        <a:sysClr val="windowText" lastClr="000000"/>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BA16-4238-96D8-946FE8F4A8E8}"/>
                </c:ext>
              </c:extLst>
            </c:dLbl>
            <c:spPr>
              <a:solidFill>
                <a:srgbClr val="956810"/>
              </a:solidFill>
              <a:ln>
                <a:noFill/>
              </a:ln>
              <a:effectLst/>
            </c:spPr>
            <c:txPr>
              <a:bodyPr wrap="square" lIns="38100" tIns="19050" rIns="38100" bIns="19050" anchor="ctr">
                <a:spAutoFit/>
              </a:bodyPr>
              <a:lstStyle/>
              <a:p>
                <a:pPr>
                  <a:defRPr>
                    <a:solidFill>
                      <a:schemeClr val="bg1"/>
                    </a:solidFill>
                  </a:defRPr>
                </a:pPr>
                <a:endParaRPr lang="es-MX"/>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'F7'!$D$42:$D$43</c:f>
              <c:numCache>
                <c:formatCode>0.0</c:formatCode>
                <c:ptCount val="2"/>
                <c:pt idx="0">
                  <c:v>7.7</c:v>
                </c:pt>
                <c:pt idx="1">
                  <c:v>7.7</c:v>
                </c:pt>
              </c:numCache>
            </c:numRef>
          </c:xVal>
          <c:yVal>
            <c:numRef>
              <c:f>'F7'!$C$42:$C$43</c:f>
              <c:numCache>
                <c:formatCode>0.0</c:formatCode>
                <c:ptCount val="2"/>
                <c:pt idx="0">
                  <c:v>0</c:v>
                </c:pt>
                <c:pt idx="1">
                  <c:v>1</c:v>
                </c:pt>
              </c:numCache>
            </c:numRef>
          </c:yVal>
          <c:smooth val="0"/>
          <c:extLst>
            <c:ext xmlns:c16="http://schemas.microsoft.com/office/drawing/2014/chart" uri="{C3380CC4-5D6E-409C-BE32-E72D297353CC}">
              <c16:uniqueId val="{0000000F-BA16-4238-96D8-946FE8F4A8E8}"/>
            </c:ext>
          </c:extLst>
        </c:ser>
        <c:dLbls>
          <c:showLegendKey val="0"/>
          <c:showVal val="0"/>
          <c:showCatName val="0"/>
          <c:showSerName val="0"/>
          <c:showPercent val="0"/>
          <c:showBubbleSize val="0"/>
        </c:dLbls>
        <c:axId val="527108272"/>
        <c:axId val="527113848"/>
      </c:scatterChart>
      <c:valAx>
        <c:axId val="527092200"/>
        <c:scaling>
          <c:orientation val="minMax"/>
        </c:scaling>
        <c:delete val="1"/>
        <c:axPos val="t"/>
        <c:numFmt formatCode="0.0" sourceLinked="1"/>
        <c:majorTickMark val="out"/>
        <c:minorTickMark val="none"/>
        <c:tickLblPos val="nextTo"/>
        <c:crossAx val="527106960"/>
        <c:crosses val="max"/>
        <c:crossBetween val="between"/>
      </c:valAx>
      <c:catAx>
        <c:axId val="527106960"/>
        <c:scaling>
          <c:orientation val="minMax"/>
        </c:scaling>
        <c:delete val="0"/>
        <c:axPos val="l"/>
        <c:numFmt formatCode="General" sourceLinked="1"/>
        <c:majorTickMark val="out"/>
        <c:minorTickMark val="none"/>
        <c:tickLblPos val="low"/>
        <c:crossAx val="527092200"/>
        <c:crosses val="autoZero"/>
        <c:auto val="1"/>
        <c:lblAlgn val="ctr"/>
        <c:lblOffset val="100"/>
        <c:noMultiLvlLbl val="0"/>
      </c:catAx>
      <c:valAx>
        <c:axId val="527113848"/>
        <c:scaling>
          <c:orientation val="minMax"/>
          <c:max val="1"/>
        </c:scaling>
        <c:delete val="1"/>
        <c:axPos val="l"/>
        <c:numFmt formatCode="0.0" sourceLinked="1"/>
        <c:majorTickMark val="out"/>
        <c:minorTickMark val="none"/>
        <c:tickLblPos val="nextTo"/>
        <c:crossAx val="527108272"/>
        <c:crosses val="autoZero"/>
        <c:crossBetween val="midCat"/>
      </c:valAx>
      <c:valAx>
        <c:axId val="527108272"/>
        <c:scaling>
          <c:orientation val="minMax"/>
        </c:scaling>
        <c:delete val="1"/>
        <c:axPos val="b"/>
        <c:numFmt formatCode="0.0" sourceLinked="1"/>
        <c:majorTickMark val="out"/>
        <c:minorTickMark val="none"/>
        <c:tickLblPos val="nextTo"/>
        <c:crossAx val="5271138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0E1C-45C8-8AA4-C91578FB4BFE}"/>
              </c:ext>
            </c:extLst>
          </c:dPt>
          <c:dPt>
            <c:idx val="10"/>
            <c:invertIfNegative val="0"/>
            <c:bubble3D val="0"/>
            <c:extLst>
              <c:ext xmlns:c16="http://schemas.microsoft.com/office/drawing/2014/chart" uri="{C3380CC4-5D6E-409C-BE32-E72D297353CC}">
                <c16:uniqueId val="{00000001-0E1C-45C8-8AA4-C91578FB4BFE}"/>
              </c:ext>
            </c:extLst>
          </c:dPt>
          <c:dPt>
            <c:idx val="11"/>
            <c:invertIfNegative val="0"/>
            <c:bubble3D val="0"/>
            <c:extLst>
              <c:ext xmlns:c16="http://schemas.microsoft.com/office/drawing/2014/chart" uri="{C3380CC4-5D6E-409C-BE32-E72D297353CC}">
                <c16:uniqueId val="{00000002-0E1C-45C8-8AA4-C91578FB4BFE}"/>
              </c:ext>
            </c:extLst>
          </c:dPt>
          <c:dPt>
            <c:idx val="12"/>
            <c:invertIfNegative val="0"/>
            <c:bubble3D val="0"/>
            <c:extLst>
              <c:ext xmlns:c16="http://schemas.microsoft.com/office/drawing/2014/chart" uri="{C3380CC4-5D6E-409C-BE32-E72D297353CC}">
                <c16:uniqueId val="{00000003-0E1C-45C8-8AA4-C91578FB4BFE}"/>
              </c:ext>
            </c:extLst>
          </c:dPt>
          <c:dPt>
            <c:idx val="13"/>
            <c:invertIfNegative val="0"/>
            <c:bubble3D val="0"/>
            <c:extLst>
              <c:ext xmlns:c16="http://schemas.microsoft.com/office/drawing/2014/chart" uri="{C3380CC4-5D6E-409C-BE32-E72D297353CC}">
                <c16:uniqueId val="{00000004-0E1C-45C8-8AA4-C91578FB4BFE}"/>
              </c:ext>
            </c:extLst>
          </c:dPt>
          <c:dPt>
            <c:idx val="14"/>
            <c:invertIfNegative val="0"/>
            <c:bubble3D val="0"/>
            <c:extLst>
              <c:ext xmlns:c16="http://schemas.microsoft.com/office/drawing/2014/chart" uri="{C3380CC4-5D6E-409C-BE32-E72D297353CC}">
                <c16:uniqueId val="{00000005-0E1C-45C8-8AA4-C91578FB4BFE}"/>
              </c:ext>
            </c:extLst>
          </c:dPt>
          <c:dPt>
            <c:idx val="15"/>
            <c:invertIfNegative val="0"/>
            <c:bubble3D val="0"/>
            <c:extLst>
              <c:ext xmlns:c16="http://schemas.microsoft.com/office/drawing/2014/chart" uri="{C3380CC4-5D6E-409C-BE32-E72D297353CC}">
                <c16:uniqueId val="{00000006-0E1C-45C8-8AA4-C91578FB4BFE}"/>
              </c:ext>
            </c:extLst>
          </c:dPt>
          <c:dPt>
            <c:idx val="16"/>
            <c:invertIfNegative val="0"/>
            <c:bubble3D val="0"/>
            <c:extLst>
              <c:ext xmlns:c16="http://schemas.microsoft.com/office/drawing/2014/chart" uri="{C3380CC4-5D6E-409C-BE32-E72D297353CC}">
                <c16:uniqueId val="{00000007-0E1C-45C8-8AA4-C91578FB4BFE}"/>
              </c:ext>
            </c:extLst>
          </c:dPt>
          <c:dPt>
            <c:idx val="17"/>
            <c:invertIfNegative val="0"/>
            <c:bubble3D val="0"/>
            <c:extLst>
              <c:ext xmlns:c16="http://schemas.microsoft.com/office/drawing/2014/chart" uri="{C3380CC4-5D6E-409C-BE32-E72D297353CC}">
                <c16:uniqueId val="{00000008-0E1C-45C8-8AA4-C91578FB4BFE}"/>
              </c:ext>
            </c:extLst>
          </c:dPt>
          <c:dPt>
            <c:idx val="18"/>
            <c:invertIfNegative val="0"/>
            <c:bubble3D val="0"/>
            <c:extLst>
              <c:ext xmlns:c16="http://schemas.microsoft.com/office/drawing/2014/chart" uri="{C3380CC4-5D6E-409C-BE32-E72D297353CC}">
                <c16:uniqueId val="{00000009-0E1C-45C8-8AA4-C91578FB4BFE}"/>
              </c:ext>
            </c:extLst>
          </c:dPt>
          <c:dPt>
            <c:idx val="21"/>
            <c:invertIfNegative val="0"/>
            <c:bubble3D val="0"/>
            <c:extLst>
              <c:ext xmlns:c16="http://schemas.microsoft.com/office/drawing/2014/chart" uri="{C3380CC4-5D6E-409C-BE32-E72D297353CC}">
                <c16:uniqueId val="{0000000A-0E1C-45C8-8AA4-C91578FB4BFE}"/>
              </c:ext>
            </c:extLst>
          </c:dPt>
          <c:dPt>
            <c:idx val="22"/>
            <c:invertIfNegative val="0"/>
            <c:bubble3D val="0"/>
            <c:extLst>
              <c:ext xmlns:c16="http://schemas.microsoft.com/office/drawing/2014/chart" uri="{C3380CC4-5D6E-409C-BE32-E72D297353CC}">
                <c16:uniqueId val="{0000000B-0E1C-45C8-8AA4-C91578FB4BFE}"/>
              </c:ext>
            </c:extLst>
          </c:dPt>
          <c:dPt>
            <c:idx val="23"/>
            <c:invertIfNegative val="0"/>
            <c:bubble3D val="0"/>
            <c:extLst>
              <c:ext xmlns:c16="http://schemas.microsoft.com/office/drawing/2014/chart" uri="{C3380CC4-5D6E-409C-BE32-E72D297353CC}">
                <c16:uniqueId val="{0000000C-0E1C-45C8-8AA4-C91578FB4BFE}"/>
              </c:ext>
            </c:extLst>
          </c:dPt>
          <c:dPt>
            <c:idx val="28"/>
            <c:invertIfNegative val="0"/>
            <c:bubble3D val="0"/>
            <c:extLst>
              <c:ext xmlns:c16="http://schemas.microsoft.com/office/drawing/2014/chart" uri="{C3380CC4-5D6E-409C-BE32-E72D297353CC}">
                <c16:uniqueId val="{0000000D-0E1C-45C8-8AA4-C91578FB4BFE}"/>
              </c:ext>
            </c:extLst>
          </c:dPt>
          <c:dPt>
            <c:idx val="29"/>
            <c:invertIfNegative val="0"/>
            <c:bubble3D val="0"/>
            <c:spPr>
              <a:solidFill>
                <a:srgbClr val="FFC000"/>
              </a:solidFill>
              <a:ln>
                <a:noFill/>
              </a:ln>
              <a:effectLst/>
            </c:spPr>
            <c:extLst>
              <c:ext xmlns:c16="http://schemas.microsoft.com/office/drawing/2014/chart" uri="{C3380CC4-5D6E-409C-BE32-E72D297353CC}">
                <c16:uniqueId val="{0000000F-0E1C-45C8-8AA4-C91578FB4BFE}"/>
              </c:ext>
            </c:extLst>
          </c:dPt>
          <c:dPt>
            <c:idx val="32"/>
            <c:invertIfNegative val="0"/>
            <c:bubble3D val="0"/>
            <c:extLst>
              <c:ext xmlns:c16="http://schemas.microsoft.com/office/drawing/2014/chart" uri="{C3380CC4-5D6E-409C-BE32-E72D297353CC}">
                <c16:uniqueId val="{00000010-0E1C-45C8-8AA4-C91578FB4BFE}"/>
              </c:ext>
            </c:extLst>
          </c:dPt>
          <c:dLbls>
            <c:dLbl>
              <c:idx val="0"/>
              <c:layout>
                <c:manualLayout>
                  <c:x val="-8.55185185185185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E1C-45C8-8AA4-C91578FB4BFE}"/>
                </c:ext>
              </c:extLst>
            </c:dLbl>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1C-45C8-8AA4-C91578FB4BF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'F64'!$A$7:$A$38</c:f>
              <c:strCache>
                <c:ptCount val="32"/>
                <c:pt idx="0">
                  <c:v>Tlaxcala</c:v>
                </c:pt>
                <c:pt idx="1">
                  <c:v>Guerrero</c:v>
                </c:pt>
                <c:pt idx="2">
                  <c:v>Oaxaca</c:v>
                </c:pt>
                <c:pt idx="3">
                  <c:v>Campeche</c:v>
                </c:pt>
                <c:pt idx="4">
                  <c:v>Colima</c:v>
                </c:pt>
                <c:pt idx="5">
                  <c:v>Michoacán</c:v>
                </c:pt>
                <c:pt idx="6">
                  <c:v>Zacatecas</c:v>
                </c:pt>
                <c:pt idx="7">
                  <c:v>Morelos</c:v>
                </c:pt>
                <c:pt idx="8">
                  <c:v>Chiapas</c:v>
                </c:pt>
                <c:pt idx="9">
                  <c:v>Aguascalientes</c:v>
                </c:pt>
                <c:pt idx="10">
                  <c:v>Sinaloa</c:v>
                </c:pt>
                <c:pt idx="11">
                  <c:v>San Luis Potosí</c:v>
                </c:pt>
                <c:pt idx="12">
                  <c:v>Nayarit</c:v>
                </c:pt>
                <c:pt idx="13">
                  <c:v>Durango</c:v>
                </c:pt>
                <c:pt idx="14">
                  <c:v>Veracruz</c:v>
                </c:pt>
                <c:pt idx="15">
                  <c:v>Puebla</c:v>
                </c:pt>
                <c:pt idx="16">
                  <c:v>Sonora</c:v>
                </c:pt>
                <c:pt idx="17">
                  <c:v>Hidalgo</c:v>
                </c:pt>
                <c:pt idx="18">
                  <c:v>Baja California Sur</c:v>
                </c:pt>
                <c:pt idx="19">
                  <c:v>Tamaulipas</c:v>
                </c:pt>
                <c:pt idx="20">
                  <c:v>Yucatán</c:v>
                </c:pt>
                <c:pt idx="21">
                  <c:v>Tabasco</c:v>
                </c:pt>
                <c:pt idx="22">
                  <c:v>Querétaro</c:v>
                </c:pt>
                <c:pt idx="23">
                  <c:v>Chihuahua</c:v>
                </c:pt>
                <c:pt idx="24">
                  <c:v>Coahuila</c:v>
                </c:pt>
                <c:pt idx="25">
                  <c:v>Guanajuato</c:v>
                </c:pt>
                <c:pt idx="26">
                  <c:v>Baja California</c:v>
                </c:pt>
                <c:pt idx="27">
                  <c:v>Estado de México</c:v>
                </c:pt>
                <c:pt idx="28">
                  <c:v>Quintana Roo</c:v>
                </c:pt>
                <c:pt idx="29">
                  <c:v>Jalisco</c:v>
                </c:pt>
                <c:pt idx="30">
                  <c:v>Nuevo León</c:v>
                </c:pt>
                <c:pt idx="31">
                  <c:v>Ciudad de México</c:v>
                </c:pt>
              </c:strCache>
            </c:strRef>
          </c:cat>
          <c:val>
            <c:numRef>
              <c:f>'F64'!$D$7:$D$38</c:f>
              <c:numCache>
                <c:formatCode>_-* #,##0_-;\-* #,##0_-;_-* "-"??_-;_-@_-</c:formatCode>
                <c:ptCount val="32"/>
                <c:pt idx="0">
                  <c:v>2956</c:v>
                </c:pt>
                <c:pt idx="1">
                  <c:v>3727</c:v>
                </c:pt>
                <c:pt idx="2">
                  <c:v>4493</c:v>
                </c:pt>
                <c:pt idx="3">
                  <c:v>4541</c:v>
                </c:pt>
                <c:pt idx="4">
                  <c:v>5042</c:v>
                </c:pt>
                <c:pt idx="5">
                  <c:v>5937</c:v>
                </c:pt>
                <c:pt idx="6">
                  <c:v>6412</c:v>
                </c:pt>
                <c:pt idx="7">
                  <c:v>9204</c:v>
                </c:pt>
                <c:pt idx="8">
                  <c:v>9654</c:v>
                </c:pt>
                <c:pt idx="9">
                  <c:v>10255</c:v>
                </c:pt>
                <c:pt idx="10">
                  <c:v>10311</c:v>
                </c:pt>
                <c:pt idx="11">
                  <c:v>11670</c:v>
                </c:pt>
                <c:pt idx="12">
                  <c:v>13488</c:v>
                </c:pt>
                <c:pt idx="13">
                  <c:v>15544</c:v>
                </c:pt>
                <c:pt idx="14">
                  <c:v>20928</c:v>
                </c:pt>
                <c:pt idx="15">
                  <c:v>23649</c:v>
                </c:pt>
                <c:pt idx="16">
                  <c:v>25205</c:v>
                </c:pt>
                <c:pt idx="17">
                  <c:v>27628</c:v>
                </c:pt>
                <c:pt idx="18">
                  <c:v>28269</c:v>
                </c:pt>
                <c:pt idx="19">
                  <c:v>29080</c:v>
                </c:pt>
                <c:pt idx="20">
                  <c:v>29449</c:v>
                </c:pt>
                <c:pt idx="21">
                  <c:v>31681</c:v>
                </c:pt>
                <c:pt idx="22">
                  <c:v>32136</c:v>
                </c:pt>
                <c:pt idx="23">
                  <c:v>33779</c:v>
                </c:pt>
                <c:pt idx="24">
                  <c:v>43458</c:v>
                </c:pt>
                <c:pt idx="25">
                  <c:v>45361</c:v>
                </c:pt>
                <c:pt idx="26">
                  <c:v>52189</c:v>
                </c:pt>
                <c:pt idx="27">
                  <c:v>65324</c:v>
                </c:pt>
                <c:pt idx="28">
                  <c:v>69108</c:v>
                </c:pt>
                <c:pt idx="29">
                  <c:v>73831</c:v>
                </c:pt>
                <c:pt idx="30">
                  <c:v>86431</c:v>
                </c:pt>
                <c:pt idx="31">
                  <c:v>110119</c:v>
                </c:pt>
              </c:numCache>
            </c:numRef>
          </c:val>
          <c:extLst>
            <c:ext xmlns:c16="http://schemas.microsoft.com/office/drawing/2014/chart" uri="{C3380CC4-5D6E-409C-BE32-E72D297353CC}">
              <c16:uniqueId val="{00000012-0E1C-45C8-8AA4-C91578FB4BF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0000"/>
          <c:min val="0"/>
        </c:scaling>
        <c:delete val="0"/>
        <c:axPos val="b"/>
        <c:numFmt formatCode="_-* #,##0_-;\-* #,##0_-;_-* &quot;-&quot;??_-;_-@_-"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6441-4694-B38C-4A3991A7AF5B}"/>
              </c:ext>
            </c:extLst>
          </c:dPt>
          <c:dPt>
            <c:idx val="10"/>
            <c:invertIfNegative val="0"/>
            <c:bubble3D val="0"/>
            <c:extLst>
              <c:ext xmlns:c16="http://schemas.microsoft.com/office/drawing/2014/chart" uri="{C3380CC4-5D6E-409C-BE32-E72D297353CC}">
                <c16:uniqueId val="{00000001-6441-4694-B38C-4A3991A7AF5B}"/>
              </c:ext>
            </c:extLst>
          </c:dPt>
          <c:dPt>
            <c:idx val="11"/>
            <c:invertIfNegative val="0"/>
            <c:bubble3D val="0"/>
            <c:extLst>
              <c:ext xmlns:c16="http://schemas.microsoft.com/office/drawing/2014/chart" uri="{C3380CC4-5D6E-409C-BE32-E72D297353CC}">
                <c16:uniqueId val="{00000002-6441-4694-B38C-4A3991A7AF5B}"/>
              </c:ext>
            </c:extLst>
          </c:dPt>
          <c:dPt>
            <c:idx val="12"/>
            <c:invertIfNegative val="0"/>
            <c:bubble3D val="0"/>
            <c:extLst>
              <c:ext xmlns:c16="http://schemas.microsoft.com/office/drawing/2014/chart" uri="{C3380CC4-5D6E-409C-BE32-E72D297353CC}">
                <c16:uniqueId val="{00000003-6441-4694-B38C-4A3991A7AF5B}"/>
              </c:ext>
            </c:extLst>
          </c:dPt>
          <c:dPt>
            <c:idx val="13"/>
            <c:invertIfNegative val="0"/>
            <c:bubble3D val="0"/>
            <c:extLst>
              <c:ext xmlns:c16="http://schemas.microsoft.com/office/drawing/2014/chart" uri="{C3380CC4-5D6E-409C-BE32-E72D297353CC}">
                <c16:uniqueId val="{00000004-6441-4694-B38C-4A3991A7AF5B}"/>
              </c:ext>
            </c:extLst>
          </c:dPt>
          <c:dPt>
            <c:idx val="14"/>
            <c:invertIfNegative val="0"/>
            <c:bubble3D val="0"/>
            <c:extLst>
              <c:ext xmlns:c16="http://schemas.microsoft.com/office/drawing/2014/chart" uri="{C3380CC4-5D6E-409C-BE32-E72D297353CC}">
                <c16:uniqueId val="{00000005-6441-4694-B38C-4A3991A7AF5B}"/>
              </c:ext>
            </c:extLst>
          </c:dPt>
          <c:dPt>
            <c:idx val="15"/>
            <c:invertIfNegative val="0"/>
            <c:bubble3D val="0"/>
            <c:spPr>
              <a:solidFill>
                <a:srgbClr val="FFC000"/>
              </a:solidFill>
              <a:ln>
                <a:noFill/>
              </a:ln>
              <a:effectLst/>
            </c:spPr>
            <c:extLst>
              <c:ext xmlns:c16="http://schemas.microsoft.com/office/drawing/2014/chart" uri="{C3380CC4-5D6E-409C-BE32-E72D297353CC}">
                <c16:uniqueId val="{00000007-6441-4694-B38C-4A3991A7AF5B}"/>
              </c:ext>
            </c:extLst>
          </c:dPt>
          <c:dPt>
            <c:idx val="16"/>
            <c:invertIfNegative val="0"/>
            <c:bubble3D val="0"/>
            <c:extLst>
              <c:ext xmlns:c16="http://schemas.microsoft.com/office/drawing/2014/chart" uri="{C3380CC4-5D6E-409C-BE32-E72D297353CC}">
                <c16:uniqueId val="{00000008-6441-4694-B38C-4A3991A7AF5B}"/>
              </c:ext>
            </c:extLst>
          </c:dPt>
          <c:dPt>
            <c:idx val="17"/>
            <c:invertIfNegative val="0"/>
            <c:bubble3D val="0"/>
            <c:extLst>
              <c:ext xmlns:c16="http://schemas.microsoft.com/office/drawing/2014/chart" uri="{C3380CC4-5D6E-409C-BE32-E72D297353CC}">
                <c16:uniqueId val="{00000009-6441-4694-B38C-4A3991A7AF5B}"/>
              </c:ext>
            </c:extLst>
          </c:dPt>
          <c:dPt>
            <c:idx val="18"/>
            <c:invertIfNegative val="0"/>
            <c:bubble3D val="0"/>
            <c:extLst>
              <c:ext xmlns:c16="http://schemas.microsoft.com/office/drawing/2014/chart" uri="{C3380CC4-5D6E-409C-BE32-E72D297353CC}">
                <c16:uniqueId val="{0000000A-6441-4694-B38C-4A3991A7AF5B}"/>
              </c:ext>
            </c:extLst>
          </c:dPt>
          <c:dPt>
            <c:idx val="19"/>
            <c:invertIfNegative val="0"/>
            <c:bubble3D val="0"/>
            <c:extLst>
              <c:ext xmlns:c16="http://schemas.microsoft.com/office/drawing/2014/chart" uri="{C3380CC4-5D6E-409C-BE32-E72D297353CC}">
                <c16:uniqueId val="{0000000B-6441-4694-B38C-4A3991A7AF5B}"/>
              </c:ext>
            </c:extLst>
          </c:dPt>
          <c:dPt>
            <c:idx val="21"/>
            <c:invertIfNegative val="0"/>
            <c:bubble3D val="0"/>
            <c:spPr>
              <a:solidFill>
                <a:srgbClr val="F79646">
                  <a:lumMod val="75000"/>
                </a:srgbClr>
              </a:solidFill>
              <a:ln>
                <a:noFill/>
              </a:ln>
              <a:effectLst/>
            </c:spPr>
            <c:extLst>
              <c:ext xmlns:c16="http://schemas.microsoft.com/office/drawing/2014/chart" uri="{C3380CC4-5D6E-409C-BE32-E72D297353CC}">
                <c16:uniqueId val="{0000000D-6441-4694-B38C-4A3991A7AF5B}"/>
              </c:ext>
            </c:extLst>
          </c:dPt>
          <c:dPt>
            <c:idx val="22"/>
            <c:invertIfNegative val="0"/>
            <c:bubble3D val="0"/>
            <c:extLst>
              <c:ext xmlns:c16="http://schemas.microsoft.com/office/drawing/2014/chart" uri="{C3380CC4-5D6E-409C-BE32-E72D297353CC}">
                <c16:uniqueId val="{0000000E-6441-4694-B38C-4A3991A7AF5B}"/>
              </c:ext>
            </c:extLst>
          </c:dPt>
          <c:dPt>
            <c:idx val="23"/>
            <c:invertIfNegative val="0"/>
            <c:bubble3D val="0"/>
            <c:extLst>
              <c:ext xmlns:c16="http://schemas.microsoft.com/office/drawing/2014/chart" uri="{C3380CC4-5D6E-409C-BE32-E72D297353CC}">
                <c16:uniqueId val="{0000000F-6441-4694-B38C-4A3991A7AF5B}"/>
              </c:ext>
            </c:extLst>
          </c:dPt>
          <c:dPt>
            <c:idx val="32"/>
            <c:invertIfNegative val="0"/>
            <c:bubble3D val="0"/>
            <c:extLst>
              <c:ext xmlns:c16="http://schemas.microsoft.com/office/drawing/2014/chart" uri="{C3380CC4-5D6E-409C-BE32-E72D297353CC}">
                <c16:uniqueId val="{00000010-6441-4694-B38C-4A3991A7AF5B}"/>
              </c:ext>
            </c:extLst>
          </c:dPt>
          <c:dLbls>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41-4694-B38C-4A3991A7AF5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'F65'!$A$7:$A$39</c:f>
              <c:strCache>
                <c:ptCount val="33"/>
                <c:pt idx="0">
                  <c:v>Michoacán</c:v>
                </c:pt>
                <c:pt idx="1">
                  <c:v>Sinaloa</c:v>
                </c:pt>
                <c:pt idx="2">
                  <c:v>Oaxaca</c:v>
                </c:pt>
                <c:pt idx="3">
                  <c:v>Guerrero</c:v>
                </c:pt>
                <c:pt idx="4">
                  <c:v>San Luis Potosí</c:v>
                </c:pt>
                <c:pt idx="5">
                  <c:v>Tlaxcala</c:v>
                </c:pt>
                <c:pt idx="6">
                  <c:v>Veracruz</c:v>
                </c:pt>
                <c:pt idx="7">
                  <c:v>Aguascalientes</c:v>
                </c:pt>
                <c:pt idx="8">
                  <c:v>Zacatecas</c:v>
                </c:pt>
                <c:pt idx="9">
                  <c:v>Ciudad de México</c:v>
                </c:pt>
                <c:pt idx="10">
                  <c:v>Campeche</c:v>
                </c:pt>
                <c:pt idx="11">
                  <c:v>Chihuahua</c:v>
                </c:pt>
                <c:pt idx="12">
                  <c:v>Colima</c:v>
                </c:pt>
                <c:pt idx="13">
                  <c:v>Puebla</c:v>
                </c:pt>
                <c:pt idx="14">
                  <c:v>Estado de México</c:v>
                </c:pt>
                <c:pt idx="15">
                  <c:v>Jalisco</c:v>
                </c:pt>
                <c:pt idx="16">
                  <c:v>Sonora</c:v>
                </c:pt>
                <c:pt idx="17">
                  <c:v>Chiapas</c:v>
                </c:pt>
                <c:pt idx="18">
                  <c:v>Tamaulipas</c:v>
                </c:pt>
                <c:pt idx="19">
                  <c:v>Morelos</c:v>
                </c:pt>
                <c:pt idx="20">
                  <c:v>Guanajuato</c:v>
                </c:pt>
                <c:pt idx="21">
                  <c:v>Nacional</c:v>
                </c:pt>
                <c:pt idx="22">
                  <c:v>Querétaro</c:v>
                </c:pt>
                <c:pt idx="23">
                  <c:v>Nuevo León</c:v>
                </c:pt>
                <c:pt idx="24">
                  <c:v>Baja California</c:v>
                </c:pt>
                <c:pt idx="25">
                  <c:v>Coahuila</c:v>
                </c:pt>
                <c:pt idx="26">
                  <c:v>Durango</c:v>
                </c:pt>
                <c:pt idx="27">
                  <c:v>Yucatán</c:v>
                </c:pt>
                <c:pt idx="28">
                  <c:v>Nayarit</c:v>
                </c:pt>
                <c:pt idx="29">
                  <c:v>Hidalgo</c:v>
                </c:pt>
                <c:pt idx="30">
                  <c:v>Baja California Sur</c:v>
                </c:pt>
                <c:pt idx="31">
                  <c:v>Tabasco</c:v>
                </c:pt>
                <c:pt idx="32">
                  <c:v>Quintana Roo</c:v>
                </c:pt>
              </c:strCache>
            </c:strRef>
          </c:cat>
          <c:val>
            <c:numRef>
              <c:f>'F65'!$E$7:$E$39</c:f>
              <c:numCache>
                <c:formatCode>0.00%</c:formatCode>
                <c:ptCount val="33"/>
                <c:pt idx="0">
                  <c:v>1.2899399027493486E-2</c:v>
                </c:pt>
                <c:pt idx="1">
                  <c:v>1.7673586293071919E-2</c:v>
                </c:pt>
                <c:pt idx="2">
                  <c:v>2.1569333429346305E-2</c:v>
                </c:pt>
                <c:pt idx="3">
                  <c:v>2.5332889254423341E-2</c:v>
                </c:pt>
                <c:pt idx="4">
                  <c:v>2.6101426520122928E-2</c:v>
                </c:pt>
                <c:pt idx="5">
                  <c:v>2.8701815710263201E-2</c:v>
                </c:pt>
                <c:pt idx="6">
                  <c:v>2.9281233035409526E-2</c:v>
                </c:pt>
                <c:pt idx="7">
                  <c:v>3.093588985556206E-2</c:v>
                </c:pt>
                <c:pt idx="8">
                  <c:v>3.380840148267672E-2</c:v>
                </c:pt>
                <c:pt idx="9">
                  <c:v>3.4239524000376775E-2</c:v>
                </c:pt>
                <c:pt idx="10">
                  <c:v>3.5275656611952311E-2</c:v>
                </c:pt>
                <c:pt idx="11">
                  <c:v>3.648643977722954E-2</c:v>
                </c:pt>
                <c:pt idx="12">
                  <c:v>3.6578111170760819E-2</c:v>
                </c:pt>
                <c:pt idx="13">
                  <c:v>3.9908737598657984E-2</c:v>
                </c:pt>
                <c:pt idx="14">
                  <c:v>4.0480932615644338E-2</c:v>
                </c:pt>
                <c:pt idx="15">
                  <c:v>4.0770695417265745E-2</c:v>
                </c:pt>
                <c:pt idx="16">
                  <c:v>4.218226487215615E-2</c:v>
                </c:pt>
                <c:pt idx="17">
                  <c:v>4.2314823337584961E-2</c:v>
                </c:pt>
                <c:pt idx="18">
                  <c:v>4.2623359301141139E-2</c:v>
                </c:pt>
                <c:pt idx="19">
                  <c:v>4.4759135162473207E-2</c:v>
                </c:pt>
                <c:pt idx="20">
                  <c:v>4.581396264870774E-2</c:v>
                </c:pt>
                <c:pt idx="21">
                  <c:v>4.6877745792166525E-2</c:v>
                </c:pt>
                <c:pt idx="22">
                  <c:v>5.2274313265241457E-2</c:v>
                </c:pt>
                <c:pt idx="23">
                  <c:v>5.2416638011599126E-2</c:v>
                </c:pt>
                <c:pt idx="24">
                  <c:v>5.3100901786377497E-2</c:v>
                </c:pt>
                <c:pt idx="25">
                  <c:v>5.6362688413860829E-2</c:v>
                </c:pt>
                <c:pt idx="26">
                  <c:v>6.3936031063105192E-2</c:v>
                </c:pt>
                <c:pt idx="27">
                  <c:v>7.9145894083341162E-2</c:v>
                </c:pt>
                <c:pt idx="28">
                  <c:v>8.7001954447820218E-2</c:v>
                </c:pt>
                <c:pt idx="29">
                  <c:v>0.12428865126029631</c:v>
                </c:pt>
                <c:pt idx="30">
                  <c:v>0.16355683613073446</c:v>
                </c:pt>
                <c:pt idx="31">
                  <c:v>0.16819834886252027</c:v>
                </c:pt>
                <c:pt idx="32">
                  <c:v>0.17958479396914417</c:v>
                </c:pt>
              </c:numCache>
            </c:numRef>
          </c:val>
          <c:extLst>
            <c:ext xmlns:c16="http://schemas.microsoft.com/office/drawing/2014/chart" uri="{C3380CC4-5D6E-409C-BE32-E72D297353CC}">
              <c16:uniqueId val="{00000011-6441-4694-B38C-4A3991A7AF5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EB2E-4026-8746-B3FA98E9A904}"/>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EB2E-4026-8746-B3FA98E9A904}"/>
              </c:ext>
            </c:extLst>
          </c:dPt>
          <c:dPt>
            <c:idx val="22"/>
            <c:invertIfNegative val="0"/>
            <c:bubble3D val="0"/>
            <c:spPr>
              <a:solidFill>
                <a:srgbClr val="FFC000"/>
              </a:solidFill>
              <a:ln>
                <a:noFill/>
              </a:ln>
              <a:effectLst/>
            </c:spPr>
            <c:extLst>
              <c:ext xmlns:c16="http://schemas.microsoft.com/office/drawing/2014/chart" uri="{C3380CC4-5D6E-409C-BE32-E72D297353CC}">
                <c16:uniqueId val="{00000005-EB2E-4026-8746-B3FA98E9A904}"/>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2E-4026-8746-B3FA98E9A904}"/>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2E-4026-8746-B3FA98E9A904}"/>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2E-4026-8746-B3FA98E9A904}"/>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2E-4026-8746-B3FA98E9A904}"/>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2E-4026-8746-B3FA98E9A90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'F66'!$A$7:$A$29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'F66'!$D$7:$D$29</c:f>
              <c:numCache>
                <c:formatCode>#,##0</c:formatCode>
                <c:ptCount val="23"/>
                <c:pt idx="0">
                  <c:v>13282</c:v>
                </c:pt>
                <c:pt idx="1">
                  <c:v>-12642</c:v>
                </c:pt>
                <c:pt idx="2">
                  <c:v>13529</c:v>
                </c:pt>
                <c:pt idx="3">
                  <c:v>4989</c:v>
                </c:pt>
                <c:pt idx="4">
                  <c:v>16748</c:v>
                </c:pt>
                <c:pt idx="5">
                  <c:v>11713</c:v>
                </c:pt>
                <c:pt idx="6">
                  <c:v>20741</c:v>
                </c:pt>
                <c:pt idx="7">
                  <c:v>28499</c:v>
                </c:pt>
                <c:pt idx="8">
                  <c:v>24360</c:v>
                </c:pt>
                <c:pt idx="9">
                  <c:v>-10643</c:v>
                </c:pt>
                <c:pt idx="10">
                  <c:v>24181</c:v>
                </c:pt>
                <c:pt idx="11">
                  <c:v>20558</c:v>
                </c:pt>
                <c:pt idx="12">
                  <c:v>17697</c:v>
                </c:pt>
                <c:pt idx="13">
                  <c:v>24830</c:v>
                </c:pt>
                <c:pt idx="14">
                  <c:v>18367</c:v>
                </c:pt>
                <c:pt idx="15">
                  <c:v>33520</c:v>
                </c:pt>
                <c:pt idx="16">
                  <c:v>34402</c:v>
                </c:pt>
                <c:pt idx="17">
                  <c:v>38226</c:v>
                </c:pt>
                <c:pt idx="18">
                  <c:v>31144</c:v>
                </c:pt>
                <c:pt idx="19">
                  <c:v>37713</c:v>
                </c:pt>
                <c:pt idx="20">
                  <c:v>-18904</c:v>
                </c:pt>
                <c:pt idx="21">
                  <c:v>30517</c:v>
                </c:pt>
                <c:pt idx="22">
                  <c:v>34716</c:v>
                </c:pt>
              </c:numCache>
            </c:numRef>
          </c:val>
          <c:extLst xmlns:c15="http://schemas.microsoft.com/office/drawing/2012/chart">
            <c:ext xmlns:c16="http://schemas.microsoft.com/office/drawing/2014/chart" uri="{C3380CC4-5D6E-409C-BE32-E72D297353CC}">
              <c16:uniqueId val="{00000008-EB2E-4026-8746-B3FA98E9A904}"/>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41000"/>
          <c:min val="-22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spPr>
              <a:solidFill>
                <a:srgbClr val="606868"/>
              </a:solidFill>
              <a:ln>
                <a:noFill/>
              </a:ln>
              <a:effectLst/>
            </c:spPr>
            <c:extLst>
              <c:ext xmlns:c16="http://schemas.microsoft.com/office/drawing/2014/chart" uri="{C3380CC4-5D6E-409C-BE32-E72D297353CC}">
                <c16:uniqueId val="{00000001-8E17-4083-AC96-C7A5D211EE57}"/>
              </c:ext>
            </c:extLst>
          </c:dPt>
          <c:dPt>
            <c:idx val="3"/>
            <c:invertIfNegative val="0"/>
            <c:bubble3D val="0"/>
            <c:spPr>
              <a:solidFill>
                <a:srgbClr val="606868"/>
              </a:solidFill>
              <a:ln>
                <a:noFill/>
              </a:ln>
              <a:effectLst/>
            </c:spPr>
            <c:extLst>
              <c:ext xmlns:c16="http://schemas.microsoft.com/office/drawing/2014/chart" uri="{C3380CC4-5D6E-409C-BE32-E72D297353CC}">
                <c16:uniqueId val="{00000003-8E17-4083-AC96-C7A5D211EE57}"/>
              </c:ext>
            </c:extLst>
          </c:dPt>
          <c:dPt>
            <c:idx val="5"/>
            <c:invertIfNegative val="0"/>
            <c:bubble3D val="0"/>
            <c:spPr>
              <a:solidFill>
                <a:srgbClr val="606868"/>
              </a:solidFill>
              <a:ln>
                <a:noFill/>
              </a:ln>
              <a:effectLst/>
            </c:spPr>
            <c:extLst>
              <c:ext xmlns:c16="http://schemas.microsoft.com/office/drawing/2014/chart" uri="{C3380CC4-5D6E-409C-BE32-E72D297353CC}">
                <c16:uniqueId val="{00000005-8E17-4083-AC96-C7A5D211EE57}"/>
              </c:ext>
            </c:extLst>
          </c:dPt>
          <c:dPt>
            <c:idx val="6"/>
            <c:invertIfNegative val="0"/>
            <c:bubble3D val="0"/>
            <c:spPr>
              <a:solidFill>
                <a:srgbClr val="606868"/>
              </a:solidFill>
              <a:ln>
                <a:noFill/>
              </a:ln>
              <a:effectLst/>
            </c:spPr>
            <c:extLst>
              <c:ext xmlns:c16="http://schemas.microsoft.com/office/drawing/2014/chart" uri="{C3380CC4-5D6E-409C-BE32-E72D297353CC}">
                <c16:uniqueId val="{00000007-8E17-4083-AC96-C7A5D211EE57}"/>
              </c:ext>
            </c:extLst>
          </c:dPt>
          <c:dPt>
            <c:idx val="10"/>
            <c:invertIfNegative val="0"/>
            <c:bubble3D val="0"/>
            <c:spPr>
              <a:solidFill>
                <a:srgbClr val="606868"/>
              </a:solidFill>
              <a:ln>
                <a:noFill/>
              </a:ln>
              <a:effectLst/>
            </c:spPr>
            <c:extLst>
              <c:ext xmlns:c16="http://schemas.microsoft.com/office/drawing/2014/chart" uri="{C3380CC4-5D6E-409C-BE32-E72D297353CC}">
                <c16:uniqueId val="{00000009-8E17-4083-AC96-C7A5D211EE57}"/>
              </c:ext>
            </c:extLst>
          </c:dPt>
          <c:dPt>
            <c:idx val="11"/>
            <c:invertIfNegative val="0"/>
            <c:bubble3D val="0"/>
            <c:spPr>
              <a:solidFill>
                <a:srgbClr val="606868"/>
              </a:solidFill>
              <a:ln>
                <a:noFill/>
              </a:ln>
              <a:effectLst/>
            </c:spPr>
            <c:extLst>
              <c:ext xmlns:c16="http://schemas.microsoft.com/office/drawing/2014/chart" uri="{C3380CC4-5D6E-409C-BE32-E72D297353CC}">
                <c16:uniqueId val="{0000000B-8E17-4083-AC96-C7A5D211EE57}"/>
              </c:ext>
            </c:extLst>
          </c:dPt>
          <c:dPt>
            <c:idx val="14"/>
            <c:invertIfNegative val="0"/>
            <c:bubble3D val="0"/>
            <c:spPr>
              <a:solidFill>
                <a:srgbClr val="606868"/>
              </a:solidFill>
              <a:ln>
                <a:noFill/>
              </a:ln>
              <a:effectLst/>
            </c:spPr>
            <c:extLst>
              <c:ext xmlns:c16="http://schemas.microsoft.com/office/drawing/2014/chart" uri="{C3380CC4-5D6E-409C-BE32-E72D297353CC}">
                <c16:uniqueId val="{0000000D-8E17-4083-AC96-C7A5D211EE57}"/>
              </c:ext>
            </c:extLst>
          </c:dPt>
          <c:dPt>
            <c:idx val="24"/>
            <c:invertIfNegative val="0"/>
            <c:bubble3D val="0"/>
            <c:spPr>
              <a:solidFill>
                <a:srgbClr val="606868"/>
              </a:solidFill>
              <a:ln>
                <a:noFill/>
              </a:ln>
              <a:effectLst/>
            </c:spPr>
            <c:extLst>
              <c:ext xmlns:c16="http://schemas.microsoft.com/office/drawing/2014/chart" uri="{C3380CC4-5D6E-409C-BE32-E72D297353CC}">
                <c16:uniqueId val="{0000000F-8E17-4083-AC96-C7A5D211EE57}"/>
              </c:ext>
            </c:extLst>
          </c:dPt>
          <c:dPt>
            <c:idx val="28"/>
            <c:invertIfNegative val="0"/>
            <c:bubble3D val="0"/>
            <c:spPr>
              <a:solidFill>
                <a:srgbClr val="606868"/>
              </a:solidFill>
              <a:ln>
                <a:noFill/>
              </a:ln>
              <a:effectLst/>
            </c:spPr>
            <c:extLst>
              <c:ext xmlns:c16="http://schemas.microsoft.com/office/drawing/2014/chart" uri="{C3380CC4-5D6E-409C-BE32-E72D297353CC}">
                <c16:uniqueId val="{00000011-8E17-4083-AC96-C7A5D211EE57}"/>
              </c:ext>
            </c:extLst>
          </c:dPt>
          <c:dPt>
            <c:idx val="29"/>
            <c:invertIfNegative val="0"/>
            <c:bubble3D val="0"/>
            <c:spPr>
              <a:solidFill>
                <a:srgbClr val="606868"/>
              </a:solidFill>
              <a:ln>
                <a:noFill/>
              </a:ln>
              <a:effectLst/>
            </c:spPr>
            <c:extLst>
              <c:ext xmlns:c16="http://schemas.microsoft.com/office/drawing/2014/chart" uri="{C3380CC4-5D6E-409C-BE32-E72D297353CC}">
                <c16:uniqueId val="{00000013-8E17-4083-AC96-C7A5D211EE57}"/>
              </c:ext>
            </c:extLst>
          </c:dPt>
          <c:dPt>
            <c:idx val="30"/>
            <c:invertIfNegative val="0"/>
            <c:bubble3D val="0"/>
            <c:spPr>
              <a:solidFill>
                <a:srgbClr val="FFC000"/>
              </a:solidFill>
              <a:ln>
                <a:noFill/>
              </a:ln>
              <a:effectLst/>
            </c:spPr>
            <c:extLst>
              <c:ext xmlns:c16="http://schemas.microsoft.com/office/drawing/2014/chart" uri="{C3380CC4-5D6E-409C-BE32-E72D297353CC}">
                <c16:uniqueId val="{00000015-8E17-4083-AC96-C7A5D211EE57}"/>
              </c:ext>
            </c:extLst>
          </c:dPt>
          <c:dPt>
            <c:idx val="31"/>
            <c:invertIfNegative val="0"/>
            <c:bubble3D val="0"/>
            <c:spPr>
              <a:solidFill>
                <a:srgbClr val="606868"/>
              </a:solidFill>
              <a:ln>
                <a:noFill/>
              </a:ln>
              <a:effectLst/>
            </c:spPr>
            <c:extLst>
              <c:ext xmlns:c16="http://schemas.microsoft.com/office/drawing/2014/chart" uri="{C3380CC4-5D6E-409C-BE32-E72D297353CC}">
                <c16:uniqueId val="{00000017-8E17-4083-AC96-C7A5D211EE57}"/>
              </c:ext>
            </c:extLst>
          </c:dPt>
          <c:dLbls>
            <c:dLbl>
              <c:idx val="0"/>
              <c:layout>
                <c:manualLayout>
                  <c:x val="-7.2592592592592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17-4083-AC96-C7A5D211EE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'F67'!$A$7:$A$38</c:f>
              <c:strCache>
                <c:ptCount val="32"/>
                <c:pt idx="0">
                  <c:v>Guerrero</c:v>
                </c:pt>
                <c:pt idx="1">
                  <c:v>Zacatecas</c:v>
                </c:pt>
                <c:pt idx="2">
                  <c:v>Michoacán</c:v>
                </c:pt>
                <c:pt idx="3">
                  <c:v>Veracruz</c:v>
                </c:pt>
                <c:pt idx="4">
                  <c:v>Morelos</c:v>
                </c:pt>
                <c:pt idx="5">
                  <c:v>Oaxaca</c:v>
                </c:pt>
                <c:pt idx="6">
                  <c:v>Campeche</c:v>
                </c:pt>
                <c:pt idx="7">
                  <c:v>Colima</c:v>
                </c:pt>
                <c:pt idx="8">
                  <c:v>Chiapas</c:v>
                </c:pt>
                <c:pt idx="9">
                  <c:v>Tlaxcala</c:v>
                </c:pt>
                <c:pt idx="10">
                  <c:v>Puebla</c:v>
                </c:pt>
                <c:pt idx="11">
                  <c:v>Durango</c:v>
                </c:pt>
                <c:pt idx="12">
                  <c:v>Aguascalientes</c:v>
                </c:pt>
                <c:pt idx="13">
                  <c:v>Sinaloa</c:v>
                </c:pt>
                <c:pt idx="14">
                  <c:v>San Luis Potosí</c:v>
                </c:pt>
                <c:pt idx="15">
                  <c:v>Nayarit</c:v>
                </c:pt>
                <c:pt idx="16">
                  <c:v>Yucatán</c:v>
                </c:pt>
                <c:pt idx="17">
                  <c:v>Hidalgo</c:v>
                </c:pt>
                <c:pt idx="18">
                  <c:v>Baja California Sur</c:v>
                </c:pt>
                <c:pt idx="19">
                  <c:v>Tabasco</c:v>
                </c:pt>
                <c:pt idx="20">
                  <c:v>Ciudad de México</c:v>
                </c:pt>
                <c:pt idx="21">
                  <c:v>Tamaulipas</c:v>
                </c:pt>
                <c:pt idx="22">
                  <c:v>Querétaro</c:v>
                </c:pt>
                <c:pt idx="23">
                  <c:v>Guanajuato</c:v>
                </c:pt>
                <c:pt idx="24">
                  <c:v>Quintana Roo</c:v>
                </c:pt>
                <c:pt idx="25">
                  <c:v>Coahuila</c:v>
                </c:pt>
                <c:pt idx="26">
                  <c:v>Sonora</c:v>
                </c:pt>
                <c:pt idx="27">
                  <c:v>Estado de México</c:v>
                </c:pt>
                <c:pt idx="28">
                  <c:v>Chihuahua</c:v>
                </c:pt>
                <c:pt idx="29">
                  <c:v>Baja California</c:v>
                </c:pt>
                <c:pt idx="30">
                  <c:v>Jalisco</c:v>
                </c:pt>
                <c:pt idx="31">
                  <c:v>Nuevo León</c:v>
                </c:pt>
              </c:strCache>
            </c:strRef>
          </c:cat>
          <c:val>
            <c:numRef>
              <c:f>'F67'!$D$7:$D$38</c:f>
              <c:numCache>
                <c:formatCode>#,##0</c:formatCode>
                <c:ptCount val="32"/>
                <c:pt idx="0">
                  <c:v>-2698</c:v>
                </c:pt>
                <c:pt idx="1">
                  <c:v>93</c:v>
                </c:pt>
                <c:pt idx="2">
                  <c:v>921</c:v>
                </c:pt>
                <c:pt idx="3">
                  <c:v>967</c:v>
                </c:pt>
                <c:pt idx="4">
                  <c:v>1646</c:v>
                </c:pt>
                <c:pt idx="5">
                  <c:v>1750</c:v>
                </c:pt>
                <c:pt idx="6">
                  <c:v>2052</c:v>
                </c:pt>
                <c:pt idx="7">
                  <c:v>2514</c:v>
                </c:pt>
                <c:pt idx="8">
                  <c:v>2742</c:v>
                </c:pt>
                <c:pt idx="9">
                  <c:v>2846</c:v>
                </c:pt>
                <c:pt idx="10">
                  <c:v>4447</c:v>
                </c:pt>
                <c:pt idx="11">
                  <c:v>4458</c:v>
                </c:pt>
                <c:pt idx="12">
                  <c:v>6218</c:v>
                </c:pt>
                <c:pt idx="13">
                  <c:v>7443</c:v>
                </c:pt>
                <c:pt idx="14">
                  <c:v>7762</c:v>
                </c:pt>
                <c:pt idx="15">
                  <c:v>7854</c:v>
                </c:pt>
                <c:pt idx="16">
                  <c:v>8195</c:v>
                </c:pt>
                <c:pt idx="17">
                  <c:v>9486</c:v>
                </c:pt>
                <c:pt idx="18">
                  <c:v>10223</c:v>
                </c:pt>
                <c:pt idx="19">
                  <c:v>10698</c:v>
                </c:pt>
                <c:pt idx="20">
                  <c:v>13664</c:v>
                </c:pt>
                <c:pt idx="21">
                  <c:v>15249</c:v>
                </c:pt>
                <c:pt idx="22">
                  <c:v>18217</c:v>
                </c:pt>
                <c:pt idx="23">
                  <c:v>20601</c:v>
                </c:pt>
                <c:pt idx="24">
                  <c:v>20943</c:v>
                </c:pt>
                <c:pt idx="25">
                  <c:v>25032</c:v>
                </c:pt>
                <c:pt idx="26">
                  <c:v>26129</c:v>
                </c:pt>
                <c:pt idx="27">
                  <c:v>28641</c:v>
                </c:pt>
                <c:pt idx="28">
                  <c:v>29098</c:v>
                </c:pt>
                <c:pt idx="29">
                  <c:v>30662</c:v>
                </c:pt>
                <c:pt idx="30">
                  <c:v>34716</c:v>
                </c:pt>
                <c:pt idx="31">
                  <c:v>38625</c:v>
                </c:pt>
              </c:numCache>
            </c:numRef>
          </c:val>
          <c:extLst>
            <c:ext xmlns:c16="http://schemas.microsoft.com/office/drawing/2014/chart" uri="{C3380CC4-5D6E-409C-BE32-E72D297353CC}">
              <c16:uniqueId val="{00000019-8E17-4083-AC96-C7A5D211EE5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40000"/>
          <c:min val="-5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24AC-4A0D-9A93-A4AC469B1E91}"/>
              </c:ext>
            </c:extLst>
          </c:dPt>
          <c:dPt>
            <c:idx val="10"/>
            <c:invertIfNegative val="0"/>
            <c:bubble3D val="0"/>
            <c:extLst>
              <c:ext xmlns:c16="http://schemas.microsoft.com/office/drawing/2014/chart" uri="{C3380CC4-5D6E-409C-BE32-E72D297353CC}">
                <c16:uniqueId val="{00000001-24AC-4A0D-9A93-A4AC469B1E91}"/>
              </c:ext>
            </c:extLst>
          </c:dPt>
          <c:dPt>
            <c:idx val="11"/>
            <c:invertIfNegative val="0"/>
            <c:bubble3D val="0"/>
            <c:extLst>
              <c:ext xmlns:c16="http://schemas.microsoft.com/office/drawing/2014/chart" uri="{C3380CC4-5D6E-409C-BE32-E72D297353CC}">
                <c16:uniqueId val="{00000002-24AC-4A0D-9A93-A4AC469B1E91}"/>
              </c:ext>
            </c:extLst>
          </c:dPt>
          <c:dPt>
            <c:idx val="12"/>
            <c:invertIfNegative val="0"/>
            <c:bubble3D val="0"/>
            <c:extLst>
              <c:ext xmlns:c16="http://schemas.microsoft.com/office/drawing/2014/chart" uri="{C3380CC4-5D6E-409C-BE32-E72D297353CC}">
                <c16:uniqueId val="{00000003-24AC-4A0D-9A93-A4AC469B1E91}"/>
              </c:ext>
            </c:extLst>
          </c:dPt>
          <c:dPt>
            <c:idx val="13"/>
            <c:invertIfNegative val="0"/>
            <c:bubble3D val="0"/>
            <c:extLst>
              <c:ext xmlns:c16="http://schemas.microsoft.com/office/drawing/2014/chart" uri="{C3380CC4-5D6E-409C-BE32-E72D297353CC}">
                <c16:uniqueId val="{00000004-24AC-4A0D-9A93-A4AC469B1E91}"/>
              </c:ext>
            </c:extLst>
          </c:dPt>
          <c:dPt>
            <c:idx val="14"/>
            <c:invertIfNegative val="0"/>
            <c:bubble3D val="0"/>
            <c:extLst>
              <c:ext xmlns:c16="http://schemas.microsoft.com/office/drawing/2014/chart" uri="{C3380CC4-5D6E-409C-BE32-E72D297353CC}">
                <c16:uniqueId val="{00000005-24AC-4A0D-9A93-A4AC469B1E91}"/>
              </c:ext>
            </c:extLst>
          </c:dPt>
          <c:dPt>
            <c:idx val="15"/>
            <c:invertIfNegative val="0"/>
            <c:bubble3D val="0"/>
            <c:extLst>
              <c:ext xmlns:c16="http://schemas.microsoft.com/office/drawing/2014/chart" uri="{C3380CC4-5D6E-409C-BE32-E72D297353CC}">
                <c16:uniqueId val="{00000006-24AC-4A0D-9A93-A4AC469B1E91}"/>
              </c:ext>
            </c:extLst>
          </c:dPt>
          <c:dPt>
            <c:idx val="16"/>
            <c:invertIfNegative val="0"/>
            <c:bubble3D val="0"/>
            <c:spPr>
              <a:solidFill>
                <a:srgbClr val="FFC000"/>
              </a:solidFill>
              <a:ln>
                <a:noFill/>
              </a:ln>
              <a:effectLst/>
            </c:spPr>
            <c:extLst>
              <c:ext xmlns:c16="http://schemas.microsoft.com/office/drawing/2014/chart" uri="{C3380CC4-5D6E-409C-BE32-E72D297353CC}">
                <c16:uniqueId val="{00000008-24AC-4A0D-9A93-A4AC469B1E91}"/>
              </c:ext>
            </c:extLst>
          </c:dPt>
          <c:dPt>
            <c:idx val="17"/>
            <c:invertIfNegative val="0"/>
            <c:bubble3D val="0"/>
            <c:spPr>
              <a:solidFill>
                <a:srgbClr val="F79646">
                  <a:lumMod val="75000"/>
                </a:srgbClr>
              </a:solidFill>
              <a:ln>
                <a:noFill/>
              </a:ln>
              <a:effectLst/>
            </c:spPr>
            <c:extLst>
              <c:ext xmlns:c16="http://schemas.microsoft.com/office/drawing/2014/chart" uri="{C3380CC4-5D6E-409C-BE32-E72D297353CC}">
                <c16:uniqueId val="{0000000A-24AC-4A0D-9A93-A4AC469B1E91}"/>
              </c:ext>
            </c:extLst>
          </c:dPt>
          <c:dPt>
            <c:idx val="18"/>
            <c:invertIfNegative val="0"/>
            <c:bubble3D val="0"/>
            <c:extLst>
              <c:ext xmlns:c16="http://schemas.microsoft.com/office/drawing/2014/chart" uri="{C3380CC4-5D6E-409C-BE32-E72D297353CC}">
                <c16:uniqueId val="{0000000B-24AC-4A0D-9A93-A4AC469B1E91}"/>
              </c:ext>
            </c:extLst>
          </c:dPt>
          <c:dPt>
            <c:idx val="21"/>
            <c:invertIfNegative val="0"/>
            <c:bubble3D val="0"/>
            <c:extLst>
              <c:ext xmlns:c16="http://schemas.microsoft.com/office/drawing/2014/chart" uri="{C3380CC4-5D6E-409C-BE32-E72D297353CC}">
                <c16:uniqueId val="{0000000C-24AC-4A0D-9A93-A4AC469B1E91}"/>
              </c:ext>
            </c:extLst>
          </c:dPt>
          <c:dPt>
            <c:idx val="22"/>
            <c:invertIfNegative val="0"/>
            <c:bubble3D val="0"/>
            <c:extLst>
              <c:ext xmlns:c16="http://schemas.microsoft.com/office/drawing/2014/chart" uri="{C3380CC4-5D6E-409C-BE32-E72D297353CC}">
                <c16:uniqueId val="{0000000D-24AC-4A0D-9A93-A4AC469B1E91}"/>
              </c:ext>
            </c:extLst>
          </c:dPt>
          <c:dPt>
            <c:idx val="23"/>
            <c:invertIfNegative val="0"/>
            <c:bubble3D val="0"/>
            <c:extLst>
              <c:ext xmlns:c16="http://schemas.microsoft.com/office/drawing/2014/chart" uri="{C3380CC4-5D6E-409C-BE32-E72D297353CC}">
                <c16:uniqueId val="{0000000E-24AC-4A0D-9A93-A4AC469B1E91}"/>
              </c:ext>
            </c:extLst>
          </c:dPt>
          <c:dPt>
            <c:idx val="32"/>
            <c:invertIfNegative val="0"/>
            <c:bubble3D val="0"/>
            <c:extLst>
              <c:ext xmlns:c16="http://schemas.microsoft.com/office/drawing/2014/chart" uri="{C3380CC4-5D6E-409C-BE32-E72D297353CC}">
                <c16:uniqueId val="{0000000F-24AC-4A0D-9A93-A4AC469B1E91}"/>
              </c:ext>
            </c:extLst>
          </c:dPt>
          <c:dLbls>
            <c:dLbl>
              <c:idx val="0"/>
              <c:layout>
                <c:manualLayout>
                  <c:x val="-4.2759259259259261E-3"/>
                  <c:y val="-2.38847513729047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4AC-4A0D-9A93-A4AC469B1E91}"/>
                </c:ext>
              </c:extLst>
            </c:dLbl>
            <c:dLbl>
              <c:idx val="23"/>
              <c:layout>
                <c:manualLayout>
                  <c:x val="2.5764309764309762E-3"/>
                  <c:y val="-1.90513804257880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4AC-4A0D-9A93-A4AC469B1E9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'F68'!$A$7:$A$39</c:f>
              <c:strCache>
                <c:ptCount val="33"/>
                <c:pt idx="0">
                  <c:v>Guerrero</c:v>
                </c:pt>
                <c:pt idx="1">
                  <c:v>Zacatecas</c:v>
                </c:pt>
                <c:pt idx="2">
                  <c:v>Veracruz</c:v>
                </c:pt>
                <c:pt idx="3">
                  <c:v>Michoacán</c:v>
                </c:pt>
                <c:pt idx="4">
                  <c:v>Ciudad de México</c:v>
                </c:pt>
                <c:pt idx="5">
                  <c:v>Puebla</c:v>
                </c:pt>
                <c:pt idx="6">
                  <c:v>Morelos</c:v>
                </c:pt>
                <c:pt idx="7">
                  <c:v>Oaxaca</c:v>
                </c:pt>
                <c:pt idx="8">
                  <c:v>Chiapas</c:v>
                </c:pt>
                <c:pt idx="9">
                  <c:v>Sinaloa</c:v>
                </c:pt>
                <c:pt idx="10">
                  <c:v>Campeche</c:v>
                </c:pt>
                <c:pt idx="11">
                  <c:v>San Luis Potosí</c:v>
                </c:pt>
                <c:pt idx="12">
                  <c:v>Estado de México</c:v>
                </c:pt>
                <c:pt idx="13">
                  <c:v>Durango</c:v>
                </c:pt>
                <c:pt idx="14">
                  <c:v>Colima</c:v>
                </c:pt>
                <c:pt idx="15">
                  <c:v>Aguascalientes</c:v>
                </c:pt>
                <c:pt idx="16">
                  <c:v>Jalisco</c:v>
                </c:pt>
                <c:pt idx="17">
                  <c:v>Nacional</c:v>
                </c:pt>
                <c:pt idx="18">
                  <c:v>Guanajuato</c:v>
                </c:pt>
                <c:pt idx="19">
                  <c:v>Yucatán</c:v>
                </c:pt>
                <c:pt idx="20">
                  <c:v>Tamaulipas</c:v>
                </c:pt>
                <c:pt idx="21">
                  <c:v>Nuevo León</c:v>
                </c:pt>
                <c:pt idx="22">
                  <c:v>Tlaxcala</c:v>
                </c:pt>
                <c:pt idx="23">
                  <c:v>Querétaro</c:v>
                </c:pt>
                <c:pt idx="24">
                  <c:v>Baja California</c:v>
                </c:pt>
                <c:pt idx="25">
                  <c:v>Chihuahua</c:v>
                </c:pt>
                <c:pt idx="26">
                  <c:v>Coahuila</c:v>
                </c:pt>
                <c:pt idx="27">
                  <c:v>Hidalgo</c:v>
                </c:pt>
                <c:pt idx="28">
                  <c:v>Sonora</c:v>
                </c:pt>
                <c:pt idx="29">
                  <c:v>Quintana Roo</c:v>
                </c:pt>
                <c:pt idx="30">
                  <c:v>Nayarit</c:v>
                </c:pt>
                <c:pt idx="31">
                  <c:v>Tabasco</c:v>
                </c:pt>
                <c:pt idx="32">
                  <c:v>Baja California Sur</c:v>
                </c:pt>
              </c:strCache>
            </c:strRef>
          </c:cat>
          <c:val>
            <c:numRef>
              <c:f>'F68'!$D$7:$D$39</c:f>
              <c:numCache>
                <c:formatCode>0.00%</c:formatCode>
                <c:ptCount val="33"/>
                <c:pt idx="0">
                  <c:v>-1.7571281570343711E-2</c:v>
                </c:pt>
                <c:pt idx="1">
                  <c:v>4.7454790382506218E-4</c:v>
                </c:pt>
                <c:pt idx="2">
                  <c:v>1.3162103486528132E-3</c:v>
                </c:pt>
                <c:pt idx="3">
                  <c:v>1.979495776645912E-3</c:v>
                </c:pt>
                <c:pt idx="4">
                  <c:v>4.1248665697435349E-3</c:v>
                </c:pt>
                <c:pt idx="5">
                  <c:v>7.2689647732269158E-3</c:v>
                </c:pt>
                <c:pt idx="6">
                  <c:v>7.7207399902434748E-3</c:v>
                </c:pt>
                <c:pt idx="7">
                  <c:v>8.2919525416018658E-3</c:v>
                </c:pt>
                <c:pt idx="8">
                  <c:v>1.1665156407540289E-2</c:v>
                </c:pt>
                <c:pt idx="9">
                  <c:v>1.2695277520506476E-2</c:v>
                </c:pt>
                <c:pt idx="10">
                  <c:v>1.5638098431617564E-2</c:v>
                </c:pt>
                <c:pt idx="11">
                  <c:v>1.7210261413272532E-2</c:v>
                </c:pt>
                <c:pt idx="12">
                  <c:v>1.7354174581505788E-2</c:v>
                </c:pt>
                <c:pt idx="13">
                  <c:v>1.7537096190461288E-2</c:v>
                </c:pt>
                <c:pt idx="14">
                  <c:v>1.7909809788416275E-2</c:v>
                </c:pt>
                <c:pt idx="15">
                  <c:v>1.8531930175931244E-2</c:v>
                </c:pt>
                <c:pt idx="16">
                  <c:v>1.8765415548873232E-2</c:v>
                </c:pt>
                <c:pt idx="17">
                  <c:v>1.897144482183144E-2</c:v>
                </c:pt>
                <c:pt idx="18">
                  <c:v>2.0299091610477271E-2</c:v>
                </c:pt>
                <c:pt idx="19">
                  <c:v>2.0834445605444563E-2</c:v>
                </c:pt>
                <c:pt idx="20">
                  <c:v>2.1906775886887608E-2</c:v>
                </c:pt>
                <c:pt idx="21">
                  <c:v>2.2764389599046142E-2</c:v>
                </c:pt>
                <c:pt idx="22">
                  <c:v>2.7604267701260898E-2</c:v>
                </c:pt>
                <c:pt idx="23">
                  <c:v>2.8976770228225757E-2</c:v>
                </c:pt>
                <c:pt idx="24">
                  <c:v>3.0529076401348609E-2</c:v>
                </c:pt>
                <c:pt idx="25">
                  <c:v>3.1272132465391511E-2</c:v>
                </c:pt>
                <c:pt idx="26">
                  <c:v>3.1707428293483719E-2</c:v>
                </c:pt>
                <c:pt idx="27">
                  <c:v>3.9454146927808909E-2</c:v>
                </c:pt>
                <c:pt idx="28">
                  <c:v>4.3796366757067551E-2</c:v>
                </c:pt>
                <c:pt idx="29">
                  <c:v>4.8368769429034675E-2</c:v>
                </c:pt>
                <c:pt idx="30">
                  <c:v>4.8884324526188072E-2</c:v>
                </c:pt>
                <c:pt idx="31">
                  <c:v>5.1103956281229435E-2</c:v>
                </c:pt>
                <c:pt idx="32">
                  <c:v>5.355580585169073E-2</c:v>
                </c:pt>
              </c:numCache>
            </c:numRef>
          </c:val>
          <c:extLst>
            <c:ext xmlns:c16="http://schemas.microsoft.com/office/drawing/2014/chart" uri="{C3380CC4-5D6E-409C-BE32-E72D297353CC}">
              <c16:uniqueId val="{00000011-24AC-4A0D-9A93-A4AC469B1E9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5.9000000000000011E-2"/>
          <c:min val="-2.5000000000000005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'F69'!$G$6</c:f>
              <c:strCache>
                <c:ptCount val="1"/>
                <c:pt idx="0">
                  <c:v>Permanentes</c:v>
                </c:pt>
              </c:strCache>
            </c:strRef>
          </c:tx>
          <c:spPr>
            <a:solidFill>
              <a:srgbClr val="FFC000"/>
            </a:solidFill>
            <a:ln>
              <a:noFill/>
            </a:ln>
            <a:effectLst/>
          </c:spPr>
          <c:invertIfNegative val="0"/>
          <c:dLbls>
            <c:dLbl>
              <c:idx val="0"/>
              <c:layout>
                <c:manualLayout>
                  <c:x val="0.1597920961445677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05-4BA5-84A2-732573D11344}"/>
                </c:ext>
              </c:extLst>
            </c:dLbl>
            <c:dLbl>
              <c:idx val="1"/>
              <c:layout>
                <c:manualLayout>
                  <c:x val="5.8345117980068695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05-4BA5-84A2-732573D11344}"/>
                </c:ext>
              </c:extLst>
            </c:dLbl>
            <c:dLbl>
              <c:idx val="2"/>
              <c:layout>
                <c:manualLayout>
                  <c:x val="-8.65954495886843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05-4BA5-84A2-732573D11344}"/>
                </c:ext>
              </c:extLst>
            </c:dLbl>
            <c:dLbl>
              <c:idx val="5"/>
              <c:layout>
                <c:manualLayout>
                  <c:x val="9.58024474757664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05-4BA5-84A2-732573D11344}"/>
                </c:ext>
              </c:extLst>
            </c:dLbl>
            <c:dLbl>
              <c:idx val="7"/>
              <c:layout>
                <c:manualLayout>
                  <c:x val="4.03645955433616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05-4BA5-84A2-732573D11344}"/>
                </c:ext>
              </c:extLst>
            </c:dLbl>
            <c:dLbl>
              <c:idx val="8"/>
              <c:layout>
                <c:manualLayout>
                  <c:x val="-6.06873259716473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05-4BA5-84A2-732573D11344}"/>
                </c:ext>
              </c:extLst>
            </c:dLbl>
            <c:dLbl>
              <c:idx val="9"/>
              <c:layout>
                <c:manualLayout>
                  <c:x val="-4.059358320313504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05-4BA5-84A2-732573D11344}"/>
                </c:ext>
              </c:extLst>
            </c:dLbl>
            <c:dLbl>
              <c:idx val="10"/>
              <c:layout>
                <c:manualLayout>
                  <c:x val="-3.538418956669303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05-4BA5-84A2-732573D11344}"/>
                </c:ext>
              </c:extLst>
            </c:dLbl>
            <c:dLbl>
              <c:idx val="11"/>
              <c:layout>
                <c:manualLayout>
                  <c:x val="6.80187122544697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05-4BA5-84A2-732573D11344}"/>
                </c:ext>
              </c:extLst>
            </c:dLbl>
            <c:dLbl>
              <c:idx val="12"/>
              <c:layout>
                <c:manualLayout>
                  <c:x val="-3.2517911402647794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05-4BA5-84A2-732573D11344}"/>
                </c:ext>
              </c:extLst>
            </c:dLbl>
            <c:dLbl>
              <c:idx val="13"/>
              <c:layout>
                <c:manualLayout>
                  <c:x val="-3.1150186562931528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05-4BA5-84A2-732573D11344}"/>
                </c:ext>
              </c:extLst>
            </c:dLbl>
            <c:dLbl>
              <c:idx val="15"/>
              <c:layout>
                <c:manualLayout>
                  <c:x val="3.2003672272377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05-4BA5-84A2-732573D11344}"/>
                </c:ext>
              </c:extLst>
            </c:dLbl>
            <c:dLbl>
              <c:idx val="16"/>
              <c:layout>
                <c:manualLayout>
                  <c:x val="5.19206075281583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05-4BA5-84A2-732573D11344}"/>
                </c:ext>
              </c:extLst>
            </c:dLbl>
            <c:dLbl>
              <c:idx val="17"/>
              <c:layout>
                <c:manualLayout>
                  <c:x val="3.578423736068278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05-4BA5-84A2-732573D11344}"/>
                </c:ext>
              </c:extLst>
            </c:dLbl>
            <c:dLbl>
              <c:idx val="18"/>
              <c:layout>
                <c:manualLayout>
                  <c:x val="-2.3026872019492689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A05-4BA5-84A2-732573D11344}"/>
                </c:ext>
              </c:extLst>
            </c:dLbl>
            <c:dLbl>
              <c:idx val="19"/>
              <c:layout>
                <c:manualLayout>
                  <c:x val="4.08888169626313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05-4BA5-84A2-732573D11344}"/>
                </c:ext>
              </c:extLst>
            </c:dLbl>
            <c:dLbl>
              <c:idx val="20"/>
              <c:layout>
                <c:manualLayout>
                  <c:x val="-2.774683100135978E-2"/>
                  <c:y val="-3.95522128918102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A05-4BA5-84A2-732573D11344}"/>
                </c:ext>
              </c:extLst>
            </c:dLbl>
            <c:dLbl>
              <c:idx val="21"/>
              <c:layout>
                <c:manualLayout>
                  <c:x val="-3.2059028602282991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A05-4BA5-84A2-732573D11344}"/>
                </c:ext>
              </c:extLst>
            </c:dLbl>
            <c:dLbl>
              <c:idx val="22"/>
              <c:layout>
                <c:manualLayout>
                  <c:x val="-4.136010200084396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A05-4BA5-84A2-732573D11344}"/>
                </c:ext>
              </c:extLst>
            </c:dLbl>
            <c:dLbl>
              <c:idx val="23"/>
              <c:layout>
                <c:manualLayout>
                  <c:x val="-3.1235792253441242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A05-4BA5-84A2-732573D11344}"/>
                </c:ext>
              </c:extLst>
            </c:dLbl>
            <c:dLbl>
              <c:idx val="24"/>
              <c:layout>
                <c:manualLayout>
                  <c:x val="-5.087216468961894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A05-4BA5-84A2-732573D11344}"/>
                </c:ext>
              </c:extLst>
            </c:dLbl>
            <c:dLbl>
              <c:idx val="25"/>
              <c:layout>
                <c:manualLayout>
                  <c:x val="6.86805682644883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A05-4BA5-84A2-732573D11344}"/>
                </c:ext>
              </c:extLst>
            </c:dLbl>
            <c:dLbl>
              <c:idx val="26"/>
              <c:layout>
                <c:manualLayout>
                  <c:x val="-4.2469346054197853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A05-4BA5-84A2-732573D11344}"/>
                </c:ext>
              </c:extLst>
            </c:dLbl>
            <c:dLbl>
              <c:idx val="27"/>
              <c:layout>
                <c:manualLayout>
                  <c:x val="-7.2786011485682298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A05-4BA5-84A2-732573D11344}"/>
                </c:ext>
              </c:extLst>
            </c:dLbl>
            <c:dLbl>
              <c:idx val="28"/>
              <c:layout>
                <c:manualLayout>
                  <c:x val="0.21898071754508289"/>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A05-4BA5-84A2-732573D11344}"/>
                </c:ext>
              </c:extLst>
            </c:dLbl>
            <c:dLbl>
              <c:idx val="29"/>
              <c:layout>
                <c:manualLayout>
                  <c:x val="-3.7564865972645571E-2"/>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A05-4BA5-84A2-732573D11344}"/>
                </c:ext>
              </c:extLst>
            </c:dLbl>
            <c:dLbl>
              <c:idx val="30"/>
              <c:layout>
                <c:manualLayout>
                  <c:x val="-0.107863018795440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A05-4BA5-84A2-732573D11344}"/>
                </c:ext>
              </c:extLst>
            </c:dLbl>
            <c:dLbl>
              <c:idx val="31"/>
              <c:layout>
                <c:manualLayout>
                  <c:x val="-0.13062611639046487"/>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A05-4BA5-84A2-732573D1134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'F69'!$A$8:$A$39</c:f>
              <c:strCache>
                <c:ptCount val="32"/>
                <c:pt idx="0">
                  <c:v>Nuevo León</c:v>
                </c:pt>
                <c:pt idx="1">
                  <c:v>Sinaloa</c:v>
                </c:pt>
                <c:pt idx="2">
                  <c:v>Tamaulipas</c:v>
                </c:pt>
                <c:pt idx="3">
                  <c:v>Michoacán</c:v>
                </c:pt>
                <c:pt idx="4">
                  <c:v>Jalisco</c:v>
                </c:pt>
                <c:pt idx="5">
                  <c:v>Baja California</c:v>
                </c:pt>
                <c:pt idx="6">
                  <c:v>Sonora</c:v>
                </c:pt>
                <c:pt idx="7">
                  <c:v>Chihuahua</c:v>
                </c:pt>
                <c:pt idx="8">
                  <c:v>Guanajuato</c:v>
                </c:pt>
                <c:pt idx="9">
                  <c:v>Zacatecas</c:v>
                </c:pt>
                <c:pt idx="10">
                  <c:v>Durango</c:v>
                </c:pt>
                <c:pt idx="11">
                  <c:v>Veracruz</c:v>
                </c:pt>
                <c:pt idx="12">
                  <c:v>Colima</c:v>
                </c:pt>
                <c:pt idx="13">
                  <c:v>Campeche</c:v>
                </c:pt>
                <c:pt idx="14">
                  <c:v>Oaxaca</c:v>
                </c:pt>
                <c:pt idx="15">
                  <c:v>Guerrero</c:v>
                </c:pt>
                <c:pt idx="16">
                  <c:v>Tabasco</c:v>
                </c:pt>
                <c:pt idx="17">
                  <c:v>Coahuila</c:v>
                </c:pt>
                <c:pt idx="18">
                  <c:v>Aguascalientes</c:v>
                </c:pt>
                <c:pt idx="19">
                  <c:v>Morelos</c:v>
                </c:pt>
                <c:pt idx="20">
                  <c:v>San Luis Potosí</c:v>
                </c:pt>
                <c:pt idx="21">
                  <c:v>Tlaxcala</c:v>
                </c:pt>
                <c:pt idx="22">
                  <c:v>Querétaro</c:v>
                </c:pt>
                <c:pt idx="23">
                  <c:v>Nayarit</c:v>
                </c:pt>
                <c:pt idx="24">
                  <c:v>Yucatán</c:v>
                </c:pt>
                <c:pt idx="25">
                  <c:v>Chiapas</c:v>
                </c:pt>
                <c:pt idx="26">
                  <c:v>Hidalgo</c:v>
                </c:pt>
                <c:pt idx="27">
                  <c:v>Puebla</c:v>
                </c:pt>
                <c:pt idx="28">
                  <c:v>Ciudad de México</c:v>
                </c:pt>
                <c:pt idx="29">
                  <c:v>Baja California Sur</c:v>
                </c:pt>
                <c:pt idx="30">
                  <c:v>Estado de México</c:v>
                </c:pt>
                <c:pt idx="31">
                  <c:v>Quintana Roo</c:v>
                </c:pt>
              </c:strCache>
            </c:strRef>
          </c:cat>
          <c:val>
            <c:numRef>
              <c:f>'F69'!$G$8:$G$39</c:f>
              <c:numCache>
                <c:formatCode>#,##0</c:formatCode>
                <c:ptCount val="32"/>
                <c:pt idx="0">
                  <c:v>-5923</c:v>
                </c:pt>
                <c:pt idx="1">
                  <c:v>1291</c:v>
                </c:pt>
                <c:pt idx="2">
                  <c:v>-2860</c:v>
                </c:pt>
                <c:pt idx="3">
                  <c:v>94</c:v>
                </c:pt>
                <c:pt idx="4">
                  <c:v>235</c:v>
                </c:pt>
                <c:pt idx="5">
                  <c:v>3099</c:v>
                </c:pt>
                <c:pt idx="6">
                  <c:v>-100</c:v>
                </c:pt>
                <c:pt idx="7">
                  <c:v>-705</c:v>
                </c:pt>
                <c:pt idx="8">
                  <c:v>-1494</c:v>
                </c:pt>
                <c:pt idx="9">
                  <c:v>-718</c:v>
                </c:pt>
                <c:pt idx="10">
                  <c:v>-567</c:v>
                </c:pt>
                <c:pt idx="11">
                  <c:v>1817</c:v>
                </c:pt>
                <c:pt idx="12">
                  <c:v>-259</c:v>
                </c:pt>
                <c:pt idx="13">
                  <c:v>-108</c:v>
                </c:pt>
                <c:pt idx="14">
                  <c:v>146</c:v>
                </c:pt>
                <c:pt idx="15">
                  <c:v>354</c:v>
                </c:pt>
                <c:pt idx="16">
                  <c:v>1145</c:v>
                </c:pt>
                <c:pt idx="17">
                  <c:v>445</c:v>
                </c:pt>
                <c:pt idx="18">
                  <c:v>-176</c:v>
                </c:pt>
                <c:pt idx="19">
                  <c:v>828</c:v>
                </c:pt>
                <c:pt idx="20">
                  <c:v>187</c:v>
                </c:pt>
                <c:pt idx="21">
                  <c:v>385</c:v>
                </c:pt>
                <c:pt idx="22">
                  <c:v>-665</c:v>
                </c:pt>
                <c:pt idx="23">
                  <c:v>259</c:v>
                </c:pt>
                <c:pt idx="24">
                  <c:v>1014</c:v>
                </c:pt>
                <c:pt idx="25">
                  <c:v>1963</c:v>
                </c:pt>
                <c:pt idx="26">
                  <c:v>863</c:v>
                </c:pt>
                <c:pt idx="27">
                  <c:v>1932</c:v>
                </c:pt>
                <c:pt idx="28">
                  <c:v>8556</c:v>
                </c:pt>
                <c:pt idx="29">
                  <c:v>726</c:v>
                </c:pt>
                <c:pt idx="30">
                  <c:v>3719</c:v>
                </c:pt>
                <c:pt idx="31">
                  <c:v>4676</c:v>
                </c:pt>
              </c:numCache>
            </c:numRef>
          </c:val>
          <c:extLst>
            <c:ext xmlns:c16="http://schemas.microsoft.com/office/drawing/2014/chart" uri="{C3380CC4-5D6E-409C-BE32-E72D297353CC}">
              <c16:uniqueId val="{0000001C-BA05-4BA5-84A2-732573D11344}"/>
            </c:ext>
          </c:extLst>
        </c:ser>
        <c:ser>
          <c:idx val="1"/>
          <c:order val="1"/>
          <c:tx>
            <c:strRef>
              <c:f>'F69'!$H$6</c:f>
              <c:strCache>
                <c:ptCount val="1"/>
                <c:pt idx="0">
                  <c:v>Eventuales</c:v>
                </c:pt>
              </c:strCache>
            </c:strRef>
          </c:tx>
          <c:spPr>
            <a:solidFill>
              <a:srgbClr val="7C878E"/>
            </a:solidFill>
            <a:ln>
              <a:noFill/>
            </a:ln>
            <a:effectLst/>
          </c:spPr>
          <c:invertIfNegative val="0"/>
          <c:dLbls>
            <c:dLbl>
              <c:idx val="0"/>
              <c:layout>
                <c:manualLayout>
                  <c:x val="-4.55172716286709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A05-4BA5-84A2-732573D11344}"/>
                </c:ext>
              </c:extLst>
            </c:dLbl>
            <c:dLbl>
              <c:idx val="1"/>
              <c:layout>
                <c:manualLayout>
                  <c:x val="-0.19874344156050405"/>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A05-4BA5-84A2-732573D11344}"/>
                </c:ext>
              </c:extLst>
            </c:dLbl>
            <c:dLbl>
              <c:idx val="2"/>
              <c:layout>
                <c:manualLayout>
                  <c:x val="2.27074387715129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A05-4BA5-84A2-732573D11344}"/>
                </c:ext>
              </c:extLst>
            </c:dLbl>
            <c:dLbl>
              <c:idx val="3"/>
              <c:layout>
                <c:manualLayout>
                  <c:x val="-8.92239677783810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A05-4BA5-84A2-732573D11344}"/>
                </c:ext>
              </c:extLst>
            </c:dLbl>
            <c:dLbl>
              <c:idx val="4"/>
              <c:layout>
                <c:manualLayout>
                  <c:x val="-8.12751920456281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A05-4BA5-84A2-732573D11344}"/>
                </c:ext>
              </c:extLst>
            </c:dLbl>
            <c:dLbl>
              <c:idx val="5"/>
              <c:layout>
                <c:manualLayout>
                  <c:x val="-0.130082989120817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A05-4BA5-84A2-732573D11344}"/>
                </c:ext>
              </c:extLst>
            </c:dLbl>
            <c:dLbl>
              <c:idx val="6"/>
              <c:layout>
                <c:manualLayout>
                  <c:x val="-4.5530127606927637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A05-4BA5-84A2-732573D11344}"/>
                </c:ext>
              </c:extLst>
            </c:dLbl>
            <c:dLbl>
              <c:idx val="7"/>
              <c:layout>
                <c:manualLayout>
                  <c:x val="-3.29471498296204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A05-4BA5-84A2-732573D11344}"/>
                </c:ext>
              </c:extLst>
            </c:dLbl>
            <c:dLbl>
              <c:idx val="8"/>
              <c:layout>
                <c:manualLayout>
                  <c:x val="3.44069839723762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A05-4BA5-84A2-732573D11344}"/>
                </c:ext>
              </c:extLst>
            </c:dLbl>
            <c:dLbl>
              <c:idx val="9"/>
              <c:layout>
                <c:manualLayout>
                  <c:x val="2.5935953028792712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A05-4BA5-84A2-732573D11344}"/>
                </c:ext>
              </c:extLst>
            </c:dLbl>
            <c:dLbl>
              <c:idx val="10"/>
              <c:layout>
                <c:manualLayout>
                  <c:x val="2.59568250876097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A05-4BA5-84A2-732573D11344}"/>
                </c:ext>
              </c:extLst>
            </c:dLbl>
            <c:dLbl>
              <c:idx val="11"/>
              <c:layout>
                <c:manualLayout>
                  <c:x val="-7.43152679110245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A05-4BA5-84A2-732573D11344}"/>
                </c:ext>
              </c:extLst>
            </c:dLbl>
            <c:dLbl>
              <c:idx val="12"/>
              <c:layout>
                <c:manualLayout>
                  <c:x val="2.6566652197389108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A05-4BA5-84A2-732573D11344}"/>
                </c:ext>
              </c:extLst>
            </c:dLbl>
            <c:dLbl>
              <c:idx val="13"/>
              <c:layout>
                <c:manualLayout>
                  <c:x val="2.569547061198987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A05-4BA5-84A2-732573D11344}"/>
                </c:ext>
              </c:extLst>
            </c:dLbl>
            <c:dLbl>
              <c:idx val="16"/>
              <c:layout>
                <c:manualLayout>
                  <c:x val="-4.06561993795856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A05-4BA5-84A2-732573D11344}"/>
                </c:ext>
              </c:extLst>
            </c:dLbl>
            <c:dLbl>
              <c:idx val="17"/>
              <c:tx>
                <c:rich>
                  <a:bodyPr/>
                  <a:lstStyle/>
                  <a:p>
                    <a:r>
                      <a:rPr lang="en-US"/>
                      <a:t>211</a:t>
                    </a:r>
                  </a:p>
                </c:rich>
              </c:tx>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A05-4BA5-84A2-732573D11344}"/>
                </c:ext>
              </c:extLst>
            </c:dLbl>
            <c:dLbl>
              <c:idx val="18"/>
              <c:layout>
                <c:manualLayout>
                  <c:x val="3.6410550371991514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A05-4BA5-84A2-732573D11344}"/>
                </c:ext>
              </c:extLst>
            </c:dLbl>
            <c:dLbl>
              <c:idx val="20"/>
              <c:layout>
                <c:manualLayout>
                  <c:x val="2.80999922864130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A05-4BA5-84A2-732573D11344}"/>
                </c:ext>
              </c:extLst>
            </c:dLbl>
            <c:dLbl>
              <c:idx val="21"/>
              <c:layout>
                <c:manualLayout>
                  <c:x val="3.0639274862327599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A05-4BA5-84A2-732573D11344}"/>
                </c:ext>
              </c:extLst>
            </c:dLbl>
            <c:dLbl>
              <c:idx val="22"/>
              <c:layout>
                <c:manualLayout>
                  <c:x val="7.2746838563699789E-2"/>
                  <c:y val="-1.9776106445905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A05-4BA5-84A2-732573D11344}"/>
                </c:ext>
              </c:extLst>
            </c:dLbl>
            <c:dLbl>
              <c:idx val="23"/>
              <c:layout>
                <c:manualLayout>
                  <c:x val="4.770490538756237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A05-4BA5-84A2-732573D11344}"/>
                </c:ext>
              </c:extLst>
            </c:dLbl>
            <c:dLbl>
              <c:idx val="24"/>
              <c:layout>
                <c:manualLayout>
                  <c:x val="3.01121797538004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A05-4BA5-84A2-732573D11344}"/>
                </c:ext>
              </c:extLst>
            </c:dLbl>
            <c:dLbl>
              <c:idx val="25"/>
              <c:layout>
                <c:manualLayout>
                  <c:x val="-4.13316676018761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A05-4BA5-84A2-732573D11344}"/>
                </c:ext>
              </c:extLst>
            </c:dLbl>
            <c:dLbl>
              <c:idx val="26"/>
              <c:layout>
                <c:manualLayout>
                  <c:x val="3.80004567653451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A05-4BA5-84A2-732573D11344}"/>
                </c:ext>
              </c:extLst>
            </c:dLbl>
            <c:dLbl>
              <c:idx val="27"/>
              <c:layout>
                <c:manualLayout>
                  <c:x val="3.44287635120112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A05-4BA5-84A2-732573D11344}"/>
                </c:ext>
              </c:extLst>
            </c:dLbl>
            <c:dLbl>
              <c:idx val="28"/>
              <c:layout>
                <c:manualLayout>
                  <c:x val="-0.1639125127992607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BA05-4BA5-84A2-732573D11344}"/>
                </c:ext>
              </c:extLst>
            </c:dLbl>
            <c:dLbl>
              <c:idx val="29"/>
              <c:layout>
                <c:manualLayout>
                  <c:x val="7.4606871747248449E-2"/>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A05-4BA5-84A2-732573D11344}"/>
                </c:ext>
              </c:extLst>
            </c:dLbl>
            <c:dLbl>
              <c:idx val="30"/>
              <c:layout>
                <c:manualLayout>
                  <c:x val="3.56658111139175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A05-4BA5-84A2-732573D11344}"/>
                </c:ext>
              </c:extLst>
            </c:dLbl>
            <c:dLbl>
              <c:idx val="31"/>
              <c:layout>
                <c:manualLayout>
                  <c:x val="0.10156903433453675"/>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A05-4BA5-84A2-732573D1134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'F69'!$A$8:$A$39</c:f>
              <c:strCache>
                <c:ptCount val="32"/>
                <c:pt idx="0">
                  <c:v>Nuevo León</c:v>
                </c:pt>
                <c:pt idx="1">
                  <c:v>Sinaloa</c:v>
                </c:pt>
                <c:pt idx="2">
                  <c:v>Tamaulipas</c:v>
                </c:pt>
                <c:pt idx="3">
                  <c:v>Michoacán</c:v>
                </c:pt>
                <c:pt idx="4">
                  <c:v>Jalisco</c:v>
                </c:pt>
                <c:pt idx="5">
                  <c:v>Baja California</c:v>
                </c:pt>
                <c:pt idx="6">
                  <c:v>Sonora</c:v>
                </c:pt>
                <c:pt idx="7">
                  <c:v>Chihuahua</c:v>
                </c:pt>
                <c:pt idx="8">
                  <c:v>Guanajuato</c:v>
                </c:pt>
                <c:pt idx="9">
                  <c:v>Zacatecas</c:v>
                </c:pt>
                <c:pt idx="10">
                  <c:v>Durango</c:v>
                </c:pt>
                <c:pt idx="11">
                  <c:v>Veracruz</c:v>
                </c:pt>
                <c:pt idx="12">
                  <c:v>Colima</c:v>
                </c:pt>
                <c:pt idx="13">
                  <c:v>Campeche</c:v>
                </c:pt>
                <c:pt idx="14">
                  <c:v>Oaxaca</c:v>
                </c:pt>
                <c:pt idx="15">
                  <c:v>Guerrero</c:v>
                </c:pt>
                <c:pt idx="16">
                  <c:v>Tabasco</c:v>
                </c:pt>
                <c:pt idx="17">
                  <c:v>Coahuila</c:v>
                </c:pt>
                <c:pt idx="18">
                  <c:v>Aguascalientes</c:v>
                </c:pt>
                <c:pt idx="19">
                  <c:v>Morelos</c:v>
                </c:pt>
                <c:pt idx="20">
                  <c:v>San Luis Potosí</c:v>
                </c:pt>
                <c:pt idx="21">
                  <c:v>Tlaxcala</c:v>
                </c:pt>
                <c:pt idx="22">
                  <c:v>Querétaro</c:v>
                </c:pt>
                <c:pt idx="23">
                  <c:v>Nayarit</c:v>
                </c:pt>
                <c:pt idx="24">
                  <c:v>Yucatán</c:v>
                </c:pt>
                <c:pt idx="25">
                  <c:v>Chiapas</c:v>
                </c:pt>
                <c:pt idx="26">
                  <c:v>Hidalgo</c:v>
                </c:pt>
                <c:pt idx="27">
                  <c:v>Puebla</c:v>
                </c:pt>
                <c:pt idx="28">
                  <c:v>Ciudad de México</c:v>
                </c:pt>
                <c:pt idx="29">
                  <c:v>Baja California Sur</c:v>
                </c:pt>
                <c:pt idx="30">
                  <c:v>Estado de México</c:v>
                </c:pt>
                <c:pt idx="31">
                  <c:v>Quintana Roo</c:v>
                </c:pt>
              </c:strCache>
            </c:strRef>
          </c:cat>
          <c:val>
            <c:numRef>
              <c:f>'F69'!$H$8:$H$39</c:f>
              <c:numCache>
                <c:formatCode>#,##0</c:formatCode>
                <c:ptCount val="32"/>
                <c:pt idx="0">
                  <c:v>-733</c:v>
                </c:pt>
                <c:pt idx="1">
                  <c:v>-7486</c:v>
                </c:pt>
                <c:pt idx="2">
                  <c:v>132</c:v>
                </c:pt>
                <c:pt idx="3">
                  <c:v>-2813</c:v>
                </c:pt>
                <c:pt idx="4">
                  <c:v>-2296</c:v>
                </c:pt>
                <c:pt idx="5">
                  <c:v>-4553</c:v>
                </c:pt>
                <c:pt idx="6">
                  <c:v>-997</c:v>
                </c:pt>
                <c:pt idx="7">
                  <c:v>-340</c:v>
                </c:pt>
                <c:pt idx="8">
                  <c:v>581</c:v>
                </c:pt>
                <c:pt idx="9">
                  <c:v>84</c:v>
                </c:pt>
                <c:pt idx="10">
                  <c:v>193</c:v>
                </c:pt>
                <c:pt idx="11">
                  <c:v>-1910</c:v>
                </c:pt>
                <c:pt idx="12">
                  <c:v>221</c:v>
                </c:pt>
                <c:pt idx="13">
                  <c:v>181</c:v>
                </c:pt>
                <c:pt idx="14">
                  <c:v>-14</c:v>
                </c:pt>
                <c:pt idx="15">
                  <c:v>-149</c:v>
                </c:pt>
                <c:pt idx="16">
                  <c:v>-868</c:v>
                </c:pt>
                <c:pt idx="17">
                  <c:v>-109</c:v>
                </c:pt>
                <c:pt idx="18">
                  <c:v>673</c:v>
                </c:pt>
                <c:pt idx="19">
                  <c:v>-130</c:v>
                </c:pt>
                <c:pt idx="20">
                  <c:v>556</c:v>
                </c:pt>
                <c:pt idx="21">
                  <c:v>408</c:v>
                </c:pt>
                <c:pt idx="22">
                  <c:v>1842</c:v>
                </c:pt>
                <c:pt idx="23">
                  <c:v>927</c:v>
                </c:pt>
                <c:pt idx="24">
                  <c:v>472</c:v>
                </c:pt>
                <c:pt idx="25">
                  <c:v>-396</c:v>
                </c:pt>
                <c:pt idx="26">
                  <c:v>746</c:v>
                </c:pt>
                <c:pt idx="27">
                  <c:v>582</c:v>
                </c:pt>
                <c:pt idx="28">
                  <c:v>-5822</c:v>
                </c:pt>
                <c:pt idx="29">
                  <c:v>2192</c:v>
                </c:pt>
                <c:pt idx="30">
                  <c:v>727</c:v>
                </c:pt>
                <c:pt idx="31">
                  <c:v>3430</c:v>
                </c:pt>
              </c:numCache>
            </c:numRef>
          </c:val>
          <c:extLst>
            <c:ext xmlns:c16="http://schemas.microsoft.com/office/drawing/2014/chart" uri="{C3380CC4-5D6E-409C-BE32-E72D297353CC}">
              <c16:uniqueId val="{0000003A-BA05-4BA5-84A2-732573D11344}"/>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9500"/>
          <c:min val="-90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6A4F-4950-B139-17A20B314BBB}"/>
              </c:ext>
            </c:extLst>
          </c:dPt>
          <c:dPt>
            <c:idx val="7"/>
            <c:invertIfNegative val="0"/>
            <c:bubble3D val="0"/>
            <c:extLst>
              <c:ext xmlns:c16="http://schemas.microsoft.com/office/drawing/2014/chart" uri="{C3380CC4-5D6E-409C-BE32-E72D297353CC}">
                <c16:uniqueId val="{00000002-6A4F-4950-B139-17A20B314BBB}"/>
              </c:ext>
            </c:extLst>
          </c:dPt>
          <c:dLbls>
            <c:dLbl>
              <c:idx val="0"/>
              <c:layout>
                <c:manualLayout>
                  <c:x val="-6.22449854802543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4F-4950-B139-17A20B314BB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'F70-73'!$B$7:$B$26</c:f>
              <c:strCache>
                <c:ptCount val="20"/>
                <c:pt idx="0">
                  <c:v>Zacoalco de Torres</c:v>
                </c:pt>
                <c:pt idx="1">
                  <c:v>Tlaquepaque</c:v>
                </c:pt>
                <c:pt idx="2">
                  <c:v>Zapotlán el Grande</c:v>
                </c:pt>
                <c:pt idx="3">
                  <c:v>Zapotlanejo</c:v>
                </c:pt>
                <c:pt idx="4">
                  <c:v>Tala</c:v>
                </c:pt>
                <c:pt idx="5">
                  <c:v>Jocotepec</c:v>
                </c:pt>
                <c:pt idx="6">
                  <c:v>Atemajac de Brizuela</c:v>
                </c:pt>
                <c:pt idx="7">
                  <c:v>Zapotiltic</c:v>
                </c:pt>
                <c:pt idx="8">
                  <c:v>Lagos de Moreno</c:v>
                </c:pt>
                <c:pt idx="9">
                  <c:v>Casimiro Castillo</c:v>
                </c:pt>
                <c:pt idx="10">
                  <c:v>Tepatitlán de Morelos</c:v>
                </c:pt>
                <c:pt idx="11">
                  <c:v>Tapalpa</c:v>
                </c:pt>
                <c:pt idx="12">
                  <c:v>Poncitlán</c:v>
                </c:pt>
                <c:pt idx="13">
                  <c:v>Tuxcacuesco</c:v>
                </c:pt>
                <c:pt idx="14">
                  <c:v>Tamazula de Gordiano</c:v>
                </c:pt>
                <c:pt idx="15">
                  <c:v>Techaluta de Montenegro</c:v>
                </c:pt>
                <c:pt idx="16">
                  <c:v>Ocotlán</c:v>
                </c:pt>
                <c:pt idx="17">
                  <c:v>Teuchitlán</c:v>
                </c:pt>
                <c:pt idx="18">
                  <c:v>Tequila</c:v>
                </c:pt>
                <c:pt idx="19">
                  <c:v>Jesús María</c:v>
                </c:pt>
              </c:strCache>
            </c:strRef>
          </c:cat>
          <c:val>
            <c:numRef>
              <c:f>'F70-73'!$G$7:$G$26</c:f>
              <c:numCache>
                <c:formatCode>#,##0_ ;\-#,##0\ </c:formatCode>
                <c:ptCount val="20"/>
                <c:pt idx="0">
                  <c:v>-925</c:v>
                </c:pt>
                <c:pt idx="1">
                  <c:v>-835</c:v>
                </c:pt>
                <c:pt idx="2">
                  <c:v>-741</c:v>
                </c:pt>
                <c:pt idx="3">
                  <c:v>-340</c:v>
                </c:pt>
                <c:pt idx="4">
                  <c:v>-331</c:v>
                </c:pt>
                <c:pt idx="5">
                  <c:v>-271</c:v>
                </c:pt>
                <c:pt idx="6">
                  <c:v>-243</c:v>
                </c:pt>
                <c:pt idx="7">
                  <c:v>-236</c:v>
                </c:pt>
                <c:pt idx="8">
                  <c:v>-176</c:v>
                </c:pt>
                <c:pt idx="9">
                  <c:v>-158</c:v>
                </c:pt>
                <c:pt idx="10">
                  <c:v>-151</c:v>
                </c:pt>
                <c:pt idx="11">
                  <c:v>-148</c:v>
                </c:pt>
                <c:pt idx="12">
                  <c:v>-143</c:v>
                </c:pt>
                <c:pt idx="13">
                  <c:v>-132</c:v>
                </c:pt>
                <c:pt idx="14">
                  <c:v>-116</c:v>
                </c:pt>
                <c:pt idx="15">
                  <c:v>-73</c:v>
                </c:pt>
                <c:pt idx="16">
                  <c:v>-66</c:v>
                </c:pt>
                <c:pt idx="17">
                  <c:v>-64</c:v>
                </c:pt>
                <c:pt idx="18">
                  <c:v>-42</c:v>
                </c:pt>
                <c:pt idx="19">
                  <c:v>-41</c:v>
                </c:pt>
              </c:numCache>
            </c:numRef>
          </c:val>
          <c:extLst>
            <c:ext xmlns:c16="http://schemas.microsoft.com/office/drawing/2014/chart" uri="{C3380CC4-5D6E-409C-BE32-E72D297353CC}">
              <c16:uniqueId val="{00000003-6A4F-4950-B139-17A20B314BB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_ ;\-#,##0\ "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'F70-73'!$H$6</c:f>
              <c:strCache>
                <c:ptCount val="1"/>
                <c:pt idx="0">
                  <c:v>Permanentes</c:v>
                </c:pt>
              </c:strCache>
            </c:strRef>
          </c:tx>
          <c:spPr>
            <a:solidFill>
              <a:srgbClr val="FFC000"/>
            </a:solidFill>
            <a:ln>
              <a:noFill/>
            </a:ln>
            <a:effectLst/>
          </c:spPr>
          <c:invertIfNegative val="0"/>
          <c:dLbls>
            <c:dLbl>
              <c:idx val="0"/>
              <c:layout>
                <c:manualLayout>
                  <c:x val="2.60932659932658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6A-471F-AE11-78CE7B6A6CF7}"/>
                </c:ext>
              </c:extLst>
            </c:dLbl>
            <c:dLbl>
              <c:idx val="1"/>
              <c:layout>
                <c:manualLayout>
                  <c:x val="-0.32568198653198654"/>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6A-471F-AE11-78CE7B6A6CF7}"/>
                </c:ext>
              </c:extLst>
            </c:dLbl>
            <c:dLbl>
              <c:idx val="2"/>
              <c:layout>
                <c:manualLayout>
                  <c:x val="2.7501178451178294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6A-471F-AE11-78CE7B6A6CF7}"/>
                </c:ext>
              </c:extLst>
            </c:dLbl>
            <c:dLbl>
              <c:idx val="3"/>
              <c:layout>
                <c:manualLayout>
                  <c:x val="0.1289543771043771"/>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6A-471F-AE11-78CE7B6A6CF7}"/>
                </c:ext>
              </c:extLst>
            </c:dLbl>
            <c:dLbl>
              <c:idx val="4"/>
              <c:layout>
                <c:manualLayout>
                  <c:x val="3.6834343434343275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6A-471F-AE11-78CE7B6A6CF7}"/>
                </c:ext>
              </c:extLst>
            </c:dLbl>
            <c:dLbl>
              <c:idx val="5"/>
              <c:layout>
                <c:manualLayout>
                  <c:x val="5.9116498316498317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6A-471F-AE11-78CE7B6A6CF7}"/>
                </c:ext>
              </c:extLst>
            </c:dLbl>
            <c:dLbl>
              <c:idx val="6"/>
              <c:layout>
                <c:manualLayout>
                  <c:x val="-0.1078153198653198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6A-471F-AE11-78CE7B6A6CF7}"/>
                </c:ext>
              </c:extLst>
            </c:dLbl>
            <c:dLbl>
              <c:idx val="7"/>
              <c:layout>
                <c:manualLayout>
                  <c:x val="2.03119528619528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6A-471F-AE11-78CE7B6A6CF7}"/>
                </c:ext>
              </c:extLst>
            </c:dLbl>
            <c:dLbl>
              <c:idx val="8"/>
              <c:layout>
                <c:manualLayout>
                  <c:x val="7.274831649831634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6A-471F-AE11-78CE7B6A6CF7}"/>
                </c:ext>
              </c:extLst>
            </c:dLbl>
            <c:dLbl>
              <c:idx val="9"/>
              <c:layout>
                <c:manualLayout>
                  <c:x val="2.20360269360269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6A-471F-AE11-78CE7B6A6CF7}"/>
                </c:ext>
              </c:extLst>
            </c:dLbl>
            <c:dLbl>
              <c:idx val="10"/>
              <c:layout>
                <c:manualLayout>
                  <c:x val="4.616750841750826E-2"/>
                  <c:y val="-2.61316872427978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6A-471F-AE11-78CE7B6A6CF7}"/>
                </c:ext>
              </c:extLst>
            </c:dLbl>
            <c:dLbl>
              <c:idx val="11"/>
              <c:layout>
                <c:manualLayout>
                  <c:x val="1.86047138047138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6A-471F-AE11-78CE7B6A6CF7}"/>
                </c:ext>
              </c:extLst>
            </c:dLbl>
            <c:dLbl>
              <c:idx val="12"/>
              <c:layout>
                <c:manualLayout>
                  <c:x val="2.3524410774410774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6A-471F-AE11-78CE7B6A6CF7}"/>
                </c:ext>
              </c:extLst>
            </c:dLbl>
            <c:dLbl>
              <c:idx val="13"/>
              <c:layout>
                <c:manualLayout>
                  <c:x val="1.6788383838383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6A-471F-AE11-78CE7B6A6CF7}"/>
                </c:ext>
              </c:extLst>
            </c:dLbl>
            <c:dLbl>
              <c:idx val="14"/>
              <c:layout>
                <c:manualLayout>
                  <c:x val="3.52026936026934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6A-471F-AE11-78CE7B6A6CF7}"/>
                </c:ext>
              </c:extLst>
            </c:dLbl>
            <c:dLbl>
              <c:idx val="15"/>
              <c:layout>
                <c:manualLayout>
                  <c:x val="9.6158249158247583E-3"/>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06A-471F-AE11-78CE7B6A6CF7}"/>
                </c:ext>
              </c:extLst>
            </c:dLbl>
            <c:dLbl>
              <c:idx val="16"/>
              <c:layout>
                <c:manualLayout>
                  <c:x val="-5.51654882154883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06A-471F-AE11-78CE7B6A6CF7}"/>
                </c:ext>
              </c:extLst>
            </c:dLbl>
            <c:dLbl>
              <c:idx val="17"/>
              <c:layout>
                <c:manualLayout>
                  <c:x val="1.93572390572390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06A-471F-AE11-78CE7B6A6CF7}"/>
                </c:ext>
              </c:extLst>
            </c:dLbl>
            <c:dLbl>
              <c:idx val="18"/>
              <c:layout>
                <c:manualLayout>
                  <c:x val="2.7593434343434343E-2"/>
                  <c:y val="2.61316872427984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06A-471F-AE11-78CE7B6A6CF7}"/>
                </c:ext>
              </c:extLst>
            </c:dLbl>
            <c:dLbl>
              <c:idx val="19"/>
              <c:layout>
                <c:manualLayout>
                  <c:x val="2.95245791245791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06A-471F-AE11-78CE7B6A6CF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'F70-73'!$B$7:$B$26</c:f>
              <c:strCache>
                <c:ptCount val="20"/>
                <c:pt idx="0">
                  <c:v>Zacoalco de Torres</c:v>
                </c:pt>
                <c:pt idx="1">
                  <c:v>Tlaquepaque</c:v>
                </c:pt>
                <c:pt idx="2">
                  <c:v>Zapotlán el Grande</c:v>
                </c:pt>
                <c:pt idx="3">
                  <c:v>Zapotlanejo</c:v>
                </c:pt>
                <c:pt idx="4">
                  <c:v>Tala</c:v>
                </c:pt>
                <c:pt idx="5">
                  <c:v>Jocotepec</c:v>
                </c:pt>
                <c:pt idx="6">
                  <c:v>Atemajac de Brizuela</c:v>
                </c:pt>
                <c:pt idx="7">
                  <c:v>Zapotiltic</c:v>
                </c:pt>
                <c:pt idx="8">
                  <c:v>Lagos de Moreno</c:v>
                </c:pt>
                <c:pt idx="9">
                  <c:v>Casimiro Castillo</c:v>
                </c:pt>
                <c:pt idx="10">
                  <c:v>Tepatitlán de Morelos</c:v>
                </c:pt>
                <c:pt idx="11">
                  <c:v>Tapalpa</c:v>
                </c:pt>
                <c:pt idx="12">
                  <c:v>Poncitlán</c:v>
                </c:pt>
                <c:pt idx="13">
                  <c:v>Tuxcacuesco</c:v>
                </c:pt>
                <c:pt idx="14">
                  <c:v>Tamazula de Gordiano</c:v>
                </c:pt>
                <c:pt idx="15">
                  <c:v>Techaluta de Montenegro</c:v>
                </c:pt>
                <c:pt idx="16">
                  <c:v>Ocotlán</c:v>
                </c:pt>
                <c:pt idx="17">
                  <c:v>Teuchitlán</c:v>
                </c:pt>
                <c:pt idx="18">
                  <c:v>Tequila</c:v>
                </c:pt>
                <c:pt idx="19">
                  <c:v>Jesús María</c:v>
                </c:pt>
              </c:strCache>
            </c:strRef>
          </c:cat>
          <c:val>
            <c:numRef>
              <c:f>'F70-73'!$H$7:$H$26</c:f>
              <c:numCache>
                <c:formatCode>#,##0_ ;\-#,##0\ </c:formatCode>
                <c:ptCount val="20"/>
                <c:pt idx="0">
                  <c:v>-8</c:v>
                </c:pt>
                <c:pt idx="1">
                  <c:v>-908</c:v>
                </c:pt>
                <c:pt idx="2">
                  <c:v>-29</c:v>
                </c:pt>
                <c:pt idx="3">
                  <c:v>-321</c:v>
                </c:pt>
                <c:pt idx="4">
                  <c:v>-58</c:v>
                </c:pt>
                <c:pt idx="5">
                  <c:v>-104</c:v>
                </c:pt>
                <c:pt idx="6">
                  <c:v>-243</c:v>
                </c:pt>
                <c:pt idx="7">
                  <c:v>10</c:v>
                </c:pt>
                <c:pt idx="8">
                  <c:v>-153</c:v>
                </c:pt>
                <c:pt idx="9">
                  <c:v>22</c:v>
                </c:pt>
                <c:pt idx="10">
                  <c:v>-87</c:v>
                </c:pt>
                <c:pt idx="11">
                  <c:v>8</c:v>
                </c:pt>
                <c:pt idx="12">
                  <c:v>-10</c:v>
                </c:pt>
                <c:pt idx="13">
                  <c:v>9</c:v>
                </c:pt>
                <c:pt idx="14">
                  <c:v>-33</c:v>
                </c:pt>
                <c:pt idx="15">
                  <c:v>0</c:v>
                </c:pt>
                <c:pt idx="16">
                  <c:v>-101</c:v>
                </c:pt>
                <c:pt idx="17">
                  <c:v>-7</c:v>
                </c:pt>
                <c:pt idx="18">
                  <c:v>-16</c:v>
                </c:pt>
                <c:pt idx="19">
                  <c:v>-22</c:v>
                </c:pt>
              </c:numCache>
            </c:numRef>
          </c:val>
          <c:extLst>
            <c:ext xmlns:c16="http://schemas.microsoft.com/office/drawing/2014/chart" uri="{C3380CC4-5D6E-409C-BE32-E72D297353CC}">
              <c16:uniqueId val="{00000014-C06A-471F-AE11-78CE7B6A6CF7}"/>
            </c:ext>
          </c:extLst>
        </c:ser>
        <c:ser>
          <c:idx val="1"/>
          <c:order val="1"/>
          <c:tx>
            <c:strRef>
              <c:f>'F70-73'!$I$6</c:f>
              <c:strCache>
                <c:ptCount val="1"/>
                <c:pt idx="0">
                  <c:v>Eventuales</c:v>
                </c:pt>
              </c:strCache>
            </c:strRef>
          </c:tx>
          <c:spPr>
            <a:solidFill>
              <a:srgbClr val="7C878E"/>
            </a:solidFill>
            <a:ln>
              <a:noFill/>
            </a:ln>
            <a:effectLst/>
          </c:spPr>
          <c:invertIfNegative val="0"/>
          <c:dLbls>
            <c:dLbl>
              <c:idx val="0"/>
              <c:layout>
                <c:manualLayout>
                  <c:x val="-0.3293188552188552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06A-471F-AE11-78CE7B6A6CF7}"/>
                </c:ext>
              </c:extLst>
            </c:dLbl>
            <c:dLbl>
              <c:idx val="1"/>
              <c:layout>
                <c:manualLayout>
                  <c:x val="3.8520370370370371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06A-471F-AE11-78CE7B6A6CF7}"/>
                </c:ext>
              </c:extLst>
            </c:dLbl>
            <c:dLbl>
              <c:idx val="2"/>
              <c:layout>
                <c:manualLayout>
                  <c:x val="-0.26120505050505061"/>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06A-471F-AE11-78CE7B6A6CF7}"/>
                </c:ext>
              </c:extLst>
            </c:dLbl>
            <c:dLbl>
              <c:idx val="3"/>
              <c:layout>
                <c:manualLayout>
                  <c:x val="-2.6420875420875498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06A-471F-AE11-78CE7B6A6CF7}"/>
                </c:ext>
              </c:extLst>
            </c:dLbl>
            <c:dLbl>
              <c:idx val="4"/>
              <c:layout>
                <c:manualLayout>
                  <c:x val="-0.1199203703703703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06A-471F-AE11-78CE7B6A6CF7}"/>
                </c:ext>
              </c:extLst>
            </c:dLbl>
            <c:dLbl>
              <c:idx val="5"/>
              <c:layout>
                <c:manualLayout>
                  <c:x val="-7.7253872053872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06A-471F-AE11-78CE7B6A6CF7}"/>
                </c:ext>
              </c:extLst>
            </c:dLbl>
            <c:dLbl>
              <c:idx val="7"/>
              <c:layout>
                <c:manualLayout>
                  <c:x val="-0.1026787878787879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06A-471F-AE11-78CE7B6A6CF7}"/>
                </c:ext>
              </c:extLst>
            </c:dLbl>
            <c:dLbl>
              <c:idx val="8"/>
              <c:layout>
                <c:manualLayout>
                  <c:x val="-2.557003367003367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06A-471F-AE11-78CE7B6A6CF7}"/>
                </c:ext>
              </c:extLst>
            </c:dLbl>
            <c:dLbl>
              <c:idx val="9"/>
              <c:layout>
                <c:manualLayout>
                  <c:x val="-8.78518518518518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06A-471F-AE11-78CE7B6A6CF7}"/>
                </c:ext>
              </c:extLst>
            </c:dLbl>
            <c:dLbl>
              <c:idx val="10"/>
              <c:layout>
                <c:manualLayout>
                  <c:x val="-4.5179461279461278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06A-471F-AE11-78CE7B6A6CF7}"/>
                </c:ext>
              </c:extLst>
            </c:dLbl>
            <c:dLbl>
              <c:idx val="11"/>
              <c:layout>
                <c:manualLayout>
                  <c:x val="-7.79898989898989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06A-471F-AE11-78CE7B6A6CF7}"/>
                </c:ext>
              </c:extLst>
            </c:dLbl>
            <c:dLbl>
              <c:idx val="12"/>
              <c:layout>
                <c:manualLayout>
                  <c:x val="-6.8449663299663302E-2"/>
                  <c:y val="-2.61296296296291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06A-471F-AE11-78CE7B6A6CF7}"/>
                </c:ext>
              </c:extLst>
            </c:dLbl>
            <c:dLbl>
              <c:idx val="13"/>
              <c:layout>
                <c:manualLayout>
                  <c:x val="-7.102424242424242E-2"/>
                  <c:y val="-2.6129629629629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06A-471F-AE11-78CE7B6A6CF7}"/>
                </c:ext>
              </c:extLst>
            </c:dLbl>
            <c:dLbl>
              <c:idx val="14"/>
              <c:layout>
                <c:manualLayout>
                  <c:x val="-5.12942760942760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06A-471F-AE11-78CE7B6A6CF7}"/>
                </c:ext>
              </c:extLst>
            </c:dLbl>
            <c:dLbl>
              <c:idx val="15"/>
              <c:layout>
                <c:manualLayout>
                  <c:x val="-4.5937878787878784E-2"/>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06A-471F-AE11-78CE7B6A6CF7}"/>
                </c:ext>
              </c:extLst>
            </c:dLbl>
            <c:dLbl>
              <c:idx val="16"/>
              <c:layout>
                <c:manualLayout>
                  <c:x val="3.15075757575757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06A-471F-AE11-78CE7B6A6CF7}"/>
                </c:ext>
              </c:extLst>
            </c:dLbl>
            <c:dLbl>
              <c:idx val="17"/>
              <c:layout>
                <c:manualLayout>
                  <c:x val="-4.07885521885523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06A-471F-AE11-78CE7B6A6CF7}"/>
                </c:ext>
              </c:extLst>
            </c:dLbl>
            <c:dLbl>
              <c:idx val="18"/>
              <c:layout>
                <c:manualLayout>
                  <c:x val="-2.6535690235690235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06A-471F-AE11-78CE7B6A6CF7}"/>
                </c:ext>
              </c:extLst>
            </c:dLbl>
            <c:dLbl>
              <c:idx val="19"/>
              <c:layout>
                <c:manualLayout>
                  <c:x val="-3.0696969696969698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06A-471F-AE11-78CE7B6A6CF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'F70-73'!$B$7:$B$26</c:f>
              <c:strCache>
                <c:ptCount val="20"/>
                <c:pt idx="0">
                  <c:v>Zacoalco de Torres</c:v>
                </c:pt>
                <c:pt idx="1">
                  <c:v>Tlaquepaque</c:v>
                </c:pt>
                <c:pt idx="2">
                  <c:v>Zapotlán el Grande</c:v>
                </c:pt>
                <c:pt idx="3">
                  <c:v>Zapotlanejo</c:v>
                </c:pt>
                <c:pt idx="4">
                  <c:v>Tala</c:v>
                </c:pt>
                <c:pt idx="5">
                  <c:v>Jocotepec</c:v>
                </c:pt>
                <c:pt idx="6">
                  <c:v>Atemajac de Brizuela</c:v>
                </c:pt>
                <c:pt idx="7">
                  <c:v>Zapotiltic</c:v>
                </c:pt>
                <c:pt idx="8">
                  <c:v>Lagos de Moreno</c:v>
                </c:pt>
                <c:pt idx="9">
                  <c:v>Casimiro Castillo</c:v>
                </c:pt>
                <c:pt idx="10">
                  <c:v>Tepatitlán de Morelos</c:v>
                </c:pt>
                <c:pt idx="11">
                  <c:v>Tapalpa</c:v>
                </c:pt>
                <c:pt idx="12">
                  <c:v>Poncitlán</c:v>
                </c:pt>
                <c:pt idx="13">
                  <c:v>Tuxcacuesco</c:v>
                </c:pt>
                <c:pt idx="14">
                  <c:v>Tamazula de Gordiano</c:v>
                </c:pt>
                <c:pt idx="15">
                  <c:v>Techaluta de Montenegro</c:v>
                </c:pt>
                <c:pt idx="16">
                  <c:v>Ocotlán</c:v>
                </c:pt>
                <c:pt idx="17">
                  <c:v>Teuchitlán</c:v>
                </c:pt>
                <c:pt idx="18">
                  <c:v>Tequila</c:v>
                </c:pt>
                <c:pt idx="19">
                  <c:v>Jesús María</c:v>
                </c:pt>
              </c:strCache>
            </c:strRef>
          </c:cat>
          <c:val>
            <c:numRef>
              <c:f>'F70-73'!$I$7:$I$26</c:f>
              <c:numCache>
                <c:formatCode>#,##0_ ;\-#,##0\ </c:formatCode>
                <c:ptCount val="20"/>
                <c:pt idx="0">
                  <c:v>-917</c:v>
                </c:pt>
                <c:pt idx="1">
                  <c:v>73</c:v>
                </c:pt>
                <c:pt idx="2">
                  <c:v>-712</c:v>
                </c:pt>
                <c:pt idx="3">
                  <c:v>-19</c:v>
                </c:pt>
                <c:pt idx="4">
                  <c:v>-273</c:v>
                </c:pt>
                <c:pt idx="5">
                  <c:v>-167</c:v>
                </c:pt>
                <c:pt idx="6">
                  <c:v>0</c:v>
                </c:pt>
                <c:pt idx="7">
                  <c:v>-246</c:v>
                </c:pt>
                <c:pt idx="8">
                  <c:v>-23</c:v>
                </c:pt>
                <c:pt idx="9">
                  <c:v>-180</c:v>
                </c:pt>
                <c:pt idx="10">
                  <c:v>-64</c:v>
                </c:pt>
                <c:pt idx="11">
                  <c:v>-156</c:v>
                </c:pt>
                <c:pt idx="12">
                  <c:v>-133</c:v>
                </c:pt>
                <c:pt idx="13">
                  <c:v>-141</c:v>
                </c:pt>
                <c:pt idx="14">
                  <c:v>-83</c:v>
                </c:pt>
                <c:pt idx="15">
                  <c:v>-73</c:v>
                </c:pt>
                <c:pt idx="16">
                  <c:v>35</c:v>
                </c:pt>
                <c:pt idx="17">
                  <c:v>-57</c:v>
                </c:pt>
                <c:pt idx="18">
                  <c:v>-26</c:v>
                </c:pt>
                <c:pt idx="19">
                  <c:v>-19</c:v>
                </c:pt>
              </c:numCache>
            </c:numRef>
          </c:val>
          <c:extLst>
            <c:ext xmlns:c16="http://schemas.microsoft.com/office/drawing/2014/chart" uri="{C3380CC4-5D6E-409C-BE32-E72D297353CC}">
              <c16:uniqueId val="{00000028-C06A-471F-AE11-78CE7B6A6CF7}"/>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00"/>
          <c:min val="-100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E643-493B-BF45-2C3E945B759B}"/>
              </c:ext>
            </c:extLst>
          </c:dPt>
          <c:dPt>
            <c:idx val="19"/>
            <c:invertIfNegative val="0"/>
            <c:bubble3D val="0"/>
            <c:spPr>
              <a:solidFill>
                <a:srgbClr val="FFC000"/>
              </a:solidFill>
              <a:ln>
                <a:noFill/>
              </a:ln>
              <a:effectLst/>
            </c:spPr>
            <c:extLst>
              <c:ext xmlns:c16="http://schemas.microsoft.com/office/drawing/2014/chart" uri="{C3380CC4-5D6E-409C-BE32-E72D297353CC}">
                <c16:uniqueId val="{00000002-E643-493B-BF45-2C3E945B759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'F70-73'!$B$112:$B$131</c:f>
              <c:strCache>
                <c:ptCount val="20"/>
                <c:pt idx="0">
                  <c:v>Tomatlán</c:v>
                </c:pt>
                <c:pt idx="1">
                  <c:v>El Arenal</c:v>
                </c:pt>
                <c:pt idx="2">
                  <c:v>Magdalena</c:v>
                </c:pt>
                <c:pt idx="3">
                  <c:v>Arandas</c:v>
                </c:pt>
                <c:pt idx="4">
                  <c:v>La Barca</c:v>
                </c:pt>
                <c:pt idx="5">
                  <c:v>Acatlán de Juárez</c:v>
                </c:pt>
                <c:pt idx="6">
                  <c:v>Zapotlán del Rey</c:v>
                </c:pt>
                <c:pt idx="7">
                  <c:v>Chapala</c:v>
                </c:pt>
                <c:pt idx="8">
                  <c:v>Tuxpan</c:v>
                </c:pt>
                <c:pt idx="9">
                  <c:v>Zapopan</c:v>
                </c:pt>
                <c:pt idx="10">
                  <c:v>Puerto Vallarta</c:v>
                </c:pt>
                <c:pt idx="11">
                  <c:v>San Ignacio Cerro Gordo</c:v>
                </c:pt>
                <c:pt idx="12">
                  <c:v>San Juan de los Lagos</c:v>
                </c:pt>
                <c:pt idx="13">
                  <c:v>El Salto</c:v>
                </c:pt>
                <c:pt idx="14">
                  <c:v>Atotonilco el Alto</c:v>
                </c:pt>
                <c:pt idx="15">
                  <c:v>Huejuquilla el Alto</c:v>
                </c:pt>
                <c:pt idx="16">
                  <c:v>San Gabriel</c:v>
                </c:pt>
                <c:pt idx="17">
                  <c:v>Guadalajara</c:v>
                </c:pt>
                <c:pt idx="18">
                  <c:v>Tonalá</c:v>
                </c:pt>
                <c:pt idx="19">
                  <c:v>Autlán de Navarro</c:v>
                </c:pt>
              </c:strCache>
            </c:strRef>
          </c:cat>
          <c:val>
            <c:numRef>
              <c:f>'F70-73'!$G$112:$G$131</c:f>
              <c:numCache>
                <c:formatCode>#,##0_ ;\-#,##0\ </c:formatCode>
                <c:ptCount val="20"/>
                <c:pt idx="0">
                  <c:v>59</c:v>
                </c:pt>
                <c:pt idx="1">
                  <c:v>60</c:v>
                </c:pt>
                <c:pt idx="2">
                  <c:v>63</c:v>
                </c:pt>
                <c:pt idx="3">
                  <c:v>64</c:v>
                </c:pt>
                <c:pt idx="4">
                  <c:v>65</c:v>
                </c:pt>
                <c:pt idx="5">
                  <c:v>69</c:v>
                </c:pt>
                <c:pt idx="6">
                  <c:v>71</c:v>
                </c:pt>
                <c:pt idx="7">
                  <c:v>76</c:v>
                </c:pt>
                <c:pt idx="8">
                  <c:v>78</c:v>
                </c:pt>
                <c:pt idx="9">
                  <c:v>89</c:v>
                </c:pt>
                <c:pt idx="10">
                  <c:v>97</c:v>
                </c:pt>
                <c:pt idx="11">
                  <c:v>98</c:v>
                </c:pt>
                <c:pt idx="12">
                  <c:v>110</c:v>
                </c:pt>
                <c:pt idx="13">
                  <c:v>120</c:v>
                </c:pt>
                <c:pt idx="14">
                  <c:v>157</c:v>
                </c:pt>
                <c:pt idx="15">
                  <c:v>212</c:v>
                </c:pt>
                <c:pt idx="16">
                  <c:v>218</c:v>
                </c:pt>
                <c:pt idx="17">
                  <c:v>401</c:v>
                </c:pt>
                <c:pt idx="18">
                  <c:v>454</c:v>
                </c:pt>
                <c:pt idx="19">
                  <c:v>514</c:v>
                </c:pt>
              </c:numCache>
            </c:numRef>
          </c:val>
          <c:extLst>
            <c:ext xmlns:c16="http://schemas.microsoft.com/office/drawing/2014/chart" uri="{C3380CC4-5D6E-409C-BE32-E72D297353CC}">
              <c16:uniqueId val="{00000003-E643-493B-BF45-2C3E945B759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550"/>
        </c:scaling>
        <c:delete val="0"/>
        <c:axPos val="b"/>
        <c:numFmt formatCode="#,##0_ ;\-#,##0\ "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'F70-73'!$H$6</c:f>
              <c:strCache>
                <c:ptCount val="1"/>
                <c:pt idx="0">
                  <c:v>Permanentes</c:v>
                </c:pt>
              </c:strCache>
            </c:strRef>
          </c:tx>
          <c:spPr>
            <a:solidFill>
              <a:srgbClr val="FFC000"/>
            </a:solidFill>
            <a:ln>
              <a:noFill/>
            </a:ln>
            <a:effectLst/>
          </c:spPr>
          <c:invertIfNegative val="0"/>
          <c:dLbls>
            <c:dLbl>
              <c:idx val="0"/>
              <c:layout>
                <c:manualLayout>
                  <c:x val="-1.9576112960222498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8-43E6-A295-8FEFACE49BBF}"/>
                </c:ext>
              </c:extLst>
            </c:dLbl>
            <c:dLbl>
              <c:idx val="1"/>
              <c:layout>
                <c:manualLayout>
                  <c:x val="-2.119165829094975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98-43E6-A295-8FEFACE49BBF}"/>
                </c:ext>
              </c:extLst>
            </c:dLbl>
            <c:dLbl>
              <c:idx val="2"/>
              <c:layout>
                <c:manualLayout>
                  <c:x val="-2.200986903577399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98-43E6-A295-8FEFACE49BBF}"/>
                </c:ext>
              </c:extLst>
            </c:dLbl>
            <c:dLbl>
              <c:idx val="3"/>
              <c:layout>
                <c:manualLayout>
                  <c:x val="-1.991989615794497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98-43E6-A295-8FEFACE49BBF}"/>
                </c:ext>
              </c:extLst>
            </c:dLbl>
            <c:dLbl>
              <c:idx val="4"/>
              <c:layout>
                <c:manualLayout>
                  <c:x val="3.46401135393674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98-43E6-A295-8FEFACE49BBF}"/>
                </c:ext>
              </c:extLst>
            </c:dLbl>
            <c:dLbl>
              <c:idx val="5"/>
              <c:layout>
                <c:manualLayout>
                  <c:x val="2.953202049230696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98-43E6-A295-8FEFACE49BBF}"/>
                </c:ext>
              </c:extLst>
            </c:dLbl>
            <c:dLbl>
              <c:idx val="6"/>
              <c:layout>
                <c:manualLayout>
                  <c:x val="-2.74617452805571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98-43E6-A295-8FEFACE49BBF}"/>
                </c:ext>
              </c:extLst>
            </c:dLbl>
            <c:dLbl>
              <c:idx val="7"/>
              <c:layout>
                <c:manualLayout>
                  <c:x val="-3.12154133395289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98-43E6-A295-8FEFACE49BBF}"/>
                </c:ext>
              </c:extLst>
            </c:dLbl>
            <c:dLbl>
              <c:idx val="8"/>
              <c:layout>
                <c:manualLayout>
                  <c:x val="-3.51775062754743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98-43E6-A295-8FEFACE49BBF}"/>
                </c:ext>
              </c:extLst>
            </c:dLbl>
            <c:dLbl>
              <c:idx val="9"/>
              <c:layout>
                <c:manualLayout>
                  <c:x val="0.1930209653876652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98-43E6-A295-8FEFACE49BBF}"/>
                </c:ext>
              </c:extLst>
            </c:dLbl>
            <c:dLbl>
              <c:idx val="10"/>
              <c:layout>
                <c:manualLayout>
                  <c:x val="-4.04074891536570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98-43E6-A295-8FEFACE49BBF}"/>
                </c:ext>
              </c:extLst>
            </c:dLbl>
            <c:dLbl>
              <c:idx val="11"/>
              <c:layout>
                <c:manualLayout>
                  <c:x val="-2.7104156880967172E-2"/>
                  <c:y val="-2.61335424016730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98-43E6-A295-8FEFACE49BBF}"/>
                </c:ext>
              </c:extLst>
            </c:dLbl>
            <c:dLbl>
              <c:idx val="12"/>
              <c:layout>
                <c:manualLayout>
                  <c:x val="4.15238585875931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698-43E6-A295-8FEFACE49BBF}"/>
                </c:ext>
              </c:extLst>
            </c:dLbl>
            <c:dLbl>
              <c:idx val="13"/>
              <c:layout>
                <c:manualLayout>
                  <c:x val="-4.76055550785465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698-43E6-A295-8FEFACE49BBF}"/>
                </c:ext>
              </c:extLst>
            </c:dLbl>
            <c:dLbl>
              <c:idx val="14"/>
              <c:layout>
                <c:manualLayout>
                  <c:x val="5.0090154702438897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698-43E6-A295-8FEFACE49BBF}"/>
                </c:ext>
              </c:extLst>
            </c:dLbl>
            <c:dLbl>
              <c:idx val="15"/>
              <c:layout>
                <c:manualLayout>
                  <c:x val="-4.60772182181525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698-43E6-A295-8FEFACE49BBF}"/>
                </c:ext>
              </c:extLst>
            </c:dLbl>
            <c:dLbl>
              <c:idx val="16"/>
              <c:layout>
                <c:manualLayout>
                  <c:x val="-1.70755195048983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698-43E6-A295-8FEFACE49BBF}"/>
                </c:ext>
              </c:extLst>
            </c:dLbl>
            <c:dLbl>
              <c:idx val="17"/>
              <c:layout>
                <c:manualLayout>
                  <c:x val="-0.13342626591175785"/>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698-43E6-A295-8FEFACE49BBF}"/>
                </c:ext>
              </c:extLst>
            </c:dLbl>
            <c:dLbl>
              <c:idx val="18"/>
              <c:layout>
                <c:manualLayout>
                  <c:x val="9.0404879633791763E-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698-43E6-A295-8FEFACE49BBF}"/>
                </c:ext>
              </c:extLst>
            </c:dLbl>
            <c:dLbl>
              <c:idx val="19"/>
              <c:layout>
                <c:manualLayout>
                  <c:x val="9.8544898051951338E-2"/>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698-43E6-A295-8FEFACE49B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'F70-73'!$B$112:$B$131</c:f>
              <c:strCache>
                <c:ptCount val="20"/>
                <c:pt idx="0">
                  <c:v>Tomatlán</c:v>
                </c:pt>
                <c:pt idx="1">
                  <c:v>El Arenal</c:v>
                </c:pt>
                <c:pt idx="2">
                  <c:v>Magdalena</c:v>
                </c:pt>
                <c:pt idx="3">
                  <c:v>Arandas</c:v>
                </c:pt>
                <c:pt idx="4">
                  <c:v>La Barca</c:v>
                </c:pt>
                <c:pt idx="5">
                  <c:v>Acatlán de Juárez</c:v>
                </c:pt>
                <c:pt idx="6">
                  <c:v>Zapotlán del Rey</c:v>
                </c:pt>
                <c:pt idx="7">
                  <c:v>Chapala</c:v>
                </c:pt>
                <c:pt idx="8">
                  <c:v>Tuxpan</c:v>
                </c:pt>
                <c:pt idx="9">
                  <c:v>Zapopan</c:v>
                </c:pt>
                <c:pt idx="10">
                  <c:v>Puerto Vallarta</c:v>
                </c:pt>
                <c:pt idx="11">
                  <c:v>San Ignacio Cerro Gordo</c:v>
                </c:pt>
                <c:pt idx="12">
                  <c:v>San Juan de los Lagos</c:v>
                </c:pt>
                <c:pt idx="13">
                  <c:v>El Salto</c:v>
                </c:pt>
                <c:pt idx="14">
                  <c:v>Atotonilco el Alto</c:v>
                </c:pt>
                <c:pt idx="15">
                  <c:v>Huejuquilla el Alto</c:v>
                </c:pt>
                <c:pt idx="16">
                  <c:v>San Gabriel</c:v>
                </c:pt>
                <c:pt idx="17">
                  <c:v>Guadalajara</c:v>
                </c:pt>
                <c:pt idx="18">
                  <c:v>Tonalá</c:v>
                </c:pt>
                <c:pt idx="19">
                  <c:v>Autlán de Navarro</c:v>
                </c:pt>
              </c:strCache>
            </c:strRef>
          </c:cat>
          <c:val>
            <c:numRef>
              <c:f>'F70-73'!$H$112:$H$131</c:f>
              <c:numCache>
                <c:formatCode>#,##0_ ;\-#,##0\ </c:formatCode>
                <c:ptCount val="20"/>
                <c:pt idx="0">
                  <c:v>19</c:v>
                </c:pt>
                <c:pt idx="1">
                  <c:v>15</c:v>
                </c:pt>
                <c:pt idx="2">
                  <c:v>54</c:v>
                </c:pt>
                <c:pt idx="3">
                  <c:v>38</c:v>
                </c:pt>
                <c:pt idx="4">
                  <c:v>95</c:v>
                </c:pt>
                <c:pt idx="5">
                  <c:v>85</c:v>
                </c:pt>
                <c:pt idx="6">
                  <c:v>63</c:v>
                </c:pt>
                <c:pt idx="7">
                  <c:v>59</c:v>
                </c:pt>
                <c:pt idx="8">
                  <c:v>-32</c:v>
                </c:pt>
                <c:pt idx="9">
                  <c:v>1211</c:v>
                </c:pt>
                <c:pt idx="10">
                  <c:v>-113</c:v>
                </c:pt>
                <c:pt idx="11">
                  <c:v>93</c:v>
                </c:pt>
                <c:pt idx="12">
                  <c:v>116</c:v>
                </c:pt>
                <c:pt idx="13">
                  <c:v>-119</c:v>
                </c:pt>
                <c:pt idx="14">
                  <c:v>165</c:v>
                </c:pt>
                <c:pt idx="15">
                  <c:v>181</c:v>
                </c:pt>
                <c:pt idx="16">
                  <c:v>8</c:v>
                </c:pt>
                <c:pt idx="17">
                  <c:v>-776</c:v>
                </c:pt>
                <c:pt idx="18">
                  <c:v>462</c:v>
                </c:pt>
                <c:pt idx="19">
                  <c:v>547</c:v>
                </c:pt>
              </c:numCache>
            </c:numRef>
          </c:val>
          <c:extLst>
            <c:ext xmlns:c16="http://schemas.microsoft.com/office/drawing/2014/chart" uri="{C3380CC4-5D6E-409C-BE32-E72D297353CC}">
              <c16:uniqueId val="{00000014-F698-43E6-A295-8FEFACE49BBF}"/>
            </c:ext>
          </c:extLst>
        </c:ser>
        <c:ser>
          <c:idx val="1"/>
          <c:order val="1"/>
          <c:tx>
            <c:strRef>
              <c:f>'F70-73'!$I$6</c:f>
              <c:strCache>
                <c:ptCount val="1"/>
                <c:pt idx="0">
                  <c:v>Eventuales</c:v>
                </c:pt>
              </c:strCache>
            </c:strRef>
          </c:tx>
          <c:spPr>
            <a:solidFill>
              <a:srgbClr val="7C878E"/>
            </a:solidFill>
            <a:ln>
              <a:noFill/>
            </a:ln>
            <a:effectLst/>
          </c:spPr>
          <c:invertIfNegative val="0"/>
          <c:dLbls>
            <c:dLbl>
              <c:idx val="0"/>
              <c:layout>
                <c:manualLayout>
                  <c:x val="2.4457430313192811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698-43E6-A295-8FEFACE49BBF}"/>
                </c:ext>
              </c:extLst>
            </c:dLbl>
            <c:dLbl>
              <c:idx val="1"/>
              <c:layout>
                <c:manualLayout>
                  <c:x val="2.5110652060089746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698-43E6-A295-8FEFACE49BBF}"/>
                </c:ext>
              </c:extLst>
            </c:dLbl>
            <c:dLbl>
              <c:idx val="2"/>
              <c:layout>
                <c:manualLayout>
                  <c:x val="1.50682094821533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698-43E6-A295-8FEFACE49BBF}"/>
                </c:ext>
              </c:extLst>
            </c:dLbl>
            <c:dLbl>
              <c:idx val="3"/>
              <c:layout>
                <c:manualLayout>
                  <c:x val="2.049062340587798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698-43E6-A295-8FEFACE49BBF}"/>
                </c:ext>
              </c:extLst>
            </c:dLbl>
            <c:dLbl>
              <c:idx val="6"/>
              <c:layout>
                <c:manualLayout>
                  <c:x val="1.49375651327740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698-43E6-A295-8FEFACE49BBF}"/>
                </c:ext>
              </c:extLst>
            </c:dLbl>
            <c:dLbl>
              <c:idx val="7"/>
              <c:layout>
                <c:manualLayout>
                  <c:x val="2.35912380740733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698-43E6-A295-8FEFACE49BBF}"/>
                </c:ext>
              </c:extLst>
            </c:dLbl>
            <c:dLbl>
              <c:idx val="8"/>
              <c:layout>
                <c:manualLayout>
                  <c:x val="4.32173528020350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698-43E6-A295-8FEFACE49BBF}"/>
                </c:ext>
              </c:extLst>
            </c:dLbl>
            <c:dLbl>
              <c:idx val="9"/>
              <c:layout>
                <c:manualLayout>
                  <c:x val="-0.18058736083262206"/>
                  <c:y val="-1.0288796221130924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0.1026620469747247"/>
                      <c:h val="3.4875315222994217E-2"/>
                    </c:manualLayout>
                  </c15:layout>
                </c:ext>
                <c:ext xmlns:c16="http://schemas.microsoft.com/office/drawing/2014/chart" uri="{C3380CC4-5D6E-409C-BE32-E72D297353CC}">
                  <c16:uniqueId val="{0000001C-F698-43E6-A295-8FEFACE49BBF}"/>
                </c:ext>
              </c:extLst>
            </c:dLbl>
            <c:dLbl>
              <c:idx val="10"/>
              <c:layout>
                <c:manualLayout>
                  <c:x val="5.62799358226469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698-43E6-A295-8FEFACE49BBF}"/>
                </c:ext>
              </c:extLst>
            </c:dLbl>
            <c:dLbl>
              <c:idx val="11"/>
              <c:layout>
                <c:manualLayout>
                  <c:x val="3.2708900483013711E-2"/>
                  <c:y val="1.028879621633983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1E-F698-43E6-A295-8FEFACE49BBF}"/>
                </c:ext>
              </c:extLst>
            </c:dLbl>
            <c:dLbl>
              <c:idx val="13"/>
              <c:layout>
                <c:manualLayout>
                  <c:x val="5.36535803454330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698-43E6-A295-8FEFACE49BBF}"/>
                </c:ext>
              </c:extLst>
            </c:dLbl>
            <c:dLbl>
              <c:idx val="15"/>
              <c:layout>
                <c:manualLayout>
                  <c:x val="2.54199222531436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698-43E6-A295-8FEFACE49BBF}"/>
                </c:ext>
              </c:extLst>
            </c:dLbl>
            <c:dLbl>
              <c:idx val="16"/>
              <c:layout>
                <c:manualLayout>
                  <c:x val="5.62799358226469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698-43E6-A295-8FEFACE49BBF}"/>
                </c:ext>
              </c:extLst>
            </c:dLbl>
            <c:dLbl>
              <c:idx val="17"/>
              <c:layout>
                <c:manualLayout>
                  <c:x val="0.18953801397019088"/>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698-43E6-A295-8FEFACE49B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'F70-73'!$B$112:$B$131</c:f>
              <c:strCache>
                <c:ptCount val="20"/>
                <c:pt idx="0">
                  <c:v>Tomatlán</c:v>
                </c:pt>
                <c:pt idx="1">
                  <c:v>El Arenal</c:v>
                </c:pt>
                <c:pt idx="2">
                  <c:v>Magdalena</c:v>
                </c:pt>
                <c:pt idx="3">
                  <c:v>Arandas</c:v>
                </c:pt>
                <c:pt idx="4">
                  <c:v>La Barca</c:v>
                </c:pt>
                <c:pt idx="5">
                  <c:v>Acatlán de Juárez</c:v>
                </c:pt>
                <c:pt idx="6">
                  <c:v>Zapotlán del Rey</c:v>
                </c:pt>
                <c:pt idx="7">
                  <c:v>Chapala</c:v>
                </c:pt>
                <c:pt idx="8">
                  <c:v>Tuxpan</c:v>
                </c:pt>
                <c:pt idx="9">
                  <c:v>Zapopan</c:v>
                </c:pt>
                <c:pt idx="10">
                  <c:v>Puerto Vallarta</c:v>
                </c:pt>
                <c:pt idx="11">
                  <c:v>San Ignacio Cerro Gordo</c:v>
                </c:pt>
                <c:pt idx="12">
                  <c:v>San Juan de los Lagos</c:v>
                </c:pt>
                <c:pt idx="13">
                  <c:v>El Salto</c:v>
                </c:pt>
                <c:pt idx="14">
                  <c:v>Atotonilco el Alto</c:v>
                </c:pt>
                <c:pt idx="15">
                  <c:v>Huejuquilla el Alto</c:v>
                </c:pt>
                <c:pt idx="16">
                  <c:v>San Gabriel</c:v>
                </c:pt>
                <c:pt idx="17">
                  <c:v>Guadalajara</c:v>
                </c:pt>
                <c:pt idx="18">
                  <c:v>Tonalá</c:v>
                </c:pt>
                <c:pt idx="19">
                  <c:v>Autlán de Navarro</c:v>
                </c:pt>
              </c:strCache>
            </c:strRef>
          </c:cat>
          <c:val>
            <c:numRef>
              <c:f>'F70-73'!$I$112:$I$131</c:f>
              <c:numCache>
                <c:formatCode>#,##0_ ;\-#,##0\ </c:formatCode>
                <c:ptCount val="20"/>
                <c:pt idx="0">
                  <c:v>40</c:v>
                </c:pt>
                <c:pt idx="1">
                  <c:v>45</c:v>
                </c:pt>
                <c:pt idx="2">
                  <c:v>9</c:v>
                </c:pt>
                <c:pt idx="3">
                  <c:v>26</c:v>
                </c:pt>
                <c:pt idx="4">
                  <c:v>-30</c:v>
                </c:pt>
                <c:pt idx="5">
                  <c:v>-16</c:v>
                </c:pt>
                <c:pt idx="6">
                  <c:v>8</c:v>
                </c:pt>
                <c:pt idx="7">
                  <c:v>17</c:v>
                </c:pt>
                <c:pt idx="8">
                  <c:v>110</c:v>
                </c:pt>
                <c:pt idx="9">
                  <c:v>-1122</c:v>
                </c:pt>
                <c:pt idx="10">
                  <c:v>210</c:v>
                </c:pt>
                <c:pt idx="11">
                  <c:v>5</c:v>
                </c:pt>
                <c:pt idx="12">
                  <c:v>-6</c:v>
                </c:pt>
                <c:pt idx="13">
                  <c:v>239</c:v>
                </c:pt>
                <c:pt idx="14">
                  <c:v>-8</c:v>
                </c:pt>
                <c:pt idx="15">
                  <c:v>31</c:v>
                </c:pt>
                <c:pt idx="16">
                  <c:v>210</c:v>
                </c:pt>
                <c:pt idx="17">
                  <c:v>1177</c:v>
                </c:pt>
                <c:pt idx="18">
                  <c:v>-8</c:v>
                </c:pt>
                <c:pt idx="19">
                  <c:v>-33</c:v>
                </c:pt>
              </c:numCache>
            </c:numRef>
          </c:val>
          <c:extLst>
            <c:ext xmlns:c16="http://schemas.microsoft.com/office/drawing/2014/chart" uri="{C3380CC4-5D6E-409C-BE32-E72D297353CC}">
              <c16:uniqueId val="{00000023-F698-43E6-A295-8FEFACE49BBF}"/>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300"/>
          <c:min val="-14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930A-43E9-81B7-7AF842221C07}"/>
              </c:ext>
            </c:extLst>
          </c:dPt>
          <c:dPt>
            <c:idx val="3"/>
            <c:invertIfNegative val="0"/>
            <c:bubble3D val="0"/>
            <c:extLst>
              <c:ext xmlns:c16="http://schemas.microsoft.com/office/drawing/2014/chart" uri="{C3380CC4-5D6E-409C-BE32-E72D297353CC}">
                <c16:uniqueId val="{00000001-930A-43E9-81B7-7AF842221C07}"/>
              </c:ext>
            </c:extLst>
          </c:dPt>
          <c:dPt>
            <c:idx val="4"/>
            <c:invertIfNegative val="0"/>
            <c:bubble3D val="0"/>
            <c:spPr>
              <a:solidFill>
                <a:srgbClr val="FBBB27"/>
              </a:solidFill>
              <a:ln>
                <a:noFill/>
              </a:ln>
              <a:effectLst/>
            </c:spPr>
            <c:extLst>
              <c:ext xmlns:c16="http://schemas.microsoft.com/office/drawing/2014/chart" uri="{C3380CC4-5D6E-409C-BE32-E72D297353CC}">
                <c16:uniqueId val="{00000003-930A-43E9-81B7-7AF842221C07}"/>
              </c:ext>
            </c:extLst>
          </c:dPt>
          <c:dPt>
            <c:idx val="6"/>
            <c:invertIfNegative val="0"/>
            <c:bubble3D val="0"/>
            <c:spPr>
              <a:solidFill>
                <a:srgbClr val="FBBB27"/>
              </a:solidFill>
              <a:ln>
                <a:noFill/>
              </a:ln>
              <a:effectLst/>
            </c:spPr>
            <c:extLst>
              <c:ext xmlns:c16="http://schemas.microsoft.com/office/drawing/2014/chart" uri="{C3380CC4-5D6E-409C-BE32-E72D297353CC}">
                <c16:uniqueId val="{00000005-930A-43E9-81B7-7AF842221C07}"/>
              </c:ext>
            </c:extLst>
          </c:dPt>
          <c:dPt>
            <c:idx val="7"/>
            <c:invertIfNegative val="0"/>
            <c:bubble3D val="0"/>
            <c:spPr>
              <a:solidFill>
                <a:srgbClr val="FBBB27"/>
              </a:solidFill>
              <a:ln>
                <a:noFill/>
              </a:ln>
              <a:effectLst/>
            </c:spPr>
            <c:extLst>
              <c:ext xmlns:c16="http://schemas.microsoft.com/office/drawing/2014/chart" uri="{C3380CC4-5D6E-409C-BE32-E72D297353CC}">
                <c16:uniqueId val="{00000007-930A-43E9-81B7-7AF842221C07}"/>
              </c:ext>
            </c:extLst>
          </c:dPt>
          <c:dPt>
            <c:idx val="8"/>
            <c:invertIfNegative val="0"/>
            <c:bubble3D val="0"/>
            <c:extLst>
              <c:ext xmlns:c16="http://schemas.microsoft.com/office/drawing/2014/chart" uri="{C3380CC4-5D6E-409C-BE32-E72D297353CC}">
                <c16:uniqueId val="{00000008-930A-43E9-81B7-7AF842221C07}"/>
              </c:ext>
            </c:extLst>
          </c:dPt>
          <c:dPt>
            <c:idx val="10"/>
            <c:invertIfNegative val="0"/>
            <c:bubble3D val="0"/>
            <c:extLst>
              <c:ext xmlns:c16="http://schemas.microsoft.com/office/drawing/2014/chart" uri="{C3380CC4-5D6E-409C-BE32-E72D297353CC}">
                <c16:uniqueId val="{00000009-930A-43E9-81B7-7AF842221C07}"/>
              </c:ext>
            </c:extLst>
          </c:dPt>
          <c:dPt>
            <c:idx val="11"/>
            <c:invertIfNegative val="0"/>
            <c:bubble3D val="0"/>
            <c:extLst>
              <c:ext xmlns:c16="http://schemas.microsoft.com/office/drawing/2014/chart" uri="{C3380CC4-5D6E-409C-BE32-E72D297353CC}">
                <c16:uniqueId val="{0000000A-930A-43E9-81B7-7AF842221C07}"/>
              </c:ext>
            </c:extLst>
          </c:dPt>
          <c:dPt>
            <c:idx val="12"/>
            <c:invertIfNegative val="0"/>
            <c:bubble3D val="0"/>
            <c:extLst>
              <c:ext xmlns:c16="http://schemas.microsoft.com/office/drawing/2014/chart" uri="{C3380CC4-5D6E-409C-BE32-E72D297353CC}">
                <c16:uniqueId val="{0000000B-930A-43E9-81B7-7AF842221C07}"/>
              </c:ext>
            </c:extLst>
          </c:dPt>
          <c:dPt>
            <c:idx val="13"/>
            <c:invertIfNegative val="0"/>
            <c:bubble3D val="0"/>
            <c:extLst>
              <c:ext xmlns:c16="http://schemas.microsoft.com/office/drawing/2014/chart" uri="{C3380CC4-5D6E-409C-BE32-E72D297353CC}">
                <c16:uniqueId val="{0000000C-930A-43E9-81B7-7AF842221C07}"/>
              </c:ext>
            </c:extLst>
          </c:dPt>
          <c:dPt>
            <c:idx val="15"/>
            <c:invertIfNegative val="0"/>
            <c:bubble3D val="0"/>
            <c:spPr>
              <a:solidFill>
                <a:srgbClr val="FBBB27"/>
              </a:solidFill>
              <a:ln>
                <a:noFill/>
              </a:ln>
              <a:effectLst/>
            </c:spPr>
            <c:extLst>
              <c:ext xmlns:c16="http://schemas.microsoft.com/office/drawing/2014/chart" uri="{C3380CC4-5D6E-409C-BE32-E72D297353CC}">
                <c16:uniqueId val="{0000000E-930A-43E9-81B7-7AF842221C07}"/>
              </c:ext>
            </c:extLst>
          </c:dPt>
          <c:dPt>
            <c:idx val="18"/>
            <c:invertIfNegative val="0"/>
            <c:bubble3D val="0"/>
            <c:extLst>
              <c:ext xmlns:c16="http://schemas.microsoft.com/office/drawing/2014/chart" uri="{C3380CC4-5D6E-409C-BE32-E72D297353CC}">
                <c16:uniqueId val="{0000000F-930A-43E9-81B7-7AF842221C07}"/>
              </c:ext>
            </c:extLst>
          </c:dPt>
          <c:dPt>
            <c:idx val="19"/>
            <c:invertIfNegative val="0"/>
            <c:bubble3D val="0"/>
            <c:extLst>
              <c:ext xmlns:c16="http://schemas.microsoft.com/office/drawing/2014/chart" uri="{C3380CC4-5D6E-409C-BE32-E72D297353CC}">
                <c16:uniqueId val="{00000010-930A-43E9-81B7-7AF842221C07}"/>
              </c:ext>
            </c:extLst>
          </c:dPt>
          <c:dPt>
            <c:idx val="20"/>
            <c:invertIfNegative val="0"/>
            <c:bubble3D val="0"/>
            <c:extLst>
              <c:ext xmlns:c16="http://schemas.microsoft.com/office/drawing/2014/chart" uri="{C3380CC4-5D6E-409C-BE32-E72D297353CC}">
                <c16:uniqueId val="{00000011-930A-43E9-81B7-7AF842221C07}"/>
              </c:ext>
            </c:extLst>
          </c:dPt>
          <c:dPt>
            <c:idx val="22"/>
            <c:invertIfNegative val="0"/>
            <c:bubble3D val="0"/>
            <c:extLst>
              <c:ext xmlns:c16="http://schemas.microsoft.com/office/drawing/2014/chart" uri="{C3380CC4-5D6E-409C-BE32-E72D297353CC}">
                <c16:uniqueId val="{00000012-930A-43E9-81B7-7AF842221C07}"/>
              </c:ext>
            </c:extLst>
          </c:dPt>
          <c:dPt>
            <c:idx val="24"/>
            <c:invertIfNegative val="0"/>
            <c:bubble3D val="0"/>
            <c:extLst>
              <c:ext xmlns:c16="http://schemas.microsoft.com/office/drawing/2014/chart" uri="{C3380CC4-5D6E-409C-BE32-E72D297353CC}">
                <c16:uniqueId val="{00000013-930A-43E9-81B7-7AF842221C07}"/>
              </c:ext>
            </c:extLst>
          </c:dPt>
          <c:dPt>
            <c:idx val="25"/>
            <c:invertIfNegative val="0"/>
            <c:bubble3D val="0"/>
            <c:extLst>
              <c:ext xmlns:c16="http://schemas.microsoft.com/office/drawing/2014/chart" uri="{C3380CC4-5D6E-409C-BE32-E72D297353CC}">
                <c16:uniqueId val="{00000014-930A-43E9-81B7-7AF842221C07}"/>
              </c:ext>
            </c:extLst>
          </c:dPt>
          <c:dPt>
            <c:idx val="26"/>
            <c:invertIfNegative val="0"/>
            <c:bubble3D val="0"/>
            <c:extLst>
              <c:ext xmlns:c16="http://schemas.microsoft.com/office/drawing/2014/chart" uri="{C3380CC4-5D6E-409C-BE32-E72D297353CC}">
                <c16:uniqueId val="{00000015-930A-43E9-81B7-7AF842221C07}"/>
              </c:ext>
            </c:extLst>
          </c:dPt>
          <c:dPt>
            <c:idx val="28"/>
            <c:invertIfNegative val="0"/>
            <c:bubble3D val="0"/>
            <c:extLst>
              <c:ext xmlns:c16="http://schemas.microsoft.com/office/drawing/2014/chart" uri="{C3380CC4-5D6E-409C-BE32-E72D297353CC}">
                <c16:uniqueId val="{00000016-930A-43E9-81B7-7AF842221C07}"/>
              </c:ext>
            </c:extLst>
          </c:dPt>
          <c:dPt>
            <c:idx val="29"/>
            <c:invertIfNegative val="0"/>
            <c:bubble3D val="0"/>
            <c:extLst>
              <c:ext xmlns:c16="http://schemas.microsoft.com/office/drawing/2014/chart" uri="{C3380CC4-5D6E-409C-BE32-E72D297353CC}">
                <c16:uniqueId val="{00000017-930A-43E9-81B7-7AF842221C07}"/>
              </c:ext>
            </c:extLst>
          </c:dPt>
          <c:dPt>
            <c:idx val="30"/>
            <c:invertIfNegative val="0"/>
            <c:bubble3D val="0"/>
            <c:extLst>
              <c:ext xmlns:c16="http://schemas.microsoft.com/office/drawing/2014/chart" uri="{C3380CC4-5D6E-409C-BE32-E72D297353CC}">
                <c16:uniqueId val="{00000018-930A-43E9-81B7-7AF842221C07}"/>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'F8-9'!$E$41:$E$80</c:f>
              <c:strCache>
                <c:ptCount val="40"/>
                <c:pt idx="0">
                  <c:v>Juárez, NL</c:v>
                </c:pt>
                <c:pt idx="1">
                  <c:v>Mérida, Yuc</c:v>
                </c:pt>
                <c:pt idx="2">
                  <c:v>Corregidora, Qro</c:v>
                </c:pt>
                <c:pt idx="3">
                  <c:v>Tuxtla Gutiérrez, Chis</c:v>
                </c:pt>
                <c:pt idx="4">
                  <c:v>Guadalajara, Jal</c:v>
                </c:pt>
                <c:pt idx="5">
                  <c:v>Soledad de Graciano Sánchez, SLP</c:v>
                </c:pt>
                <c:pt idx="6">
                  <c:v>Tlajomulco de Zúñiga, Jal</c:v>
                </c:pt>
                <c:pt idx="7">
                  <c:v>Zapopan, Jal</c:v>
                </c:pt>
                <c:pt idx="8">
                  <c:v>Apodaca, NL</c:v>
                </c:pt>
                <c:pt idx="9">
                  <c:v>San Luis Potosí, SLP</c:v>
                </c:pt>
                <c:pt idx="10">
                  <c:v>Monterrey, NL</c:v>
                </c:pt>
                <c:pt idx="11">
                  <c:v>El Marqués, Qro</c:v>
                </c:pt>
                <c:pt idx="12">
                  <c:v>García, NL</c:v>
                </c:pt>
                <c:pt idx="13">
                  <c:v>Puebla, Pue</c:v>
                </c:pt>
                <c:pt idx="14">
                  <c:v>Kanasín, Yuc</c:v>
                </c:pt>
                <c:pt idx="15">
                  <c:v>San Pedro Tlaquepaque, Jal</c:v>
                </c:pt>
                <c:pt idx="16">
                  <c:v>Villa de Álvarez, Col</c:v>
                </c:pt>
                <c:pt idx="17">
                  <c:v>Manzanillo, Col</c:v>
                </c:pt>
                <c:pt idx="18">
                  <c:v>Mexicali, BC</c:v>
                </c:pt>
                <c:pt idx="19">
                  <c:v>Veracruz, Ver</c:v>
                </c:pt>
                <c:pt idx="20">
                  <c:v>Huejotzingo, Pue</c:v>
                </c:pt>
                <c:pt idx="21">
                  <c:v>Campeche, Camp</c:v>
                </c:pt>
                <c:pt idx="22">
                  <c:v>Juárez, Chih</c:v>
                </c:pt>
                <c:pt idx="23">
                  <c:v>Zihuatanejo de Azueta, Gue</c:v>
                </c:pt>
                <c:pt idx="24">
                  <c:v>Carmen, Camp</c:v>
                </c:pt>
                <c:pt idx="25">
                  <c:v>Chihuahua, Chih</c:v>
                </c:pt>
                <c:pt idx="26">
                  <c:v>Culiacán, Sin</c:v>
                </c:pt>
                <c:pt idx="27">
                  <c:v>Acapulco de Juárez, Gue</c:v>
                </c:pt>
                <c:pt idx="28">
                  <c:v>Mazatlán, Sin</c:v>
                </c:pt>
                <c:pt idx="29">
                  <c:v>Temixco, Mor</c:v>
                </c:pt>
                <c:pt idx="30">
                  <c:v>Tijuana, BC</c:v>
                </c:pt>
                <c:pt idx="31">
                  <c:v>Emiliano Zapata, Mor</c:v>
                </c:pt>
                <c:pt idx="32">
                  <c:v>Uruapan, Mich</c:v>
                </c:pt>
                <c:pt idx="33">
                  <c:v>Morelia, Mich</c:v>
                </c:pt>
                <c:pt idx="34">
                  <c:v>La Paz, BCS</c:v>
                </c:pt>
                <c:pt idx="35">
                  <c:v>Tepic, Nay</c:v>
                </c:pt>
                <c:pt idx="36">
                  <c:v>Benito Juárez, Qroo</c:v>
                </c:pt>
                <c:pt idx="37">
                  <c:v>Bahía de Banderas, Nay</c:v>
                </c:pt>
                <c:pt idx="38">
                  <c:v>Solidaridad, Qroo</c:v>
                </c:pt>
                <c:pt idx="39">
                  <c:v>Los Cabos, BCS</c:v>
                </c:pt>
              </c:strCache>
            </c:strRef>
          </c:cat>
          <c:val>
            <c:numRef>
              <c:f>'F8-9'!$H$41:$H$80</c:f>
              <c:numCache>
                <c:formatCode>0.0</c:formatCode>
                <c:ptCount val="40"/>
                <c:pt idx="0">
                  <c:v>7.65056557627637</c:v>
                </c:pt>
                <c:pt idx="1">
                  <c:v>7.6917310143189299</c:v>
                </c:pt>
                <c:pt idx="2">
                  <c:v>7.7834444880345197</c:v>
                </c:pt>
                <c:pt idx="3">
                  <c:v>7.8084489858166997</c:v>
                </c:pt>
                <c:pt idx="4">
                  <c:v>7.8584494160686802</c:v>
                </c:pt>
                <c:pt idx="5">
                  <c:v>7.9066207424416204</c:v>
                </c:pt>
                <c:pt idx="6">
                  <c:v>7.9067446171395996</c:v>
                </c:pt>
                <c:pt idx="7">
                  <c:v>7.91858357730377</c:v>
                </c:pt>
                <c:pt idx="8">
                  <c:v>7.9879654005265097</c:v>
                </c:pt>
                <c:pt idx="9">
                  <c:v>8.04049592839851</c:v>
                </c:pt>
                <c:pt idx="10">
                  <c:v>8.0928973427370394</c:v>
                </c:pt>
                <c:pt idx="11">
                  <c:v>8.0977065661325796</c:v>
                </c:pt>
                <c:pt idx="12">
                  <c:v>8.1020255063765791</c:v>
                </c:pt>
                <c:pt idx="13">
                  <c:v>8.1052788993569695</c:v>
                </c:pt>
                <c:pt idx="14">
                  <c:v>8.1434991476832401</c:v>
                </c:pt>
                <c:pt idx="15">
                  <c:v>8.2933810375670909</c:v>
                </c:pt>
                <c:pt idx="16">
                  <c:v>8.5081942104456907</c:v>
                </c:pt>
                <c:pt idx="17">
                  <c:v>8.6024750980983704</c:v>
                </c:pt>
                <c:pt idx="18">
                  <c:v>8.8638920134983099</c:v>
                </c:pt>
                <c:pt idx="19">
                  <c:v>9.0339261929013492</c:v>
                </c:pt>
                <c:pt idx="20">
                  <c:v>9.0701741047669806</c:v>
                </c:pt>
                <c:pt idx="21">
                  <c:v>9.2482504326887103</c:v>
                </c:pt>
                <c:pt idx="22">
                  <c:v>9.3995574883649802</c:v>
                </c:pt>
                <c:pt idx="23">
                  <c:v>9.8447229447465894</c:v>
                </c:pt>
                <c:pt idx="24">
                  <c:v>9.9551764025448399</c:v>
                </c:pt>
                <c:pt idx="25">
                  <c:v>9.9772899318697892</c:v>
                </c:pt>
                <c:pt idx="26">
                  <c:v>9.9869262056943704</c:v>
                </c:pt>
                <c:pt idx="27">
                  <c:v>10.099517959881799</c:v>
                </c:pt>
                <c:pt idx="28">
                  <c:v>10.402369428592101</c:v>
                </c:pt>
                <c:pt idx="29">
                  <c:v>10.5028998172718</c:v>
                </c:pt>
                <c:pt idx="30">
                  <c:v>10.692051541913999</c:v>
                </c:pt>
                <c:pt idx="31">
                  <c:v>10.853199498118</c:v>
                </c:pt>
                <c:pt idx="32">
                  <c:v>10.9144314756126</c:v>
                </c:pt>
                <c:pt idx="33">
                  <c:v>11.0911001050578</c:v>
                </c:pt>
                <c:pt idx="34">
                  <c:v>11.615942028985501</c:v>
                </c:pt>
                <c:pt idx="35">
                  <c:v>11.7595307917888</c:v>
                </c:pt>
                <c:pt idx="36">
                  <c:v>12.177918525982401</c:v>
                </c:pt>
                <c:pt idx="37">
                  <c:v>12.573332367639599</c:v>
                </c:pt>
                <c:pt idx="38">
                  <c:v>12.698297191092999</c:v>
                </c:pt>
                <c:pt idx="39">
                  <c:v>13.1371556648109</c:v>
                </c:pt>
              </c:numCache>
            </c:numRef>
          </c:val>
          <c:extLst>
            <c:ext xmlns:c16="http://schemas.microsoft.com/office/drawing/2014/chart" uri="{C3380CC4-5D6E-409C-BE32-E72D297353CC}">
              <c16:uniqueId val="{00000019-930A-43E9-81B7-7AF842221C07}"/>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'F8-9'!$E$84</c:f>
              <c:strCache>
                <c:ptCount val="1"/>
                <c:pt idx="0">
                  <c:v>Nacional</c:v>
                </c:pt>
              </c:strCache>
            </c:strRef>
          </c:tx>
          <c:spPr>
            <a:ln w="44450">
              <a:solidFill>
                <a:srgbClr val="FAD496"/>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A-930A-43E9-81B7-7AF842221C07}"/>
                </c:ext>
              </c:extLst>
            </c:dLbl>
            <c:dLbl>
              <c:idx val="1"/>
              <c:layout>
                <c:manualLayout>
                  <c:x val="-0.1562195300268546"/>
                  <c:y val="0.43517951489618656"/>
                </c:manualLayout>
              </c:layout>
              <c:tx>
                <c:rich>
                  <a:bodyPr rot="-5400000" vert="horz" wrap="square" lIns="38100" tIns="19050" rIns="38100" bIns="19050" anchor="ctr">
                    <a:noAutofit/>
                  </a:bodyPr>
                  <a:lstStyle/>
                  <a:p>
                    <a:pPr>
                      <a:defRPr b="1">
                        <a:solidFill>
                          <a:sysClr val="windowText" lastClr="000000"/>
                        </a:solidFill>
                      </a:defRPr>
                    </a:pPr>
                    <a:r>
                      <a:rPr lang="en-US">
                        <a:solidFill>
                          <a:sysClr val="windowText" lastClr="000000"/>
                        </a:solidFill>
                      </a:rPr>
                      <a:t>Promedio </a:t>
                    </a:r>
                    <a:fld id="{BA1D6844-06FA-45C3-9F46-E7B7C4AF3E6C}" type="SERIESNAME">
                      <a:rPr lang="en-US">
                        <a:solidFill>
                          <a:sysClr val="windowText" lastClr="000000"/>
                        </a:solidFill>
                      </a:rPr>
                      <a:pPr>
                        <a:defRPr b="1">
                          <a:solidFill>
                            <a:sysClr val="windowText" lastClr="000000"/>
                          </a:solidFill>
                        </a:defRPr>
                      </a:pPr>
                      <a:t>[NOMBRE DE LA SERIE]</a:t>
                    </a:fld>
                    <a:r>
                      <a:rPr lang="en-US" baseline="0">
                        <a:solidFill>
                          <a:sysClr val="windowText" lastClr="000000"/>
                        </a:solidFill>
                      </a:rPr>
                      <a:t>, </a:t>
                    </a:r>
                    <a:fld id="{9134DBAB-6F56-4216-AF58-EC9F10DF6F08}" type="XVALUE">
                      <a:rPr lang="en-US" baseline="0">
                        <a:solidFill>
                          <a:sysClr val="windowText" lastClr="000000"/>
                        </a:solidFill>
                      </a:rPr>
                      <a:pPr>
                        <a:defRPr b="1">
                          <a:solidFill>
                            <a:sysClr val="windowText" lastClr="000000"/>
                          </a:solidFill>
                        </a:defRPr>
                      </a:pPr>
                      <a:t>[VALOR DE X]</a:t>
                    </a:fld>
                    <a:endParaRPr lang="en-US" baseline="0">
                      <a:solidFill>
                        <a:sysClr val="windowText" lastClr="000000"/>
                      </a:solidFill>
                    </a:endParaRPr>
                  </a:p>
                </c:rich>
              </c:tx>
              <c:spPr>
                <a:solidFill>
                  <a:srgbClr val="FAD496"/>
                </a:solidFill>
                <a:ln>
                  <a:noFill/>
                </a:ln>
                <a:effectLst/>
              </c:spPr>
              <c:showLegendKey val="0"/>
              <c:showVal val="0"/>
              <c:showCatName val="1"/>
              <c:showSerName val="1"/>
              <c:showPercent val="0"/>
              <c:showBubbleSize val="0"/>
              <c:extLst>
                <c:ext xmlns:c15="http://schemas.microsoft.com/office/drawing/2012/chart" uri="{CE6537A1-D6FC-4f65-9D91-7224C49458BB}">
                  <c15:layout>
                    <c:manualLayout>
                      <c:w val="0.2146869282700723"/>
                      <c:h val="5.9125555555555542E-2"/>
                    </c:manualLayout>
                  </c15:layout>
                  <c15:dlblFieldTable/>
                  <c15:showDataLabelsRange val="0"/>
                </c:ext>
                <c:ext xmlns:c16="http://schemas.microsoft.com/office/drawing/2014/chart" uri="{C3380CC4-5D6E-409C-BE32-E72D297353CC}">
                  <c16:uniqueId val="{0000001B-930A-43E9-81B7-7AF842221C07}"/>
                </c:ext>
              </c:extLst>
            </c:dLbl>
            <c:spPr>
              <a:solidFill>
                <a:srgbClr val="FAD496"/>
              </a:solidFill>
              <a:ln>
                <a:noFill/>
              </a:ln>
              <a:effectLst/>
            </c:spPr>
            <c:txPr>
              <a:bodyPr wrap="square" lIns="38100" tIns="19050" rIns="38100" bIns="19050" anchor="ctr">
                <a:spAutoFit/>
              </a:bodyPr>
              <a:lstStyle/>
              <a:p>
                <a:pPr>
                  <a:defRPr>
                    <a:solidFill>
                      <a:sysClr val="windowText" lastClr="000000"/>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'F8-9'!$H$84:$H$85</c:f>
              <c:numCache>
                <c:formatCode>0.0</c:formatCode>
                <c:ptCount val="2"/>
                <c:pt idx="0">
                  <c:v>7.7</c:v>
                </c:pt>
                <c:pt idx="1">
                  <c:v>7.7</c:v>
                </c:pt>
              </c:numCache>
            </c:numRef>
          </c:xVal>
          <c:yVal>
            <c:numRef>
              <c:f>'F8-9'!$G$84:$G$85</c:f>
              <c:numCache>
                <c:formatCode>0.0</c:formatCode>
                <c:ptCount val="2"/>
                <c:pt idx="0">
                  <c:v>0</c:v>
                </c:pt>
                <c:pt idx="1">
                  <c:v>1</c:v>
                </c:pt>
              </c:numCache>
            </c:numRef>
          </c:yVal>
          <c:smooth val="0"/>
          <c:extLst>
            <c:ext xmlns:c16="http://schemas.microsoft.com/office/drawing/2014/chart" uri="{C3380CC4-5D6E-409C-BE32-E72D297353CC}">
              <c16:uniqueId val="{0000001C-930A-43E9-81B7-7AF842221C07}"/>
            </c:ext>
          </c:extLst>
        </c:ser>
        <c:dLbls>
          <c:showLegendKey val="0"/>
          <c:showVal val="0"/>
          <c:showCatName val="0"/>
          <c:showSerName val="0"/>
          <c:showPercent val="0"/>
          <c:showBubbleSize val="0"/>
        </c:dLbls>
        <c:axId val="574219672"/>
        <c:axId val="414458776"/>
      </c:scatte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valAx>
        <c:axId val="414458776"/>
        <c:scaling>
          <c:orientation val="minMax"/>
          <c:max val="1"/>
        </c:scaling>
        <c:delete val="1"/>
        <c:axPos val="r"/>
        <c:numFmt formatCode="0.0" sourceLinked="1"/>
        <c:majorTickMark val="out"/>
        <c:minorTickMark val="none"/>
        <c:tickLblPos val="nextTo"/>
        <c:crossAx val="574219672"/>
        <c:crosses val="max"/>
        <c:crossBetween val="midCat"/>
      </c:valAx>
      <c:valAx>
        <c:axId val="574219672"/>
        <c:scaling>
          <c:orientation val="minMax"/>
        </c:scaling>
        <c:delete val="1"/>
        <c:axPos val="b"/>
        <c:numFmt formatCode="0.0" sourceLinked="1"/>
        <c:majorTickMark val="out"/>
        <c:minorTickMark val="none"/>
        <c:tickLblPos val="nextTo"/>
        <c:crossAx val="414458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'F74'!$C$5</c:f>
              <c:strCache>
                <c:ptCount val="1"/>
                <c:pt idx="0">
                  <c:v>trabajadores</c:v>
                </c:pt>
              </c:strCache>
            </c:strRef>
          </c:tx>
          <c:spPr>
            <a:solidFill>
              <a:srgbClr val="7C878E"/>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8E4B-4A6D-9013-48C9D211D774}"/>
              </c:ext>
            </c:extLst>
          </c:dPt>
          <c:dPt>
            <c:idx val="3"/>
            <c:invertIfNegative val="0"/>
            <c:bubble3D val="0"/>
            <c:spPr>
              <a:solidFill>
                <a:srgbClr val="7C878E"/>
              </a:solidFill>
              <a:ln>
                <a:noFill/>
              </a:ln>
              <a:effectLst/>
            </c:spPr>
            <c:extLst>
              <c:ext xmlns:c16="http://schemas.microsoft.com/office/drawing/2014/chart" uri="{C3380CC4-5D6E-409C-BE32-E72D297353CC}">
                <c16:uniqueId val="{00000003-8E4B-4A6D-9013-48C9D211D774}"/>
              </c:ext>
            </c:extLst>
          </c:dPt>
          <c:dPt>
            <c:idx val="6"/>
            <c:invertIfNegative val="0"/>
            <c:bubble3D val="0"/>
            <c:spPr>
              <a:solidFill>
                <a:srgbClr val="7C878E"/>
              </a:solidFill>
              <a:ln>
                <a:noFill/>
              </a:ln>
              <a:effectLst/>
            </c:spPr>
            <c:extLst>
              <c:ext xmlns:c16="http://schemas.microsoft.com/office/drawing/2014/chart" uri="{C3380CC4-5D6E-409C-BE32-E72D297353CC}">
                <c16:uniqueId val="{00000005-8E4B-4A6D-9013-48C9D211D774}"/>
              </c:ext>
            </c:extLst>
          </c:dPt>
          <c:dPt>
            <c:idx val="7"/>
            <c:invertIfNegative val="0"/>
            <c:bubble3D val="0"/>
            <c:spPr>
              <a:solidFill>
                <a:srgbClr val="7C878E"/>
              </a:solidFill>
              <a:ln>
                <a:noFill/>
              </a:ln>
              <a:effectLst/>
            </c:spPr>
            <c:extLst>
              <c:ext xmlns:c16="http://schemas.microsoft.com/office/drawing/2014/chart" uri="{C3380CC4-5D6E-409C-BE32-E72D297353CC}">
                <c16:uniqueId val="{00000007-8E4B-4A6D-9013-48C9D211D774}"/>
              </c:ext>
            </c:extLst>
          </c:dPt>
          <c:dPt>
            <c:idx val="10"/>
            <c:invertIfNegative val="0"/>
            <c:bubble3D val="0"/>
            <c:spPr>
              <a:solidFill>
                <a:srgbClr val="7C878E"/>
              </a:solidFill>
              <a:ln>
                <a:noFill/>
              </a:ln>
              <a:effectLst/>
            </c:spPr>
            <c:extLst>
              <c:ext xmlns:c16="http://schemas.microsoft.com/office/drawing/2014/chart" uri="{C3380CC4-5D6E-409C-BE32-E72D297353CC}">
                <c16:uniqueId val="{00000009-8E4B-4A6D-9013-48C9D211D774}"/>
              </c:ext>
            </c:extLst>
          </c:dPt>
          <c:dPt>
            <c:idx val="11"/>
            <c:invertIfNegative val="0"/>
            <c:bubble3D val="0"/>
            <c:spPr>
              <a:solidFill>
                <a:srgbClr val="7C878E"/>
              </a:solidFill>
              <a:ln>
                <a:noFill/>
              </a:ln>
              <a:effectLst/>
            </c:spPr>
            <c:extLst>
              <c:ext xmlns:c16="http://schemas.microsoft.com/office/drawing/2014/chart" uri="{C3380CC4-5D6E-409C-BE32-E72D297353CC}">
                <c16:uniqueId val="{0000000B-8E4B-4A6D-9013-48C9D211D774}"/>
              </c:ext>
            </c:extLst>
          </c:dPt>
          <c:dPt>
            <c:idx val="14"/>
            <c:invertIfNegative val="0"/>
            <c:bubble3D val="0"/>
            <c:spPr>
              <a:solidFill>
                <a:srgbClr val="7C878E"/>
              </a:solidFill>
              <a:ln>
                <a:noFill/>
              </a:ln>
              <a:effectLst/>
            </c:spPr>
            <c:extLst>
              <c:ext xmlns:c16="http://schemas.microsoft.com/office/drawing/2014/chart" uri="{C3380CC4-5D6E-409C-BE32-E72D297353CC}">
                <c16:uniqueId val="{0000000D-8E4B-4A6D-9013-48C9D211D774}"/>
              </c:ext>
            </c:extLst>
          </c:dPt>
          <c:dPt>
            <c:idx val="15"/>
            <c:invertIfNegative val="0"/>
            <c:bubble3D val="0"/>
            <c:spPr>
              <a:solidFill>
                <a:srgbClr val="7C878E"/>
              </a:solidFill>
              <a:ln>
                <a:noFill/>
              </a:ln>
              <a:effectLst/>
            </c:spPr>
            <c:extLst>
              <c:ext xmlns:c16="http://schemas.microsoft.com/office/drawing/2014/chart" uri="{C3380CC4-5D6E-409C-BE32-E72D297353CC}">
                <c16:uniqueId val="{0000000F-8E4B-4A6D-9013-48C9D211D774}"/>
              </c:ext>
            </c:extLst>
          </c:dPt>
          <c:dPt>
            <c:idx val="18"/>
            <c:invertIfNegative val="0"/>
            <c:bubble3D val="0"/>
            <c:spPr>
              <a:solidFill>
                <a:srgbClr val="7C878E"/>
              </a:solidFill>
              <a:ln>
                <a:noFill/>
              </a:ln>
              <a:effectLst/>
            </c:spPr>
            <c:extLst>
              <c:ext xmlns:c16="http://schemas.microsoft.com/office/drawing/2014/chart" uri="{C3380CC4-5D6E-409C-BE32-E72D297353CC}">
                <c16:uniqueId val="{00000011-8E4B-4A6D-9013-48C9D211D774}"/>
              </c:ext>
            </c:extLst>
          </c:dPt>
          <c:dPt>
            <c:idx val="19"/>
            <c:invertIfNegative val="0"/>
            <c:bubble3D val="0"/>
            <c:spPr>
              <a:solidFill>
                <a:srgbClr val="7C878E"/>
              </a:solidFill>
              <a:ln>
                <a:noFill/>
              </a:ln>
              <a:effectLst/>
            </c:spPr>
            <c:extLst>
              <c:ext xmlns:c16="http://schemas.microsoft.com/office/drawing/2014/chart" uri="{C3380CC4-5D6E-409C-BE32-E72D297353CC}">
                <c16:uniqueId val="{00000013-8E4B-4A6D-9013-48C9D211D774}"/>
              </c:ext>
            </c:extLst>
          </c:dPt>
          <c:dPt>
            <c:idx val="22"/>
            <c:invertIfNegative val="0"/>
            <c:bubble3D val="0"/>
            <c:spPr>
              <a:solidFill>
                <a:srgbClr val="7C878E"/>
              </a:solidFill>
              <a:ln>
                <a:noFill/>
              </a:ln>
              <a:effectLst/>
            </c:spPr>
            <c:extLst>
              <c:ext xmlns:c16="http://schemas.microsoft.com/office/drawing/2014/chart" uri="{C3380CC4-5D6E-409C-BE32-E72D297353CC}">
                <c16:uniqueId val="{00000015-8E4B-4A6D-9013-48C9D211D774}"/>
              </c:ext>
            </c:extLst>
          </c:dPt>
          <c:dPt>
            <c:idx val="23"/>
            <c:invertIfNegative val="0"/>
            <c:bubble3D val="0"/>
            <c:spPr>
              <a:solidFill>
                <a:srgbClr val="7C878E"/>
              </a:solidFill>
              <a:ln>
                <a:noFill/>
              </a:ln>
              <a:effectLst/>
            </c:spPr>
            <c:extLst>
              <c:ext xmlns:c16="http://schemas.microsoft.com/office/drawing/2014/chart" uri="{C3380CC4-5D6E-409C-BE32-E72D297353CC}">
                <c16:uniqueId val="{00000017-8E4B-4A6D-9013-48C9D211D774}"/>
              </c:ext>
            </c:extLst>
          </c:dPt>
          <c:dPt>
            <c:idx val="26"/>
            <c:invertIfNegative val="0"/>
            <c:bubble3D val="0"/>
            <c:spPr>
              <a:solidFill>
                <a:srgbClr val="7C878E"/>
              </a:solidFill>
              <a:ln>
                <a:noFill/>
              </a:ln>
              <a:effectLst/>
            </c:spPr>
            <c:extLst>
              <c:ext xmlns:c16="http://schemas.microsoft.com/office/drawing/2014/chart" uri="{C3380CC4-5D6E-409C-BE32-E72D297353CC}">
                <c16:uniqueId val="{00000019-8E4B-4A6D-9013-48C9D211D774}"/>
              </c:ext>
            </c:extLst>
          </c:dPt>
          <c:dPt>
            <c:idx val="27"/>
            <c:invertIfNegative val="0"/>
            <c:bubble3D val="0"/>
            <c:spPr>
              <a:solidFill>
                <a:srgbClr val="7C878E"/>
              </a:solidFill>
              <a:ln>
                <a:noFill/>
              </a:ln>
              <a:effectLst/>
            </c:spPr>
            <c:extLst>
              <c:ext xmlns:c16="http://schemas.microsoft.com/office/drawing/2014/chart" uri="{C3380CC4-5D6E-409C-BE32-E72D297353CC}">
                <c16:uniqueId val="{0000001B-8E4B-4A6D-9013-48C9D211D774}"/>
              </c:ext>
            </c:extLst>
          </c:dPt>
          <c:dPt>
            <c:idx val="31"/>
            <c:invertIfNegative val="0"/>
            <c:bubble3D val="0"/>
            <c:spPr>
              <a:solidFill>
                <a:srgbClr val="7C878E"/>
              </a:solidFill>
              <a:ln>
                <a:noFill/>
              </a:ln>
              <a:effectLst/>
            </c:spPr>
            <c:extLst>
              <c:ext xmlns:c16="http://schemas.microsoft.com/office/drawing/2014/chart" uri="{C3380CC4-5D6E-409C-BE32-E72D297353CC}">
                <c16:uniqueId val="{0000001D-8E4B-4A6D-9013-48C9D211D774}"/>
              </c:ext>
            </c:extLst>
          </c:dPt>
          <c:dPt>
            <c:idx val="86"/>
            <c:invertIfNegative val="0"/>
            <c:bubble3D val="0"/>
            <c:spPr>
              <a:solidFill>
                <a:srgbClr val="7C878E"/>
              </a:solidFill>
              <a:ln>
                <a:noFill/>
              </a:ln>
              <a:effectLst/>
            </c:spPr>
            <c:extLst>
              <c:ext xmlns:c16="http://schemas.microsoft.com/office/drawing/2014/chart" uri="{C3380CC4-5D6E-409C-BE32-E72D297353CC}">
                <c16:uniqueId val="{0000001F-8E4B-4A6D-9013-48C9D211D774}"/>
              </c:ext>
            </c:extLst>
          </c:dPt>
          <c:dPt>
            <c:idx val="87"/>
            <c:invertIfNegative val="0"/>
            <c:bubble3D val="0"/>
            <c:spPr>
              <a:solidFill>
                <a:srgbClr val="FBBB27"/>
              </a:solidFill>
              <a:ln>
                <a:noFill/>
              </a:ln>
              <a:effectLst/>
            </c:spPr>
            <c:extLst>
              <c:ext xmlns:c16="http://schemas.microsoft.com/office/drawing/2014/chart" uri="{C3380CC4-5D6E-409C-BE32-E72D297353CC}">
                <c16:uniqueId val="{00000021-8E4B-4A6D-9013-48C9D211D774}"/>
              </c:ext>
            </c:extLst>
          </c:dPt>
          <c:dLbls>
            <c:dLbl>
              <c:idx val="87"/>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E4B-4A6D-9013-48C9D211D77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'F74'!$A$6:$B$93</c:f>
              <c:multiLvlStrCache>
                <c:ptCount val="88"/>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 jun</c:v>
                  </c:pt>
                  <c:pt idx="78">
                    <c:v> jul</c:v>
                  </c:pt>
                  <c:pt idx="79">
                    <c:v> ago</c:v>
                  </c:pt>
                  <c:pt idx="80">
                    <c:v> sep</c:v>
                  </c:pt>
                  <c:pt idx="81">
                    <c:v> oct</c:v>
                  </c:pt>
                  <c:pt idx="82">
                    <c:v> nov</c:v>
                  </c:pt>
                  <c:pt idx="83">
                    <c:v> dic</c:v>
                  </c:pt>
                  <c:pt idx="84">
                    <c:v> ene</c:v>
                  </c:pt>
                  <c:pt idx="85">
                    <c:v> feb</c:v>
                  </c:pt>
                  <c:pt idx="86">
                    <c:v> mar</c:v>
                  </c:pt>
                  <c:pt idx="87">
                    <c:v> abr</c:v>
                  </c:pt>
                </c:lvl>
                <c:lvl>
                  <c:pt idx="0">
                    <c:v> 2015</c:v>
                  </c:pt>
                  <c:pt idx="12">
                    <c:v> 2016</c:v>
                  </c:pt>
                  <c:pt idx="24">
                    <c:v> 2017</c:v>
                  </c:pt>
                  <c:pt idx="36">
                    <c:v> 2018</c:v>
                  </c:pt>
                  <c:pt idx="48">
                    <c:v> 2019</c:v>
                  </c:pt>
                  <c:pt idx="60">
                    <c:v> 2020</c:v>
                  </c:pt>
                  <c:pt idx="72">
                    <c:v> 2021</c:v>
                  </c:pt>
                  <c:pt idx="84">
                    <c:v> 2022</c:v>
                  </c:pt>
                </c:lvl>
              </c:multiLvlStrCache>
            </c:multiLvlStrRef>
          </c:cat>
          <c:val>
            <c:numRef>
              <c:f>'F74'!$C$6:$C$93</c:f>
              <c:numCache>
                <c:formatCode>_-* #,##0_-;\-* #,##0_-;_-* "-"??_-;_-@_-</c:formatCode>
                <c:ptCount val="88"/>
                <c:pt idx="0">
                  <c:v>105324</c:v>
                </c:pt>
                <c:pt idx="1">
                  <c:v>106367</c:v>
                </c:pt>
                <c:pt idx="2">
                  <c:v>106891</c:v>
                </c:pt>
                <c:pt idx="3">
                  <c:v>107285</c:v>
                </c:pt>
                <c:pt idx="4">
                  <c:v>106928</c:v>
                </c:pt>
                <c:pt idx="5">
                  <c:v>106609</c:v>
                </c:pt>
                <c:pt idx="6">
                  <c:v>108348</c:v>
                </c:pt>
                <c:pt idx="7">
                  <c:v>108082</c:v>
                </c:pt>
                <c:pt idx="8">
                  <c:v>108492</c:v>
                </c:pt>
                <c:pt idx="9">
                  <c:v>110258</c:v>
                </c:pt>
                <c:pt idx="10">
                  <c:v>112567</c:v>
                </c:pt>
                <c:pt idx="11">
                  <c:v>112703</c:v>
                </c:pt>
                <c:pt idx="12">
                  <c:v>112089</c:v>
                </c:pt>
                <c:pt idx="13">
                  <c:v>113118</c:v>
                </c:pt>
                <c:pt idx="14">
                  <c:v>113279</c:v>
                </c:pt>
                <c:pt idx="15">
                  <c:v>112873</c:v>
                </c:pt>
                <c:pt idx="16">
                  <c:v>112578</c:v>
                </c:pt>
                <c:pt idx="17">
                  <c:v>113340</c:v>
                </c:pt>
                <c:pt idx="18">
                  <c:v>114966</c:v>
                </c:pt>
                <c:pt idx="19">
                  <c:v>113363</c:v>
                </c:pt>
                <c:pt idx="20">
                  <c:v>113523</c:v>
                </c:pt>
                <c:pt idx="21">
                  <c:v>114143</c:v>
                </c:pt>
                <c:pt idx="22">
                  <c:v>115374</c:v>
                </c:pt>
                <c:pt idx="23">
                  <c:v>115738</c:v>
                </c:pt>
                <c:pt idx="24">
                  <c:v>116118</c:v>
                </c:pt>
                <c:pt idx="25">
                  <c:v>117662</c:v>
                </c:pt>
                <c:pt idx="26">
                  <c:v>118916</c:v>
                </c:pt>
                <c:pt idx="27">
                  <c:v>118516</c:v>
                </c:pt>
                <c:pt idx="28">
                  <c:v>117677</c:v>
                </c:pt>
                <c:pt idx="29">
                  <c:v>118993</c:v>
                </c:pt>
                <c:pt idx="30">
                  <c:v>121169</c:v>
                </c:pt>
                <c:pt idx="31">
                  <c:v>121224</c:v>
                </c:pt>
                <c:pt idx="32">
                  <c:v>121311</c:v>
                </c:pt>
                <c:pt idx="33">
                  <c:v>121963</c:v>
                </c:pt>
                <c:pt idx="34">
                  <c:v>123560</c:v>
                </c:pt>
                <c:pt idx="35">
                  <c:v>122756</c:v>
                </c:pt>
                <c:pt idx="36">
                  <c:v>122331</c:v>
                </c:pt>
                <c:pt idx="37">
                  <c:v>122603</c:v>
                </c:pt>
                <c:pt idx="38">
                  <c:v>122822</c:v>
                </c:pt>
                <c:pt idx="39">
                  <c:v>122918</c:v>
                </c:pt>
                <c:pt idx="40">
                  <c:v>122079</c:v>
                </c:pt>
                <c:pt idx="41">
                  <c:v>122022</c:v>
                </c:pt>
                <c:pt idx="42">
                  <c:v>122975</c:v>
                </c:pt>
                <c:pt idx="43">
                  <c:v>122836</c:v>
                </c:pt>
                <c:pt idx="44">
                  <c:v>123233</c:v>
                </c:pt>
                <c:pt idx="45">
                  <c:v>124543</c:v>
                </c:pt>
                <c:pt idx="46">
                  <c:v>125780</c:v>
                </c:pt>
                <c:pt idx="47">
                  <c:v>125509</c:v>
                </c:pt>
                <c:pt idx="48">
                  <c:v>125514</c:v>
                </c:pt>
                <c:pt idx="49">
                  <c:v>126770</c:v>
                </c:pt>
                <c:pt idx="50">
                  <c:v>127506</c:v>
                </c:pt>
                <c:pt idx="51">
                  <c:v>128837</c:v>
                </c:pt>
                <c:pt idx="52">
                  <c:v>128606</c:v>
                </c:pt>
                <c:pt idx="53">
                  <c:v>129478</c:v>
                </c:pt>
                <c:pt idx="54">
                  <c:v>130724</c:v>
                </c:pt>
                <c:pt idx="55">
                  <c:v>129151</c:v>
                </c:pt>
                <c:pt idx="56">
                  <c:v>129378</c:v>
                </c:pt>
                <c:pt idx="57">
                  <c:v>130695</c:v>
                </c:pt>
                <c:pt idx="58">
                  <c:v>131903</c:v>
                </c:pt>
                <c:pt idx="59">
                  <c:v>130985</c:v>
                </c:pt>
                <c:pt idx="60">
                  <c:v>130255</c:v>
                </c:pt>
                <c:pt idx="61">
                  <c:v>131946</c:v>
                </c:pt>
                <c:pt idx="62">
                  <c:v>127827</c:v>
                </c:pt>
                <c:pt idx="63">
                  <c:v>117956</c:v>
                </c:pt>
                <c:pt idx="64">
                  <c:v>113515</c:v>
                </c:pt>
                <c:pt idx="65">
                  <c:v>110253</c:v>
                </c:pt>
                <c:pt idx="66">
                  <c:v>110007</c:v>
                </c:pt>
                <c:pt idx="67">
                  <c:v>109718</c:v>
                </c:pt>
                <c:pt idx="68">
                  <c:v>109645</c:v>
                </c:pt>
                <c:pt idx="69">
                  <c:v>111091</c:v>
                </c:pt>
                <c:pt idx="70">
                  <c:v>112630</c:v>
                </c:pt>
                <c:pt idx="71">
                  <c:v>112226</c:v>
                </c:pt>
                <c:pt idx="72">
                  <c:v>110277</c:v>
                </c:pt>
                <c:pt idx="73">
                  <c:v>109926</c:v>
                </c:pt>
                <c:pt idx="74">
                  <c:v>110564</c:v>
                </c:pt>
                <c:pt idx="75">
                  <c:v>111454</c:v>
                </c:pt>
                <c:pt idx="76">
                  <c:v>112774</c:v>
                </c:pt>
                <c:pt idx="77">
                  <c:v>117956</c:v>
                </c:pt>
                <c:pt idx="78">
                  <c:v>123830</c:v>
                </c:pt>
                <c:pt idx="79">
                  <c:v>122663</c:v>
                </c:pt>
                <c:pt idx="80">
                  <c:v>121731</c:v>
                </c:pt>
                <c:pt idx="81">
                  <c:v>123708</c:v>
                </c:pt>
                <c:pt idx="82">
                  <c:v>126082</c:v>
                </c:pt>
                <c:pt idx="83">
                  <c:v>126998</c:v>
                </c:pt>
                <c:pt idx="84">
                  <c:v>127062</c:v>
                </c:pt>
                <c:pt idx="85">
                  <c:v>128939</c:v>
                </c:pt>
                <c:pt idx="86">
                  <c:v>129615</c:v>
                </c:pt>
                <c:pt idx="87">
                  <c:v>130420</c:v>
                </c:pt>
              </c:numCache>
            </c:numRef>
          </c:val>
          <c:extLst>
            <c:ext xmlns:c16="http://schemas.microsoft.com/office/drawing/2014/chart" uri="{C3380CC4-5D6E-409C-BE32-E72D297353CC}">
              <c16:uniqueId val="{00000022-8E4B-4A6D-9013-48C9D211D774}"/>
            </c:ext>
          </c:extLst>
        </c:ser>
        <c:dLbls>
          <c:showLegendKey val="0"/>
          <c:showVal val="0"/>
          <c:showCatName val="0"/>
          <c:showSerName val="0"/>
          <c:showPercent val="0"/>
          <c:showBubbleSize val="0"/>
        </c:dLbls>
        <c:gapWidth val="50"/>
        <c:axId val="298196847"/>
        <c:axId val="394456927"/>
      </c:bar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'F75'!$C$5</c:f>
              <c:strCache>
                <c:ptCount val="1"/>
                <c:pt idx="0">
                  <c:v>trabajadores</c:v>
                </c:pt>
              </c:strCache>
            </c:strRef>
          </c:tx>
          <c:spPr>
            <a:solidFill>
              <a:srgbClr val="7C878E"/>
            </a:solidFill>
            <a:ln>
              <a:noFill/>
            </a:ln>
            <a:effectLst/>
          </c:spPr>
          <c:invertIfNegative val="0"/>
          <c:dPt>
            <c:idx val="7"/>
            <c:invertIfNegative val="0"/>
            <c:bubble3D val="0"/>
            <c:spPr>
              <a:solidFill>
                <a:srgbClr val="FBBB27"/>
              </a:solidFill>
              <a:ln>
                <a:noFill/>
              </a:ln>
              <a:effectLst/>
            </c:spPr>
            <c:extLst>
              <c:ext xmlns:c16="http://schemas.microsoft.com/office/drawing/2014/chart" uri="{C3380CC4-5D6E-409C-BE32-E72D297353CC}">
                <c16:uniqueId val="{00000001-B78B-4179-91D2-63FEEE012E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'F75'!$B$6:$B$13</c:f>
              <c:numCache>
                <c:formatCode>General</c:formatCode>
                <c:ptCount val="8"/>
                <c:pt idx="0">
                  <c:v>2015</c:v>
                </c:pt>
                <c:pt idx="1">
                  <c:v>2016</c:v>
                </c:pt>
                <c:pt idx="2">
                  <c:v>2017</c:v>
                </c:pt>
                <c:pt idx="3">
                  <c:v>2018</c:v>
                </c:pt>
                <c:pt idx="4">
                  <c:v>2019</c:v>
                </c:pt>
                <c:pt idx="5">
                  <c:v>2020</c:v>
                </c:pt>
                <c:pt idx="6">
                  <c:v>2021</c:v>
                </c:pt>
                <c:pt idx="7">
                  <c:v>2022</c:v>
                </c:pt>
              </c:numCache>
            </c:numRef>
          </c:cat>
          <c:val>
            <c:numRef>
              <c:f>'F75'!$C$6:$C$13</c:f>
              <c:numCache>
                <c:formatCode>_-* #,##0_-;\-* #,##0_-;_-* "-"??_-;_-@_-</c:formatCode>
                <c:ptCount val="8"/>
                <c:pt idx="0">
                  <c:v>107285</c:v>
                </c:pt>
                <c:pt idx="1">
                  <c:v>112873</c:v>
                </c:pt>
                <c:pt idx="2">
                  <c:v>118516</c:v>
                </c:pt>
                <c:pt idx="3">
                  <c:v>122918</c:v>
                </c:pt>
                <c:pt idx="4">
                  <c:v>128837</c:v>
                </c:pt>
                <c:pt idx="5">
                  <c:v>117956</c:v>
                </c:pt>
                <c:pt idx="6">
                  <c:v>111454</c:v>
                </c:pt>
                <c:pt idx="7">
                  <c:v>130420</c:v>
                </c:pt>
              </c:numCache>
            </c:numRef>
          </c:val>
          <c:extLst>
            <c:ext xmlns:c16="http://schemas.microsoft.com/office/drawing/2014/chart" uri="{C3380CC4-5D6E-409C-BE32-E72D297353CC}">
              <c16:uniqueId val="{00000002-B78B-4179-91D2-63FEEE012E94}"/>
            </c:ext>
          </c:extLst>
        </c:ser>
        <c:dLbls>
          <c:showLegendKey val="0"/>
          <c:showVal val="0"/>
          <c:showCatName val="0"/>
          <c:showSerName val="0"/>
          <c:showPercent val="0"/>
          <c:showBubbleSize val="0"/>
        </c:dLbls>
        <c:gapWidth val="219"/>
        <c:overlap val="-27"/>
        <c:axId val="627808480"/>
        <c:axId val="481660800"/>
      </c:barChart>
      <c:catAx>
        <c:axId val="62780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481660800"/>
        <c:crosses val="autoZero"/>
        <c:auto val="1"/>
        <c:lblAlgn val="ctr"/>
        <c:lblOffset val="100"/>
        <c:noMultiLvlLbl val="0"/>
      </c:catAx>
      <c:valAx>
        <c:axId val="4816608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2780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'F76-77'!$F$5</c:f>
              <c:strCache>
                <c:ptCount val="1"/>
                <c:pt idx="0">
                  <c:v>Variación absoluta mensual</c:v>
                </c:pt>
              </c:strCache>
            </c:strRef>
          </c:tx>
          <c:spPr>
            <a:solidFill>
              <a:srgbClr val="FBBB27"/>
            </a:solidFill>
            <a:ln w="28575" cap="rnd">
              <a:noFill/>
              <a:round/>
            </a:ln>
            <a:effectLst/>
          </c:spPr>
          <c:invertIfNegative val="0"/>
          <c:cat>
            <c:multiLvlStrRef>
              <c:f>'F76-77'!$A$18:$B$93</c:f>
              <c:multiLvlStrCache>
                <c:ptCount val="76"/>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lvl>
                <c:lvl>
                  <c:pt idx="0">
                    <c:v> 2016</c:v>
                  </c:pt>
                  <c:pt idx="12">
                    <c:v> 2017</c:v>
                  </c:pt>
                  <c:pt idx="24">
                    <c:v> 2018</c:v>
                  </c:pt>
                  <c:pt idx="36">
                    <c:v> 2019</c:v>
                  </c:pt>
                  <c:pt idx="48">
                    <c:v> 2020</c:v>
                  </c:pt>
                  <c:pt idx="60">
                    <c:v> 2021</c:v>
                  </c:pt>
                  <c:pt idx="72">
                    <c:v> 2022</c:v>
                  </c:pt>
                </c:lvl>
              </c:multiLvlStrCache>
            </c:multiLvlStrRef>
          </c:cat>
          <c:val>
            <c:numRef>
              <c:f>'F76-77'!$F$18:$F$93</c:f>
              <c:numCache>
                <c:formatCode>_-* #,##0_-;\-* #,##0_-;_-* "-"??_-;_-@_-</c:formatCode>
                <c:ptCount val="76"/>
                <c:pt idx="0">
                  <c:v>-614</c:v>
                </c:pt>
                <c:pt idx="1">
                  <c:v>1029</c:v>
                </c:pt>
                <c:pt idx="2">
                  <c:v>161</c:v>
                </c:pt>
                <c:pt idx="3">
                  <c:v>-406</c:v>
                </c:pt>
                <c:pt idx="4">
                  <c:v>-295</c:v>
                </c:pt>
                <c:pt idx="5">
                  <c:v>762</c:v>
                </c:pt>
                <c:pt idx="6">
                  <c:v>1626</c:v>
                </c:pt>
                <c:pt idx="7">
                  <c:v>-1603</c:v>
                </c:pt>
                <c:pt idx="8">
                  <c:v>160</c:v>
                </c:pt>
                <c:pt idx="9">
                  <c:v>620</c:v>
                </c:pt>
                <c:pt idx="10">
                  <c:v>1231</c:v>
                </c:pt>
                <c:pt idx="11">
                  <c:v>364</c:v>
                </c:pt>
                <c:pt idx="12">
                  <c:v>380</c:v>
                </c:pt>
                <c:pt idx="13">
                  <c:v>1544</c:v>
                </c:pt>
                <c:pt idx="14">
                  <c:v>1254</c:v>
                </c:pt>
                <c:pt idx="15">
                  <c:v>-400</c:v>
                </c:pt>
                <c:pt idx="16">
                  <c:v>-839</c:v>
                </c:pt>
                <c:pt idx="17">
                  <c:v>1316</c:v>
                </c:pt>
                <c:pt idx="18">
                  <c:v>2176</c:v>
                </c:pt>
                <c:pt idx="19">
                  <c:v>55</c:v>
                </c:pt>
                <c:pt idx="20">
                  <c:v>87</c:v>
                </c:pt>
                <c:pt idx="21">
                  <c:v>652</c:v>
                </c:pt>
                <c:pt idx="22">
                  <c:v>1597</c:v>
                </c:pt>
                <c:pt idx="23">
                  <c:v>-804</c:v>
                </c:pt>
                <c:pt idx="24">
                  <c:v>-425</c:v>
                </c:pt>
                <c:pt idx="25">
                  <c:v>272</c:v>
                </c:pt>
                <c:pt idx="26">
                  <c:v>219</c:v>
                </c:pt>
                <c:pt idx="27">
                  <c:v>96</c:v>
                </c:pt>
                <c:pt idx="28">
                  <c:v>-839</c:v>
                </c:pt>
                <c:pt idx="29">
                  <c:v>-57</c:v>
                </c:pt>
                <c:pt idx="30">
                  <c:v>953</c:v>
                </c:pt>
                <c:pt idx="31">
                  <c:v>-139</c:v>
                </c:pt>
                <c:pt idx="32">
                  <c:v>397</c:v>
                </c:pt>
                <c:pt idx="33">
                  <c:v>1310</c:v>
                </c:pt>
                <c:pt idx="34">
                  <c:v>1237</c:v>
                </c:pt>
                <c:pt idx="35">
                  <c:v>-271</c:v>
                </c:pt>
                <c:pt idx="36">
                  <c:v>5</c:v>
                </c:pt>
                <c:pt idx="37">
                  <c:v>1256</c:v>
                </c:pt>
                <c:pt idx="38">
                  <c:v>736</c:v>
                </c:pt>
                <c:pt idx="39">
                  <c:v>1331</c:v>
                </c:pt>
                <c:pt idx="40">
                  <c:v>-231</c:v>
                </c:pt>
                <c:pt idx="41">
                  <c:v>872</c:v>
                </c:pt>
                <c:pt idx="42">
                  <c:v>1246</c:v>
                </c:pt>
                <c:pt idx="43">
                  <c:v>-1573</c:v>
                </c:pt>
                <c:pt idx="44">
                  <c:v>227</c:v>
                </c:pt>
                <c:pt idx="45">
                  <c:v>1317</c:v>
                </c:pt>
                <c:pt idx="46">
                  <c:v>1208</c:v>
                </c:pt>
                <c:pt idx="47">
                  <c:v>-918</c:v>
                </c:pt>
                <c:pt idx="48">
                  <c:v>-730</c:v>
                </c:pt>
                <c:pt idx="49">
                  <c:v>1691</c:v>
                </c:pt>
                <c:pt idx="50">
                  <c:v>-4119</c:v>
                </c:pt>
                <c:pt idx="51">
                  <c:v>-9871</c:v>
                </c:pt>
                <c:pt idx="52">
                  <c:v>-4441</c:v>
                </c:pt>
                <c:pt idx="53">
                  <c:v>-3262</c:v>
                </c:pt>
                <c:pt idx="54">
                  <c:v>-246</c:v>
                </c:pt>
                <c:pt idx="55">
                  <c:v>-289</c:v>
                </c:pt>
                <c:pt idx="56">
                  <c:v>-73</c:v>
                </c:pt>
                <c:pt idx="57">
                  <c:v>1446</c:v>
                </c:pt>
                <c:pt idx="58">
                  <c:v>1539</c:v>
                </c:pt>
                <c:pt idx="59">
                  <c:v>-404</c:v>
                </c:pt>
                <c:pt idx="60">
                  <c:v>-1949</c:v>
                </c:pt>
                <c:pt idx="61">
                  <c:v>-351</c:v>
                </c:pt>
                <c:pt idx="62">
                  <c:v>638</c:v>
                </c:pt>
                <c:pt idx="63">
                  <c:v>890</c:v>
                </c:pt>
                <c:pt idx="64">
                  <c:v>1320</c:v>
                </c:pt>
                <c:pt idx="65">
                  <c:v>5182</c:v>
                </c:pt>
                <c:pt idx="66">
                  <c:v>5874</c:v>
                </c:pt>
                <c:pt idx="67">
                  <c:v>-1167</c:v>
                </c:pt>
                <c:pt idx="68">
                  <c:v>-932</c:v>
                </c:pt>
                <c:pt idx="69">
                  <c:v>1977</c:v>
                </c:pt>
                <c:pt idx="70">
                  <c:v>2374</c:v>
                </c:pt>
                <c:pt idx="71">
                  <c:v>916</c:v>
                </c:pt>
                <c:pt idx="72">
                  <c:v>64</c:v>
                </c:pt>
                <c:pt idx="73">
                  <c:v>1877</c:v>
                </c:pt>
                <c:pt idx="74">
                  <c:v>676</c:v>
                </c:pt>
                <c:pt idx="75">
                  <c:v>805</c:v>
                </c:pt>
              </c:numCache>
            </c:numRef>
          </c:val>
          <c:extLst>
            <c:ext xmlns:c16="http://schemas.microsoft.com/office/drawing/2014/chart" uri="{C3380CC4-5D6E-409C-BE32-E72D297353CC}">
              <c16:uniqueId val="{00000000-1B03-4C34-ACBD-446FF4421EF0}"/>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'F76-77'!$G$5</c:f>
              <c:strCache>
                <c:ptCount val="1"/>
                <c:pt idx="0">
                  <c:v>Variación porcentual mensual</c:v>
                </c:pt>
              </c:strCache>
            </c:strRef>
          </c:tx>
          <c:spPr>
            <a:ln w="12700" cap="rnd">
              <a:solidFill>
                <a:srgbClr val="7C878E"/>
              </a:solidFill>
              <a:round/>
            </a:ln>
            <a:effectLst/>
          </c:spPr>
          <c:marker>
            <c:symbol val="none"/>
          </c:marker>
          <c:cat>
            <c:multiLvlStrRef>
              <c:f>'F76-77'!$A$18:$B$93</c:f>
              <c:multiLvlStrCache>
                <c:ptCount val="76"/>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lvl>
                <c:lvl>
                  <c:pt idx="0">
                    <c:v> 2016</c:v>
                  </c:pt>
                  <c:pt idx="12">
                    <c:v> 2017</c:v>
                  </c:pt>
                  <c:pt idx="24">
                    <c:v> 2018</c:v>
                  </c:pt>
                  <c:pt idx="36">
                    <c:v> 2019</c:v>
                  </c:pt>
                  <c:pt idx="48">
                    <c:v> 2020</c:v>
                  </c:pt>
                  <c:pt idx="60">
                    <c:v> 2021</c:v>
                  </c:pt>
                  <c:pt idx="72">
                    <c:v> 2022</c:v>
                  </c:pt>
                </c:lvl>
              </c:multiLvlStrCache>
            </c:multiLvlStrRef>
          </c:cat>
          <c:val>
            <c:numRef>
              <c:f>'F76-77'!$G$18:$G$93</c:f>
              <c:numCache>
                <c:formatCode>0.0%</c:formatCode>
                <c:ptCount val="76"/>
                <c:pt idx="0">
                  <c:v>-5.4479472596115457E-3</c:v>
                </c:pt>
                <c:pt idx="1">
                  <c:v>9.1802050156572015E-3</c:v>
                </c:pt>
                <c:pt idx="2">
                  <c:v>1.4232924910270691E-3</c:v>
                </c:pt>
                <c:pt idx="3">
                  <c:v>-3.5840711870690949E-3</c:v>
                </c:pt>
                <c:pt idx="4">
                  <c:v>-2.6135568293568878E-3</c:v>
                </c:pt>
                <c:pt idx="5">
                  <c:v>6.768640409316207E-3</c:v>
                </c:pt>
                <c:pt idx="6">
                  <c:v>1.4346214928533616E-2</c:v>
                </c:pt>
                <c:pt idx="7">
                  <c:v>-1.3943252787780734E-2</c:v>
                </c:pt>
                <c:pt idx="8">
                  <c:v>1.4113952524192196E-3</c:v>
                </c:pt>
                <c:pt idx="9">
                  <c:v>5.4614483408648466E-3</c:v>
                </c:pt>
                <c:pt idx="10">
                  <c:v>1.0784717415873071E-2</c:v>
                </c:pt>
                <c:pt idx="11">
                  <c:v>3.1549569227035555E-3</c:v>
                </c:pt>
                <c:pt idx="12">
                  <c:v>3.283277748017073E-3</c:v>
                </c:pt>
                <c:pt idx="13">
                  <c:v>1.3296818753337122E-2</c:v>
                </c:pt>
                <c:pt idx="14">
                  <c:v>1.065764647889718E-2</c:v>
                </c:pt>
                <c:pt idx="15">
                  <c:v>-3.3637189276464058E-3</c:v>
                </c:pt>
                <c:pt idx="16">
                  <c:v>-7.0792129332748321E-3</c:v>
                </c:pt>
                <c:pt idx="17">
                  <c:v>1.1183153887335673E-2</c:v>
                </c:pt>
                <c:pt idx="18">
                  <c:v>1.8286789979242477E-2</c:v>
                </c:pt>
                <c:pt idx="19">
                  <c:v>4.5391147900865732E-4</c:v>
                </c:pt>
                <c:pt idx="20">
                  <c:v>7.1767966739259554E-4</c:v>
                </c:pt>
                <c:pt idx="21">
                  <c:v>5.3746156572775762E-3</c:v>
                </c:pt>
                <c:pt idx="22">
                  <c:v>1.3094135106548707E-2</c:v>
                </c:pt>
                <c:pt idx="23">
                  <c:v>-6.5069601812884426E-3</c:v>
                </c:pt>
                <c:pt idx="24">
                  <c:v>-3.4621525628075207E-3</c:v>
                </c:pt>
                <c:pt idx="25">
                  <c:v>2.223475652124155E-3</c:v>
                </c:pt>
                <c:pt idx="26">
                  <c:v>1.7862531911943427E-3</c:v>
                </c:pt>
                <c:pt idx="27">
                  <c:v>7.8161892820504471E-4</c:v>
                </c:pt>
                <c:pt idx="28">
                  <c:v>-6.8256886704957777E-3</c:v>
                </c:pt>
                <c:pt idx="29">
                  <c:v>-4.6691077089425697E-4</c:v>
                </c:pt>
                <c:pt idx="30">
                  <c:v>7.8100670370916721E-3</c:v>
                </c:pt>
                <c:pt idx="31">
                  <c:v>-1.1303110388290302E-3</c:v>
                </c:pt>
                <c:pt idx="32">
                  <c:v>3.2319515451496306E-3</c:v>
                </c:pt>
                <c:pt idx="33">
                  <c:v>1.0630269489503623E-2</c:v>
                </c:pt>
                <c:pt idx="34">
                  <c:v>9.9323125346265952E-3</c:v>
                </c:pt>
                <c:pt idx="35">
                  <c:v>-2.1545555732230878E-3</c:v>
                </c:pt>
                <c:pt idx="36">
                  <c:v>3.9837780557569573E-5</c:v>
                </c:pt>
                <c:pt idx="37">
                  <c:v>1.0006851825294389E-2</c:v>
                </c:pt>
                <c:pt idx="38">
                  <c:v>5.8057900134101132E-3</c:v>
                </c:pt>
                <c:pt idx="39">
                  <c:v>1.0438724452182642E-2</c:v>
                </c:pt>
                <c:pt idx="40">
                  <c:v>-1.792963201564768E-3</c:v>
                </c:pt>
                <c:pt idx="41">
                  <c:v>6.7803990482559135E-3</c:v>
                </c:pt>
                <c:pt idx="42">
                  <c:v>9.6232564605570059E-3</c:v>
                </c:pt>
                <c:pt idx="43">
                  <c:v>-1.2032985526758667E-2</c:v>
                </c:pt>
                <c:pt idx="44">
                  <c:v>1.7576325386563015E-3</c:v>
                </c:pt>
                <c:pt idx="45">
                  <c:v>1.0179474099151323E-2</c:v>
                </c:pt>
                <c:pt idx="46">
                  <c:v>9.2428937602815724E-3</c:v>
                </c:pt>
                <c:pt idx="47">
                  <c:v>-6.9596597499677797E-3</c:v>
                </c:pt>
                <c:pt idx="48">
                  <c:v>-5.5731572317440931E-3</c:v>
                </c:pt>
                <c:pt idx="49">
                  <c:v>1.298222716978235E-2</c:v>
                </c:pt>
                <c:pt idx="50">
                  <c:v>-3.1217316174798782E-2</c:v>
                </c:pt>
                <c:pt idx="51">
                  <c:v>-7.7221557260985549E-2</c:v>
                </c:pt>
                <c:pt idx="52">
                  <c:v>-3.7649632066194177E-2</c:v>
                </c:pt>
                <c:pt idx="53">
                  <c:v>-2.8736290358102455E-2</c:v>
                </c:pt>
                <c:pt idx="54">
                  <c:v>-2.2312318032162389E-3</c:v>
                </c:pt>
                <c:pt idx="55">
                  <c:v>-2.6271055478287743E-3</c:v>
                </c:pt>
                <c:pt idx="56">
                  <c:v>-6.6534205873238666E-4</c:v>
                </c:pt>
                <c:pt idx="57">
                  <c:v>1.3188015869396689E-2</c:v>
                </c:pt>
                <c:pt idx="58">
                  <c:v>1.3853507484854758E-2</c:v>
                </c:pt>
                <c:pt idx="59">
                  <c:v>-3.5869661724229778E-3</c:v>
                </c:pt>
                <c:pt idx="60">
                  <c:v>-1.7366742109671554E-2</c:v>
                </c:pt>
                <c:pt idx="61">
                  <c:v>-3.1828939851464948E-3</c:v>
                </c:pt>
                <c:pt idx="62">
                  <c:v>5.8039044448083259E-3</c:v>
                </c:pt>
                <c:pt idx="63">
                  <c:v>8.0496364096812704E-3</c:v>
                </c:pt>
                <c:pt idx="64">
                  <c:v>1.1843451109874926E-2</c:v>
                </c:pt>
                <c:pt idx="65">
                  <c:v>4.5950307695036087E-2</c:v>
                </c:pt>
                <c:pt idx="66">
                  <c:v>4.9798229848418057E-2</c:v>
                </c:pt>
                <c:pt idx="67">
                  <c:v>-9.4242106113219745E-3</c:v>
                </c:pt>
                <c:pt idx="68">
                  <c:v>-7.5980532026772539E-3</c:v>
                </c:pt>
                <c:pt idx="69">
                  <c:v>1.6240727505729847E-2</c:v>
                </c:pt>
                <c:pt idx="70">
                  <c:v>1.9190351472823098E-2</c:v>
                </c:pt>
                <c:pt idx="71">
                  <c:v>7.2651131803112261E-3</c:v>
                </c:pt>
                <c:pt idx="72">
                  <c:v>5.0394494401486637E-4</c:v>
                </c:pt>
                <c:pt idx="73">
                  <c:v>1.4772315877288254E-2</c:v>
                </c:pt>
                <c:pt idx="74">
                  <c:v>5.242789225913029E-3</c:v>
                </c:pt>
                <c:pt idx="75">
                  <c:v>6.2107009219611927E-3</c:v>
                </c:pt>
              </c:numCache>
            </c:numRef>
          </c:val>
          <c:smooth val="0"/>
          <c:extLst>
            <c:ext xmlns:c16="http://schemas.microsoft.com/office/drawing/2014/chart" uri="{C3380CC4-5D6E-409C-BE32-E72D297353CC}">
              <c16:uniqueId val="{00000001-1B03-4C34-ACBD-446FF4421EF0}"/>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800" b="0"/>
                </a:pPr>
                <a:r>
                  <a:rPr lang="es-MX" sz="800"/>
                  <a:t>Variación absoluta mensual</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800"/>
                </a:pPr>
                <a:r>
                  <a:rPr lang="es-MX" sz="800"/>
                  <a:t>Variación porcentual anual</a:t>
                </a: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'F76-77'!$D$5</c:f>
              <c:strCache>
                <c:ptCount val="1"/>
                <c:pt idx="0">
                  <c:v>Variación absoluta anual</c:v>
                </c:pt>
              </c:strCache>
            </c:strRef>
          </c:tx>
          <c:spPr>
            <a:solidFill>
              <a:srgbClr val="FBBB27"/>
            </a:solidFill>
            <a:ln>
              <a:noFill/>
            </a:ln>
          </c:spPr>
          <c:invertIfNegative val="0"/>
          <c:cat>
            <c:multiLvlStrRef>
              <c:f>'F76-77'!$A$18:$B$93</c:f>
              <c:multiLvlStrCache>
                <c:ptCount val="76"/>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lvl>
                <c:lvl>
                  <c:pt idx="0">
                    <c:v> 2016</c:v>
                  </c:pt>
                  <c:pt idx="12">
                    <c:v> 2017</c:v>
                  </c:pt>
                  <c:pt idx="24">
                    <c:v> 2018</c:v>
                  </c:pt>
                  <c:pt idx="36">
                    <c:v> 2019</c:v>
                  </c:pt>
                  <c:pt idx="48">
                    <c:v> 2020</c:v>
                  </c:pt>
                  <c:pt idx="60">
                    <c:v> 2021</c:v>
                  </c:pt>
                  <c:pt idx="72">
                    <c:v> 2022</c:v>
                  </c:pt>
                </c:lvl>
              </c:multiLvlStrCache>
            </c:multiLvlStrRef>
          </c:cat>
          <c:val>
            <c:numRef>
              <c:f>'F76-77'!$D$18:$D$93</c:f>
              <c:numCache>
                <c:formatCode>_-* #,##0_-;\-* #,##0_-;_-* "-"??_-;_-@_-</c:formatCode>
                <c:ptCount val="76"/>
                <c:pt idx="0">
                  <c:v>6765</c:v>
                </c:pt>
                <c:pt idx="1">
                  <c:v>6751</c:v>
                </c:pt>
                <c:pt idx="2">
                  <c:v>6388</c:v>
                </c:pt>
                <c:pt idx="3">
                  <c:v>5588</c:v>
                </c:pt>
                <c:pt idx="4">
                  <c:v>5650</c:v>
                </c:pt>
                <c:pt idx="5">
                  <c:v>6731</c:v>
                </c:pt>
                <c:pt idx="6">
                  <c:v>6618</c:v>
                </c:pt>
                <c:pt idx="7">
                  <c:v>5281</c:v>
                </c:pt>
                <c:pt idx="8">
                  <c:v>5031</c:v>
                </c:pt>
                <c:pt idx="9">
                  <c:v>3885</c:v>
                </c:pt>
                <c:pt idx="10">
                  <c:v>2807</c:v>
                </c:pt>
                <c:pt idx="11">
                  <c:v>3035</c:v>
                </c:pt>
                <c:pt idx="12">
                  <c:v>4029</c:v>
                </c:pt>
                <c:pt idx="13">
                  <c:v>4544</c:v>
                </c:pt>
                <c:pt idx="14">
                  <c:v>5637</c:v>
                </c:pt>
                <c:pt idx="15">
                  <c:v>5643</c:v>
                </c:pt>
                <c:pt idx="16">
                  <c:v>5099</c:v>
                </c:pt>
                <c:pt idx="17">
                  <c:v>5653</c:v>
                </c:pt>
                <c:pt idx="18">
                  <c:v>6203</c:v>
                </c:pt>
                <c:pt idx="19">
                  <c:v>7861</c:v>
                </c:pt>
                <c:pt idx="20">
                  <c:v>7788</c:v>
                </c:pt>
                <c:pt idx="21">
                  <c:v>7820</c:v>
                </c:pt>
                <c:pt idx="22">
                  <c:v>8186</c:v>
                </c:pt>
                <c:pt idx="23">
                  <c:v>7018</c:v>
                </c:pt>
                <c:pt idx="24">
                  <c:v>6213</c:v>
                </c:pt>
                <c:pt idx="25">
                  <c:v>4941</c:v>
                </c:pt>
                <c:pt idx="26">
                  <c:v>3906</c:v>
                </c:pt>
                <c:pt idx="27">
                  <c:v>4402</c:v>
                </c:pt>
                <c:pt idx="28">
                  <c:v>4402</c:v>
                </c:pt>
                <c:pt idx="29">
                  <c:v>3029</c:v>
                </c:pt>
                <c:pt idx="30">
                  <c:v>1806</c:v>
                </c:pt>
                <c:pt idx="31">
                  <c:v>1612</c:v>
                </c:pt>
                <c:pt idx="32">
                  <c:v>1922</c:v>
                </c:pt>
                <c:pt idx="33">
                  <c:v>2580</c:v>
                </c:pt>
                <c:pt idx="34">
                  <c:v>2220</c:v>
                </c:pt>
                <c:pt idx="35">
                  <c:v>2753</c:v>
                </c:pt>
                <c:pt idx="36">
                  <c:v>3183</c:v>
                </c:pt>
                <c:pt idx="37">
                  <c:v>4167</c:v>
                </c:pt>
                <c:pt idx="38">
                  <c:v>4684</c:v>
                </c:pt>
                <c:pt idx="39">
                  <c:v>5919</c:v>
                </c:pt>
                <c:pt idx="40">
                  <c:v>6527</c:v>
                </c:pt>
                <c:pt idx="41">
                  <c:v>7456</c:v>
                </c:pt>
                <c:pt idx="42">
                  <c:v>7749</c:v>
                </c:pt>
                <c:pt idx="43">
                  <c:v>6315</c:v>
                </c:pt>
                <c:pt idx="44">
                  <c:v>6145</c:v>
                </c:pt>
                <c:pt idx="45">
                  <c:v>6152</c:v>
                </c:pt>
                <c:pt idx="46">
                  <c:v>6123</c:v>
                </c:pt>
                <c:pt idx="47">
                  <c:v>5476</c:v>
                </c:pt>
                <c:pt idx="48">
                  <c:v>4741</c:v>
                </c:pt>
                <c:pt idx="49">
                  <c:v>5176</c:v>
                </c:pt>
                <c:pt idx="50">
                  <c:v>321</c:v>
                </c:pt>
                <c:pt idx="51">
                  <c:v>-10881</c:v>
                </c:pt>
                <c:pt idx="52">
                  <c:v>-15091</c:v>
                </c:pt>
                <c:pt idx="53">
                  <c:v>-19225</c:v>
                </c:pt>
                <c:pt idx="54">
                  <c:v>-20717</c:v>
                </c:pt>
                <c:pt idx="55">
                  <c:v>-19433</c:v>
                </c:pt>
                <c:pt idx="56">
                  <c:v>-19733</c:v>
                </c:pt>
                <c:pt idx="57">
                  <c:v>-19604</c:v>
                </c:pt>
                <c:pt idx="58">
                  <c:v>-19273</c:v>
                </c:pt>
                <c:pt idx="59">
                  <c:v>-18759</c:v>
                </c:pt>
                <c:pt idx="60">
                  <c:v>-19978</c:v>
                </c:pt>
                <c:pt idx="61">
                  <c:v>-22020</c:v>
                </c:pt>
                <c:pt idx="62">
                  <c:v>-17263</c:v>
                </c:pt>
                <c:pt idx="63">
                  <c:v>-6502</c:v>
                </c:pt>
                <c:pt idx="64">
                  <c:v>-741</c:v>
                </c:pt>
                <c:pt idx="65">
                  <c:v>7703</c:v>
                </c:pt>
                <c:pt idx="66">
                  <c:v>13823</c:v>
                </c:pt>
                <c:pt idx="67">
                  <c:v>12945</c:v>
                </c:pt>
                <c:pt idx="68">
                  <c:v>12086</c:v>
                </c:pt>
                <c:pt idx="69">
                  <c:v>12617</c:v>
                </c:pt>
                <c:pt idx="70">
                  <c:v>13452</c:v>
                </c:pt>
                <c:pt idx="71">
                  <c:v>14772</c:v>
                </c:pt>
                <c:pt idx="72">
                  <c:v>16785</c:v>
                </c:pt>
                <c:pt idx="73">
                  <c:v>19013</c:v>
                </c:pt>
                <c:pt idx="74">
                  <c:v>19051</c:v>
                </c:pt>
                <c:pt idx="75">
                  <c:v>18966</c:v>
                </c:pt>
              </c:numCache>
            </c:numRef>
          </c:val>
          <c:extLst>
            <c:ext xmlns:c16="http://schemas.microsoft.com/office/drawing/2014/chart" uri="{C3380CC4-5D6E-409C-BE32-E72D297353CC}">
              <c16:uniqueId val="{00000000-3E04-4AA2-9E01-CFF86B429385}"/>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'F76-77'!$E$5</c:f>
              <c:strCache>
                <c:ptCount val="1"/>
                <c:pt idx="0">
                  <c:v>Variación porcentual anual</c:v>
                </c:pt>
              </c:strCache>
            </c:strRef>
          </c:tx>
          <c:spPr>
            <a:ln w="12700">
              <a:solidFill>
                <a:srgbClr val="7C878E"/>
              </a:solidFill>
            </a:ln>
          </c:spPr>
          <c:marker>
            <c:symbol val="none"/>
          </c:marker>
          <c:cat>
            <c:multiLvlStrRef>
              <c:f>'F76-77'!$A$18:$B$93</c:f>
              <c:multiLvlStrCache>
                <c:ptCount val="76"/>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lvl>
                <c:lvl>
                  <c:pt idx="0">
                    <c:v> 2016</c:v>
                  </c:pt>
                  <c:pt idx="12">
                    <c:v> 2017</c:v>
                  </c:pt>
                  <c:pt idx="24">
                    <c:v> 2018</c:v>
                  </c:pt>
                  <c:pt idx="36">
                    <c:v> 2019</c:v>
                  </c:pt>
                  <c:pt idx="48">
                    <c:v> 2020</c:v>
                  </c:pt>
                  <c:pt idx="60">
                    <c:v> 2021</c:v>
                  </c:pt>
                  <c:pt idx="72">
                    <c:v> 2022</c:v>
                  </c:pt>
                </c:lvl>
              </c:multiLvlStrCache>
            </c:multiLvlStrRef>
          </c:cat>
          <c:val>
            <c:numRef>
              <c:f>'F76-77'!$E$18:$E$93</c:f>
              <c:numCache>
                <c:formatCode>0.0%</c:formatCode>
                <c:ptCount val="76"/>
                <c:pt idx="0">
                  <c:v>6.4230374843340543E-2</c:v>
                </c:pt>
                <c:pt idx="1">
                  <c:v>6.3468933033741667E-2</c:v>
                </c:pt>
                <c:pt idx="2">
                  <c:v>5.9761813436117167E-2</c:v>
                </c:pt>
                <c:pt idx="3">
                  <c:v>5.2085566481800814E-2</c:v>
                </c:pt>
                <c:pt idx="4">
                  <c:v>5.2839293730360615E-2</c:v>
                </c:pt>
                <c:pt idx="5">
                  <c:v>6.3137258580420033E-2</c:v>
                </c:pt>
                <c:pt idx="6">
                  <c:v>6.1080961346771517E-2</c:v>
                </c:pt>
                <c:pt idx="7">
                  <c:v>4.8861049943561372E-2</c:v>
                </c:pt>
                <c:pt idx="8">
                  <c:v>4.6372082734210819E-2</c:v>
                </c:pt>
                <c:pt idx="9">
                  <c:v>3.5235538464329121E-2</c:v>
                </c:pt>
                <c:pt idx="10">
                  <c:v>2.4936260182824452E-2</c:v>
                </c:pt>
                <c:pt idx="11">
                  <c:v>2.6929185558503321E-2</c:v>
                </c:pt>
                <c:pt idx="12">
                  <c:v>3.5944651125444961E-2</c:v>
                </c:pt>
                <c:pt idx="13">
                  <c:v>4.0170441485882002E-2</c:v>
                </c:pt>
                <c:pt idx="14">
                  <c:v>4.9762091826375587E-2</c:v>
                </c:pt>
                <c:pt idx="15">
                  <c:v>4.9994241315460736E-2</c:v>
                </c:pt>
                <c:pt idx="16">
                  <c:v>4.5293041269164488E-2</c:v>
                </c:pt>
                <c:pt idx="17">
                  <c:v>4.9876477854243866E-2</c:v>
                </c:pt>
                <c:pt idx="18">
                  <c:v>5.3955082372179601E-2</c:v>
                </c:pt>
                <c:pt idx="19">
                  <c:v>6.9343612995421786E-2</c:v>
                </c:pt>
                <c:pt idx="20">
                  <c:v>6.8602838191379717E-2</c:v>
                </c:pt>
                <c:pt idx="21">
                  <c:v>6.8510552552499937E-2</c:v>
                </c:pt>
                <c:pt idx="22">
                  <c:v>7.0951860904536548E-2</c:v>
                </c:pt>
                <c:pt idx="23">
                  <c:v>6.0636955883115309E-2</c:v>
                </c:pt>
                <c:pt idx="24">
                  <c:v>5.3505916395390894E-2</c:v>
                </c:pt>
                <c:pt idx="25">
                  <c:v>4.1993166867807789E-2</c:v>
                </c:pt>
                <c:pt idx="26">
                  <c:v>3.2846715328467155E-2</c:v>
                </c:pt>
                <c:pt idx="27">
                  <c:v>3.7142664281615986E-2</c:v>
                </c:pt>
                <c:pt idx="28">
                  <c:v>3.7407479796391821E-2</c:v>
                </c:pt>
                <c:pt idx="29">
                  <c:v>2.5455278881951038E-2</c:v>
                </c:pt>
                <c:pt idx="30">
                  <c:v>1.4904802383447912E-2</c:v>
                </c:pt>
                <c:pt idx="31">
                  <c:v>1.3297696825711081E-2</c:v>
                </c:pt>
                <c:pt idx="32">
                  <c:v>1.5843575603201689E-2</c:v>
                </c:pt>
                <c:pt idx="33">
                  <c:v>2.1153956527799413E-2</c:v>
                </c:pt>
                <c:pt idx="34">
                  <c:v>1.7966979605050178E-2</c:v>
                </c:pt>
                <c:pt idx="35">
                  <c:v>2.2426602365668482E-2</c:v>
                </c:pt>
                <c:pt idx="36">
                  <c:v>2.6019569855555827E-2</c:v>
                </c:pt>
                <c:pt idx="37">
                  <c:v>3.3987749076286877E-2</c:v>
                </c:pt>
                <c:pt idx="38">
                  <c:v>3.8136490205337804E-2</c:v>
                </c:pt>
                <c:pt idx="39">
                  <c:v>4.8154053922126946E-2</c:v>
                </c:pt>
                <c:pt idx="40">
                  <c:v>5.3465378975909042E-2</c:v>
                </c:pt>
                <c:pt idx="41">
                  <c:v>6.1103735391978498E-2</c:v>
                </c:pt>
                <c:pt idx="42">
                  <c:v>6.3012807481195365E-2</c:v>
                </c:pt>
                <c:pt idx="43">
                  <c:v>5.1410010094760497E-2</c:v>
                </c:pt>
                <c:pt idx="44">
                  <c:v>4.9864890086259363E-2</c:v>
                </c:pt>
                <c:pt idx="45">
                  <c:v>4.9396593947471958E-2</c:v>
                </c:pt>
                <c:pt idx="46">
                  <c:v>4.8680235331531242E-2</c:v>
                </c:pt>
                <c:pt idx="47">
                  <c:v>4.36303372666502E-2</c:v>
                </c:pt>
                <c:pt idx="48">
                  <c:v>3.7772678745000558E-2</c:v>
                </c:pt>
                <c:pt idx="49">
                  <c:v>4.0829849333438507E-2</c:v>
                </c:pt>
                <c:pt idx="50">
                  <c:v>2.5175285868900285E-3</c:v>
                </c:pt>
                <c:pt idx="51">
                  <c:v>-8.4455552364615757E-2</c:v>
                </c:pt>
                <c:pt idx="52">
                  <c:v>-0.1173428922445298</c:v>
                </c:pt>
                <c:pt idx="53">
                  <c:v>-0.148480822996957</c:v>
                </c:pt>
                <c:pt idx="54">
                  <c:v>-0.15847893271319727</c:v>
                </c:pt>
                <c:pt idx="55">
                  <c:v>-0.15046728248329475</c:v>
                </c:pt>
                <c:pt idx="56">
                  <c:v>-0.15252206712114888</c:v>
                </c:pt>
                <c:pt idx="57">
                  <c:v>-0.14999808714947013</c:v>
                </c:pt>
                <c:pt idx="58">
                  <c:v>-0.14611494810580503</c:v>
                </c:pt>
                <c:pt idx="59">
                  <c:v>-0.14321487193190061</c:v>
                </c:pt>
                <c:pt idx="60">
                  <c:v>-0.15337607001650608</c:v>
                </c:pt>
                <c:pt idx="61">
                  <c:v>-0.16688645354917922</c:v>
                </c:pt>
                <c:pt idx="62">
                  <c:v>-0.1350497156312829</c:v>
                </c:pt>
                <c:pt idx="63">
                  <c:v>-5.5122248974193766E-2</c:v>
                </c:pt>
                <c:pt idx="64">
                  <c:v>-6.527771660133022E-3</c:v>
                </c:pt>
                <c:pt idx="65">
                  <c:v>6.9866579594206057E-2</c:v>
                </c:pt>
                <c:pt idx="66">
                  <c:v>0.12565564009563027</c:v>
                </c:pt>
                <c:pt idx="67">
                  <c:v>0.11798428699028418</c:v>
                </c:pt>
                <c:pt idx="68">
                  <c:v>0.1102284645902686</c:v>
                </c:pt>
                <c:pt idx="69">
                  <c:v>0.1135735568137833</c:v>
                </c:pt>
                <c:pt idx="70">
                  <c:v>0.11943531918671757</c:v>
                </c:pt>
                <c:pt idx="71">
                  <c:v>0.13162725215190776</c:v>
                </c:pt>
                <c:pt idx="72">
                  <c:v>0.15220762262303109</c:v>
                </c:pt>
                <c:pt idx="73">
                  <c:v>0.17296181067263433</c:v>
                </c:pt>
                <c:pt idx="74">
                  <c:v>0.17230744184363808</c:v>
                </c:pt>
                <c:pt idx="75">
                  <c:v>0.17016885890143019</c:v>
                </c:pt>
              </c:numCache>
            </c:numRef>
          </c:val>
          <c:smooth val="0"/>
          <c:extLst>
            <c:ext xmlns:c16="http://schemas.microsoft.com/office/drawing/2014/chart" uri="{C3380CC4-5D6E-409C-BE32-E72D297353CC}">
              <c16:uniqueId val="{00000001-3E04-4AA2-9E01-CFF86B429385}"/>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b="0" i="0" baseline="0">
                    <a:effectLst/>
                  </a:rPr>
                  <a:t>Variación absoluta anual</a:t>
                </a:r>
                <a:endParaRPr lang="es-MX" sz="800">
                  <a:effectLst/>
                </a:endParaRP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b="0" i="0" baseline="0">
                    <a:effectLst/>
                  </a:rPr>
                  <a:t>Variación porcentual anual</a:t>
                </a:r>
                <a:endParaRPr lang="es-MX" sz="800">
                  <a:effectLst/>
                </a:endParaRP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740043998349701E-3"/>
          <c:y val="5.5678635018380204E-2"/>
          <c:w val="0.96464684596782579"/>
          <c:h val="0.74226929428352761"/>
        </c:manualLayout>
      </c:layout>
      <c:barChart>
        <c:barDir val="col"/>
        <c:grouping val="clustered"/>
        <c:varyColors val="0"/>
        <c:ser>
          <c:idx val="0"/>
          <c:order val="0"/>
          <c:tx>
            <c:strRef>
              <c:f>'F78'!$A$8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08-4E41-BE06-F0C7BFD3559F}"/>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08-4E41-BE06-F0C7BFD3559F}"/>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08-4E41-BE06-F0C7BFD3559F}"/>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08-4E41-BE06-F0C7BFD3559F}"/>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'F78'!$B$8:$I$8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B808-4E41-BE06-F0C7BFD3559F}"/>
            </c:ext>
          </c:extLst>
        </c:ser>
        <c:ser>
          <c:idx val="1"/>
          <c:order val="1"/>
          <c:tx>
            <c:strRef>
              <c:f>'F78'!$A$9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'F78'!$B$9:$I$9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B808-4E41-BE06-F0C7BFD3559F}"/>
            </c:ext>
          </c:extLst>
        </c:ser>
        <c:ser>
          <c:idx val="2"/>
          <c:order val="2"/>
          <c:tx>
            <c:strRef>
              <c:f>'F78'!$A$10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B808-4E41-BE06-F0C7BFD3559F}"/>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'F78'!$B$10:$I$10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B808-4E41-BE06-F0C7BFD3559F}"/>
            </c:ext>
          </c:extLst>
        </c:ser>
        <c:ser>
          <c:idx val="3"/>
          <c:order val="3"/>
          <c:tx>
            <c:strRef>
              <c:f>'F78'!$A$11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'F78'!$B$11:$I$11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B808-4E41-BE06-F0C7BFD3559F}"/>
            </c:ext>
          </c:extLst>
        </c:ser>
        <c:ser>
          <c:idx val="4"/>
          <c:order val="4"/>
          <c:tx>
            <c:strRef>
              <c:f>'F78'!$A$12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'F78'!$B$12:$I$12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B808-4E41-BE06-F0C7BFD3559F}"/>
            </c:ext>
          </c:extLst>
        </c:ser>
        <c:ser>
          <c:idx val="5"/>
          <c:order val="5"/>
          <c:tx>
            <c:strRef>
              <c:f>'F78'!$A$13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'F78'!$B$13:$I$13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B808-4E41-BE06-F0C7BFD3559F}"/>
            </c:ext>
          </c:extLst>
        </c:ser>
        <c:ser>
          <c:idx val="6"/>
          <c:order val="6"/>
          <c:tx>
            <c:strRef>
              <c:f>'F78'!$A$14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'F78'!$B$14:$I$14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B808-4E41-BE06-F0C7BFD3559F}"/>
            </c:ext>
          </c:extLst>
        </c:ser>
        <c:ser>
          <c:idx val="7"/>
          <c:order val="7"/>
          <c:tx>
            <c:strRef>
              <c:f>'F78'!$A$15</c:f>
              <c:strCache>
                <c:ptCount val="1"/>
                <c:pt idx="0">
                  <c:v>abr-22</c:v>
                </c:pt>
              </c:strCache>
            </c:strRef>
          </c:tx>
          <c:invertIfNegative val="0"/>
          <c:dLbls>
            <c:dLbl>
              <c:idx val="0"/>
              <c:spPr>
                <a:noFill/>
                <a:ln>
                  <a:noFill/>
                </a:ln>
                <a:effectLst/>
              </c:spPr>
              <c:txPr>
                <a:bodyPr rot="-5400000" vert="horz" wrap="square" lIns="38100" tIns="19050" rIns="38100" bIns="19050" anchor="ctr">
                  <a:no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B808-4E41-BE06-F0C7BFD3559F}"/>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'F78'!$B$5:$I$5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'F78'!$B$15:$I$15</c:f>
              <c:numCache>
                <c:formatCode>#,##0</c:formatCode>
                <c:ptCount val="8"/>
                <c:pt idx="0">
                  <c:v>120707</c:v>
                </c:pt>
                <c:pt idx="1">
                  <c:v>389372</c:v>
                </c:pt>
                <c:pt idx="2">
                  <c:v>137135</c:v>
                </c:pt>
                <c:pt idx="3">
                  <c:v>9540</c:v>
                </c:pt>
                <c:pt idx="4">
                  <c:v>494824</c:v>
                </c:pt>
                <c:pt idx="5">
                  <c:v>2556</c:v>
                </c:pt>
                <c:pt idx="6">
                  <c:v>630421</c:v>
                </c:pt>
                <c:pt idx="7">
                  <c:v>100160</c:v>
                </c:pt>
              </c:numCache>
            </c:numRef>
          </c:val>
          <c:extLst>
            <c:ext xmlns:c16="http://schemas.microsoft.com/office/drawing/2014/chart" uri="{C3380CC4-5D6E-409C-BE32-E72D297353CC}">
              <c16:uniqueId val="{0000000D-B808-4E41-BE06-F0C7BFD3559F}"/>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4271218446956371"/>
          <c:y val="0.93861014990138614"/>
          <c:w val="0.61614155698188178"/>
          <c:h val="6.1389850098613717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C157-46FA-B8A1-23B0D1648BD1}"/>
              </c:ext>
            </c:extLst>
          </c:dPt>
          <c:dPt>
            <c:idx val="1"/>
            <c:bubble3D val="0"/>
            <c:spPr>
              <a:solidFill>
                <a:schemeClr val="accent2"/>
              </a:solidFill>
              <a:ln>
                <a:noFill/>
              </a:ln>
              <a:effectLst/>
            </c:spPr>
            <c:extLst>
              <c:ext xmlns:c16="http://schemas.microsoft.com/office/drawing/2014/chart" uri="{C3380CC4-5D6E-409C-BE32-E72D297353CC}">
                <c16:uniqueId val="{00000003-C157-46FA-B8A1-23B0D1648BD1}"/>
              </c:ext>
            </c:extLst>
          </c:dPt>
          <c:dPt>
            <c:idx val="2"/>
            <c:bubble3D val="0"/>
            <c:spPr>
              <a:solidFill>
                <a:srgbClr val="DAA600"/>
              </a:solidFill>
              <a:ln>
                <a:noFill/>
              </a:ln>
              <a:effectLst/>
            </c:spPr>
            <c:extLst>
              <c:ext xmlns:c16="http://schemas.microsoft.com/office/drawing/2014/chart" uri="{C3380CC4-5D6E-409C-BE32-E72D297353CC}">
                <c16:uniqueId val="{00000005-C157-46FA-B8A1-23B0D1648BD1}"/>
              </c:ext>
            </c:extLst>
          </c:dPt>
          <c:dPt>
            <c:idx val="3"/>
            <c:bubble3D val="0"/>
            <c:spPr>
              <a:solidFill>
                <a:srgbClr val="C00000"/>
              </a:solidFill>
              <a:ln>
                <a:noFill/>
              </a:ln>
              <a:effectLst/>
            </c:spPr>
            <c:extLst>
              <c:ext xmlns:c16="http://schemas.microsoft.com/office/drawing/2014/chart" uri="{C3380CC4-5D6E-409C-BE32-E72D297353CC}">
                <c16:uniqueId val="{00000007-C157-46FA-B8A1-23B0D1648BD1}"/>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C157-46FA-B8A1-23B0D1648BD1}"/>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C157-46FA-B8A1-23B0D1648BD1}"/>
              </c:ext>
            </c:extLst>
          </c:dPt>
          <c:dPt>
            <c:idx val="6"/>
            <c:bubble3D val="0"/>
            <c:spPr>
              <a:solidFill>
                <a:srgbClr val="FFCC66"/>
              </a:solidFill>
              <a:ln>
                <a:noFill/>
              </a:ln>
              <a:effectLst/>
            </c:spPr>
            <c:extLst>
              <c:ext xmlns:c16="http://schemas.microsoft.com/office/drawing/2014/chart" uri="{C3380CC4-5D6E-409C-BE32-E72D297353CC}">
                <c16:uniqueId val="{0000000D-C157-46FA-B8A1-23B0D1648BD1}"/>
              </c:ext>
            </c:extLst>
          </c:dPt>
          <c:dPt>
            <c:idx val="7"/>
            <c:bubble3D val="0"/>
            <c:spPr>
              <a:solidFill>
                <a:srgbClr val="A99C3D"/>
              </a:solidFill>
              <a:ln>
                <a:noFill/>
              </a:ln>
              <a:effectLst/>
            </c:spPr>
            <c:extLst>
              <c:ext xmlns:c16="http://schemas.microsoft.com/office/drawing/2014/chart" uri="{C3380CC4-5D6E-409C-BE32-E72D297353CC}">
                <c16:uniqueId val="{0000000F-C157-46FA-B8A1-23B0D1648BD1}"/>
              </c:ext>
            </c:extLst>
          </c:dPt>
          <c:dLbls>
            <c:dLbl>
              <c:idx val="0"/>
              <c:layout>
                <c:manualLayout>
                  <c:x val="0.17667731926672792"/>
                  <c:y val="1.3225543409015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157-46FA-B8A1-23B0D1648BD1}"/>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157-46FA-B8A1-23B0D1648BD1}"/>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157-46FA-B8A1-23B0D1648BD1}"/>
                </c:ext>
              </c:extLst>
            </c:dLbl>
            <c:dLbl>
              <c:idx val="3"/>
              <c:layout>
                <c:manualLayout>
                  <c:x val="-1.1372849748757831E-2"/>
                  <c:y val="7.504628604690064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C157-46FA-B8A1-23B0D1648BD1}"/>
                </c:ext>
              </c:extLst>
            </c:dLbl>
            <c:dLbl>
              <c:idx val="4"/>
              <c:layout>
                <c:manualLayout>
                  <c:x val="-0.21053059980832242"/>
                  <c:y val="5.07170521813428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157-46FA-B8A1-23B0D1648BD1}"/>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57-46FA-B8A1-23B0D1648BD1}"/>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157-46FA-B8A1-23B0D1648BD1}"/>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C157-46FA-B8A1-23B0D1648BD1}"/>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'F79'!$A$5:$A$12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'F79'!$C$5:$C$12</c:f>
              <c:numCache>
                <c:formatCode>0.00%</c:formatCode>
                <c:ptCount val="8"/>
                <c:pt idx="0">
                  <c:v>6.4045226997185248E-2</c:v>
                </c:pt>
                <c:pt idx="1">
                  <c:v>0.20659463101848291</c:v>
                </c:pt>
                <c:pt idx="2">
                  <c:v>7.2761664230400883E-2</c:v>
                </c:pt>
                <c:pt idx="3">
                  <c:v>5.0617732654539282E-3</c:v>
                </c:pt>
                <c:pt idx="4">
                  <c:v>0.26254579604873945</c:v>
                </c:pt>
                <c:pt idx="5">
                  <c:v>1.3561732145178449E-3</c:v>
                </c:pt>
                <c:pt idx="6">
                  <c:v>0.33449142177995084</c:v>
                </c:pt>
                <c:pt idx="7">
                  <c:v>5.3143313445268917E-2</c:v>
                </c:pt>
              </c:numCache>
            </c:numRef>
          </c:val>
          <c:extLst>
            <c:ext xmlns:c16="http://schemas.microsoft.com/office/drawing/2014/chart" uri="{C3380CC4-5D6E-409C-BE32-E72D297353CC}">
              <c16:uniqueId val="{00000010-C157-46FA-B8A1-23B0D1648B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4266327085782901E-2"/>
          <c:y val="2.24084970534844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B21E-4738-85BE-47F534434C5A}"/>
              </c:ext>
            </c:extLst>
          </c:dPt>
          <c:dPt>
            <c:idx val="5"/>
            <c:invertIfNegative val="0"/>
            <c:bubble3D val="0"/>
            <c:extLst>
              <c:ext xmlns:c16="http://schemas.microsoft.com/office/drawing/2014/chart" uri="{C3380CC4-5D6E-409C-BE32-E72D297353CC}">
                <c16:uniqueId val="{00000001-B21E-4738-85BE-47F534434C5A}"/>
              </c:ext>
            </c:extLst>
          </c:dPt>
          <c:dPt>
            <c:idx val="6"/>
            <c:invertIfNegative val="0"/>
            <c:bubble3D val="0"/>
            <c:spPr>
              <a:solidFill>
                <a:srgbClr val="7C878E"/>
              </a:solidFill>
              <a:ln>
                <a:noFill/>
              </a:ln>
              <a:effectLst/>
            </c:spPr>
            <c:extLst>
              <c:ext xmlns:c16="http://schemas.microsoft.com/office/drawing/2014/chart" uri="{C3380CC4-5D6E-409C-BE32-E72D297353CC}">
                <c16:uniqueId val="{00000003-B21E-4738-85BE-47F534434C5A}"/>
              </c:ext>
            </c:extLst>
          </c:dPt>
          <c:dPt>
            <c:idx val="7"/>
            <c:invertIfNegative val="0"/>
            <c:bubble3D val="0"/>
            <c:spPr>
              <a:solidFill>
                <a:srgbClr val="7C878E"/>
              </a:solidFill>
              <a:ln>
                <a:noFill/>
              </a:ln>
              <a:effectLst/>
            </c:spPr>
            <c:extLst>
              <c:ext xmlns:c16="http://schemas.microsoft.com/office/drawing/2014/chart" uri="{C3380CC4-5D6E-409C-BE32-E72D297353CC}">
                <c16:uniqueId val="{00000005-B21E-4738-85BE-47F534434C5A}"/>
              </c:ext>
            </c:extLst>
          </c:dPt>
          <c:dPt>
            <c:idx val="8"/>
            <c:invertIfNegative val="0"/>
            <c:bubble3D val="0"/>
            <c:spPr>
              <a:solidFill>
                <a:srgbClr val="7C878E"/>
              </a:solidFill>
              <a:ln>
                <a:noFill/>
              </a:ln>
              <a:effectLst/>
            </c:spPr>
            <c:extLst>
              <c:ext xmlns:c16="http://schemas.microsoft.com/office/drawing/2014/chart" uri="{C3380CC4-5D6E-409C-BE32-E72D297353CC}">
                <c16:uniqueId val="{00000007-B21E-4738-85BE-47F534434C5A}"/>
              </c:ext>
            </c:extLst>
          </c:dPt>
          <c:dPt>
            <c:idx val="9"/>
            <c:invertIfNegative val="0"/>
            <c:bubble3D val="0"/>
            <c:spPr>
              <a:solidFill>
                <a:srgbClr val="FBBB27"/>
              </a:solidFill>
              <a:ln>
                <a:noFill/>
              </a:ln>
              <a:effectLst/>
            </c:spPr>
            <c:extLst>
              <c:ext xmlns:c16="http://schemas.microsoft.com/office/drawing/2014/chart" uri="{C3380CC4-5D6E-409C-BE32-E72D297353CC}">
                <c16:uniqueId val="{00000009-B21E-4738-85BE-47F534434C5A}"/>
              </c:ext>
            </c:extLst>
          </c:dPt>
          <c:dPt>
            <c:idx val="17"/>
            <c:invertIfNegative val="0"/>
            <c:bubble3D val="0"/>
            <c:extLst>
              <c:ext xmlns:c16="http://schemas.microsoft.com/office/drawing/2014/chart" uri="{C3380CC4-5D6E-409C-BE32-E72D297353CC}">
                <c16:uniqueId val="{0000000A-B21E-4738-85BE-47F534434C5A}"/>
              </c:ext>
            </c:extLst>
          </c:dPt>
          <c:dPt>
            <c:idx val="18"/>
            <c:invertIfNegative val="0"/>
            <c:bubble3D val="0"/>
            <c:extLst>
              <c:ext xmlns:c16="http://schemas.microsoft.com/office/drawing/2014/chart" uri="{C3380CC4-5D6E-409C-BE32-E72D297353CC}">
                <c16:uniqueId val="{0000000B-B21E-4738-85BE-47F534434C5A}"/>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E-4738-85BE-47F534434C5A}"/>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E-4738-85BE-47F534434C5A}"/>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E-4738-85BE-47F534434C5A}"/>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1E-4738-85BE-47F534434C5A}"/>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E-4738-85BE-47F534434C5A}"/>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E-4738-85BE-47F534434C5A}"/>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1E-4738-85BE-47F534434C5A}"/>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E-4738-85BE-47F534434C5A}"/>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E-4738-85BE-47F534434C5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'F80'!$A$6:$A$15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44652</c:v>
                </c:pt>
              </c:numCache>
            </c:numRef>
          </c:cat>
          <c:val>
            <c:numRef>
              <c:f>'F80'!$B$6:$B$15</c:f>
              <c:numCache>
                <c:formatCode>#,##0</c:formatCode>
                <c:ptCount val="10"/>
                <c:pt idx="0">
                  <c:v>70246</c:v>
                </c:pt>
                <c:pt idx="1">
                  <c:v>77509</c:v>
                </c:pt>
                <c:pt idx="2">
                  <c:v>82606</c:v>
                </c:pt>
                <c:pt idx="3">
                  <c:v>89558</c:v>
                </c:pt>
                <c:pt idx="4">
                  <c:v>96726</c:v>
                </c:pt>
                <c:pt idx="5">
                  <c:v>104065</c:v>
                </c:pt>
                <c:pt idx="6">
                  <c:v>109333</c:v>
                </c:pt>
                <c:pt idx="7">
                  <c:v>111767</c:v>
                </c:pt>
                <c:pt idx="8">
                  <c:v>116251</c:v>
                </c:pt>
                <c:pt idx="9">
                  <c:v>120707</c:v>
                </c:pt>
              </c:numCache>
            </c:numRef>
          </c:val>
          <c:extLst>
            <c:ext xmlns:c16="http://schemas.microsoft.com/office/drawing/2014/chart" uri="{C3380CC4-5D6E-409C-BE32-E72D297353CC}">
              <c16:uniqueId val="{00000010-B21E-4738-85BE-47F534434C5A}"/>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4C7-4BC0-A3AF-271F4ACA2A3E}"/>
              </c:ext>
            </c:extLst>
          </c:dPt>
          <c:dPt>
            <c:idx val="1"/>
            <c:bubble3D val="0"/>
            <c:spPr>
              <a:solidFill>
                <a:schemeClr val="accent5"/>
              </a:solidFill>
              <a:ln>
                <a:noFill/>
              </a:ln>
              <a:effectLst/>
            </c:spPr>
            <c:extLst>
              <c:ext xmlns:c16="http://schemas.microsoft.com/office/drawing/2014/chart" uri="{C3380CC4-5D6E-409C-BE32-E72D297353CC}">
                <c16:uniqueId val="{00000003-C4C7-4BC0-A3AF-271F4ACA2A3E}"/>
              </c:ext>
            </c:extLst>
          </c:dPt>
          <c:dPt>
            <c:idx val="2"/>
            <c:bubble3D val="0"/>
            <c:spPr>
              <a:solidFill>
                <a:schemeClr val="accent4"/>
              </a:solidFill>
              <a:ln>
                <a:noFill/>
              </a:ln>
              <a:effectLst/>
            </c:spPr>
            <c:extLst>
              <c:ext xmlns:c16="http://schemas.microsoft.com/office/drawing/2014/chart" uri="{C3380CC4-5D6E-409C-BE32-E72D297353CC}">
                <c16:uniqueId val="{00000005-C4C7-4BC0-A3AF-271F4ACA2A3E}"/>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C4C7-4BC0-A3AF-271F4ACA2A3E}"/>
              </c:ext>
            </c:extLst>
          </c:dPt>
          <c:dPt>
            <c:idx val="4"/>
            <c:bubble3D val="0"/>
            <c:spPr>
              <a:solidFill>
                <a:srgbClr val="A99C3D"/>
              </a:solidFill>
              <a:ln>
                <a:noFill/>
              </a:ln>
              <a:effectLst/>
            </c:spPr>
            <c:extLst>
              <c:ext xmlns:c16="http://schemas.microsoft.com/office/drawing/2014/chart" uri="{C3380CC4-5D6E-409C-BE32-E72D297353CC}">
                <c16:uniqueId val="{00000009-C4C7-4BC0-A3AF-271F4ACA2A3E}"/>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C4C7-4BC0-A3AF-271F4ACA2A3E}"/>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C4C7-4BC0-A3AF-271F4ACA2A3E}"/>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4C7-4BC0-A3AF-271F4ACA2A3E}"/>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4C7-4BC0-A3AF-271F4ACA2A3E}"/>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4C7-4BC0-A3AF-271F4ACA2A3E}"/>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4C7-4BC0-A3AF-271F4ACA2A3E}"/>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4C7-4BC0-A3AF-271F4ACA2A3E}"/>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'F81'!$A$6:$A$10</c:f>
              <c:strCache>
                <c:ptCount val="5"/>
                <c:pt idx="0">
                  <c:v>Agricultura</c:v>
                </c:pt>
                <c:pt idx="1">
                  <c:v>Caza</c:v>
                </c:pt>
                <c:pt idx="2">
                  <c:v>Ganadería</c:v>
                </c:pt>
                <c:pt idx="3">
                  <c:v>Pesca</c:v>
                </c:pt>
                <c:pt idx="4">
                  <c:v>Silvicultura</c:v>
                </c:pt>
              </c:strCache>
            </c:strRef>
          </c:cat>
          <c:val>
            <c:numRef>
              <c:f>'F81'!$B$6:$B$10</c:f>
              <c:numCache>
                <c:formatCode>0.00%</c:formatCode>
                <c:ptCount val="5"/>
                <c:pt idx="0">
                  <c:v>0.79620900196343214</c:v>
                </c:pt>
                <c:pt idx="1">
                  <c:v>3.6451904197768147E-4</c:v>
                </c:pt>
                <c:pt idx="2">
                  <c:v>0.19591241601564119</c:v>
                </c:pt>
                <c:pt idx="3">
                  <c:v>4.1505463643367827E-3</c:v>
                </c:pt>
                <c:pt idx="4">
                  <c:v>3.363516614612243E-3</c:v>
                </c:pt>
              </c:numCache>
            </c:numRef>
          </c:val>
          <c:extLst>
            <c:ext xmlns:c16="http://schemas.microsoft.com/office/drawing/2014/chart" uri="{C3380CC4-5D6E-409C-BE32-E72D297353CC}">
              <c16:uniqueId val="{0000000E-C4C7-4BC0-A3AF-271F4ACA2A3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689-4885-96DC-3DE0B6D01686}"/>
              </c:ext>
            </c:extLst>
          </c:dPt>
          <c:dPt>
            <c:idx val="5"/>
            <c:invertIfNegative val="0"/>
            <c:bubble3D val="0"/>
            <c:extLst>
              <c:ext xmlns:c16="http://schemas.microsoft.com/office/drawing/2014/chart" uri="{C3380CC4-5D6E-409C-BE32-E72D297353CC}">
                <c16:uniqueId val="{00000002-5689-4885-96DC-3DE0B6D01686}"/>
              </c:ext>
            </c:extLst>
          </c:dPt>
          <c:dPt>
            <c:idx val="6"/>
            <c:invertIfNegative val="0"/>
            <c:bubble3D val="0"/>
            <c:extLst>
              <c:ext xmlns:c16="http://schemas.microsoft.com/office/drawing/2014/chart" uri="{C3380CC4-5D6E-409C-BE32-E72D297353CC}">
                <c16:uniqueId val="{00000003-5689-4885-96DC-3DE0B6D01686}"/>
              </c:ext>
            </c:extLst>
          </c:dPt>
          <c:dPt>
            <c:idx val="7"/>
            <c:invertIfNegative val="0"/>
            <c:bubble3D val="0"/>
            <c:extLst>
              <c:ext xmlns:c16="http://schemas.microsoft.com/office/drawing/2014/chart" uri="{C3380CC4-5D6E-409C-BE32-E72D297353CC}">
                <c16:uniqueId val="{00000004-5689-4885-96DC-3DE0B6D01686}"/>
              </c:ext>
            </c:extLst>
          </c:dPt>
          <c:dPt>
            <c:idx val="8"/>
            <c:invertIfNegative val="0"/>
            <c:bubble3D val="0"/>
            <c:extLst>
              <c:ext xmlns:c16="http://schemas.microsoft.com/office/drawing/2014/chart" uri="{C3380CC4-5D6E-409C-BE32-E72D297353CC}">
                <c16:uniqueId val="{00000005-5689-4885-96DC-3DE0B6D01686}"/>
              </c:ext>
            </c:extLst>
          </c:dPt>
          <c:dPt>
            <c:idx val="9"/>
            <c:invertIfNegative val="0"/>
            <c:bubble3D val="0"/>
            <c:spPr>
              <a:solidFill>
                <a:srgbClr val="FFC000"/>
              </a:solidFill>
              <a:ln>
                <a:noFill/>
              </a:ln>
              <a:effectLst/>
            </c:spPr>
            <c:extLst>
              <c:ext xmlns:c16="http://schemas.microsoft.com/office/drawing/2014/chart" uri="{C3380CC4-5D6E-409C-BE32-E72D297353CC}">
                <c16:uniqueId val="{00000007-5689-4885-96DC-3DE0B6D01686}"/>
              </c:ext>
            </c:extLst>
          </c:dPt>
          <c:dPt>
            <c:idx val="17"/>
            <c:invertIfNegative val="0"/>
            <c:bubble3D val="0"/>
            <c:extLst>
              <c:ext xmlns:c16="http://schemas.microsoft.com/office/drawing/2014/chart" uri="{C3380CC4-5D6E-409C-BE32-E72D297353CC}">
                <c16:uniqueId val="{00000008-5689-4885-96DC-3DE0B6D01686}"/>
              </c:ext>
            </c:extLst>
          </c:dPt>
          <c:dPt>
            <c:idx val="18"/>
            <c:invertIfNegative val="0"/>
            <c:bubble3D val="0"/>
            <c:extLst>
              <c:ext xmlns:c16="http://schemas.microsoft.com/office/drawing/2014/chart" uri="{C3380CC4-5D6E-409C-BE32-E72D297353CC}">
                <c16:uniqueId val="{00000009-5689-4885-96DC-3DE0B6D01686}"/>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89-4885-96DC-3DE0B6D01686}"/>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89-4885-96DC-3DE0B6D01686}"/>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89-4885-96DC-3DE0B6D01686}"/>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89-4885-96DC-3DE0B6D01686}"/>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89-4885-96DC-3DE0B6D01686}"/>
                </c:ext>
              </c:extLst>
            </c:dLbl>
            <c:dLbl>
              <c:idx val="5"/>
              <c:layout>
                <c:manualLayout>
                  <c:x val="2.1898061935305881E-3"/>
                  <c:y val="2.5817122124440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89-4885-96DC-3DE0B6D01686}"/>
                </c:ext>
              </c:extLst>
            </c:dLbl>
            <c:dLbl>
              <c:idx val="6"/>
              <c:layout>
                <c:manualLayout>
                  <c:x val="2.1898061935305079E-3"/>
                  <c:y val="3.03921568627450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89-4885-96DC-3DE0B6D01686}"/>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89-4885-96DC-3DE0B6D01686}"/>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89-4885-96DC-3DE0B6D01686}"/>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'F82'!$A$6:$A$15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44652</c:v>
                </c:pt>
              </c:numCache>
            </c:numRef>
          </c:cat>
          <c:val>
            <c:numRef>
              <c:f>'F82'!$B$6:$B$15</c:f>
              <c:numCache>
                <c:formatCode>#,##0</c:formatCode>
                <c:ptCount val="10"/>
                <c:pt idx="0">
                  <c:v>347298</c:v>
                </c:pt>
                <c:pt idx="1">
                  <c:v>363344</c:v>
                </c:pt>
                <c:pt idx="2">
                  <c:v>385457</c:v>
                </c:pt>
                <c:pt idx="3">
                  <c:v>407270</c:v>
                </c:pt>
                <c:pt idx="4">
                  <c:v>435724</c:v>
                </c:pt>
                <c:pt idx="5">
                  <c:v>452017</c:v>
                </c:pt>
                <c:pt idx="6">
                  <c:v>458198</c:v>
                </c:pt>
                <c:pt idx="7">
                  <c:v>452541</c:v>
                </c:pt>
                <c:pt idx="8">
                  <c:v>480660</c:v>
                </c:pt>
                <c:pt idx="9">
                  <c:v>494824</c:v>
                </c:pt>
              </c:numCache>
            </c:numRef>
          </c:val>
          <c:extLst>
            <c:ext xmlns:c16="http://schemas.microsoft.com/office/drawing/2014/chart" uri="{C3380CC4-5D6E-409C-BE32-E72D297353CC}">
              <c16:uniqueId val="{0000000E-5689-4885-96DC-3DE0B6D01686}"/>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8D75-4B21-8AA7-6454572CF990}"/>
              </c:ext>
            </c:extLst>
          </c:dPt>
          <c:dPt>
            <c:idx val="1"/>
            <c:bubble3D val="0"/>
            <c:spPr>
              <a:solidFill>
                <a:srgbClr val="FFD581"/>
              </a:solidFill>
            </c:spPr>
            <c:extLst>
              <c:ext xmlns:c16="http://schemas.microsoft.com/office/drawing/2014/chart" uri="{C3380CC4-5D6E-409C-BE32-E72D297353CC}">
                <c16:uniqueId val="{00000003-8D75-4B21-8AA7-6454572CF990}"/>
              </c:ext>
            </c:extLst>
          </c:dPt>
          <c:dPt>
            <c:idx val="2"/>
            <c:bubble3D val="0"/>
            <c:spPr>
              <a:solidFill>
                <a:srgbClr val="DAA600"/>
              </a:solidFill>
            </c:spPr>
            <c:extLst>
              <c:ext xmlns:c16="http://schemas.microsoft.com/office/drawing/2014/chart" uri="{C3380CC4-5D6E-409C-BE32-E72D297353CC}">
                <c16:uniqueId val="{00000005-8D75-4B21-8AA7-6454572CF990}"/>
              </c:ext>
            </c:extLst>
          </c:dPt>
          <c:dPt>
            <c:idx val="3"/>
            <c:bubble3D val="0"/>
            <c:spPr>
              <a:solidFill>
                <a:srgbClr val="8A8032"/>
              </a:solidFill>
            </c:spPr>
            <c:extLst>
              <c:ext xmlns:c16="http://schemas.microsoft.com/office/drawing/2014/chart" uri="{C3380CC4-5D6E-409C-BE32-E72D297353CC}">
                <c16:uniqueId val="{00000007-8D75-4B21-8AA7-6454572CF990}"/>
              </c:ext>
            </c:extLst>
          </c:dPt>
          <c:dPt>
            <c:idx val="4"/>
            <c:bubble3D val="0"/>
            <c:spPr>
              <a:solidFill>
                <a:srgbClr val="ED7D31">
                  <a:lumMod val="50000"/>
                </a:srgbClr>
              </a:solidFill>
            </c:spPr>
            <c:extLst>
              <c:ext xmlns:c16="http://schemas.microsoft.com/office/drawing/2014/chart" uri="{C3380CC4-5D6E-409C-BE32-E72D297353CC}">
                <c16:uniqueId val="{00000009-8D75-4B21-8AA7-6454572CF990}"/>
              </c:ext>
            </c:extLst>
          </c:dPt>
          <c:dPt>
            <c:idx val="5"/>
            <c:bubble3D val="0"/>
            <c:spPr>
              <a:solidFill>
                <a:srgbClr val="9E6900"/>
              </a:solidFill>
            </c:spPr>
            <c:extLst>
              <c:ext xmlns:c16="http://schemas.microsoft.com/office/drawing/2014/chart" uri="{C3380CC4-5D6E-409C-BE32-E72D297353CC}">
                <c16:uniqueId val="{0000000B-8D75-4B21-8AA7-6454572CF990}"/>
              </c:ext>
            </c:extLst>
          </c:dPt>
          <c:dPt>
            <c:idx val="6"/>
            <c:bubble3D val="0"/>
            <c:spPr>
              <a:solidFill>
                <a:srgbClr val="663300"/>
              </a:solidFill>
            </c:spPr>
            <c:extLst>
              <c:ext xmlns:c16="http://schemas.microsoft.com/office/drawing/2014/chart" uri="{C3380CC4-5D6E-409C-BE32-E72D297353CC}">
                <c16:uniqueId val="{0000000D-8D75-4B21-8AA7-6454572CF990}"/>
              </c:ext>
            </c:extLst>
          </c:dPt>
          <c:dPt>
            <c:idx val="7"/>
            <c:bubble3D val="0"/>
            <c:spPr>
              <a:solidFill>
                <a:srgbClr val="FFC301"/>
              </a:solidFill>
            </c:spPr>
            <c:extLst>
              <c:ext xmlns:c16="http://schemas.microsoft.com/office/drawing/2014/chart" uri="{C3380CC4-5D6E-409C-BE32-E72D297353CC}">
                <c16:uniqueId val="{0000000F-8D75-4B21-8AA7-6454572CF990}"/>
              </c:ext>
            </c:extLst>
          </c:dPt>
          <c:dPt>
            <c:idx val="8"/>
            <c:bubble3D val="0"/>
            <c:spPr>
              <a:solidFill>
                <a:srgbClr val="F0975A"/>
              </a:solidFill>
            </c:spPr>
            <c:extLst>
              <c:ext xmlns:c16="http://schemas.microsoft.com/office/drawing/2014/chart" uri="{C3380CC4-5D6E-409C-BE32-E72D297353CC}">
                <c16:uniqueId val="{00000011-8D75-4B21-8AA7-6454572CF990}"/>
              </c:ext>
            </c:extLst>
          </c:dPt>
          <c:dPt>
            <c:idx val="9"/>
            <c:bubble3D val="0"/>
            <c:spPr>
              <a:solidFill>
                <a:srgbClr val="ED7D31">
                  <a:lumMod val="75000"/>
                </a:srgbClr>
              </a:solidFill>
            </c:spPr>
            <c:extLst>
              <c:ext xmlns:c16="http://schemas.microsoft.com/office/drawing/2014/chart" uri="{C3380CC4-5D6E-409C-BE32-E72D297353CC}">
                <c16:uniqueId val="{00000013-8D75-4B21-8AA7-6454572CF990}"/>
              </c:ext>
            </c:extLst>
          </c:dPt>
          <c:dLbls>
            <c:dLbl>
              <c:idx val="0"/>
              <c:layout>
                <c:manualLayout>
                  <c:x val="-0.13547194833900361"/>
                  <c:y val="-8.54810032224474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D75-4B21-8AA7-6454572CF990}"/>
                </c:ext>
              </c:extLst>
            </c:dLbl>
            <c:dLbl>
              <c:idx val="1"/>
              <c:layout>
                <c:manualLayout>
                  <c:x val="-3.7450755195353978E-3"/>
                  <c:y val="-0.3551891266326148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8D75-4B21-8AA7-6454572CF990}"/>
                </c:ext>
              </c:extLst>
            </c:dLbl>
            <c:dLbl>
              <c:idx val="2"/>
              <c:layout>
                <c:manualLayout>
                  <c:x val="7.8198289952156455E-2"/>
                  <c:y val="-7.79209764572138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D75-4B21-8AA7-6454572CF990}"/>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D75-4B21-8AA7-6454572CF990}"/>
                </c:ext>
              </c:extLst>
            </c:dLbl>
            <c:dLbl>
              <c:idx val="4"/>
              <c:layout>
                <c:manualLayout>
                  <c:x val="0.15390850579057339"/>
                  <c:y val="6.60217230662591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D75-4B21-8AA7-6454572CF990}"/>
                </c:ext>
              </c:extLst>
            </c:dLbl>
            <c:dLbl>
              <c:idx val="5"/>
              <c:layout>
                <c:manualLayout>
                  <c:x val="-2.7713029752592551E-2"/>
                  <c:y val="4.62110662561946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D75-4B21-8AA7-6454572CF990}"/>
                </c:ext>
              </c:extLst>
            </c:dLbl>
            <c:dLbl>
              <c:idx val="6"/>
              <c:layout>
                <c:manualLayout>
                  <c:x val="-9.6478057419248711E-3"/>
                  <c:y val="4.677160006022990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D75-4B21-8AA7-6454572CF990}"/>
                </c:ext>
              </c:extLst>
            </c:dLbl>
            <c:dLbl>
              <c:idx val="7"/>
              <c:layout>
                <c:manualLayout>
                  <c:x val="0"/>
                  <c:y val="-0.1623250942191379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D75-4B21-8AA7-6454572CF990}"/>
                </c:ext>
              </c:extLst>
            </c:dLbl>
            <c:dLbl>
              <c:idx val="8"/>
              <c:layout>
                <c:manualLayout>
                  <c:x val="5.2384510369038073E-2"/>
                  <c:y val="-0.2452995097200347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59825340758879"/>
                      <c:h val="0.23329630370866677"/>
                    </c:manualLayout>
                  </c15:layout>
                </c:ext>
                <c:ext xmlns:c16="http://schemas.microsoft.com/office/drawing/2014/chart" uri="{C3380CC4-5D6E-409C-BE32-E72D297353CC}">
                  <c16:uniqueId val="{00000011-8D75-4B21-8AA7-6454572CF990}"/>
                </c:ext>
              </c:extLst>
            </c:dLbl>
            <c:dLbl>
              <c:idx val="9"/>
              <c:layout>
                <c:manualLayout>
                  <c:x val="0.12302979608641948"/>
                  <c:y val="-7.67263491400522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D75-4B21-8AA7-6454572CF990}"/>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'F83'!$A$5:$A$14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Elaboración de bebidas.</c:v>
                </c:pt>
                <c:pt idx="7">
                  <c:v>Fabricación, ensamble y reparación de maquinaria, equipo y sus partes; excepto los eléctricos.</c:v>
                </c:pt>
                <c:pt idx="8">
                  <c:v>Fabricación y/o reparación de muebles de madera y sus partes; excepto de metal y de plástico moldeado.</c:v>
                </c:pt>
                <c:pt idx="9">
                  <c:v>Otros</c:v>
                </c:pt>
              </c:strCache>
            </c:strRef>
          </c:cat>
          <c:val>
            <c:numRef>
              <c:f>'F83'!$B$5:$B$14</c:f>
              <c:numCache>
                <c:formatCode>0.00%</c:formatCode>
                <c:ptCount val="10"/>
                <c:pt idx="0">
                  <c:v>0.20916729988844518</c:v>
                </c:pt>
                <c:pt idx="1">
                  <c:v>0.13221064459282492</c:v>
                </c:pt>
                <c:pt idx="2">
                  <c:v>0.10680767303121919</c:v>
                </c:pt>
                <c:pt idx="3">
                  <c:v>8.8289977850710549E-2</c:v>
                </c:pt>
                <c:pt idx="4">
                  <c:v>8.8257643121594745E-2</c:v>
                </c:pt>
                <c:pt idx="5">
                  <c:v>5.817219859990623E-2</c:v>
                </c:pt>
                <c:pt idx="6">
                  <c:v>4.9363005836418603E-2</c:v>
                </c:pt>
                <c:pt idx="7">
                  <c:v>4.6402357201752543E-2</c:v>
                </c:pt>
                <c:pt idx="8">
                  <c:v>4.6202286065348486E-2</c:v>
                </c:pt>
                <c:pt idx="9">
                  <c:v>0.17512691381177956</c:v>
                </c:pt>
              </c:numCache>
            </c:numRef>
          </c:val>
          <c:extLst>
            <c:ext xmlns:c16="http://schemas.microsoft.com/office/drawing/2014/chart" uri="{C3380CC4-5D6E-409C-BE32-E72D297353CC}">
              <c16:uniqueId val="{00000014-8D75-4B21-8AA7-6454572CF99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'F10'!$E$6</c:f>
              <c:strCache>
                <c:ptCount val="1"/>
                <c:pt idx="0">
                  <c:v> Jalisco </c:v>
                </c:pt>
              </c:strCache>
            </c:strRef>
          </c:tx>
          <c:spPr>
            <a:solidFill>
              <a:srgbClr val="FBBB27"/>
            </a:solidFill>
            <a:ln>
              <a:noFill/>
            </a:ln>
            <a:effectLst/>
          </c:spPr>
          <c:invertIfNegative val="0"/>
          <c:cat>
            <c:multiLvlStrRef>
              <c:f>'F10'!$B$7:$C$75</c:f>
              <c:multiLvlStrCache>
                <c:ptCount val="6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lvl>
              </c:multiLvlStrCache>
            </c:multiLvlStrRef>
          </c:cat>
          <c:val>
            <c:numRef>
              <c:f>'F10'!$E$7:$E$75</c:f>
              <c:numCache>
                <c:formatCode>_-* #,##0.0_-;\-* #,##0.0_-;_-* "-"??_-;_-@_-</c:formatCode>
                <c:ptCount val="69"/>
                <c:pt idx="0">
                  <c:v>3.7</c:v>
                </c:pt>
                <c:pt idx="1">
                  <c:v>2.9</c:v>
                </c:pt>
                <c:pt idx="2">
                  <c:v>4.2</c:v>
                </c:pt>
                <c:pt idx="3">
                  <c:v>3.4</c:v>
                </c:pt>
                <c:pt idx="4">
                  <c:v>3.9</c:v>
                </c:pt>
                <c:pt idx="5">
                  <c:v>2.7</c:v>
                </c:pt>
                <c:pt idx="6">
                  <c:v>3.9</c:v>
                </c:pt>
                <c:pt idx="7">
                  <c:v>3.7</c:v>
                </c:pt>
                <c:pt idx="8">
                  <c:v>3.4</c:v>
                </c:pt>
                <c:pt idx="9">
                  <c:v>2.9</c:v>
                </c:pt>
                <c:pt idx="10">
                  <c:v>3.4</c:v>
                </c:pt>
                <c:pt idx="11">
                  <c:v>3.2</c:v>
                </c:pt>
                <c:pt idx="12">
                  <c:v>3.5</c:v>
                </c:pt>
                <c:pt idx="13">
                  <c:v>3</c:v>
                </c:pt>
                <c:pt idx="14">
                  <c:v>3.7</c:v>
                </c:pt>
                <c:pt idx="15">
                  <c:v>4</c:v>
                </c:pt>
                <c:pt idx="16">
                  <c:v>5.4</c:v>
                </c:pt>
                <c:pt idx="17">
                  <c:v>4.4000000000000004</c:v>
                </c:pt>
                <c:pt idx="18">
                  <c:v>5.7</c:v>
                </c:pt>
                <c:pt idx="19">
                  <c:v>4.9000000000000004</c:v>
                </c:pt>
                <c:pt idx="20">
                  <c:v>5.2</c:v>
                </c:pt>
                <c:pt idx="21">
                  <c:v>4.9000000000000004</c:v>
                </c:pt>
                <c:pt idx="22">
                  <c:v>5.8</c:v>
                </c:pt>
                <c:pt idx="23">
                  <c:v>5.8</c:v>
                </c:pt>
                <c:pt idx="24">
                  <c:v>4.8</c:v>
                </c:pt>
                <c:pt idx="25">
                  <c:v>5.7</c:v>
                </c:pt>
                <c:pt idx="26">
                  <c:v>5.5</c:v>
                </c:pt>
                <c:pt idx="27">
                  <c:v>5.3</c:v>
                </c:pt>
                <c:pt idx="28">
                  <c:v>4.4000000000000004</c:v>
                </c:pt>
                <c:pt idx="29">
                  <c:v>4.5999999999999996</c:v>
                </c:pt>
                <c:pt idx="30">
                  <c:v>4.9000000000000004</c:v>
                </c:pt>
                <c:pt idx="31">
                  <c:v>5.4</c:v>
                </c:pt>
                <c:pt idx="32">
                  <c:v>4.4000000000000004</c:v>
                </c:pt>
                <c:pt idx="33">
                  <c:v>4.5</c:v>
                </c:pt>
                <c:pt idx="34">
                  <c:v>5.4</c:v>
                </c:pt>
                <c:pt idx="35">
                  <c:v>5.0999999999999996</c:v>
                </c:pt>
                <c:pt idx="36">
                  <c:v>5.0999999999999996</c:v>
                </c:pt>
                <c:pt idx="37">
                  <c:v>5</c:v>
                </c:pt>
                <c:pt idx="38">
                  <c:v>5.7</c:v>
                </c:pt>
                <c:pt idx="39">
                  <c:v>4.9000000000000004</c:v>
                </c:pt>
                <c:pt idx="40">
                  <c:v>4</c:v>
                </c:pt>
                <c:pt idx="41">
                  <c:v>5.3</c:v>
                </c:pt>
                <c:pt idx="42">
                  <c:v>5.2</c:v>
                </c:pt>
                <c:pt idx="43">
                  <c:v>4.3</c:v>
                </c:pt>
                <c:pt idx="44">
                  <c:v>4.2</c:v>
                </c:pt>
                <c:pt idx="45">
                  <c:v>3.7</c:v>
                </c:pt>
                <c:pt idx="46">
                  <c:v>3.5</c:v>
                </c:pt>
                <c:pt idx="47">
                  <c:v>3.3</c:v>
                </c:pt>
                <c:pt idx="48">
                  <c:v>2.7</c:v>
                </c:pt>
                <c:pt idx="49">
                  <c:v>2.6</c:v>
                </c:pt>
                <c:pt idx="50">
                  <c:v>3.1</c:v>
                </c:pt>
                <c:pt idx="51">
                  <c:v>2.9</c:v>
                </c:pt>
                <c:pt idx="52">
                  <c:v>2.2999999999999998</c:v>
                </c:pt>
                <c:pt idx="53">
                  <c:v>3</c:v>
                </c:pt>
                <c:pt idx="54">
                  <c:v>3</c:v>
                </c:pt>
                <c:pt idx="55">
                  <c:v>2.5</c:v>
                </c:pt>
                <c:pt idx="56">
                  <c:v>2.6</c:v>
                </c:pt>
                <c:pt idx="57">
                  <c:v>3</c:v>
                </c:pt>
                <c:pt idx="58">
                  <c:v>3.2</c:v>
                </c:pt>
                <c:pt idx="59">
                  <c:v>3.1</c:v>
                </c:pt>
                <c:pt idx="60">
                  <c:v>2.9</c:v>
                </c:pt>
                <c:pt idx="61">
                  <c:v>4.1598062785689365</c:v>
                </c:pt>
                <c:pt idx="62">
                  <c:v>5</c:v>
                </c:pt>
                <c:pt idx="63">
                  <c:v>4.0999999999999996</c:v>
                </c:pt>
                <c:pt idx="64">
                  <c:v>3.7</c:v>
                </c:pt>
                <c:pt idx="65">
                  <c:v>3.3</c:v>
                </c:pt>
                <c:pt idx="66">
                  <c:v>3.4</c:v>
                </c:pt>
                <c:pt idx="67">
                  <c:v>3.1</c:v>
                </c:pt>
                <c:pt idx="68">
                  <c:v>2.4</c:v>
                </c:pt>
              </c:numCache>
            </c:numRef>
          </c:val>
          <c:extLst>
            <c:ext xmlns:c16="http://schemas.microsoft.com/office/drawing/2014/chart" uri="{C3380CC4-5D6E-409C-BE32-E72D297353CC}">
              <c16:uniqueId val="{00000000-72DA-4F62-ADF8-3CDE9B539A3C}"/>
            </c:ext>
          </c:extLst>
        </c:ser>
        <c:dLbls>
          <c:showLegendKey val="0"/>
          <c:showVal val="0"/>
          <c:showCatName val="0"/>
          <c:showSerName val="0"/>
          <c:showPercent val="0"/>
          <c:showBubbleSize val="0"/>
        </c:dLbls>
        <c:gapWidth val="150"/>
        <c:axId val="298196847"/>
        <c:axId val="394456927"/>
      </c:barChart>
      <c:lineChart>
        <c:grouping val="standard"/>
        <c:varyColors val="0"/>
        <c:ser>
          <c:idx val="0"/>
          <c:order val="0"/>
          <c:tx>
            <c:strRef>
              <c:f>'F10'!$D$6</c:f>
              <c:strCache>
                <c:ptCount val="1"/>
                <c:pt idx="0">
                  <c:v> Nacional </c:v>
                </c:pt>
              </c:strCache>
            </c:strRef>
          </c:tx>
          <c:spPr>
            <a:ln w="28575" cap="rnd">
              <a:solidFill>
                <a:srgbClr val="95682B"/>
              </a:solidFill>
              <a:round/>
            </a:ln>
            <a:effectLst/>
          </c:spPr>
          <c:marker>
            <c:symbol val="none"/>
          </c:marker>
          <c:cat>
            <c:multiLvlStrRef>
              <c:f>'F10'!$B$7:$C$74</c:f>
              <c:multiLvlStrCache>
                <c:ptCount val="6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lvl>
              </c:multiLvlStrCache>
            </c:multiLvlStrRef>
          </c:cat>
          <c:val>
            <c:numRef>
              <c:f>'F10'!$D$7:$D$75</c:f>
              <c:numCache>
                <c:formatCode>_-* #,##0.0_-;\-* #,##0.0_-;_-* "-"??_-;_-@_-</c:formatCode>
                <c:ptCount val="69"/>
                <c:pt idx="0">
                  <c:v>3.8</c:v>
                </c:pt>
                <c:pt idx="1">
                  <c:v>3.5</c:v>
                </c:pt>
                <c:pt idx="2">
                  <c:v>3.8</c:v>
                </c:pt>
                <c:pt idx="3">
                  <c:v>3.1</c:v>
                </c:pt>
                <c:pt idx="4">
                  <c:v>3.5</c:v>
                </c:pt>
                <c:pt idx="5">
                  <c:v>3.1</c:v>
                </c:pt>
                <c:pt idx="6">
                  <c:v>4</c:v>
                </c:pt>
                <c:pt idx="7">
                  <c:v>3.6</c:v>
                </c:pt>
                <c:pt idx="8">
                  <c:v>3.9</c:v>
                </c:pt>
                <c:pt idx="9">
                  <c:v>3.3</c:v>
                </c:pt>
                <c:pt idx="10">
                  <c:v>3.8</c:v>
                </c:pt>
                <c:pt idx="11">
                  <c:v>3.5</c:v>
                </c:pt>
                <c:pt idx="12">
                  <c:v>3.9</c:v>
                </c:pt>
                <c:pt idx="13">
                  <c:v>3.4</c:v>
                </c:pt>
                <c:pt idx="14">
                  <c:v>4.0999999999999996</c:v>
                </c:pt>
                <c:pt idx="15">
                  <c:v>4.2</c:v>
                </c:pt>
                <c:pt idx="16">
                  <c:v>5</c:v>
                </c:pt>
                <c:pt idx="17">
                  <c:v>5.0999999999999996</c:v>
                </c:pt>
                <c:pt idx="18">
                  <c:v>6.1</c:v>
                </c:pt>
                <c:pt idx="19">
                  <c:v>5.2</c:v>
                </c:pt>
                <c:pt idx="20">
                  <c:v>5.3</c:v>
                </c:pt>
                <c:pt idx="21">
                  <c:v>5.2</c:v>
                </c:pt>
                <c:pt idx="22">
                  <c:v>5.6</c:v>
                </c:pt>
                <c:pt idx="23">
                  <c:v>5.3</c:v>
                </c:pt>
                <c:pt idx="24">
                  <c:v>5.2</c:v>
                </c:pt>
                <c:pt idx="25">
                  <c:v>5.2</c:v>
                </c:pt>
                <c:pt idx="26">
                  <c:v>5.5</c:v>
                </c:pt>
                <c:pt idx="27">
                  <c:v>4.9000000000000004</c:v>
                </c:pt>
                <c:pt idx="28">
                  <c:v>4.9000000000000004</c:v>
                </c:pt>
                <c:pt idx="29">
                  <c:v>4.8</c:v>
                </c:pt>
                <c:pt idx="30">
                  <c:v>5.0999999999999996</c:v>
                </c:pt>
                <c:pt idx="31">
                  <c:v>4.9000000000000004</c:v>
                </c:pt>
                <c:pt idx="32">
                  <c:v>4.9000000000000004</c:v>
                </c:pt>
                <c:pt idx="33">
                  <c:v>5</c:v>
                </c:pt>
                <c:pt idx="34">
                  <c:v>5.2</c:v>
                </c:pt>
                <c:pt idx="35">
                  <c:v>4.5999999999999996</c:v>
                </c:pt>
                <c:pt idx="36">
                  <c:v>4.8</c:v>
                </c:pt>
                <c:pt idx="37">
                  <c:v>4.9000000000000004</c:v>
                </c:pt>
                <c:pt idx="38">
                  <c:v>5.2</c:v>
                </c:pt>
                <c:pt idx="39">
                  <c:v>4.4000000000000004</c:v>
                </c:pt>
                <c:pt idx="40">
                  <c:v>4.2</c:v>
                </c:pt>
                <c:pt idx="41">
                  <c:v>4.3</c:v>
                </c:pt>
                <c:pt idx="42">
                  <c:v>4.5999999999999996</c:v>
                </c:pt>
                <c:pt idx="43">
                  <c:v>4.2</c:v>
                </c:pt>
                <c:pt idx="44">
                  <c:v>4</c:v>
                </c:pt>
                <c:pt idx="45">
                  <c:v>3.9</c:v>
                </c:pt>
                <c:pt idx="46">
                  <c:v>4</c:v>
                </c:pt>
                <c:pt idx="47">
                  <c:v>3.5</c:v>
                </c:pt>
                <c:pt idx="48">
                  <c:v>3.4</c:v>
                </c:pt>
                <c:pt idx="49">
                  <c:v>3.5</c:v>
                </c:pt>
                <c:pt idx="50">
                  <c:v>3.5</c:v>
                </c:pt>
                <c:pt idx="51">
                  <c:v>3.3</c:v>
                </c:pt>
                <c:pt idx="52">
                  <c:v>3.1</c:v>
                </c:pt>
                <c:pt idx="53">
                  <c:v>3.3</c:v>
                </c:pt>
                <c:pt idx="54">
                  <c:v>3.4</c:v>
                </c:pt>
                <c:pt idx="55">
                  <c:v>3.3</c:v>
                </c:pt>
                <c:pt idx="56">
                  <c:v>3.4</c:v>
                </c:pt>
                <c:pt idx="57">
                  <c:v>3.5</c:v>
                </c:pt>
                <c:pt idx="58">
                  <c:v>3.7</c:v>
                </c:pt>
                <c:pt idx="59">
                  <c:v>3.4</c:v>
                </c:pt>
                <c:pt idx="60">
                  <c:v>3.4</c:v>
                </c:pt>
                <c:pt idx="61">
                  <c:v>4.7904666666670002</c:v>
                </c:pt>
                <c:pt idx="62">
                  <c:v>5.2</c:v>
                </c:pt>
                <c:pt idx="63">
                  <c:v>4.5</c:v>
                </c:pt>
                <c:pt idx="64">
                  <c:v>4.4000000000000004</c:v>
                </c:pt>
                <c:pt idx="65">
                  <c:v>4.2</c:v>
                </c:pt>
                <c:pt idx="66">
                  <c:v>4.2</c:v>
                </c:pt>
                <c:pt idx="67">
                  <c:v>3.7</c:v>
                </c:pt>
                <c:pt idx="68">
                  <c:v>3.5</c:v>
                </c:pt>
              </c:numCache>
            </c:numRef>
          </c:val>
          <c:smooth val="0"/>
          <c:extLst>
            <c:ext xmlns:c16="http://schemas.microsoft.com/office/drawing/2014/chart" uri="{C3380CC4-5D6E-409C-BE32-E72D297353CC}">
              <c16:uniqueId val="{00000001-72DA-4F62-ADF8-3CDE9B539A3C}"/>
            </c:ext>
          </c:extLst>
        </c:ser>
        <c:ser>
          <c:idx val="2"/>
          <c:order val="2"/>
          <c:tx>
            <c:strRef>
              <c:f>Historico!#REF!</c:f>
              <c:strCache>
                <c:ptCount val="1"/>
                <c:pt idx="0">
                  <c:v>#REF!</c:v>
                </c:pt>
              </c:strCache>
            </c:strRef>
          </c:tx>
          <c:spPr>
            <a:ln w="28575" cap="rnd">
              <a:solidFill>
                <a:schemeClr val="accent3"/>
              </a:solidFill>
              <a:round/>
            </a:ln>
            <a:effectLst/>
          </c:spPr>
          <c:marker>
            <c:symbol val="none"/>
          </c:marker>
          <c:cat>
            <c:multiLvlStrRef>
              <c:f>'F10'!$B$7:$C$74</c:f>
              <c:multiLvlStrCache>
                <c:ptCount val="6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lvl>
              </c:multiLvlStrCache>
            </c:multiLvlStrRef>
          </c:cat>
          <c:val>
            <c:numRef>
              <c:f>Historico!#REF!</c:f>
              <c:numCache>
                <c:formatCode>General</c:formatCode>
                <c:ptCount val="1"/>
                <c:pt idx="0">
                  <c:v>1</c:v>
                </c:pt>
              </c:numCache>
            </c:numRef>
          </c:val>
          <c:smooth val="0"/>
          <c:extLst>
            <c:ext xmlns:c16="http://schemas.microsoft.com/office/drawing/2014/chart" uri="{C3380CC4-5D6E-409C-BE32-E72D297353CC}">
              <c16:uniqueId val="{00000002-72DA-4F62-ADF8-3CDE9B539A3C}"/>
            </c:ext>
          </c:extLst>
        </c:ser>
        <c:dLbls>
          <c:showLegendKey val="0"/>
          <c:showVal val="0"/>
          <c:showCatName val="0"/>
          <c:showSerName val="0"/>
          <c:showPercent val="0"/>
          <c:showBubbleSize val="0"/>
        </c:dLbls>
        <c:marker val="1"/>
        <c:smooth val="0"/>
        <c:axId val="298196847"/>
        <c:axId val="394456927"/>
      </c:lineChart>
      <c:catAx>
        <c:axId val="29819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0"/>
        <c:lblAlgn val="ctr"/>
        <c:lblOffset val="100"/>
        <c:tickMarkSkip val="1"/>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BA2-42B5-94F3-8B724CC4FC1F}"/>
              </c:ext>
            </c:extLst>
          </c:dPt>
          <c:dPt>
            <c:idx val="5"/>
            <c:invertIfNegative val="0"/>
            <c:bubble3D val="0"/>
            <c:extLst>
              <c:ext xmlns:c16="http://schemas.microsoft.com/office/drawing/2014/chart" uri="{C3380CC4-5D6E-409C-BE32-E72D297353CC}">
                <c16:uniqueId val="{00000002-9BA2-42B5-94F3-8B724CC4FC1F}"/>
              </c:ext>
            </c:extLst>
          </c:dPt>
          <c:dPt>
            <c:idx val="6"/>
            <c:invertIfNegative val="0"/>
            <c:bubble3D val="0"/>
            <c:extLst>
              <c:ext xmlns:c16="http://schemas.microsoft.com/office/drawing/2014/chart" uri="{C3380CC4-5D6E-409C-BE32-E72D297353CC}">
                <c16:uniqueId val="{00000003-9BA2-42B5-94F3-8B724CC4FC1F}"/>
              </c:ext>
            </c:extLst>
          </c:dPt>
          <c:dPt>
            <c:idx val="7"/>
            <c:invertIfNegative val="0"/>
            <c:bubble3D val="0"/>
            <c:extLst>
              <c:ext xmlns:c16="http://schemas.microsoft.com/office/drawing/2014/chart" uri="{C3380CC4-5D6E-409C-BE32-E72D297353CC}">
                <c16:uniqueId val="{00000004-9BA2-42B5-94F3-8B724CC4FC1F}"/>
              </c:ext>
            </c:extLst>
          </c:dPt>
          <c:dPt>
            <c:idx val="8"/>
            <c:invertIfNegative val="0"/>
            <c:bubble3D val="0"/>
            <c:extLst>
              <c:ext xmlns:c16="http://schemas.microsoft.com/office/drawing/2014/chart" uri="{C3380CC4-5D6E-409C-BE32-E72D297353CC}">
                <c16:uniqueId val="{00000005-9BA2-42B5-94F3-8B724CC4FC1F}"/>
              </c:ext>
            </c:extLst>
          </c:dPt>
          <c:dPt>
            <c:idx val="9"/>
            <c:invertIfNegative val="0"/>
            <c:bubble3D val="0"/>
            <c:spPr>
              <a:solidFill>
                <a:srgbClr val="FFC000"/>
              </a:solidFill>
              <a:ln>
                <a:noFill/>
              </a:ln>
              <a:effectLst/>
            </c:spPr>
            <c:extLst>
              <c:ext xmlns:c16="http://schemas.microsoft.com/office/drawing/2014/chart" uri="{C3380CC4-5D6E-409C-BE32-E72D297353CC}">
                <c16:uniqueId val="{00000007-9BA2-42B5-94F3-8B724CC4FC1F}"/>
              </c:ext>
            </c:extLst>
          </c:dPt>
          <c:dPt>
            <c:idx val="17"/>
            <c:invertIfNegative val="0"/>
            <c:bubble3D val="0"/>
            <c:extLst>
              <c:ext xmlns:c16="http://schemas.microsoft.com/office/drawing/2014/chart" uri="{C3380CC4-5D6E-409C-BE32-E72D297353CC}">
                <c16:uniqueId val="{00000008-9BA2-42B5-94F3-8B724CC4FC1F}"/>
              </c:ext>
            </c:extLst>
          </c:dPt>
          <c:dPt>
            <c:idx val="18"/>
            <c:invertIfNegative val="0"/>
            <c:bubble3D val="0"/>
            <c:extLst>
              <c:ext xmlns:c16="http://schemas.microsoft.com/office/drawing/2014/chart" uri="{C3380CC4-5D6E-409C-BE32-E72D297353CC}">
                <c16:uniqueId val="{00000009-9BA2-42B5-94F3-8B724CC4FC1F}"/>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2-42B5-94F3-8B724CC4FC1F}"/>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A2-42B5-94F3-8B724CC4FC1F}"/>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BA2-42B5-94F3-8B724CC4FC1F}"/>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A2-42B5-94F3-8B724CC4FC1F}"/>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BA2-42B5-94F3-8B724CC4FC1F}"/>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A2-42B5-94F3-8B724CC4FC1F}"/>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A2-42B5-94F3-8B724CC4FC1F}"/>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A2-42B5-94F3-8B724CC4FC1F}"/>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A2-42B5-94F3-8B724CC4FC1F}"/>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A2-42B5-94F3-8B724CC4FC1F}"/>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'F84'!$A$6:$A$15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44652</c:v>
                </c:pt>
              </c:numCache>
            </c:numRef>
          </c:cat>
          <c:val>
            <c:numRef>
              <c:f>'F84'!$B$6:$B$15</c:f>
              <c:numCache>
                <c:formatCode>#,##0</c:formatCode>
                <c:ptCount val="10"/>
                <c:pt idx="0">
                  <c:v>282499</c:v>
                </c:pt>
                <c:pt idx="1">
                  <c:v>295797</c:v>
                </c:pt>
                <c:pt idx="2">
                  <c:v>312586</c:v>
                </c:pt>
                <c:pt idx="3">
                  <c:v>334254</c:v>
                </c:pt>
                <c:pt idx="4">
                  <c:v>343480</c:v>
                </c:pt>
                <c:pt idx="5">
                  <c:v>354114</c:v>
                </c:pt>
                <c:pt idx="6">
                  <c:v>363625</c:v>
                </c:pt>
                <c:pt idx="7">
                  <c:v>366999</c:v>
                </c:pt>
                <c:pt idx="8">
                  <c:v>388949</c:v>
                </c:pt>
                <c:pt idx="9">
                  <c:v>389372</c:v>
                </c:pt>
              </c:numCache>
            </c:numRef>
          </c:val>
          <c:extLst>
            <c:ext xmlns:c16="http://schemas.microsoft.com/office/drawing/2014/chart" uri="{C3380CC4-5D6E-409C-BE32-E72D297353CC}">
              <c16:uniqueId val="{0000000E-9BA2-42B5-94F3-8B724CC4FC1F}"/>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8232-4291-ABD1-0A732A6874EE}"/>
              </c:ext>
            </c:extLst>
          </c:dPt>
          <c:dPt>
            <c:idx val="1"/>
            <c:bubble3D val="0"/>
            <c:spPr>
              <a:solidFill>
                <a:srgbClr val="FBD1AF"/>
              </a:solidFill>
              <a:ln>
                <a:noFill/>
              </a:ln>
            </c:spPr>
            <c:extLst>
              <c:ext xmlns:c16="http://schemas.microsoft.com/office/drawing/2014/chart" uri="{C3380CC4-5D6E-409C-BE32-E72D297353CC}">
                <c16:uniqueId val="{00000003-8232-4291-ABD1-0A732A6874EE}"/>
              </c:ext>
            </c:extLst>
          </c:dPt>
          <c:dPt>
            <c:idx val="2"/>
            <c:bubble3D val="0"/>
            <c:spPr>
              <a:solidFill>
                <a:srgbClr val="C89800"/>
              </a:solidFill>
              <a:ln>
                <a:noFill/>
              </a:ln>
            </c:spPr>
            <c:extLst>
              <c:ext xmlns:c16="http://schemas.microsoft.com/office/drawing/2014/chart" uri="{C3380CC4-5D6E-409C-BE32-E72D297353CC}">
                <c16:uniqueId val="{00000005-8232-4291-ABD1-0A732A6874EE}"/>
              </c:ext>
            </c:extLst>
          </c:dPt>
          <c:dPt>
            <c:idx val="3"/>
            <c:bubble3D val="0"/>
            <c:spPr>
              <a:solidFill>
                <a:srgbClr val="663300"/>
              </a:solidFill>
              <a:ln>
                <a:noFill/>
              </a:ln>
            </c:spPr>
            <c:extLst>
              <c:ext xmlns:c16="http://schemas.microsoft.com/office/drawing/2014/chart" uri="{C3380CC4-5D6E-409C-BE32-E72D297353CC}">
                <c16:uniqueId val="{00000007-8232-4291-ABD1-0A732A6874EE}"/>
              </c:ext>
            </c:extLst>
          </c:dPt>
          <c:dPt>
            <c:idx val="4"/>
            <c:bubble3D val="0"/>
            <c:spPr>
              <a:solidFill>
                <a:srgbClr val="8A5C00"/>
              </a:solidFill>
              <a:ln>
                <a:noFill/>
              </a:ln>
            </c:spPr>
            <c:extLst>
              <c:ext xmlns:c16="http://schemas.microsoft.com/office/drawing/2014/chart" uri="{C3380CC4-5D6E-409C-BE32-E72D297353CC}">
                <c16:uniqueId val="{00000009-8232-4291-ABD1-0A732A6874EE}"/>
              </c:ext>
            </c:extLst>
          </c:dPt>
          <c:dPt>
            <c:idx val="5"/>
            <c:bubble3D val="0"/>
            <c:spPr>
              <a:solidFill>
                <a:srgbClr val="ED7D31"/>
              </a:solidFill>
              <a:ln>
                <a:noFill/>
              </a:ln>
            </c:spPr>
            <c:extLst>
              <c:ext xmlns:c16="http://schemas.microsoft.com/office/drawing/2014/chart" uri="{C3380CC4-5D6E-409C-BE32-E72D297353CC}">
                <c16:uniqueId val="{0000000B-8232-4291-ABD1-0A732A6874EE}"/>
              </c:ext>
            </c:extLst>
          </c:dPt>
          <c:dPt>
            <c:idx val="6"/>
            <c:bubble3D val="0"/>
            <c:spPr>
              <a:solidFill>
                <a:srgbClr val="FBBB27"/>
              </a:solidFill>
              <a:ln>
                <a:noFill/>
              </a:ln>
            </c:spPr>
            <c:extLst>
              <c:ext xmlns:c16="http://schemas.microsoft.com/office/drawing/2014/chart" uri="{C3380CC4-5D6E-409C-BE32-E72D297353CC}">
                <c16:uniqueId val="{0000000D-8232-4291-ABD1-0A732A6874EE}"/>
              </c:ext>
            </c:extLst>
          </c:dPt>
          <c:dPt>
            <c:idx val="7"/>
            <c:bubble3D val="0"/>
            <c:spPr>
              <a:solidFill>
                <a:srgbClr val="FFD581"/>
              </a:solidFill>
              <a:ln>
                <a:noFill/>
              </a:ln>
            </c:spPr>
            <c:extLst>
              <c:ext xmlns:c16="http://schemas.microsoft.com/office/drawing/2014/chart" uri="{C3380CC4-5D6E-409C-BE32-E72D297353CC}">
                <c16:uniqueId val="{0000000F-8232-4291-ABD1-0A732A6874EE}"/>
              </c:ext>
            </c:extLst>
          </c:dPt>
          <c:dPt>
            <c:idx val="8"/>
            <c:bubble3D val="0"/>
            <c:spPr>
              <a:solidFill>
                <a:srgbClr val="7C878E"/>
              </a:solidFill>
              <a:ln>
                <a:noFill/>
              </a:ln>
            </c:spPr>
            <c:extLst>
              <c:ext xmlns:c16="http://schemas.microsoft.com/office/drawing/2014/chart" uri="{C3380CC4-5D6E-409C-BE32-E72D297353CC}">
                <c16:uniqueId val="{00000011-8232-4291-ABD1-0A732A6874EE}"/>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232-4291-ABD1-0A732A6874EE}"/>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232-4291-ABD1-0A732A6874EE}"/>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232-4291-ABD1-0A732A6874EE}"/>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232-4291-ABD1-0A732A6874EE}"/>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232-4291-ABD1-0A732A6874EE}"/>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232-4291-ABD1-0A732A6874EE}"/>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232-4291-ABD1-0A732A6874EE}"/>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232-4291-ABD1-0A732A6874EE}"/>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232-4291-ABD1-0A732A6874EE}"/>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'F85'!$A$6:$A$14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'F85'!$B$6:$B$14</c:f>
              <c:numCache>
                <c:formatCode>0.00%</c:formatCode>
                <c:ptCount val="9"/>
                <c:pt idx="0">
                  <c:v>0.19810104475925336</c:v>
                </c:pt>
                <c:pt idx="1">
                  <c:v>0.17064914785860308</c:v>
                </c:pt>
                <c:pt idx="2">
                  <c:v>0.15259443411442014</c:v>
                </c:pt>
                <c:pt idx="3">
                  <c:v>0.1233447705536094</c:v>
                </c:pt>
                <c:pt idx="4">
                  <c:v>0.11752771128894733</c:v>
                </c:pt>
                <c:pt idx="5">
                  <c:v>8.4348643456643002E-2</c:v>
                </c:pt>
                <c:pt idx="6">
                  <c:v>5.8206547979823921E-2</c:v>
                </c:pt>
                <c:pt idx="7">
                  <c:v>5.2428012286451005E-2</c:v>
                </c:pt>
                <c:pt idx="8">
                  <c:v>4.2799687702248748E-2</c:v>
                </c:pt>
              </c:numCache>
            </c:numRef>
          </c:val>
          <c:extLst>
            <c:ext xmlns:c16="http://schemas.microsoft.com/office/drawing/2014/chart" uri="{C3380CC4-5D6E-409C-BE32-E72D297353CC}">
              <c16:uniqueId val="{00000012-8232-4291-ABD1-0A732A6874E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36DF-4234-A226-061165A8FE27}"/>
              </c:ext>
            </c:extLst>
          </c:dPt>
          <c:dPt>
            <c:idx val="5"/>
            <c:invertIfNegative val="0"/>
            <c:bubble3D val="0"/>
            <c:extLst>
              <c:ext xmlns:c16="http://schemas.microsoft.com/office/drawing/2014/chart" uri="{C3380CC4-5D6E-409C-BE32-E72D297353CC}">
                <c16:uniqueId val="{00000001-36DF-4234-A226-061165A8FE27}"/>
              </c:ext>
            </c:extLst>
          </c:dPt>
          <c:dPt>
            <c:idx val="6"/>
            <c:invertIfNegative val="0"/>
            <c:bubble3D val="0"/>
            <c:spPr>
              <a:solidFill>
                <a:srgbClr val="7C878E"/>
              </a:solidFill>
              <a:ln>
                <a:noFill/>
              </a:ln>
              <a:effectLst/>
            </c:spPr>
            <c:extLst>
              <c:ext xmlns:c16="http://schemas.microsoft.com/office/drawing/2014/chart" uri="{C3380CC4-5D6E-409C-BE32-E72D297353CC}">
                <c16:uniqueId val="{00000003-36DF-4234-A226-061165A8FE27}"/>
              </c:ext>
            </c:extLst>
          </c:dPt>
          <c:dPt>
            <c:idx val="7"/>
            <c:invertIfNegative val="0"/>
            <c:bubble3D val="0"/>
            <c:spPr>
              <a:solidFill>
                <a:srgbClr val="7C878E"/>
              </a:solidFill>
              <a:ln>
                <a:noFill/>
              </a:ln>
              <a:effectLst/>
            </c:spPr>
            <c:extLst>
              <c:ext xmlns:c16="http://schemas.microsoft.com/office/drawing/2014/chart" uri="{C3380CC4-5D6E-409C-BE32-E72D297353CC}">
                <c16:uniqueId val="{00000005-36DF-4234-A226-061165A8FE27}"/>
              </c:ext>
            </c:extLst>
          </c:dPt>
          <c:dPt>
            <c:idx val="8"/>
            <c:invertIfNegative val="0"/>
            <c:bubble3D val="0"/>
            <c:spPr>
              <a:solidFill>
                <a:srgbClr val="7C878E"/>
              </a:solidFill>
              <a:ln>
                <a:noFill/>
              </a:ln>
              <a:effectLst/>
            </c:spPr>
            <c:extLst>
              <c:ext xmlns:c16="http://schemas.microsoft.com/office/drawing/2014/chart" uri="{C3380CC4-5D6E-409C-BE32-E72D297353CC}">
                <c16:uniqueId val="{00000007-36DF-4234-A226-061165A8FE27}"/>
              </c:ext>
            </c:extLst>
          </c:dPt>
          <c:dPt>
            <c:idx val="9"/>
            <c:invertIfNegative val="0"/>
            <c:bubble3D val="0"/>
            <c:spPr>
              <a:solidFill>
                <a:srgbClr val="FFC000"/>
              </a:solidFill>
              <a:ln>
                <a:noFill/>
              </a:ln>
              <a:effectLst/>
            </c:spPr>
            <c:extLst>
              <c:ext xmlns:c16="http://schemas.microsoft.com/office/drawing/2014/chart" uri="{C3380CC4-5D6E-409C-BE32-E72D297353CC}">
                <c16:uniqueId val="{00000009-36DF-4234-A226-061165A8FE27}"/>
              </c:ext>
            </c:extLst>
          </c:dPt>
          <c:dPt>
            <c:idx val="17"/>
            <c:invertIfNegative val="0"/>
            <c:bubble3D val="0"/>
            <c:extLst>
              <c:ext xmlns:c16="http://schemas.microsoft.com/office/drawing/2014/chart" uri="{C3380CC4-5D6E-409C-BE32-E72D297353CC}">
                <c16:uniqueId val="{0000000A-36DF-4234-A226-061165A8FE27}"/>
              </c:ext>
            </c:extLst>
          </c:dPt>
          <c:dPt>
            <c:idx val="18"/>
            <c:invertIfNegative val="0"/>
            <c:bubble3D val="0"/>
            <c:extLst>
              <c:ext xmlns:c16="http://schemas.microsoft.com/office/drawing/2014/chart" uri="{C3380CC4-5D6E-409C-BE32-E72D297353CC}">
                <c16:uniqueId val="{0000000B-36DF-4234-A226-061165A8FE2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234-A226-061165A8FE2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234-A226-061165A8FE27}"/>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234-A226-061165A8FE27}"/>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234-A226-061165A8FE27}"/>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234-A226-061165A8FE27}"/>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234-A226-061165A8FE2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234-A226-061165A8FE2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DF-4234-A226-061165A8FE27}"/>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234-A226-061165A8FE2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'F86'!$A$6:$A$15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44652</c:v>
                </c:pt>
              </c:numCache>
            </c:numRef>
          </c:cat>
          <c:val>
            <c:numRef>
              <c:f>'F86'!$B$6:$B$15</c:f>
              <c:numCache>
                <c:formatCode>#,##0</c:formatCode>
                <c:ptCount val="10"/>
                <c:pt idx="0">
                  <c:v>523456</c:v>
                </c:pt>
                <c:pt idx="1">
                  <c:v>540644</c:v>
                </c:pt>
                <c:pt idx="2">
                  <c:v>551836</c:v>
                </c:pt>
                <c:pt idx="3">
                  <c:v>575641</c:v>
                </c:pt>
                <c:pt idx="4">
                  <c:v>605107</c:v>
                </c:pt>
                <c:pt idx="5">
                  <c:v>614655</c:v>
                </c:pt>
                <c:pt idx="6">
                  <c:v>640252</c:v>
                </c:pt>
                <c:pt idx="7">
                  <c:v>614772</c:v>
                </c:pt>
                <c:pt idx="8">
                  <c:v>620320</c:v>
                </c:pt>
                <c:pt idx="9">
                  <c:v>630421</c:v>
                </c:pt>
              </c:numCache>
            </c:numRef>
          </c:val>
          <c:extLst>
            <c:ext xmlns:c16="http://schemas.microsoft.com/office/drawing/2014/chart" uri="{C3380CC4-5D6E-409C-BE32-E72D297353CC}">
              <c16:uniqueId val="{00000010-36DF-4234-A226-061165A8FE2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81BE-4643-B447-1E2783412735}"/>
              </c:ext>
            </c:extLst>
          </c:dPt>
          <c:dPt>
            <c:idx val="1"/>
            <c:bubble3D val="0"/>
            <c:spPr>
              <a:solidFill>
                <a:srgbClr val="FBBB27"/>
              </a:solidFill>
            </c:spPr>
            <c:extLst>
              <c:ext xmlns:c16="http://schemas.microsoft.com/office/drawing/2014/chart" uri="{C3380CC4-5D6E-409C-BE32-E72D297353CC}">
                <c16:uniqueId val="{00000003-81BE-4643-B447-1E2783412735}"/>
              </c:ext>
            </c:extLst>
          </c:dPt>
          <c:dPt>
            <c:idx val="2"/>
            <c:bubble3D val="0"/>
            <c:spPr>
              <a:solidFill>
                <a:srgbClr val="FAD496"/>
              </a:solidFill>
            </c:spPr>
            <c:extLst>
              <c:ext xmlns:c16="http://schemas.microsoft.com/office/drawing/2014/chart" uri="{C3380CC4-5D6E-409C-BE32-E72D297353CC}">
                <c16:uniqueId val="{00000005-81BE-4643-B447-1E2783412735}"/>
              </c:ext>
            </c:extLst>
          </c:dPt>
          <c:dPt>
            <c:idx val="3"/>
            <c:bubble3D val="0"/>
            <c:spPr>
              <a:solidFill>
                <a:srgbClr val="663300"/>
              </a:solidFill>
            </c:spPr>
            <c:extLst>
              <c:ext xmlns:c16="http://schemas.microsoft.com/office/drawing/2014/chart" uri="{C3380CC4-5D6E-409C-BE32-E72D297353CC}">
                <c16:uniqueId val="{00000007-81BE-4643-B447-1E2783412735}"/>
              </c:ext>
            </c:extLst>
          </c:dPt>
          <c:dPt>
            <c:idx val="4"/>
            <c:bubble3D val="0"/>
            <c:spPr>
              <a:solidFill>
                <a:srgbClr val="95682B"/>
              </a:solidFill>
            </c:spPr>
            <c:extLst>
              <c:ext xmlns:c16="http://schemas.microsoft.com/office/drawing/2014/chart" uri="{C3380CC4-5D6E-409C-BE32-E72D297353CC}">
                <c16:uniqueId val="{00000009-81BE-4643-B447-1E2783412735}"/>
              </c:ext>
            </c:extLst>
          </c:dPt>
          <c:dPt>
            <c:idx val="5"/>
            <c:bubble3D val="0"/>
            <c:spPr>
              <a:solidFill>
                <a:srgbClr val="B5B367"/>
              </a:solidFill>
            </c:spPr>
            <c:extLst>
              <c:ext xmlns:c16="http://schemas.microsoft.com/office/drawing/2014/chart" uri="{C3380CC4-5D6E-409C-BE32-E72D297353CC}">
                <c16:uniqueId val="{0000000B-81BE-4643-B447-1E2783412735}"/>
              </c:ext>
            </c:extLst>
          </c:dPt>
          <c:dPt>
            <c:idx val="6"/>
            <c:bubble3D val="0"/>
            <c:spPr>
              <a:solidFill>
                <a:srgbClr val="FFF915"/>
              </a:solidFill>
            </c:spPr>
            <c:extLst>
              <c:ext xmlns:c16="http://schemas.microsoft.com/office/drawing/2014/chart" uri="{C3380CC4-5D6E-409C-BE32-E72D297353CC}">
                <c16:uniqueId val="{0000000D-81BE-4643-B447-1E2783412735}"/>
              </c:ext>
            </c:extLst>
          </c:dPt>
          <c:dPt>
            <c:idx val="7"/>
            <c:bubble3D val="0"/>
            <c:spPr>
              <a:solidFill>
                <a:srgbClr val="CC9900"/>
              </a:solidFill>
            </c:spPr>
            <c:extLst>
              <c:ext xmlns:c16="http://schemas.microsoft.com/office/drawing/2014/chart" uri="{C3380CC4-5D6E-409C-BE32-E72D297353CC}">
                <c16:uniqueId val="{0000000F-81BE-4643-B447-1E2783412735}"/>
              </c:ext>
            </c:extLst>
          </c:dPt>
          <c:dPt>
            <c:idx val="8"/>
            <c:bubble3D val="0"/>
            <c:spPr>
              <a:solidFill>
                <a:srgbClr val="9D9139"/>
              </a:solidFill>
            </c:spPr>
            <c:extLst>
              <c:ext xmlns:c16="http://schemas.microsoft.com/office/drawing/2014/chart" uri="{C3380CC4-5D6E-409C-BE32-E72D297353CC}">
                <c16:uniqueId val="{00000011-81BE-4643-B447-1E2783412735}"/>
              </c:ext>
            </c:extLst>
          </c:dPt>
          <c:dPt>
            <c:idx val="9"/>
            <c:bubble3D val="0"/>
            <c:explosion val="1"/>
            <c:spPr>
              <a:solidFill>
                <a:srgbClr val="ED7D31"/>
              </a:solidFill>
            </c:spPr>
            <c:extLst>
              <c:ext xmlns:c16="http://schemas.microsoft.com/office/drawing/2014/chart" uri="{C3380CC4-5D6E-409C-BE32-E72D297353CC}">
                <c16:uniqueId val="{00000013-81BE-4643-B447-1E2783412735}"/>
              </c:ext>
            </c:extLst>
          </c:dPt>
          <c:dPt>
            <c:idx val="10"/>
            <c:bubble3D val="0"/>
            <c:spPr>
              <a:solidFill>
                <a:srgbClr val="393D3F"/>
              </a:solidFill>
            </c:spPr>
            <c:extLst>
              <c:ext xmlns:c16="http://schemas.microsoft.com/office/drawing/2014/chart" uri="{C3380CC4-5D6E-409C-BE32-E72D297353CC}">
                <c16:uniqueId val="{00000015-81BE-4643-B447-1E2783412735}"/>
              </c:ext>
            </c:extLst>
          </c:dPt>
          <c:dPt>
            <c:idx val="11"/>
            <c:bubble3D val="0"/>
            <c:spPr>
              <a:solidFill>
                <a:schemeClr val="bg1">
                  <a:lumMod val="65000"/>
                </a:schemeClr>
              </a:solidFill>
            </c:spPr>
            <c:extLst>
              <c:ext xmlns:c16="http://schemas.microsoft.com/office/drawing/2014/chart" uri="{C3380CC4-5D6E-409C-BE32-E72D297353CC}">
                <c16:uniqueId val="{00000017-81BE-4643-B447-1E2783412735}"/>
              </c:ext>
            </c:extLst>
          </c:dPt>
          <c:dPt>
            <c:idx val="12"/>
            <c:bubble3D val="0"/>
            <c:spPr>
              <a:solidFill>
                <a:schemeClr val="bg1">
                  <a:lumMod val="50000"/>
                </a:schemeClr>
              </a:solidFill>
            </c:spPr>
            <c:extLst>
              <c:ext xmlns:c16="http://schemas.microsoft.com/office/drawing/2014/chart" uri="{C3380CC4-5D6E-409C-BE32-E72D297353CC}">
                <c16:uniqueId val="{00000019-81BE-4643-B447-1E2783412735}"/>
              </c:ext>
            </c:extLst>
          </c:dPt>
          <c:dPt>
            <c:idx val="13"/>
            <c:bubble3D val="0"/>
            <c:spPr>
              <a:solidFill>
                <a:schemeClr val="bg2">
                  <a:lumMod val="75000"/>
                </a:schemeClr>
              </a:solidFill>
            </c:spPr>
            <c:extLst>
              <c:ext xmlns:c16="http://schemas.microsoft.com/office/drawing/2014/chart" uri="{C3380CC4-5D6E-409C-BE32-E72D297353CC}">
                <c16:uniqueId val="{0000001B-81BE-4643-B447-1E2783412735}"/>
              </c:ext>
            </c:extLst>
          </c:dPt>
          <c:dLbls>
            <c:dLbl>
              <c:idx val="0"/>
              <c:layout>
                <c:manualLayout>
                  <c:x val="5.2982273114914262E-2"/>
                  <c:y val="-6.658841494777240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BE-4643-B447-1E2783412735}"/>
                </c:ext>
              </c:extLst>
            </c:dLbl>
            <c:dLbl>
              <c:idx val="1"/>
              <c:layout>
                <c:manualLayout>
                  <c:x val="-1.2857913817682812E-2"/>
                  <c:y val="1.24888573412819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1BE-4643-B447-1E2783412735}"/>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1BE-4643-B447-1E2783412735}"/>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1BE-4643-B447-1E2783412735}"/>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1BE-4643-B447-1E2783412735}"/>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1BE-4643-B447-1E2783412735}"/>
                </c:ext>
              </c:extLst>
            </c:dLbl>
            <c:dLbl>
              <c:idx val="6"/>
              <c:layout>
                <c:manualLayout>
                  <c:x val="6.528959409317886E-2"/>
                  <c:y val="-5.990785641677923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1BE-4643-B447-1E2783412735}"/>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1BE-4643-B447-1E2783412735}"/>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1BE-4643-B447-1E2783412735}"/>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1BE-4643-B447-1E2783412735}"/>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'F87'!$A$6:$A$15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médicos, asistencia social y veterinarios.</c:v>
                </c:pt>
                <c:pt idx="6">
                  <c:v>Servicios de alojamiento temporal.</c:v>
                </c:pt>
                <c:pt idx="7">
                  <c:v>Servicios financieros y de seguros (bancos, financieras).</c:v>
                </c:pt>
                <c:pt idx="8">
                  <c:v>Servicios recreativos y de esparcimiento.</c:v>
                </c:pt>
                <c:pt idx="9">
                  <c:v>Otros</c:v>
                </c:pt>
              </c:strCache>
            </c:strRef>
          </c:cat>
          <c:val>
            <c:numRef>
              <c:f>'F87'!$B$6:$B$15</c:f>
              <c:numCache>
                <c:formatCode>0.00%</c:formatCode>
                <c:ptCount val="10"/>
                <c:pt idx="0">
                  <c:v>0.30063719324070742</c:v>
                </c:pt>
                <c:pt idx="1">
                  <c:v>0.25887145256899752</c:v>
                </c:pt>
                <c:pt idx="2">
                  <c:v>8.2129243791053921E-2</c:v>
                </c:pt>
                <c:pt idx="3">
                  <c:v>7.7356242891654936E-2</c:v>
                </c:pt>
                <c:pt idx="4">
                  <c:v>7.5171988242777446E-2</c:v>
                </c:pt>
                <c:pt idx="5">
                  <c:v>5.400676690655927E-2</c:v>
                </c:pt>
                <c:pt idx="6">
                  <c:v>5.0534484098721327E-2</c:v>
                </c:pt>
                <c:pt idx="7">
                  <c:v>3.1285442585193071E-2</c:v>
                </c:pt>
                <c:pt idx="8">
                  <c:v>2.9044083239612894E-2</c:v>
                </c:pt>
                <c:pt idx="9">
                  <c:v>4.0963102434722197E-2</c:v>
                </c:pt>
              </c:numCache>
            </c:numRef>
          </c:val>
          <c:extLst>
            <c:ext xmlns:c16="http://schemas.microsoft.com/office/drawing/2014/chart" uri="{C3380CC4-5D6E-409C-BE32-E72D297353CC}">
              <c16:uniqueId val="{0000001C-81BE-4643-B447-1E2783412735}"/>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1-ED0A-4C31-9411-63FC666F59B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0A-4C31-9411-63FC666F59BF}"/>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ED0A-4C31-9411-63FC666F59BF}"/>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ED0A-4C31-9411-63FC666F59BF}"/>
              </c:ext>
            </c:extLst>
          </c:dPt>
          <c:dPt>
            <c:idx val="4"/>
            <c:bubble3D val="0"/>
            <c:spPr>
              <a:solidFill>
                <a:srgbClr val="A99C3D"/>
              </a:solidFill>
              <a:ln w="19050">
                <a:solidFill>
                  <a:schemeClr val="lt1"/>
                </a:solidFill>
              </a:ln>
              <a:effectLst/>
            </c:spPr>
            <c:extLst>
              <c:ext xmlns:c16="http://schemas.microsoft.com/office/drawing/2014/chart" uri="{C3380CC4-5D6E-409C-BE32-E72D297353CC}">
                <c16:uniqueId val="{00000009-ED0A-4C31-9411-63FC666F59B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D0A-4C31-9411-63FC666F59BF}"/>
              </c:ext>
            </c:extLst>
          </c:dPt>
          <c:dPt>
            <c:idx val="6"/>
            <c:bubble3D val="0"/>
            <c:spPr>
              <a:solidFill>
                <a:srgbClr val="FFCC66"/>
              </a:solidFill>
              <a:ln w="19050">
                <a:solidFill>
                  <a:schemeClr val="lt1"/>
                </a:solidFill>
              </a:ln>
              <a:effectLst/>
            </c:spPr>
            <c:extLst>
              <c:ext xmlns:c16="http://schemas.microsoft.com/office/drawing/2014/chart" uri="{C3380CC4-5D6E-409C-BE32-E72D297353CC}">
                <c16:uniqueId val="{0000000D-ED0A-4C31-9411-63FC666F59BF}"/>
              </c:ext>
            </c:extLst>
          </c:dPt>
          <c:dPt>
            <c:idx val="7"/>
            <c:bubble3D val="0"/>
            <c:spPr>
              <a:solidFill>
                <a:srgbClr val="C8BC66"/>
              </a:solidFill>
              <a:ln w="19050">
                <a:solidFill>
                  <a:schemeClr val="lt1"/>
                </a:solidFill>
              </a:ln>
              <a:effectLst/>
            </c:spPr>
            <c:extLst>
              <c:ext xmlns:c16="http://schemas.microsoft.com/office/drawing/2014/chart" uri="{C3380CC4-5D6E-409C-BE32-E72D297353CC}">
                <c16:uniqueId val="{0000000F-ED0A-4C31-9411-63FC666F59BF}"/>
              </c:ext>
            </c:extLst>
          </c:dPt>
          <c:dLbls>
            <c:dLbl>
              <c:idx val="0"/>
              <c:layout>
                <c:manualLayout>
                  <c:x val="7.9347748310703778E-2"/>
                  <c:y val="1.748754107631867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D0A-4C31-9411-63FC666F59BF}"/>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D0A-4C31-9411-63FC666F59BF}"/>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D0A-4C31-9411-63FC666F59BF}"/>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D0A-4C31-9411-63FC666F59BF}"/>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D0A-4C31-9411-63FC666F59BF}"/>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D0A-4C31-9411-63FC666F59BF}"/>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D0A-4C31-9411-63FC666F59BF}"/>
                </c:ext>
              </c:extLst>
            </c:dLbl>
            <c:dLbl>
              <c:idx val="7"/>
              <c:layout>
                <c:manualLayout>
                  <c:x val="-0.14314520585305474"/>
                  <c:y val="1.90790956208217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D0A-4C31-9411-63FC666F59B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'F88'!$B$17:$B$24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'F88'!$C$17:$C$24</c:f>
              <c:numCache>
                <c:formatCode>0.00%</c:formatCode>
                <c:ptCount val="8"/>
                <c:pt idx="0">
                  <c:v>7.4839100450199952E-2</c:v>
                </c:pt>
                <c:pt idx="1">
                  <c:v>0.20029912970788363</c:v>
                </c:pt>
                <c:pt idx="2">
                  <c:v>0.1028960147917781</c:v>
                </c:pt>
                <c:pt idx="3">
                  <c:v>6.3828506051664957E-3</c:v>
                </c:pt>
                <c:pt idx="4">
                  <c:v>0.2613816285832693</c:v>
                </c:pt>
                <c:pt idx="5">
                  <c:v>1.9534639893170492E-3</c:v>
                </c:pt>
                <c:pt idx="6">
                  <c:v>0.28534742613851705</c:v>
                </c:pt>
                <c:pt idx="7">
                  <c:v>6.6900385733868431E-2</c:v>
                </c:pt>
              </c:numCache>
            </c:numRef>
          </c:val>
          <c:extLst>
            <c:ext xmlns:c16="http://schemas.microsoft.com/office/drawing/2014/chart" uri="{C3380CC4-5D6E-409C-BE32-E72D297353CC}">
              <c16:uniqueId val="{00000010-ED0A-4C31-9411-63FC666F59B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7717374892363"/>
          <c:y val="0.11345537221860007"/>
          <c:w val="0.67901535271111468"/>
          <c:h val="0.79290524990108713"/>
        </c:manualLayout>
      </c:layout>
      <c:pieChart>
        <c:varyColors val="1"/>
        <c:ser>
          <c:idx val="0"/>
          <c:order val="0"/>
          <c:tx>
            <c:strRef>
              <c:f>'F89'!$C$6</c:f>
              <c:strCache>
                <c:ptCount val="1"/>
                <c:pt idx="0">
                  <c:v>Mujeres</c:v>
                </c:pt>
              </c:strCache>
            </c:strRef>
          </c:tx>
          <c:spPr>
            <a:ln w="22225"/>
          </c:spPr>
          <c:dPt>
            <c:idx val="0"/>
            <c:bubble3D val="0"/>
            <c:spPr>
              <a:solidFill>
                <a:schemeClr val="accent2">
                  <a:lumMod val="50000"/>
                </a:schemeClr>
              </a:solidFill>
              <a:ln w="22225">
                <a:solidFill>
                  <a:schemeClr val="lt1"/>
                </a:solidFill>
              </a:ln>
              <a:effectLst/>
            </c:spPr>
            <c:extLst>
              <c:ext xmlns:c16="http://schemas.microsoft.com/office/drawing/2014/chart" uri="{C3380CC4-5D6E-409C-BE32-E72D297353CC}">
                <c16:uniqueId val="{00000001-7850-4E1D-BCEB-53E3F0479DF2}"/>
              </c:ext>
            </c:extLst>
          </c:dPt>
          <c:dPt>
            <c:idx val="1"/>
            <c:bubble3D val="0"/>
            <c:spPr>
              <a:solidFill>
                <a:schemeClr val="accent2"/>
              </a:solidFill>
              <a:ln w="22225">
                <a:solidFill>
                  <a:schemeClr val="lt1"/>
                </a:solidFill>
              </a:ln>
              <a:effectLst/>
            </c:spPr>
            <c:extLst>
              <c:ext xmlns:c16="http://schemas.microsoft.com/office/drawing/2014/chart" uri="{C3380CC4-5D6E-409C-BE32-E72D297353CC}">
                <c16:uniqueId val="{00000003-7850-4E1D-BCEB-53E3F0479DF2}"/>
              </c:ext>
            </c:extLst>
          </c:dPt>
          <c:dPt>
            <c:idx val="2"/>
            <c:bubble3D val="0"/>
            <c:spPr>
              <a:solidFill>
                <a:srgbClr val="DAA600"/>
              </a:solidFill>
              <a:ln w="22225">
                <a:solidFill>
                  <a:schemeClr val="lt1"/>
                </a:solidFill>
              </a:ln>
              <a:effectLst/>
            </c:spPr>
            <c:extLst>
              <c:ext xmlns:c16="http://schemas.microsoft.com/office/drawing/2014/chart" uri="{C3380CC4-5D6E-409C-BE32-E72D297353CC}">
                <c16:uniqueId val="{00000005-7850-4E1D-BCEB-53E3F0479DF2}"/>
              </c:ext>
            </c:extLst>
          </c:dPt>
          <c:dPt>
            <c:idx val="3"/>
            <c:bubble3D val="0"/>
            <c:spPr>
              <a:solidFill>
                <a:srgbClr val="FF0000"/>
              </a:solidFill>
              <a:ln w="22225">
                <a:solidFill>
                  <a:schemeClr val="lt1"/>
                </a:solidFill>
              </a:ln>
              <a:effectLst/>
            </c:spPr>
            <c:extLst>
              <c:ext xmlns:c16="http://schemas.microsoft.com/office/drawing/2014/chart" uri="{C3380CC4-5D6E-409C-BE32-E72D297353CC}">
                <c16:uniqueId val="{00000007-7850-4E1D-BCEB-53E3F0479DF2}"/>
              </c:ext>
            </c:extLst>
          </c:dPt>
          <c:dPt>
            <c:idx val="4"/>
            <c:bubble3D val="0"/>
            <c:spPr>
              <a:solidFill>
                <a:schemeClr val="accent4">
                  <a:lumMod val="60000"/>
                </a:schemeClr>
              </a:solidFill>
              <a:ln w="22225">
                <a:solidFill>
                  <a:schemeClr val="lt1"/>
                </a:solidFill>
              </a:ln>
              <a:effectLst/>
            </c:spPr>
            <c:extLst>
              <c:ext xmlns:c16="http://schemas.microsoft.com/office/drawing/2014/chart" uri="{C3380CC4-5D6E-409C-BE32-E72D297353CC}">
                <c16:uniqueId val="{00000009-7850-4E1D-BCEB-53E3F0479DF2}"/>
              </c:ext>
            </c:extLst>
          </c:dPt>
          <c:dPt>
            <c:idx val="5"/>
            <c:bubble3D val="0"/>
            <c:spPr>
              <a:solidFill>
                <a:schemeClr val="accent6">
                  <a:lumMod val="60000"/>
                </a:schemeClr>
              </a:solidFill>
              <a:ln w="22225">
                <a:solidFill>
                  <a:schemeClr val="lt1"/>
                </a:solidFill>
              </a:ln>
              <a:effectLst/>
            </c:spPr>
            <c:extLst>
              <c:ext xmlns:c16="http://schemas.microsoft.com/office/drawing/2014/chart" uri="{C3380CC4-5D6E-409C-BE32-E72D297353CC}">
                <c16:uniqueId val="{0000000B-7850-4E1D-BCEB-53E3F0479DF2}"/>
              </c:ext>
            </c:extLst>
          </c:dPt>
          <c:dPt>
            <c:idx val="6"/>
            <c:bubble3D val="0"/>
            <c:spPr>
              <a:solidFill>
                <a:srgbClr val="FFCC66"/>
              </a:solidFill>
              <a:ln w="22225">
                <a:solidFill>
                  <a:schemeClr val="lt1"/>
                </a:solidFill>
              </a:ln>
              <a:effectLst/>
            </c:spPr>
            <c:extLst>
              <c:ext xmlns:c16="http://schemas.microsoft.com/office/drawing/2014/chart" uri="{C3380CC4-5D6E-409C-BE32-E72D297353CC}">
                <c16:uniqueId val="{0000000D-7850-4E1D-BCEB-53E3F0479DF2}"/>
              </c:ext>
            </c:extLst>
          </c:dPt>
          <c:dPt>
            <c:idx val="7"/>
            <c:bubble3D val="0"/>
            <c:spPr>
              <a:solidFill>
                <a:srgbClr val="C8BC66"/>
              </a:solidFill>
              <a:ln w="22225">
                <a:solidFill>
                  <a:schemeClr val="lt1"/>
                </a:solidFill>
              </a:ln>
              <a:effectLst/>
            </c:spPr>
            <c:extLst>
              <c:ext xmlns:c16="http://schemas.microsoft.com/office/drawing/2014/chart" uri="{C3380CC4-5D6E-409C-BE32-E72D297353CC}">
                <c16:uniqueId val="{0000000F-7850-4E1D-BCEB-53E3F0479DF2}"/>
              </c:ext>
            </c:extLst>
          </c:dPt>
          <c:dLbls>
            <c:dLbl>
              <c:idx val="0"/>
              <c:layout>
                <c:manualLayout>
                  <c:x val="0.17384493893484884"/>
                  <c:y val="2.05961515957002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850-4E1D-BCEB-53E3F0479DF2}"/>
                </c:ext>
              </c:extLst>
            </c:dLbl>
            <c:dLbl>
              <c:idx val="1"/>
              <c:layout>
                <c:manualLayout>
                  <c:x val="3.4826062481710808E-2"/>
                  <c:y val="3.78353979637893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850-4E1D-BCEB-53E3F0479DF2}"/>
                </c:ext>
              </c:extLst>
            </c:dLbl>
            <c:dLbl>
              <c:idx val="2"/>
              <c:layout>
                <c:manualLayout>
                  <c:x val="0"/>
                  <c:y val="-0.150032265075145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850-4E1D-BCEB-53E3F0479DF2}"/>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850-4E1D-BCEB-53E3F0479DF2}"/>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850-4E1D-BCEB-53E3F0479DF2}"/>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B-7850-4E1D-BCEB-53E3F0479DF2}"/>
                </c:ext>
              </c:extLst>
            </c:dLbl>
            <c:dLbl>
              <c:idx val="6"/>
              <c:layout>
                <c:manualLayout>
                  <c:x val="1.8515870869171246E-4"/>
                  <c:y val="-0.113084463168218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7850-4E1D-BCEB-53E3F0479DF2}"/>
                </c:ext>
              </c:extLst>
            </c:dLbl>
            <c:dLbl>
              <c:idx val="7"/>
              <c:layout>
                <c:manualLayout>
                  <c:x val="-0.17496791695880062"/>
                  <c:y val="7.900986898930637E-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1910307212657068"/>
                      <c:h val="0.13389950460014155"/>
                    </c:manualLayout>
                  </c15:layout>
                </c:ext>
                <c:ext xmlns:c16="http://schemas.microsoft.com/office/drawing/2014/chart" uri="{C3380CC4-5D6E-409C-BE32-E72D297353CC}">
                  <c16:uniqueId val="{0000000F-7850-4E1D-BCEB-53E3F0479DF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'F89'!$A$7:$A$14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'F89'!$C$7:$C$14</c:f>
              <c:numCache>
                <c:formatCode>0.00%</c:formatCode>
                <c:ptCount val="8"/>
                <c:pt idx="0">
                  <c:v>4.790989080521392E-2</c:v>
                </c:pt>
                <c:pt idx="1">
                  <c:v>0.21600552791158517</c:v>
                </c:pt>
                <c:pt idx="2">
                  <c:v>2.7715010742098305E-2</c:v>
                </c:pt>
                <c:pt idx="3">
                  <c:v>3.0869467951747261E-3</c:v>
                </c:pt>
                <c:pt idx="4">
                  <c:v>0.26428606412959882</c:v>
                </c:pt>
                <c:pt idx="5">
                  <c:v>4.6330676599963728E-4</c:v>
                </c:pt>
                <c:pt idx="6">
                  <c:v>0.40795484479885208</c:v>
                </c:pt>
                <c:pt idx="7">
                  <c:v>3.2578408051477353E-2</c:v>
                </c:pt>
              </c:numCache>
            </c:numRef>
          </c:val>
          <c:extLst>
            <c:ext xmlns:c16="http://schemas.microsoft.com/office/drawing/2014/chart" uri="{C3380CC4-5D6E-409C-BE32-E72D297353CC}">
              <c16:uniqueId val="{00000010-7850-4E1D-BCEB-53E3F0479DF2}"/>
            </c:ext>
          </c:extLst>
        </c:ser>
        <c:dLbls>
          <c:showLegendKey val="0"/>
          <c:showVal val="0"/>
          <c:showCatName val="0"/>
          <c:showSerName val="0"/>
          <c:showPercent val="0"/>
          <c:showBubbleSize val="0"/>
          <c:showLeaderLines val="1"/>
        </c:dLbls>
        <c:firstSliceAng val="0"/>
      </c:pieChart>
      <c:spPr>
        <a:noFill/>
        <a:ln>
          <a:gradFill>
            <a:gsLst>
              <a:gs pos="10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206D-4A81-85C9-1F26BB63C867}"/>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206D-4A81-85C9-1F26BB63C867}"/>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206D-4A81-85C9-1F26BB63C867}"/>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206D-4A81-85C9-1F26BB63C867}"/>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206D-4A81-85C9-1F26BB63C867}"/>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206D-4A81-85C9-1F26BB63C867}"/>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206D-4A81-85C9-1F26BB63C867}"/>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206D-4A81-85C9-1F26BB63C867}"/>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206D-4A81-85C9-1F26BB63C86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06D-4A81-85C9-1F26BB63C867}"/>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206D-4A81-85C9-1F26BB63C867}"/>
              </c:ext>
            </c:extLst>
          </c:dPt>
          <c:dLbls>
            <c:dLbl>
              <c:idx val="0"/>
              <c:layout>
                <c:manualLayout>
                  <c:x val="-0.23666342801809728"/>
                  <c:y val="1.420701477507163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06D-4A81-85C9-1F26BB63C867}"/>
                </c:ext>
              </c:extLst>
            </c:dLbl>
            <c:dLbl>
              <c:idx val="1"/>
              <c:layout>
                <c:manualLayout>
                  <c:x val="0.13862476926261333"/>
                  <c:y val="4.8617075757843528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06D-4A81-85C9-1F26BB63C867}"/>
                </c:ext>
              </c:extLst>
            </c:dLbl>
            <c:dLbl>
              <c:idx val="2"/>
              <c:layout>
                <c:manualLayout>
                  <c:x val="0.10158321596497036"/>
                  <c:y val="0.1217013157485541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06D-4A81-85C9-1F26BB63C867}"/>
                </c:ext>
              </c:extLst>
            </c:dLbl>
            <c:dLbl>
              <c:idx val="3"/>
              <c:layout>
                <c:manualLayout>
                  <c:x val="3.6107503543902734E-3"/>
                  <c:y val="3.7302474951466824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5094336121699173"/>
                      <c:h val="0.17986080705240687"/>
                    </c:manualLayout>
                  </c15:layout>
                </c:ext>
                <c:ext xmlns:c16="http://schemas.microsoft.com/office/drawing/2014/chart" uri="{C3380CC4-5D6E-409C-BE32-E72D297353CC}">
                  <c16:uniqueId val="{00000007-206D-4A81-85C9-1F26BB63C867}"/>
                </c:ext>
              </c:extLst>
            </c:dLbl>
            <c:dLbl>
              <c:idx val="4"/>
              <c:layout>
                <c:manualLayout>
                  <c:x val="3.1504862336279582E-2"/>
                  <c:y val="2.281982171650718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06D-4A81-85C9-1F26BB63C867}"/>
                </c:ext>
              </c:extLst>
            </c:dLbl>
            <c:dLbl>
              <c:idx val="5"/>
              <c:layout>
                <c:manualLayout>
                  <c:x val="-0.10531106351661335"/>
                  <c:y val="-2.841402955014326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06D-4A81-85C9-1F26BB63C867}"/>
                </c:ext>
              </c:extLst>
            </c:dLbl>
            <c:dLbl>
              <c:idx val="6"/>
              <c:layout>
                <c:manualLayout>
                  <c:x val="-7.1182187610222991E-2"/>
                  <c:y val="7.31359222019396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06D-4A81-85C9-1F26BB63C867}"/>
                </c:ext>
              </c:extLst>
            </c:dLbl>
            <c:dLbl>
              <c:idx val="7"/>
              <c:layout>
                <c:manualLayout>
                  <c:x val="-3.0468272017749883E-2"/>
                  <c:y val="1.351120664986733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06D-4A81-85C9-1F26BB63C867}"/>
                </c:ext>
              </c:extLst>
            </c:dLbl>
            <c:dLbl>
              <c:idx val="8"/>
              <c:layout>
                <c:manualLayout>
                  <c:x val="-0.11188404462805493"/>
                  <c:y val="8.965006668347641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06D-4A81-85C9-1F26BB63C867}"/>
                </c:ext>
              </c:extLst>
            </c:dLbl>
            <c:dLbl>
              <c:idx val="9"/>
              <c:layout>
                <c:manualLayout>
                  <c:x val="-5.0176868414846719E-2"/>
                  <c:y val="8.6514036377858758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206D-4A81-85C9-1F26BB63C867}"/>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206D-4A81-85C9-1F26BB63C867}"/>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'F90'!$B$18:$B$26</c:f>
              <c:strCache>
                <c:ptCount val="9"/>
                <c:pt idx="0">
                  <c:v>Menores de 15 años de edad</c:v>
                </c:pt>
                <c:pt idx="1">
                  <c:v>Mayor o igual a 15 y menor a 20 años de edad</c:v>
                </c:pt>
                <c:pt idx="2">
                  <c:v>Mayor o igual a 20 y menor a 25 años de edad</c:v>
                </c:pt>
                <c:pt idx="3">
                  <c:v>Mayor o igual a 25 y menor a 30 años de edad</c:v>
                </c:pt>
                <c:pt idx="4">
                  <c:v>Mayor o igual a 30 y menor a 35 años de edad</c:v>
                </c:pt>
                <c:pt idx="5">
                  <c:v>Mayor o igual a 35 y menor a 40 años de edad</c:v>
                </c:pt>
                <c:pt idx="6">
                  <c:v>Mayor o igual a 40 y menor a 45 años de edad</c:v>
                </c:pt>
                <c:pt idx="7">
                  <c:v>Mayor o igual a 45 y menor a 50 años de edad</c:v>
                </c:pt>
                <c:pt idx="8">
                  <c:v>50 o más años</c:v>
                </c:pt>
              </c:strCache>
            </c:strRef>
          </c:cat>
          <c:val>
            <c:numRef>
              <c:f>'F90'!$C$18:$C$26</c:f>
              <c:numCache>
                <c:formatCode>0.00%</c:formatCode>
                <c:ptCount val="9"/>
                <c:pt idx="0">
                  <c:v>2.493745738745646E-5</c:v>
                </c:pt>
                <c:pt idx="1">
                  <c:v>2.5368822341839483E-2</c:v>
                </c:pt>
                <c:pt idx="2">
                  <c:v>0.12286313845859984</c:v>
                </c:pt>
                <c:pt idx="3">
                  <c:v>0.15997697264573157</c:v>
                </c:pt>
                <c:pt idx="4">
                  <c:v>0.15222248456663209</c:v>
                </c:pt>
                <c:pt idx="5">
                  <c:v>0.13664081837306966</c:v>
                </c:pt>
                <c:pt idx="6">
                  <c:v>0.12002875766362553</c:v>
                </c:pt>
                <c:pt idx="7">
                  <c:v>0.10572686055981939</c:v>
                </c:pt>
                <c:pt idx="8">
                  <c:v>0.17714720793329494</c:v>
                </c:pt>
              </c:numCache>
            </c:numRef>
          </c:val>
          <c:extLst>
            <c:ext xmlns:c16="http://schemas.microsoft.com/office/drawing/2014/chart" uri="{C3380CC4-5D6E-409C-BE32-E72D297353CC}">
              <c16:uniqueId val="{00000016-206D-4A81-85C9-1F26BB63C86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EBD7C3">
          <a:alpha val="52000"/>
        </a:srgbClr>
      </a:solidFill>
      <a:round/>
    </a:ln>
    <a:effectLst/>
  </c:spPr>
  <c:txPr>
    <a:bodyPr/>
    <a:lstStyle/>
    <a:p>
      <a:pPr>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v>Nacional</c:v>
          </c:tx>
          <c:spPr>
            <a:ln w="19050">
              <a:solidFill>
                <a:sysClr val="window" lastClr="FFFFFF">
                  <a:lumMod val="50000"/>
                </a:sysClr>
              </a:solidFill>
            </a:ln>
          </c:spPr>
          <c:marker>
            <c:symbol val="none"/>
          </c:marker>
          <c:dLbls>
            <c:dLbl>
              <c:idx val="268"/>
              <c:layout>
                <c:manualLayout>
                  <c:x val="0"/>
                  <c:y val="-9.222913354757789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0079-44C1-A40C-376FF88F17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'F91-92'!$A$7:$A$275</c:f>
              <c:numCache>
                <c:formatCode>mm/dd/yyyy</c:formatCode>
                <c:ptCount val="26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numCache>
            </c:numRef>
          </c:cat>
          <c:val>
            <c:numRef>
              <c:f>'F91-92'!$G$7:$G$275</c:f>
              <c:numCache>
                <c:formatCode>0.0</c:formatCode>
                <c:ptCount val="269"/>
                <c:pt idx="0">
                  <c:v>333.30742672506801</c:v>
                </c:pt>
                <c:pt idx="1">
                  <c:v>350.72412237173103</c:v>
                </c:pt>
                <c:pt idx="2">
                  <c:v>344.54888665214298</c:v>
                </c:pt>
                <c:pt idx="3">
                  <c:v>347.26105245532898</c:v>
                </c:pt>
                <c:pt idx="4">
                  <c:v>349.27596832798002</c:v>
                </c:pt>
                <c:pt idx="5">
                  <c:v>353.64652261185302</c:v>
                </c:pt>
                <c:pt idx="6">
                  <c:v>354.59188773425399</c:v>
                </c:pt>
                <c:pt idx="7">
                  <c:v>350.69202875275801</c:v>
                </c:pt>
                <c:pt idx="8">
                  <c:v>349.034113797494</c:v>
                </c:pt>
                <c:pt idx="9">
                  <c:v>348.71060094177801</c:v>
                </c:pt>
                <c:pt idx="10">
                  <c:v>349.74213603410197</c:v>
                </c:pt>
                <c:pt idx="11">
                  <c:v>347.939958171542</c:v>
                </c:pt>
                <c:pt idx="12">
                  <c:v>351.64091074570899</c:v>
                </c:pt>
                <c:pt idx="13">
                  <c:v>368.85243694882001</c:v>
                </c:pt>
                <c:pt idx="14">
                  <c:v>363.42251219385997</c:v>
                </c:pt>
                <c:pt idx="15">
                  <c:v>366.30304775534501</c:v>
                </c:pt>
                <c:pt idx="16">
                  <c:v>369.38576849074701</c:v>
                </c:pt>
                <c:pt idx="17">
                  <c:v>368.88378856918803</c:v>
                </c:pt>
                <c:pt idx="18">
                  <c:v>374.47917683902102</c:v>
                </c:pt>
                <c:pt idx="19">
                  <c:v>370.911917946546</c:v>
                </c:pt>
                <c:pt idx="20">
                  <c:v>370.09432465171301</c:v>
                </c:pt>
                <c:pt idx="21">
                  <c:v>368.61579964307998</c:v>
                </c:pt>
                <c:pt idx="22">
                  <c:v>368.37785262909898</c:v>
                </c:pt>
                <c:pt idx="23">
                  <c:v>367.25923363132603</c:v>
                </c:pt>
                <c:pt idx="24">
                  <c:v>372.57201486749</c:v>
                </c:pt>
                <c:pt idx="25">
                  <c:v>386.79882430642101</c:v>
                </c:pt>
                <c:pt idx="26">
                  <c:v>385.57516713813402</c:v>
                </c:pt>
                <c:pt idx="27">
                  <c:v>380.84834640174302</c:v>
                </c:pt>
                <c:pt idx="28">
                  <c:v>377.298739376909</c:v>
                </c:pt>
                <c:pt idx="29">
                  <c:v>383.26653083751597</c:v>
                </c:pt>
                <c:pt idx="30">
                  <c:v>381.50024174777599</c:v>
                </c:pt>
                <c:pt idx="31">
                  <c:v>381.94417008226998</c:v>
                </c:pt>
                <c:pt idx="32">
                  <c:v>380.080112470877</c:v>
                </c:pt>
                <c:pt idx="33">
                  <c:v>376.90889596924802</c:v>
                </c:pt>
                <c:pt idx="34">
                  <c:v>373.90122399757001</c:v>
                </c:pt>
                <c:pt idx="35">
                  <c:v>374.31553110434999</c:v>
                </c:pt>
                <c:pt idx="36">
                  <c:v>374.82338982279299</c:v>
                </c:pt>
                <c:pt idx="37">
                  <c:v>389.45205657341597</c:v>
                </c:pt>
                <c:pt idx="38">
                  <c:v>388.05813187676102</c:v>
                </c:pt>
                <c:pt idx="39">
                  <c:v>384.97531833743301</c:v>
                </c:pt>
                <c:pt idx="40">
                  <c:v>384.81041623771898</c:v>
                </c:pt>
                <c:pt idx="41">
                  <c:v>392.50757101787201</c:v>
                </c:pt>
                <c:pt idx="42">
                  <c:v>392.29549488320799</c:v>
                </c:pt>
                <c:pt idx="43">
                  <c:v>395.549605883504</c:v>
                </c:pt>
                <c:pt idx="44">
                  <c:v>394.34428731148398</c:v>
                </c:pt>
                <c:pt idx="45">
                  <c:v>388.909448564488</c:v>
                </c:pt>
                <c:pt idx="46">
                  <c:v>386.03204596597101</c:v>
                </c:pt>
                <c:pt idx="47">
                  <c:v>386.00627059956201</c:v>
                </c:pt>
                <c:pt idx="48">
                  <c:v>386.83858208463403</c:v>
                </c:pt>
                <c:pt idx="49">
                  <c:v>399.741350670602</c:v>
                </c:pt>
                <c:pt idx="50">
                  <c:v>396.82613213242701</c:v>
                </c:pt>
                <c:pt idx="51">
                  <c:v>392.43884475662702</c:v>
                </c:pt>
                <c:pt idx="52">
                  <c:v>392.23317324628499</c:v>
                </c:pt>
                <c:pt idx="53">
                  <c:v>400.73763656742801</c:v>
                </c:pt>
                <c:pt idx="54">
                  <c:v>399.774689850762</c:v>
                </c:pt>
                <c:pt idx="55">
                  <c:v>401.93810729921597</c:v>
                </c:pt>
                <c:pt idx="56">
                  <c:v>398.855637265128</c:v>
                </c:pt>
                <c:pt idx="57">
                  <c:v>392.52755925674302</c:v>
                </c:pt>
                <c:pt idx="58">
                  <c:v>388.78074923697602</c:v>
                </c:pt>
                <c:pt idx="59">
                  <c:v>387.485566396965</c:v>
                </c:pt>
                <c:pt idx="60">
                  <c:v>388.77950310896199</c:v>
                </c:pt>
                <c:pt idx="61">
                  <c:v>404.34614885649199</c:v>
                </c:pt>
                <c:pt idx="62">
                  <c:v>401.909003823901</c:v>
                </c:pt>
                <c:pt idx="63">
                  <c:v>399.73559465777402</c:v>
                </c:pt>
                <c:pt idx="64">
                  <c:v>398.071210239582</c:v>
                </c:pt>
                <c:pt idx="65">
                  <c:v>404.70061640897001</c:v>
                </c:pt>
                <c:pt idx="66">
                  <c:v>404.71945217499302</c:v>
                </c:pt>
                <c:pt idx="67">
                  <c:v>407.05248394903703</c:v>
                </c:pt>
                <c:pt idx="68">
                  <c:v>405.13541854466598</c:v>
                </c:pt>
                <c:pt idx="69">
                  <c:v>400.44240692290703</c:v>
                </c:pt>
                <c:pt idx="70">
                  <c:v>397.69413062895097</c:v>
                </c:pt>
                <c:pt idx="71">
                  <c:v>398.46346159719201</c:v>
                </c:pt>
                <c:pt idx="72">
                  <c:v>398.49719790967299</c:v>
                </c:pt>
                <c:pt idx="73">
                  <c:v>412.24103071125597</c:v>
                </c:pt>
                <c:pt idx="74">
                  <c:v>410.71553686854901</c:v>
                </c:pt>
                <c:pt idx="75">
                  <c:v>407.27867226379601</c:v>
                </c:pt>
                <c:pt idx="76">
                  <c:v>407.29773251747997</c:v>
                </c:pt>
                <c:pt idx="77">
                  <c:v>414.08374015273</c:v>
                </c:pt>
                <c:pt idx="78">
                  <c:v>412.55110414296797</c:v>
                </c:pt>
                <c:pt idx="79">
                  <c:v>415.53533838252002</c:v>
                </c:pt>
                <c:pt idx="80">
                  <c:v>412.41752700812401</c:v>
                </c:pt>
                <c:pt idx="81">
                  <c:v>405.28223248290101</c:v>
                </c:pt>
                <c:pt idx="82">
                  <c:v>401.45286240284003</c:v>
                </c:pt>
                <c:pt idx="83">
                  <c:v>402.65236486912102</c:v>
                </c:pt>
                <c:pt idx="84">
                  <c:v>402.918763884111</c:v>
                </c:pt>
                <c:pt idx="85">
                  <c:v>417.16312773873398</c:v>
                </c:pt>
                <c:pt idx="86">
                  <c:v>414.96799754071799</c:v>
                </c:pt>
                <c:pt idx="87">
                  <c:v>411.45836277932398</c:v>
                </c:pt>
                <c:pt idx="88">
                  <c:v>411.780569773737</c:v>
                </c:pt>
                <c:pt idx="89">
                  <c:v>418.498682019272</c:v>
                </c:pt>
                <c:pt idx="90">
                  <c:v>417.51774921786398</c:v>
                </c:pt>
                <c:pt idx="91">
                  <c:v>418.95686564129699</c:v>
                </c:pt>
                <c:pt idx="92">
                  <c:v>416.24995760572699</c:v>
                </c:pt>
                <c:pt idx="93">
                  <c:v>409.98856197664799</c:v>
                </c:pt>
                <c:pt idx="94">
                  <c:v>406.53783861856402</c:v>
                </c:pt>
                <c:pt idx="95">
                  <c:v>406.990724302378</c:v>
                </c:pt>
                <c:pt idx="96">
                  <c:v>407.00502217674801</c:v>
                </c:pt>
                <c:pt idx="97">
                  <c:v>421.19181549431698</c:v>
                </c:pt>
                <c:pt idx="98">
                  <c:v>419.24303317353298</c:v>
                </c:pt>
                <c:pt idx="99">
                  <c:v>416.06161464499399</c:v>
                </c:pt>
                <c:pt idx="100">
                  <c:v>414.20410105253097</c:v>
                </c:pt>
                <c:pt idx="101">
                  <c:v>419.91589870592497</c:v>
                </c:pt>
                <c:pt idx="102">
                  <c:v>417.76670059678901</c:v>
                </c:pt>
                <c:pt idx="103">
                  <c:v>420.28433013534999</c:v>
                </c:pt>
                <c:pt idx="104">
                  <c:v>417.38522227060599</c:v>
                </c:pt>
                <c:pt idx="105">
                  <c:v>410.985160467063</c:v>
                </c:pt>
                <c:pt idx="106">
                  <c:v>407.351298585412</c:v>
                </c:pt>
                <c:pt idx="107">
                  <c:v>405.09028646448797</c:v>
                </c:pt>
                <c:pt idx="108">
                  <c:v>404.51820230913501</c:v>
                </c:pt>
                <c:pt idx="109">
                  <c:v>419.393622141474</c:v>
                </c:pt>
                <c:pt idx="110">
                  <c:v>419.111874930368</c:v>
                </c:pt>
                <c:pt idx="111">
                  <c:v>410.84752574448999</c:v>
                </c:pt>
                <c:pt idx="112">
                  <c:v>409.672481380676</c:v>
                </c:pt>
                <c:pt idx="113">
                  <c:v>416.18099487705501</c:v>
                </c:pt>
                <c:pt idx="114">
                  <c:v>414.69301688128701</c:v>
                </c:pt>
                <c:pt idx="115">
                  <c:v>415.90128674078198</c:v>
                </c:pt>
                <c:pt idx="116">
                  <c:v>413.69259284314802</c:v>
                </c:pt>
                <c:pt idx="117">
                  <c:v>408.40704978433803</c:v>
                </c:pt>
                <c:pt idx="118">
                  <c:v>404.03211031408802</c:v>
                </c:pt>
                <c:pt idx="119">
                  <c:v>402.99501120588502</c:v>
                </c:pt>
                <c:pt idx="120">
                  <c:v>402.20934069396799</c:v>
                </c:pt>
                <c:pt idx="121">
                  <c:v>415.16827767891499</c:v>
                </c:pt>
                <c:pt idx="122">
                  <c:v>411.73784414659002</c:v>
                </c:pt>
                <c:pt idx="123">
                  <c:v>403.27901188107103</c:v>
                </c:pt>
                <c:pt idx="124">
                  <c:v>404.30422706048898</c:v>
                </c:pt>
                <c:pt idx="125">
                  <c:v>413.75526879159901</c:v>
                </c:pt>
                <c:pt idx="126">
                  <c:v>412.65638121808701</c:v>
                </c:pt>
                <c:pt idx="127">
                  <c:v>417.01351213307203</c:v>
                </c:pt>
                <c:pt idx="128">
                  <c:v>415.59416296847797</c:v>
                </c:pt>
                <c:pt idx="129">
                  <c:v>408.49698985428603</c:v>
                </c:pt>
                <c:pt idx="130">
                  <c:v>405.09248610876801</c:v>
                </c:pt>
                <c:pt idx="131">
                  <c:v>402.45588957980902</c:v>
                </c:pt>
                <c:pt idx="132">
                  <c:v>401.92302141101101</c:v>
                </c:pt>
                <c:pt idx="133">
                  <c:v>418.57011717035601</c:v>
                </c:pt>
                <c:pt idx="134">
                  <c:v>414.75191646930199</c:v>
                </c:pt>
                <c:pt idx="135">
                  <c:v>411.75612610977697</c:v>
                </c:pt>
                <c:pt idx="136">
                  <c:v>412.47488408657301</c:v>
                </c:pt>
                <c:pt idx="137">
                  <c:v>419.05831104508701</c:v>
                </c:pt>
                <c:pt idx="138">
                  <c:v>417.761143335545</c:v>
                </c:pt>
                <c:pt idx="139">
                  <c:v>420.32565013538698</c:v>
                </c:pt>
                <c:pt idx="140">
                  <c:v>418.24029242697702</c:v>
                </c:pt>
                <c:pt idx="141">
                  <c:v>413.45643910944801</c:v>
                </c:pt>
                <c:pt idx="142">
                  <c:v>409.27678917297902</c:v>
                </c:pt>
                <c:pt idx="143">
                  <c:v>406.90152012687003</c:v>
                </c:pt>
                <c:pt idx="144">
                  <c:v>404.60999768117301</c:v>
                </c:pt>
                <c:pt idx="145">
                  <c:v>417.94215944883598</c:v>
                </c:pt>
                <c:pt idx="146">
                  <c:v>416.38633985000001</c:v>
                </c:pt>
                <c:pt idx="147">
                  <c:v>412.85598949992698</c:v>
                </c:pt>
                <c:pt idx="148">
                  <c:v>414.66437578444197</c:v>
                </c:pt>
                <c:pt idx="149">
                  <c:v>420.41951242659098</c:v>
                </c:pt>
                <c:pt idx="150">
                  <c:v>417.011133539382</c:v>
                </c:pt>
                <c:pt idx="151">
                  <c:v>420.13715406633099</c:v>
                </c:pt>
                <c:pt idx="152">
                  <c:v>418.11634420329199</c:v>
                </c:pt>
                <c:pt idx="153">
                  <c:v>410.79165424406</c:v>
                </c:pt>
                <c:pt idx="154">
                  <c:v>407.95205163748699</c:v>
                </c:pt>
                <c:pt idx="155">
                  <c:v>405.99587028272202</c:v>
                </c:pt>
                <c:pt idx="156">
                  <c:v>406.219185823553</c:v>
                </c:pt>
                <c:pt idx="157">
                  <c:v>421.97316124374498</c:v>
                </c:pt>
                <c:pt idx="158">
                  <c:v>419.35647904271798</c:v>
                </c:pt>
                <c:pt idx="159">
                  <c:v>413.02659447860401</c:v>
                </c:pt>
                <c:pt idx="160">
                  <c:v>412.66549475394697</c:v>
                </c:pt>
                <c:pt idx="161">
                  <c:v>417.268213489402</c:v>
                </c:pt>
                <c:pt idx="162">
                  <c:v>416.85562780073099</c:v>
                </c:pt>
                <c:pt idx="163">
                  <c:v>420.53253995747701</c:v>
                </c:pt>
                <c:pt idx="164">
                  <c:v>418.82273532027398</c:v>
                </c:pt>
                <c:pt idx="165">
                  <c:v>412.82464459802401</c:v>
                </c:pt>
                <c:pt idx="166">
                  <c:v>409.20151381801702</c:v>
                </c:pt>
                <c:pt idx="167">
                  <c:v>406.78557696620197</c:v>
                </c:pt>
                <c:pt idx="168">
                  <c:v>406.19600405973398</c:v>
                </c:pt>
                <c:pt idx="169">
                  <c:v>420.09185405014898</c:v>
                </c:pt>
                <c:pt idx="170">
                  <c:v>418.98758490672498</c:v>
                </c:pt>
                <c:pt idx="171">
                  <c:v>414.67210634905001</c:v>
                </c:pt>
                <c:pt idx="172">
                  <c:v>416.458583392283</c:v>
                </c:pt>
                <c:pt idx="173">
                  <c:v>421.052958591719</c:v>
                </c:pt>
                <c:pt idx="174">
                  <c:v>419.65406018073497</c:v>
                </c:pt>
                <c:pt idx="175">
                  <c:v>423.56795522097798</c:v>
                </c:pt>
                <c:pt idx="176">
                  <c:v>420.80448519532399</c:v>
                </c:pt>
                <c:pt idx="177">
                  <c:v>414.127249031443</c:v>
                </c:pt>
                <c:pt idx="178">
                  <c:v>409.77266048228802</c:v>
                </c:pt>
                <c:pt idx="179">
                  <c:v>409.40437520717597</c:v>
                </c:pt>
                <c:pt idx="180">
                  <c:v>408.33613128474298</c:v>
                </c:pt>
                <c:pt idx="181">
                  <c:v>425.25106149343998</c:v>
                </c:pt>
                <c:pt idx="182">
                  <c:v>423.76748720997102</c:v>
                </c:pt>
                <c:pt idx="183">
                  <c:v>418.795592236255</c:v>
                </c:pt>
                <c:pt idx="184">
                  <c:v>420.22822009198899</c:v>
                </c:pt>
                <c:pt idx="185">
                  <c:v>427.11588279877702</c:v>
                </c:pt>
                <c:pt idx="186">
                  <c:v>424.764878236458</c:v>
                </c:pt>
                <c:pt idx="187">
                  <c:v>429.84834155408498</c:v>
                </c:pt>
                <c:pt idx="188">
                  <c:v>428.18335873569299</c:v>
                </c:pt>
                <c:pt idx="189">
                  <c:v>420.27982742513302</c:v>
                </c:pt>
                <c:pt idx="190">
                  <c:v>416.73144417086098</c:v>
                </c:pt>
                <c:pt idx="191">
                  <c:v>416.77080174395797</c:v>
                </c:pt>
                <c:pt idx="192">
                  <c:v>416.083507078048</c:v>
                </c:pt>
                <c:pt idx="193">
                  <c:v>430.09961328362101</c:v>
                </c:pt>
                <c:pt idx="194">
                  <c:v>427.49788124225103</c:v>
                </c:pt>
                <c:pt idx="195">
                  <c:v>423.993768159056</c:v>
                </c:pt>
                <c:pt idx="196">
                  <c:v>424.27584834236501</c:v>
                </c:pt>
                <c:pt idx="197">
                  <c:v>432.71596970958302</c:v>
                </c:pt>
                <c:pt idx="198">
                  <c:v>431.17076235106498</c:v>
                </c:pt>
                <c:pt idx="199">
                  <c:v>434.05595376485098</c:v>
                </c:pt>
                <c:pt idx="200">
                  <c:v>431.59843350538301</c:v>
                </c:pt>
                <c:pt idx="201">
                  <c:v>423.25653008177397</c:v>
                </c:pt>
                <c:pt idx="202">
                  <c:v>418.97552215773902</c:v>
                </c:pt>
                <c:pt idx="203">
                  <c:v>418.52099509672701</c:v>
                </c:pt>
                <c:pt idx="204">
                  <c:v>418.25501467487197</c:v>
                </c:pt>
                <c:pt idx="205">
                  <c:v>427.38283087313698</c:v>
                </c:pt>
                <c:pt idx="206">
                  <c:v>425.29948795220503</c:v>
                </c:pt>
                <c:pt idx="207">
                  <c:v>420.53742306390302</c:v>
                </c:pt>
                <c:pt idx="208">
                  <c:v>420.492405332678</c:v>
                </c:pt>
                <c:pt idx="209">
                  <c:v>427.99768532002503</c:v>
                </c:pt>
                <c:pt idx="210">
                  <c:v>425.16879136365401</c:v>
                </c:pt>
                <c:pt idx="211">
                  <c:v>427.57199542195002</c:v>
                </c:pt>
                <c:pt idx="212">
                  <c:v>424.04447757592698</c:v>
                </c:pt>
                <c:pt idx="213">
                  <c:v>417.88151272930799</c:v>
                </c:pt>
                <c:pt idx="214">
                  <c:v>413.893795322632</c:v>
                </c:pt>
                <c:pt idx="215">
                  <c:v>411.79726129156899</c:v>
                </c:pt>
                <c:pt idx="216">
                  <c:v>413.37175735332698</c:v>
                </c:pt>
                <c:pt idx="217">
                  <c:v>425.67762657943803</c:v>
                </c:pt>
                <c:pt idx="218">
                  <c:v>425.60919056147998</c:v>
                </c:pt>
                <c:pt idx="219">
                  <c:v>424.15194393899498</c:v>
                </c:pt>
                <c:pt idx="220">
                  <c:v>425.66794854091398</c:v>
                </c:pt>
                <c:pt idx="221">
                  <c:v>431.802067308071</c:v>
                </c:pt>
                <c:pt idx="222">
                  <c:v>429.67860729710799</c:v>
                </c:pt>
                <c:pt idx="223">
                  <c:v>432.20048280917001</c:v>
                </c:pt>
                <c:pt idx="224">
                  <c:v>428.15473221748999</c:v>
                </c:pt>
                <c:pt idx="225">
                  <c:v>421.14416996145297</c:v>
                </c:pt>
                <c:pt idx="226">
                  <c:v>417.567543178233</c:v>
                </c:pt>
                <c:pt idx="227">
                  <c:v>416.50131765441898</c:v>
                </c:pt>
                <c:pt idx="228">
                  <c:v>415.537460201903</c:v>
                </c:pt>
                <c:pt idx="229">
                  <c:v>436.17921431896701</c:v>
                </c:pt>
                <c:pt idx="230">
                  <c:v>437.86069325468799</c:v>
                </c:pt>
                <c:pt idx="231">
                  <c:v>435.28179935444001</c:v>
                </c:pt>
                <c:pt idx="232">
                  <c:v>436.06575132085999</c:v>
                </c:pt>
                <c:pt idx="233">
                  <c:v>441.75979977332798</c:v>
                </c:pt>
                <c:pt idx="234">
                  <c:v>440.47177291164502</c:v>
                </c:pt>
                <c:pt idx="235">
                  <c:v>443.58890198385501</c:v>
                </c:pt>
                <c:pt idx="236">
                  <c:v>442.43805372817599</c:v>
                </c:pt>
                <c:pt idx="237">
                  <c:v>435.22481903369197</c:v>
                </c:pt>
                <c:pt idx="238">
                  <c:v>431.45493411672402</c:v>
                </c:pt>
                <c:pt idx="239">
                  <c:v>430.938108898297</c:v>
                </c:pt>
                <c:pt idx="240">
                  <c:v>431.22611408990502</c:v>
                </c:pt>
                <c:pt idx="241">
                  <c:v>449.63324114348001</c:v>
                </c:pt>
                <c:pt idx="242">
                  <c:v>449.40147798183199</c:v>
                </c:pt>
                <c:pt idx="243">
                  <c:v>451.49307849267097</c:v>
                </c:pt>
                <c:pt idx="244">
                  <c:v>461.074451137062</c:v>
                </c:pt>
                <c:pt idx="245">
                  <c:v>464.31386164540999</c:v>
                </c:pt>
                <c:pt idx="246">
                  <c:v>460.94909755206402</c:v>
                </c:pt>
                <c:pt idx="247">
                  <c:v>455.60298201853999</c:v>
                </c:pt>
                <c:pt idx="248">
                  <c:v>452.61795702114603</c:v>
                </c:pt>
                <c:pt idx="249">
                  <c:v>450.120071221118</c:v>
                </c:pt>
                <c:pt idx="250">
                  <c:v>446.300481365032</c:v>
                </c:pt>
                <c:pt idx="251">
                  <c:v>450.13715734548401</c:v>
                </c:pt>
                <c:pt idx="252">
                  <c:v>451.09205635529997</c:v>
                </c:pt>
                <c:pt idx="253">
                  <c:v>470.00521667725297</c:v>
                </c:pt>
                <c:pt idx="254">
                  <c:v>468.08626579025702</c:v>
                </c:pt>
                <c:pt idx="255">
                  <c:v>461.795384264559</c:v>
                </c:pt>
                <c:pt idx="256">
                  <c:v>460.51499188875999</c:v>
                </c:pt>
                <c:pt idx="257">
                  <c:v>465.455146994725</c:v>
                </c:pt>
                <c:pt idx="258">
                  <c:v>461.74825010175402</c:v>
                </c:pt>
                <c:pt idx="259">
                  <c:v>462.69628085360898</c:v>
                </c:pt>
                <c:pt idx="260">
                  <c:v>460.57377211389002</c:v>
                </c:pt>
                <c:pt idx="261">
                  <c:v>455.44384743588603</c:v>
                </c:pt>
                <c:pt idx="262">
                  <c:v>451.57670528984698</c:v>
                </c:pt>
                <c:pt idx="263">
                  <c:v>450.33093751069401</c:v>
                </c:pt>
                <c:pt idx="264">
                  <c:v>451.64860913151699</c:v>
                </c:pt>
                <c:pt idx="265">
                  <c:v>477.85292410298098</c:v>
                </c:pt>
                <c:pt idx="266">
                  <c:v>477.65759129608898</c:v>
                </c:pt>
                <c:pt idx="267">
                  <c:v>475.04593422049101</c:v>
                </c:pt>
                <c:pt idx="268">
                  <c:v>473.94</c:v>
                </c:pt>
              </c:numCache>
            </c:numRef>
          </c:val>
          <c:smooth val="0"/>
          <c:extLst>
            <c:ext xmlns:c16="http://schemas.microsoft.com/office/drawing/2014/chart" uri="{C3380CC4-5D6E-409C-BE32-E72D297353CC}">
              <c16:uniqueId val="{00000001-0079-44C1-A40C-376FF88F1787}"/>
            </c:ext>
          </c:extLst>
        </c:ser>
        <c:ser>
          <c:idx val="0"/>
          <c:order val="0"/>
          <c:tx>
            <c:v>Jalisco</c:v>
          </c:tx>
          <c:spPr>
            <a:ln w="19050">
              <a:solidFill>
                <a:srgbClr val="FFC000">
                  <a:alpha val="92000"/>
                </a:srgbClr>
              </a:solidFill>
            </a:ln>
          </c:spPr>
          <c:marker>
            <c:symbol val="none"/>
          </c:marker>
          <c:dLbls>
            <c:dLbl>
              <c:idx val="268"/>
              <c:layout>
                <c:manualLayout>
                  <c:x val="0"/>
                  <c:y val="-8.344540654304666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0079-44C1-A40C-376FF88F17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'F91-92'!$A$7:$A$275</c:f>
              <c:numCache>
                <c:formatCode>mm/dd/yyyy</c:formatCode>
                <c:ptCount val="26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numCache>
            </c:numRef>
          </c:cat>
          <c:val>
            <c:numRef>
              <c:f>'F91-92'!$F$7:$F$275</c:f>
              <c:numCache>
                <c:formatCode>0.0</c:formatCode>
                <c:ptCount val="269"/>
                <c:pt idx="0">
                  <c:v>289.19160561094998</c:v>
                </c:pt>
                <c:pt idx="1">
                  <c:v>305.74087668575299</c:v>
                </c:pt>
                <c:pt idx="2">
                  <c:v>308.48958562798299</c:v>
                </c:pt>
                <c:pt idx="3">
                  <c:v>308.24653030495199</c:v>
                </c:pt>
                <c:pt idx="4">
                  <c:v>311.35186673407901</c:v>
                </c:pt>
                <c:pt idx="5">
                  <c:v>315.18099765629802</c:v>
                </c:pt>
                <c:pt idx="6">
                  <c:v>318.36269817406702</c:v>
                </c:pt>
                <c:pt idx="7">
                  <c:v>320.24567898485401</c:v>
                </c:pt>
                <c:pt idx="8">
                  <c:v>318.98687418920503</c:v>
                </c:pt>
                <c:pt idx="9">
                  <c:v>318.52187400512202</c:v>
                </c:pt>
                <c:pt idx="10">
                  <c:v>321.57002200015501</c:v>
                </c:pt>
                <c:pt idx="11">
                  <c:v>318.43938194470502</c:v>
                </c:pt>
                <c:pt idx="12">
                  <c:v>321.05582904156302</c:v>
                </c:pt>
                <c:pt idx="13">
                  <c:v>337.21732806884501</c:v>
                </c:pt>
                <c:pt idx="14">
                  <c:v>334.90219452117799</c:v>
                </c:pt>
                <c:pt idx="15">
                  <c:v>334.87102144579598</c:v>
                </c:pt>
                <c:pt idx="16">
                  <c:v>338.70204524881001</c:v>
                </c:pt>
                <c:pt idx="17">
                  <c:v>337.68112017630699</c:v>
                </c:pt>
                <c:pt idx="18">
                  <c:v>343.17869364737498</c:v>
                </c:pt>
                <c:pt idx="19">
                  <c:v>341.39612017284497</c:v>
                </c:pt>
                <c:pt idx="20">
                  <c:v>341.43587618913699</c:v>
                </c:pt>
                <c:pt idx="21">
                  <c:v>339.10912189460203</c:v>
                </c:pt>
                <c:pt idx="22">
                  <c:v>338.69093156428301</c:v>
                </c:pt>
                <c:pt idx="23">
                  <c:v>339.07494785529502</c:v>
                </c:pt>
                <c:pt idx="24">
                  <c:v>340.35461998535197</c:v>
                </c:pt>
                <c:pt idx="25">
                  <c:v>353.54698943783802</c:v>
                </c:pt>
                <c:pt idx="26">
                  <c:v>352.65818643881403</c:v>
                </c:pt>
                <c:pt idx="27">
                  <c:v>348.92589225180097</c:v>
                </c:pt>
                <c:pt idx="28">
                  <c:v>346.81873533007899</c:v>
                </c:pt>
                <c:pt idx="29">
                  <c:v>352.75436851836298</c:v>
                </c:pt>
                <c:pt idx="30">
                  <c:v>351.13612731526302</c:v>
                </c:pt>
                <c:pt idx="31">
                  <c:v>353.901108605964</c:v>
                </c:pt>
                <c:pt idx="32">
                  <c:v>352.63013972685297</c:v>
                </c:pt>
                <c:pt idx="33">
                  <c:v>348.8855870424</c:v>
                </c:pt>
                <c:pt idx="34">
                  <c:v>345.95499849259699</c:v>
                </c:pt>
                <c:pt idx="35">
                  <c:v>346.59351256579401</c:v>
                </c:pt>
                <c:pt idx="36">
                  <c:v>346.97224435167999</c:v>
                </c:pt>
                <c:pt idx="37">
                  <c:v>358.46291292373201</c:v>
                </c:pt>
                <c:pt idx="38">
                  <c:v>357.67251166716602</c:v>
                </c:pt>
                <c:pt idx="39">
                  <c:v>355.29473226761098</c:v>
                </c:pt>
                <c:pt idx="40">
                  <c:v>355.71630155988697</c:v>
                </c:pt>
                <c:pt idx="41">
                  <c:v>364.90973244384998</c:v>
                </c:pt>
                <c:pt idx="42">
                  <c:v>371.166553982327</c:v>
                </c:pt>
                <c:pt idx="43">
                  <c:v>373.73604416227499</c:v>
                </c:pt>
                <c:pt idx="44">
                  <c:v>372.46226831731099</c:v>
                </c:pt>
                <c:pt idx="45">
                  <c:v>367.09046998978698</c:v>
                </c:pt>
                <c:pt idx="46">
                  <c:v>364.44726859733998</c:v>
                </c:pt>
                <c:pt idx="47">
                  <c:v>364.79617271405198</c:v>
                </c:pt>
                <c:pt idx="48">
                  <c:v>364.673117101814</c:v>
                </c:pt>
                <c:pt idx="49">
                  <c:v>376.47815854813001</c:v>
                </c:pt>
                <c:pt idx="50">
                  <c:v>373.916582236122</c:v>
                </c:pt>
                <c:pt idx="51">
                  <c:v>372.93278013043602</c:v>
                </c:pt>
                <c:pt idx="52">
                  <c:v>373.76354605638602</c:v>
                </c:pt>
                <c:pt idx="53">
                  <c:v>380.99718373694702</c:v>
                </c:pt>
                <c:pt idx="54">
                  <c:v>381.07378702634998</c:v>
                </c:pt>
                <c:pt idx="55">
                  <c:v>382.72995337687598</c:v>
                </c:pt>
                <c:pt idx="56">
                  <c:v>380.50938340307698</c:v>
                </c:pt>
                <c:pt idx="57">
                  <c:v>375.617901281564</c:v>
                </c:pt>
                <c:pt idx="58">
                  <c:v>372.19679095638702</c:v>
                </c:pt>
                <c:pt idx="59">
                  <c:v>371.10416405611898</c:v>
                </c:pt>
                <c:pt idx="60">
                  <c:v>371.35445716381997</c:v>
                </c:pt>
                <c:pt idx="61">
                  <c:v>383.35810577432198</c:v>
                </c:pt>
                <c:pt idx="62">
                  <c:v>381.424303017586</c:v>
                </c:pt>
                <c:pt idx="63">
                  <c:v>383.104784882606</c:v>
                </c:pt>
                <c:pt idx="64">
                  <c:v>382.46218115490399</c:v>
                </c:pt>
                <c:pt idx="65">
                  <c:v>385.64331839163998</c:v>
                </c:pt>
                <c:pt idx="66">
                  <c:v>387.10329236423797</c:v>
                </c:pt>
                <c:pt idx="67">
                  <c:v>389.83260774173601</c:v>
                </c:pt>
                <c:pt idx="68">
                  <c:v>389.91983291128702</c:v>
                </c:pt>
                <c:pt idx="69">
                  <c:v>385.69494761102999</c:v>
                </c:pt>
                <c:pt idx="70">
                  <c:v>382.96246065623598</c:v>
                </c:pt>
                <c:pt idx="71">
                  <c:v>382.20294060851597</c:v>
                </c:pt>
                <c:pt idx="72">
                  <c:v>380.69174798797701</c:v>
                </c:pt>
                <c:pt idx="73">
                  <c:v>390.15384202517902</c:v>
                </c:pt>
                <c:pt idx="74">
                  <c:v>389.15968872565401</c:v>
                </c:pt>
                <c:pt idx="75">
                  <c:v>388.81118463527798</c:v>
                </c:pt>
                <c:pt idx="76">
                  <c:v>390.98120948373798</c:v>
                </c:pt>
                <c:pt idx="77">
                  <c:v>396.29855639809603</c:v>
                </c:pt>
                <c:pt idx="78">
                  <c:v>395.33906329215301</c:v>
                </c:pt>
                <c:pt idx="79">
                  <c:v>398.11209819503301</c:v>
                </c:pt>
                <c:pt idx="80">
                  <c:v>395.55713158334902</c:v>
                </c:pt>
                <c:pt idx="81">
                  <c:v>388.37508899078398</c:v>
                </c:pt>
                <c:pt idx="82">
                  <c:v>385.28174491706602</c:v>
                </c:pt>
                <c:pt idx="83">
                  <c:v>386.04234914383397</c:v>
                </c:pt>
                <c:pt idx="84">
                  <c:v>385.36369219735201</c:v>
                </c:pt>
                <c:pt idx="85">
                  <c:v>394.94382327875297</c:v>
                </c:pt>
                <c:pt idx="86">
                  <c:v>393.976803340971</c:v>
                </c:pt>
                <c:pt idx="87">
                  <c:v>391.56170218407999</c:v>
                </c:pt>
                <c:pt idx="88">
                  <c:v>393.303603587255</c:v>
                </c:pt>
                <c:pt idx="89">
                  <c:v>399.298151232706</c:v>
                </c:pt>
                <c:pt idx="90">
                  <c:v>399.52806599317802</c:v>
                </c:pt>
                <c:pt idx="91">
                  <c:v>403.17992798429799</c:v>
                </c:pt>
                <c:pt idx="92">
                  <c:v>401.05003218649199</c:v>
                </c:pt>
                <c:pt idx="93">
                  <c:v>393.73683106411801</c:v>
                </c:pt>
                <c:pt idx="94">
                  <c:v>390.593337071598</c:v>
                </c:pt>
                <c:pt idx="95">
                  <c:v>391.25116366678401</c:v>
                </c:pt>
                <c:pt idx="96">
                  <c:v>390.62453257784802</c:v>
                </c:pt>
                <c:pt idx="97">
                  <c:v>400.70899721975201</c:v>
                </c:pt>
                <c:pt idx="98">
                  <c:v>399.502890355945</c:v>
                </c:pt>
                <c:pt idx="99">
                  <c:v>399.86710662015201</c:v>
                </c:pt>
                <c:pt idx="100">
                  <c:v>398.06461917610699</c:v>
                </c:pt>
                <c:pt idx="101">
                  <c:v>403.39341894835599</c:v>
                </c:pt>
                <c:pt idx="102">
                  <c:v>401.89476948314302</c:v>
                </c:pt>
                <c:pt idx="103">
                  <c:v>402.83508192265799</c:v>
                </c:pt>
                <c:pt idx="104">
                  <c:v>400.12614896267598</c:v>
                </c:pt>
                <c:pt idx="105">
                  <c:v>394.73666051644699</c:v>
                </c:pt>
                <c:pt idx="106">
                  <c:v>391.58561025104001</c:v>
                </c:pt>
                <c:pt idx="107">
                  <c:v>390.88860325466999</c:v>
                </c:pt>
                <c:pt idx="108">
                  <c:v>388.94975190780502</c:v>
                </c:pt>
                <c:pt idx="109">
                  <c:v>397.11246628699399</c:v>
                </c:pt>
                <c:pt idx="110">
                  <c:v>397.45252589259798</c:v>
                </c:pt>
                <c:pt idx="111">
                  <c:v>393.14289466322498</c:v>
                </c:pt>
                <c:pt idx="112">
                  <c:v>392.75182482935901</c:v>
                </c:pt>
                <c:pt idx="113">
                  <c:v>398.089918147981</c:v>
                </c:pt>
                <c:pt idx="114">
                  <c:v>396.66962175157698</c:v>
                </c:pt>
                <c:pt idx="115">
                  <c:v>397.10280952699702</c:v>
                </c:pt>
                <c:pt idx="116">
                  <c:v>396.000833439009</c:v>
                </c:pt>
                <c:pt idx="117">
                  <c:v>393.49608556163503</c:v>
                </c:pt>
                <c:pt idx="118">
                  <c:v>389.845708896475</c:v>
                </c:pt>
                <c:pt idx="119">
                  <c:v>390.72414016887399</c:v>
                </c:pt>
                <c:pt idx="120">
                  <c:v>388.57512575518899</c:v>
                </c:pt>
                <c:pt idx="121">
                  <c:v>397.484536817606</c:v>
                </c:pt>
                <c:pt idx="122">
                  <c:v>395.41401968625502</c:v>
                </c:pt>
                <c:pt idx="123">
                  <c:v>389.026488511558</c:v>
                </c:pt>
                <c:pt idx="124">
                  <c:v>390.12158571312301</c:v>
                </c:pt>
                <c:pt idx="125">
                  <c:v>399.71503946274402</c:v>
                </c:pt>
                <c:pt idx="126">
                  <c:v>398.478944296485</c:v>
                </c:pt>
                <c:pt idx="127">
                  <c:v>412.75624381583202</c:v>
                </c:pt>
                <c:pt idx="128">
                  <c:v>420.73168521520699</c:v>
                </c:pt>
                <c:pt idx="129">
                  <c:v>413.78848678618198</c:v>
                </c:pt>
                <c:pt idx="130">
                  <c:v>406.00710043856998</c:v>
                </c:pt>
                <c:pt idx="131">
                  <c:v>403.07158762739698</c:v>
                </c:pt>
                <c:pt idx="132">
                  <c:v>400.923413431249</c:v>
                </c:pt>
                <c:pt idx="133">
                  <c:v>411.97580874667398</c:v>
                </c:pt>
                <c:pt idx="134">
                  <c:v>409.12534404870598</c:v>
                </c:pt>
                <c:pt idx="135">
                  <c:v>415.66484984556303</c:v>
                </c:pt>
                <c:pt idx="136">
                  <c:v>416.38391807238497</c:v>
                </c:pt>
                <c:pt idx="137">
                  <c:v>413.06280837853001</c:v>
                </c:pt>
                <c:pt idx="138">
                  <c:v>413.71035999949601</c:v>
                </c:pt>
                <c:pt idx="139">
                  <c:v>418.40591663396901</c:v>
                </c:pt>
                <c:pt idx="140">
                  <c:v>416.45137080193098</c:v>
                </c:pt>
                <c:pt idx="141">
                  <c:v>422.33135670103002</c:v>
                </c:pt>
                <c:pt idx="142">
                  <c:v>417.50663953531199</c:v>
                </c:pt>
                <c:pt idx="143">
                  <c:v>414.47964602118299</c:v>
                </c:pt>
                <c:pt idx="144">
                  <c:v>412.20400585136201</c:v>
                </c:pt>
                <c:pt idx="145">
                  <c:v>415.82954919002702</c:v>
                </c:pt>
                <c:pt idx="146">
                  <c:v>413.89328492684899</c:v>
                </c:pt>
                <c:pt idx="147">
                  <c:v>416.99331622106399</c:v>
                </c:pt>
                <c:pt idx="148">
                  <c:v>418.78386485775798</c:v>
                </c:pt>
                <c:pt idx="149">
                  <c:v>416.64296487911503</c:v>
                </c:pt>
                <c:pt idx="150">
                  <c:v>414.46904032498799</c:v>
                </c:pt>
                <c:pt idx="151">
                  <c:v>418.05355077883399</c:v>
                </c:pt>
                <c:pt idx="152">
                  <c:v>422.04196070350201</c:v>
                </c:pt>
                <c:pt idx="153">
                  <c:v>412.58616835633597</c:v>
                </c:pt>
                <c:pt idx="154">
                  <c:v>413.83808509644501</c:v>
                </c:pt>
                <c:pt idx="155">
                  <c:v>412.09768131902803</c:v>
                </c:pt>
                <c:pt idx="156">
                  <c:v>406.219185823553</c:v>
                </c:pt>
                <c:pt idx="157">
                  <c:v>418.70251455068598</c:v>
                </c:pt>
                <c:pt idx="158">
                  <c:v>416.50310729503201</c:v>
                </c:pt>
                <c:pt idx="159">
                  <c:v>415.505108118853</c:v>
                </c:pt>
                <c:pt idx="160">
                  <c:v>415.26031887244199</c:v>
                </c:pt>
                <c:pt idx="161">
                  <c:v>412.53459790812701</c:v>
                </c:pt>
                <c:pt idx="162">
                  <c:v>414.22095458592702</c:v>
                </c:pt>
                <c:pt idx="163">
                  <c:v>414.980124547152</c:v>
                </c:pt>
                <c:pt idx="164">
                  <c:v>414.49675578599698</c:v>
                </c:pt>
                <c:pt idx="165">
                  <c:v>416.34011135705401</c:v>
                </c:pt>
                <c:pt idx="166">
                  <c:v>408.074277249472</c:v>
                </c:pt>
                <c:pt idx="167">
                  <c:v>407.43826722376099</c:v>
                </c:pt>
                <c:pt idx="168">
                  <c:v>406.62864909707702</c:v>
                </c:pt>
                <c:pt idx="169">
                  <c:v>415.28917072381802</c:v>
                </c:pt>
                <c:pt idx="170">
                  <c:v>413.84059752620601</c:v>
                </c:pt>
                <c:pt idx="171">
                  <c:v>414.89960441864201</c:v>
                </c:pt>
                <c:pt idx="172">
                  <c:v>416.84320394133698</c:v>
                </c:pt>
                <c:pt idx="173">
                  <c:v>413.80746933380198</c:v>
                </c:pt>
                <c:pt idx="174">
                  <c:v>414.67516206395902</c:v>
                </c:pt>
                <c:pt idx="175">
                  <c:v>415.04594779193798</c:v>
                </c:pt>
                <c:pt idx="176">
                  <c:v>414.49610371331698</c:v>
                </c:pt>
                <c:pt idx="177">
                  <c:v>416.11729545341302</c:v>
                </c:pt>
                <c:pt idx="178">
                  <c:v>408.523439177125</c:v>
                </c:pt>
                <c:pt idx="179">
                  <c:v>406.85630185877898</c:v>
                </c:pt>
                <c:pt idx="180">
                  <c:v>404.84442089845999</c:v>
                </c:pt>
                <c:pt idx="181">
                  <c:v>417.29051916890501</c:v>
                </c:pt>
                <c:pt idx="182">
                  <c:v>417.19240533812399</c:v>
                </c:pt>
                <c:pt idx="183">
                  <c:v>417.43076362240998</c:v>
                </c:pt>
                <c:pt idx="184">
                  <c:v>418.19639598405502</c:v>
                </c:pt>
                <c:pt idx="185">
                  <c:v>416.98912316172903</c:v>
                </c:pt>
                <c:pt idx="186">
                  <c:v>417.192916255424</c:v>
                </c:pt>
                <c:pt idx="187">
                  <c:v>423.31219847836201</c:v>
                </c:pt>
                <c:pt idx="188">
                  <c:v>427.10550738406999</c:v>
                </c:pt>
                <c:pt idx="189">
                  <c:v>417.19601317777898</c:v>
                </c:pt>
                <c:pt idx="190">
                  <c:v>414.17018800639801</c:v>
                </c:pt>
                <c:pt idx="191">
                  <c:v>414.30518595328402</c:v>
                </c:pt>
                <c:pt idx="192">
                  <c:v>408.49960540350298</c:v>
                </c:pt>
                <c:pt idx="193">
                  <c:v>419.00349467425502</c:v>
                </c:pt>
                <c:pt idx="194">
                  <c:v>418.226388901419</c:v>
                </c:pt>
                <c:pt idx="195">
                  <c:v>421.72297282332897</c:v>
                </c:pt>
                <c:pt idx="196">
                  <c:v>421.040805655805</c:v>
                </c:pt>
                <c:pt idx="197">
                  <c:v>422.87259194498301</c:v>
                </c:pt>
                <c:pt idx="198">
                  <c:v>423.637446333828</c:v>
                </c:pt>
                <c:pt idx="199">
                  <c:v>424.16805203039303</c:v>
                </c:pt>
                <c:pt idx="200">
                  <c:v>425.96216286057199</c:v>
                </c:pt>
                <c:pt idx="201">
                  <c:v>420.82317605344298</c:v>
                </c:pt>
                <c:pt idx="202">
                  <c:v>415.28106359333901</c:v>
                </c:pt>
                <c:pt idx="203">
                  <c:v>416.16064164758598</c:v>
                </c:pt>
                <c:pt idx="204">
                  <c:v>415.03918292858799</c:v>
                </c:pt>
                <c:pt idx="205">
                  <c:v>419.74223668708601</c:v>
                </c:pt>
                <c:pt idx="206">
                  <c:v>418.20324992795901</c:v>
                </c:pt>
                <c:pt idx="207">
                  <c:v>416.23932730153598</c:v>
                </c:pt>
                <c:pt idx="208">
                  <c:v>417.29508349873402</c:v>
                </c:pt>
                <c:pt idx="209">
                  <c:v>418.81510141018202</c:v>
                </c:pt>
                <c:pt idx="210">
                  <c:v>416.30183203926299</c:v>
                </c:pt>
                <c:pt idx="211">
                  <c:v>418.96656562998601</c:v>
                </c:pt>
                <c:pt idx="212">
                  <c:v>415.63269829496301</c:v>
                </c:pt>
                <c:pt idx="213">
                  <c:v>416.03342517037999</c:v>
                </c:pt>
                <c:pt idx="214">
                  <c:v>411.632490213712</c:v>
                </c:pt>
                <c:pt idx="215">
                  <c:v>410.99347696125</c:v>
                </c:pt>
                <c:pt idx="216">
                  <c:v>410.96228657353703</c:v>
                </c:pt>
                <c:pt idx="217">
                  <c:v>418.7197520707</c:v>
                </c:pt>
                <c:pt idx="218">
                  <c:v>418.08081229807101</c:v>
                </c:pt>
                <c:pt idx="219">
                  <c:v>421.67486064439902</c:v>
                </c:pt>
                <c:pt idx="220">
                  <c:v>423.59669024020297</c:v>
                </c:pt>
                <c:pt idx="221">
                  <c:v>422.52728644850202</c:v>
                </c:pt>
                <c:pt idx="222">
                  <c:v>420.60970813050301</c:v>
                </c:pt>
                <c:pt idx="223">
                  <c:v>424.08682352021998</c:v>
                </c:pt>
                <c:pt idx="224">
                  <c:v>420.20835350077601</c:v>
                </c:pt>
                <c:pt idx="225">
                  <c:v>413.54250572252403</c:v>
                </c:pt>
                <c:pt idx="226">
                  <c:v>410.100346510252</c:v>
                </c:pt>
                <c:pt idx="227">
                  <c:v>409.19158372677202</c:v>
                </c:pt>
                <c:pt idx="228">
                  <c:v>407.34046049310803</c:v>
                </c:pt>
                <c:pt idx="229">
                  <c:v>423.99380096597702</c:v>
                </c:pt>
                <c:pt idx="230">
                  <c:v>425.71873184644801</c:v>
                </c:pt>
                <c:pt idx="231">
                  <c:v>427.78640158104298</c:v>
                </c:pt>
                <c:pt idx="232">
                  <c:v>428.235938124813</c:v>
                </c:pt>
                <c:pt idx="233">
                  <c:v>429.63595139151198</c:v>
                </c:pt>
                <c:pt idx="234">
                  <c:v>429.66551960812802</c:v>
                </c:pt>
                <c:pt idx="235">
                  <c:v>431.30841494112099</c:v>
                </c:pt>
                <c:pt idx="236">
                  <c:v>431.44906105912997</c:v>
                </c:pt>
                <c:pt idx="237">
                  <c:v>423.00932779819499</c:v>
                </c:pt>
                <c:pt idx="238">
                  <c:v>419.35126025090199</c:v>
                </c:pt>
                <c:pt idx="239">
                  <c:v>421.58035976686301</c:v>
                </c:pt>
                <c:pt idx="240">
                  <c:v>421.82907291332299</c:v>
                </c:pt>
                <c:pt idx="241">
                  <c:v>438.81743825565798</c:v>
                </c:pt>
                <c:pt idx="242">
                  <c:v>437.79403072346099</c:v>
                </c:pt>
                <c:pt idx="243">
                  <c:v>445.99754562983202</c:v>
                </c:pt>
                <c:pt idx="244">
                  <c:v>453.991894283958</c:v>
                </c:pt>
                <c:pt idx="245">
                  <c:v>449.36095702793801</c:v>
                </c:pt>
                <c:pt idx="246">
                  <c:v>447.662065521861</c:v>
                </c:pt>
                <c:pt idx="247">
                  <c:v>447.60856641599298</c:v>
                </c:pt>
                <c:pt idx="248">
                  <c:v>444.49809413444302</c:v>
                </c:pt>
                <c:pt idx="249">
                  <c:v>438.02956138890403</c:v>
                </c:pt>
                <c:pt idx="250">
                  <c:v>433.86128817548303</c:v>
                </c:pt>
                <c:pt idx="251">
                  <c:v>439.68278845447202</c:v>
                </c:pt>
                <c:pt idx="252">
                  <c:v>440.40099440839703</c:v>
                </c:pt>
                <c:pt idx="253">
                  <c:v>455.60153044188399</c:v>
                </c:pt>
                <c:pt idx="254">
                  <c:v>453.31560172036001</c:v>
                </c:pt>
                <c:pt idx="255">
                  <c:v>455.129627986836</c:v>
                </c:pt>
                <c:pt idx="256">
                  <c:v>453.46178794901499</c:v>
                </c:pt>
                <c:pt idx="257">
                  <c:v>450.57150054706102</c:v>
                </c:pt>
                <c:pt idx="258">
                  <c:v>447.32830451786401</c:v>
                </c:pt>
                <c:pt idx="259">
                  <c:v>449.47638711493499</c:v>
                </c:pt>
                <c:pt idx="260">
                  <c:v>448.407912624343</c:v>
                </c:pt>
                <c:pt idx="261">
                  <c:v>444.722932871441</c:v>
                </c:pt>
                <c:pt idx="262">
                  <c:v>440.86121952908002</c:v>
                </c:pt>
                <c:pt idx="263">
                  <c:v>440.44990982512599</c:v>
                </c:pt>
                <c:pt idx="264">
                  <c:v>441.73120648208101</c:v>
                </c:pt>
                <c:pt idx="265">
                  <c:v>464.17511999796602</c:v>
                </c:pt>
                <c:pt idx="266">
                  <c:v>463.83849001100998</c:v>
                </c:pt>
                <c:pt idx="267">
                  <c:v>463.12177756139801</c:v>
                </c:pt>
                <c:pt idx="268">
                  <c:v>462.54</c:v>
                </c:pt>
              </c:numCache>
            </c:numRef>
          </c:val>
          <c:smooth val="0"/>
          <c:extLst>
            <c:ext xmlns:c16="http://schemas.microsoft.com/office/drawing/2014/chart" uri="{C3380CC4-5D6E-409C-BE32-E72D297353CC}">
              <c16:uniqueId val="{00000003-0079-44C1-A40C-376FF88F1787}"/>
            </c:ext>
          </c:extLst>
        </c:ser>
        <c:dLbls>
          <c:showLegendKey val="0"/>
          <c:showVal val="0"/>
          <c:showCatName val="0"/>
          <c:showSerName val="0"/>
          <c:showPercent val="0"/>
          <c:showBubbleSize val="0"/>
        </c:dLbls>
        <c:smooth val="0"/>
        <c:axId val="183674368"/>
        <c:axId val="183675904"/>
      </c:lineChart>
      <c:dateAx>
        <c:axId val="183674368"/>
        <c:scaling>
          <c:orientation val="minMax"/>
        </c:scaling>
        <c:delete val="0"/>
        <c:axPos val="b"/>
        <c:numFmt formatCode="mmm\ yyyy" sourceLinked="0"/>
        <c:majorTickMark val="none"/>
        <c:minorTickMark val="none"/>
        <c:tickLblPos val="nextTo"/>
        <c:txPr>
          <a:bodyPr rot="-5400000" vert="horz"/>
          <a:lstStyle/>
          <a:p>
            <a:pPr>
              <a:defRPr/>
            </a:pPr>
            <a:endParaRPr lang="es-MX"/>
          </a:p>
        </c:txPr>
        <c:crossAx val="183675904"/>
        <c:crosses val="autoZero"/>
        <c:auto val="1"/>
        <c:lblOffset val="100"/>
        <c:baseTimeUnit val="months"/>
      </c:dateAx>
      <c:valAx>
        <c:axId val="183675904"/>
        <c:scaling>
          <c:orientation val="minMax"/>
          <c:max val="500"/>
          <c:min val="280"/>
        </c:scaling>
        <c:delete val="0"/>
        <c:axPos val="l"/>
        <c:numFmt formatCode="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v>Jalisco</c:v>
          </c:tx>
          <c:spPr>
            <a:ln w="19050" cap="rnd">
              <a:solidFill>
                <a:srgbClr val="FFC000"/>
              </a:solidFill>
              <a:round/>
            </a:ln>
            <a:effectLst/>
          </c:spPr>
          <c:marker>
            <c:symbol val="none"/>
          </c:marker>
          <c:dLbls>
            <c:dLbl>
              <c:idx val="256"/>
              <c:layout>
                <c:manualLayout>
                  <c:x val="0"/>
                  <c:y val="-0.299919089059801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86E-4CB4-A69D-449581C398B8}"/>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'F91-92'!$A$19:$A$275</c:f>
              <c:numCache>
                <c:formatCode>mm/dd/yyyy</c:formatCode>
                <c:ptCount val="257"/>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numCache>
            </c:numRef>
          </c:cat>
          <c:val>
            <c:numRef>
              <c:f>'F91-92'!$H$19:$H$275</c:f>
              <c:numCache>
                <c:formatCode>0.00</c:formatCode>
                <c:ptCount val="257"/>
                <c:pt idx="0">
                  <c:v>11.018377716495401</c:v>
                </c:pt>
                <c:pt idx="1">
                  <c:v>10.295140029785699</c:v>
                </c:pt>
                <c:pt idx="2">
                  <c:v>8.5619126621174093</c:v>
                </c:pt>
                <c:pt idx="3">
                  <c:v>8.6374017298765295</c:v>
                </c:pt>
                <c:pt idx="4">
                  <c:v>8.7843309891217505</c:v>
                </c:pt>
                <c:pt idx="5">
                  <c:v>7.1387941174501801</c:v>
                </c:pt>
                <c:pt idx="6">
                  <c:v>7.7948816289213196</c:v>
                </c:pt>
                <c:pt idx="7">
                  <c:v>6.6044423315985101</c:v>
                </c:pt>
                <c:pt idx="8">
                  <c:v>7.03759427625124</c:v>
                </c:pt>
                <c:pt idx="9">
                  <c:v>6.4633702014288898</c:v>
                </c:pt>
                <c:pt idx="10">
                  <c:v>5.3241622019480497</c:v>
                </c:pt>
                <c:pt idx="11">
                  <c:v>6.48021792548679</c:v>
                </c:pt>
                <c:pt idx="12">
                  <c:v>6.0110389527582102</c:v>
                </c:pt>
                <c:pt idx="13">
                  <c:v>4.8424739803581103</c:v>
                </c:pt>
                <c:pt idx="14">
                  <c:v>5.3018440034477496</c:v>
                </c:pt>
                <c:pt idx="15">
                  <c:v>4.1970997506215699</c:v>
                </c:pt>
                <c:pt idx="16">
                  <c:v>2.3964101177207202</c:v>
                </c:pt>
                <c:pt idx="17">
                  <c:v>4.4637521737034298</c:v>
                </c:pt>
                <c:pt idx="18">
                  <c:v>2.3187435045323399</c:v>
                </c:pt>
                <c:pt idx="19">
                  <c:v>3.66289705541698</c:v>
                </c:pt>
                <c:pt idx="20">
                  <c:v>3.2785844483183699</c:v>
                </c:pt>
                <c:pt idx="21">
                  <c:v>2.8829850088303499</c:v>
                </c:pt>
                <c:pt idx="22">
                  <c:v>2.1447479844718602</c:v>
                </c:pt>
                <c:pt idx="23">
                  <c:v>2.2173754675936199</c:v>
                </c:pt>
                <c:pt idx="24">
                  <c:v>1.94433216937469</c:v>
                </c:pt>
                <c:pt idx="25">
                  <c:v>1.39045830759597</c:v>
                </c:pt>
                <c:pt idx="26">
                  <c:v>1.4218655403940501</c:v>
                </c:pt>
                <c:pt idx="27">
                  <c:v>1.8252701095664601</c:v>
                </c:pt>
                <c:pt idx="28">
                  <c:v>2.5654802706491302</c:v>
                </c:pt>
                <c:pt idx="29">
                  <c:v>3.4458436266975498</c:v>
                </c:pt>
                <c:pt idx="30">
                  <c:v>5.7044619191462598</c:v>
                </c:pt>
                <c:pt idx="31">
                  <c:v>5.6046548241800904</c:v>
                </c:pt>
                <c:pt idx="32">
                  <c:v>5.6240594198270202</c:v>
                </c:pt>
                <c:pt idx="33">
                  <c:v>5.2180094631352203</c:v>
                </c:pt>
                <c:pt idx="34">
                  <c:v>5.3452819543923704</c:v>
                </c:pt>
                <c:pt idx="35">
                  <c:v>5.2518756088379499</c:v>
                </c:pt>
                <c:pt idx="36">
                  <c:v>5.1015241242735199</c:v>
                </c:pt>
                <c:pt idx="37">
                  <c:v>5.0256930284531904</c:v>
                </c:pt>
                <c:pt idx="38">
                  <c:v>4.5416044115997201</c:v>
                </c:pt>
                <c:pt idx="39">
                  <c:v>4.9643426318911796</c:v>
                </c:pt>
                <c:pt idx="40">
                  <c:v>5.0734937975452903</c:v>
                </c:pt>
                <c:pt idx="41">
                  <c:v>4.4086111886785497</c:v>
                </c:pt>
                <c:pt idx="42">
                  <c:v>2.6692149219067498</c:v>
                </c:pt>
                <c:pt idx="43">
                  <c:v>2.40648697257999</c:v>
                </c:pt>
                <c:pt idx="44">
                  <c:v>2.1605181974863301</c:v>
                </c:pt>
                <c:pt idx="45">
                  <c:v>2.3229781181772502</c:v>
                </c:pt>
                <c:pt idx="46">
                  <c:v>2.12637685250687</c:v>
                </c:pt>
                <c:pt idx="47">
                  <c:v>1.7291824349846301</c:v>
                </c:pt>
                <c:pt idx="48">
                  <c:v>1.8321449398588401</c:v>
                </c:pt>
                <c:pt idx="49">
                  <c:v>1.82744923443217</c:v>
                </c:pt>
                <c:pt idx="50">
                  <c:v>2.0078598110214698</c:v>
                </c:pt>
                <c:pt idx="51">
                  <c:v>2.72757056877979</c:v>
                </c:pt>
                <c:pt idx="52">
                  <c:v>2.3273096561443798</c:v>
                </c:pt>
                <c:pt idx="53">
                  <c:v>1.21946692863248</c:v>
                </c:pt>
                <c:pt idx="54">
                  <c:v>1.58224090534749</c:v>
                </c:pt>
                <c:pt idx="55">
                  <c:v>1.85578742980319</c:v>
                </c:pt>
                <c:pt idx="56">
                  <c:v>2.47311890814581</c:v>
                </c:pt>
                <c:pt idx="57">
                  <c:v>2.6827918198479002</c:v>
                </c:pt>
                <c:pt idx="58">
                  <c:v>2.8924670930625198</c:v>
                </c:pt>
                <c:pt idx="59">
                  <c:v>2.9907442781262401</c:v>
                </c:pt>
                <c:pt idx="60">
                  <c:v>2.5143877080321801</c:v>
                </c:pt>
                <c:pt idx="61">
                  <c:v>1.7726862034469699</c:v>
                </c:pt>
                <c:pt idx="62">
                  <c:v>2.02802643850191</c:v>
                </c:pt>
                <c:pt idx="63">
                  <c:v>1.4895140906216799</c:v>
                </c:pt>
                <c:pt idx="64">
                  <c:v>2.2274171796828202</c:v>
                </c:pt>
                <c:pt idx="65">
                  <c:v>2.76297747122773</c:v>
                </c:pt>
                <c:pt idx="66">
                  <c:v>2.1275383315949798</c:v>
                </c:pt>
                <c:pt idx="67">
                  <c:v>2.1238578530563998</c:v>
                </c:pt>
                <c:pt idx="68">
                  <c:v>1.4457583831968699</c:v>
                </c:pt>
                <c:pt idx="69">
                  <c:v>0.69488630752232405</c:v>
                </c:pt>
                <c:pt idx="70">
                  <c:v>0.60561660713600596</c:v>
                </c:pt>
                <c:pt idx="71">
                  <c:v>1.0045470945894599</c:v>
                </c:pt>
                <c:pt idx="72">
                  <c:v>1.2272249750795701</c:v>
                </c:pt>
                <c:pt idx="73">
                  <c:v>1.22771602830047</c:v>
                </c:pt>
                <c:pt idx="74">
                  <c:v>1.23782466552258</c:v>
                </c:pt>
                <c:pt idx="75">
                  <c:v>0.70741729083265703</c:v>
                </c:pt>
                <c:pt idx="76">
                  <c:v>0.59399123210655003</c:v>
                </c:pt>
                <c:pt idx="77">
                  <c:v>0.756902791136294</c:v>
                </c:pt>
                <c:pt idx="78">
                  <c:v>1.0595974670809301</c:v>
                </c:pt>
                <c:pt idx="79">
                  <c:v>1.27296553213052</c:v>
                </c:pt>
                <c:pt idx="80">
                  <c:v>1.3886491140119099</c:v>
                </c:pt>
                <c:pt idx="81">
                  <c:v>1.3805576684299301</c:v>
                </c:pt>
                <c:pt idx="82">
                  <c:v>1.37862544089009</c:v>
                </c:pt>
                <c:pt idx="83">
                  <c:v>1.3492857803040701</c:v>
                </c:pt>
                <c:pt idx="84">
                  <c:v>1.3651624392787101</c:v>
                </c:pt>
                <c:pt idx="85">
                  <c:v>1.4597453108995599</c:v>
                </c:pt>
                <c:pt idx="86">
                  <c:v>1.40264273635198</c:v>
                </c:pt>
                <c:pt idx="87">
                  <c:v>2.1210972344195298</c:v>
                </c:pt>
                <c:pt idx="88">
                  <c:v>1.21051918808461</c:v>
                </c:pt>
                <c:pt idx="89">
                  <c:v>1.02561649809976</c:v>
                </c:pt>
                <c:pt idx="90">
                  <c:v>0.59237477699625196</c:v>
                </c:pt>
                <c:pt idx="91">
                  <c:v>-8.5531554947004804E-2</c:v>
                </c:pt>
                <c:pt idx="92">
                  <c:v>-0.23036607646662599</c:v>
                </c:pt>
                <c:pt idx="93">
                  <c:v>0.25393343305646399</c:v>
                </c:pt>
                <c:pt idx="94">
                  <c:v>0.25404252588656601</c:v>
                </c:pt>
                <c:pt idx="95">
                  <c:v>-9.2666922371809096E-2</c:v>
                </c:pt>
                <c:pt idx="96">
                  <c:v>-0.42874436456693499</c:v>
                </c:pt>
                <c:pt idx="97">
                  <c:v>-0.89754184650500102</c:v>
                </c:pt>
                <c:pt idx="98">
                  <c:v>-0.51322894348024795</c:v>
                </c:pt>
                <c:pt idx="99">
                  <c:v>-1.6816116768801499</c:v>
                </c:pt>
                <c:pt idx="100">
                  <c:v>-1.33465625700274</c:v>
                </c:pt>
                <c:pt idx="101">
                  <c:v>-1.31472169630372</c:v>
                </c:pt>
                <c:pt idx="102">
                  <c:v>-1.3001283242091799</c:v>
                </c:pt>
                <c:pt idx="103">
                  <c:v>-1.4229824195802101</c:v>
                </c:pt>
                <c:pt idx="104">
                  <c:v>-1.0310037307889299</c:v>
                </c:pt>
                <c:pt idx="105">
                  <c:v>-0.31427913312862499</c:v>
                </c:pt>
                <c:pt idx="106">
                  <c:v>-0.444322086669446</c:v>
                </c:pt>
                <c:pt idx="107">
                  <c:v>-4.2074157298754897E-2</c:v>
                </c:pt>
                <c:pt idx="108">
                  <c:v>-9.6317365103937305E-2</c:v>
                </c:pt>
                <c:pt idx="109">
                  <c:v>9.3693994069532494E-2</c:v>
                </c:pt>
                <c:pt idx="110">
                  <c:v>-0.51289300571576402</c:v>
                </c:pt>
                <c:pt idx="111">
                  <c:v>-1.04705088341813</c:v>
                </c:pt>
                <c:pt idx="112">
                  <c:v>-0.66969494473479996</c:v>
                </c:pt>
                <c:pt idx="113">
                  <c:v>0.40822970908782602</c:v>
                </c:pt>
                <c:pt idx="114">
                  <c:v>0.45612833594836899</c:v>
                </c:pt>
                <c:pt idx="115">
                  <c:v>3.94190973050019</c:v>
                </c:pt>
                <c:pt idx="116">
                  <c:v>6.2451514461285802</c:v>
                </c:pt>
                <c:pt idx="117">
                  <c:v>5.1569512300443199</c:v>
                </c:pt>
                <c:pt idx="118">
                  <c:v>4.1455866188300003</c:v>
                </c:pt>
                <c:pt idx="119">
                  <c:v>3.1601445083957902</c:v>
                </c:pt>
                <c:pt idx="120">
                  <c:v>3.1778379153995799</c:v>
                </c:pt>
                <c:pt idx="121">
                  <c:v>3.6457448244627799</c:v>
                </c:pt>
                <c:pt idx="122">
                  <c:v>3.4675868026456702</c:v>
                </c:pt>
                <c:pt idx="123">
                  <c:v>6.8474415292195197</c:v>
                </c:pt>
                <c:pt idx="124">
                  <c:v>6.7318326698727802</c:v>
                </c:pt>
                <c:pt idx="125">
                  <c:v>3.3393211658302202</c:v>
                </c:pt>
                <c:pt idx="126">
                  <c:v>3.82238909257857</c:v>
                </c:pt>
                <c:pt idx="127">
                  <c:v>1.36876737851559</c:v>
                </c:pt>
                <c:pt idx="128">
                  <c:v>-1.0173501458741401</c:v>
                </c:pt>
                <c:pt idx="129">
                  <c:v>2.0645499301342101</c:v>
                </c:pt>
                <c:pt idx="130">
                  <c:v>2.83234925801057</c:v>
                </c:pt>
                <c:pt idx="131">
                  <c:v>2.8302809585109698</c:v>
                </c:pt>
                <c:pt idx="132">
                  <c:v>2.8136526933086001</c:v>
                </c:pt>
                <c:pt idx="133">
                  <c:v>0.93542881924968402</c:v>
                </c:pt>
                <c:pt idx="134">
                  <c:v>1.1653985624452601</c:v>
                </c:pt>
                <c:pt idx="135">
                  <c:v>0.31960036457139301</c:v>
                </c:pt>
                <c:pt idx="136">
                  <c:v>0.57637835689794403</c:v>
                </c:pt>
                <c:pt idx="137">
                  <c:v>0.86673416922693503</c:v>
                </c:pt>
                <c:pt idx="138">
                  <c:v>0.18338441548637599</c:v>
                </c:pt>
                <c:pt idx="139">
                  <c:v>-8.4216269686021597E-2</c:v>
                </c:pt>
                <c:pt idx="140">
                  <c:v>1.34243522618405</c:v>
                </c:pt>
                <c:pt idx="141">
                  <c:v>-2.3074744960489202</c:v>
                </c:pt>
                <c:pt idx="142">
                  <c:v>-0.87868170023597303</c:v>
                </c:pt>
                <c:pt idx="143">
                  <c:v>-0.57468797925797099</c:v>
                </c:pt>
                <c:pt idx="144">
                  <c:v>-1.45190729416804</c:v>
                </c:pt>
                <c:pt idx="145">
                  <c:v>0.69089976079270699</c:v>
                </c:pt>
                <c:pt idx="146">
                  <c:v>0.63055441178376803</c:v>
                </c:pt>
                <c:pt idx="147">
                  <c:v>-0.35689015730476797</c:v>
                </c:pt>
                <c:pt idx="148">
                  <c:v>-0.84137577423430998</c:v>
                </c:pt>
                <c:pt idx="149">
                  <c:v>-0.98606416459720003</c:v>
                </c:pt>
                <c:pt idx="150">
                  <c:v>-5.9856277531999999E-2</c:v>
                </c:pt>
                <c:pt idx="151">
                  <c:v>-0.73517524871078399</c:v>
                </c:pt>
                <c:pt idx="152">
                  <c:v>-1.7877854858148301</c:v>
                </c:pt>
                <c:pt idx="153">
                  <c:v>0.90985672536558804</c:v>
                </c:pt>
                <c:pt idx="154">
                  <c:v>-1.39276882784489</c:v>
                </c:pt>
                <c:pt idx="155">
                  <c:v>-1.1306576829924999</c:v>
                </c:pt>
                <c:pt idx="156">
                  <c:v>0.100798605238994</c:v>
                </c:pt>
                <c:pt idx="157">
                  <c:v>-0.81521932834127697</c:v>
                </c:pt>
                <c:pt idx="158">
                  <c:v>-0.63925327859319903</c:v>
                </c:pt>
                <c:pt idx="159">
                  <c:v>-0.145727137495821</c:v>
                </c:pt>
                <c:pt idx="160">
                  <c:v>0.38117898507423797</c:v>
                </c:pt>
                <c:pt idx="161">
                  <c:v>0.30854901192043399</c:v>
                </c:pt>
                <c:pt idx="162">
                  <c:v>0.109653428442802</c:v>
                </c:pt>
                <c:pt idx="163">
                  <c:v>1.5861782503012699E-2</c:v>
                </c:pt>
                <c:pt idx="164">
                  <c:v>-1.57316715032607E-4</c:v>
                </c:pt>
                <c:pt idx="165">
                  <c:v>-5.3517760495192003E-2</c:v>
                </c:pt>
                <c:pt idx="166">
                  <c:v>0.110068669527652</c:v>
                </c:pt>
                <c:pt idx="167">
                  <c:v>-0.14283522481743899</c:v>
                </c:pt>
                <c:pt idx="168">
                  <c:v>-0.438785659244179</c:v>
                </c:pt>
                <c:pt idx="169">
                  <c:v>0.48191683919864797</c:v>
                </c:pt>
                <c:pt idx="170">
                  <c:v>0.80992725990487502</c:v>
                </c:pt>
                <c:pt idx="171">
                  <c:v>0.61006546567194997</c:v>
                </c:pt>
                <c:pt idx="172">
                  <c:v>0.32462854855812601</c:v>
                </c:pt>
                <c:pt idx="173">
                  <c:v>0.76887298169092699</c:v>
                </c:pt>
                <c:pt idx="174">
                  <c:v>0.60716300897625297</c:v>
                </c:pt>
                <c:pt idx="175">
                  <c:v>1.99164712495097</c:v>
                </c:pt>
                <c:pt idx="176">
                  <c:v>3.0421042701705301</c:v>
                </c:pt>
                <c:pt idx="177">
                  <c:v>0.25923405158903001</c:v>
                </c:pt>
                <c:pt idx="178">
                  <c:v>1.38223374420017</c:v>
                </c:pt>
                <c:pt idx="179">
                  <c:v>1.8308390604923499</c:v>
                </c:pt>
                <c:pt idx="180">
                  <c:v>0.90286152318233004</c:v>
                </c:pt>
                <c:pt idx="181">
                  <c:v>0.410499502543682</c:v>
                </c:pt>
                <c:pt idx="182">
                  <c:v>0.247843333211373</c:v>
                </c:pt>
                <c:pt idx="183">
                  <c:v>1.0282445796931701</c:v>
                </c:pt>
                <c:pt idx="184">
                  <c:v>0.68016121111162997</c:v>
                </c:pt>
                <c:pt idx="185">
                  <c:v>1.4109405872852401</c:v>
                </c:pt>
                <c:pt idx="186">
                  <c:v>1.5447362184975999</c:v>
                </c:pt>
                <c:pt idx="187">
                  <c:v>0.20218022421933901</c:v>
                </c:pt>
                <c:pt idx="188">
                  <c:v>-0.26769603850365098</c:v>
                </c:pt>
                <c:pt idx="189">
                  <c:v>0.86941455840763304</c:v>
                </c:pt>
                <c:pt idx="190">
                  <c:v>0.268217177167696</c:v>
                </c:pt>
                <c:pt idx="191">
                  <c:v>0.44784756677180798</c:v>
                </c:pt>
                <c:pt idx="192">
                  <c:v>1.6008773175253801</c:v>
                </c:pt>
                <c:pt idx="193">
                  <c:v>0.17630927240963601</c:v>
                </c:pt>
                <c:pt idx="194">
                  <c:v>-5.5326431027347099E-3</c:v>
                </c:pt>
                <c:pt idx="195">
                  <c:v>-1.3002956621217601</c:v>
                </c:pt>
                <c:pt idx="196">
                  <c:v>-0.88963399906966101</c:v>
                </c:pt>
                <c:pt idx="197">
                  <c:v>-0.95950662494785899</c:v>
                </c:pt>
                <c:pt idx="198">
                  <c:v>-1.7315783479592799</c:v>
                </c:pt>
                <c:pt idx="199">
                  <c:v>-1.2262796256127899</c:v>
                </c:pt>
                <c:pt idx="200">
                  <c:v>-2.4249723252978002</c:v>
                </c:pt>
                <c:pt idx="201">
                  <c:v>-1.1381860970640301</c:v>
                </c:pt>
                <c:pt idx="202">
                  <c:v>-0.87857928027260701</c:v>
                </c:pt>
                <c:pt idx="203">
                  <c:v>-1.24162743162807</c:v>
                </c:pt>
                <c:pt idx="204">
                  <c:v>-0.98229191911097802</c:v>
                </c:pt>
                <c:pt idx="205">
                  <c:v>-0.24359821981624299</c:v>
                </c:pt>
                <c:pt idx="206">
                  <c:v>-2.9277063224553101E-2</c:v>
                </c:pt>
                <c:pt idx="207">
                  <c:v>1.3058673187132099</c:v>
                </c:pt>
                <c:pt idx="208">
                  <c:v>1.51010807235827</c:v>
                </c:pt>
                <c:pt idx="209">
                  <c:v>0.88635415146702801</c:v>
                </c:pt>
                <c:pt idx="210">
                  <c:v>1.0347963327803</c:v>
                </c:pt>
                <c:pt idx="211">
                  <c:v>1.2221161090826</c:v>
                </c:pt>
                <c:pt idx="212">
                  <c:v>1.1008891322996699</c:v>
                </c:pt>
                <c:pt idx="213">
                  <c:v>-0.59873060604086503</c:v>
                </c:pt>
                <c:pt idx="214">
                  <c:v>-0.37221155761160102</c:v>
                </c:pt>
                <c:pt idx="215">
                  <c:v>-0.43842380365741701</c:v>
                </c:pt>
                <c:pt idx="216">
                  <c:v>-0.88130375919063297</c:v>
                </c:pt>
                <c:pt idx="217">
                  <c:v>1.25956534631955</c:v>
                </c:pt>
                <c:pt idx="218">
                  <c:v>1.8269002842761199</c:v>
                </c:pt>
                <c:pt idx="219">
                  <c:v>1.44934913295631</c:v>
                </c:pt>
                <c:pt idx="220">
                  <c:v>1.0952039974579499</c:v>
                </c:pt>
                <c:pt idx="221">
                  <c:v>1.68241559089868</c:v>
                </c:pt>
                <c:pt idx="222">
                  <c:v>2.1530200807479098</c:v>
                </c:pt>
                <c:pt idx="223">
                  <c:v>1.7028568256274501</c:v>
                </c:pt>
                <c:pt idx="224">
                  <c:v>2.67503191326561</c:v>
                </c:pt>
                <c:pt idx="225">
                  <c:v>2.2892017010756001</c:v>
                </c:pt>
                <c:pt idx="226">
                  <c:v>2.2557683306951799</c:v>
                </c:pt>
                <c:pt idx="227">
                  <c:v>3.02762239810956</c:v>
                </c:pt>
                <c:pt idx="228">
                  <c:v>3.5568802575310001</c:v>
                </c:pt>
                <c:pt idx="229">
                  <c:v>3.4961919858044599</c:v>
                </c:pt>
                <c:pt idx="230">
                  <c:v>2.8364499782847798</c:v>
                </c:pt>
                <c:pt idx="231">
                  <c:v>4.2570647363925396</c:v>
                </c:pt>
                <c:pt idx="232">
                  <c:v>6.0144312670084004</c:v>
                </c:pt>
                <c:pt idx="233">
                  <c:v>4.5910975495743198</c:v>
                </c:pt>
                <c:pt idx="234">
                  <c:v>4.1885013091454804</c:v>
                </c:pt>
                <c:pt idx="235">
                  <c:v>3.7792333537238498</c:v>
                </c:pt>
                <c:pt idx="236">
                  <c:v>3.0244666759223802</c:v>
                </c:pt>
                <c:pt idx="237">
                  <c:v>3.55080434488073</c:v>
                </c:pt>
                <c:pt idx="238">
                  <c:v>3.4601131080182599</c:v>
                </c:pt>
                <c:pt idx="239">
                  <c:v>4.2939449782763299</c:v>
                </c:pt>
                <c:pt idx="240">
                  <c:v>4.4027125410794499</c:v>
                </c:pt>
                <c:pt idx="241">
                  <c:v>3.8248462169016002</c:v>
                </c:pt>
                <c:pt idx="242">
                  <c:v>3.5454048953682298</c:v>
                </c:pt>
                <c:pt idx="243">
                  <c:v>2.0475633658719099</c:v>
                </c:pt>
                <c:pt idx="244">
                  <c:v>-0.116765594632318</c:v>
                </c:pt>
                <c:pt idx="245">
                  <c:v>0.269392233612953</c:v>
                </c:pt>
                <c:pt idx="246">
                  <c:v>-7.4556463391073399E-2</c:v>
                </c:pt>
                <c:pt idx="247">
                  <c:v>0.41728886332468301</c:v>
                </c:pt>
                <c:pt idx="248">
                  <c:v>0.879602981765926</c:v>
                </c:pt>
                <c:pt idx="249">
                  <c:v>1.52806387343203</c:v>
                </c:pt>
                <c:pt idx="250">
                  <c:v>1.6134030724505299</c:v>
                </c:pt>
                <c:pt idx="251">
                  <c:v>0.17447154876137899</c:v>
                </c:pt>
                <c:pt idx="252">
                  <c:v>0.302045656248073</c:v>
                </c:pt>
                <c:pt idx="253">
                  <c:v>1.8818175495958001</c:v>
                </c:pt>
                <c:pt idx="254">
                  <c:v>2.3213161538484099</c:v>
                </c:pt>
                <c:pt idx="255">
                  <c:v>1.7560161068645099</c:v>
                </c:pt>
                <c:pt idx="256">
                  <c:v>2.0019795035090402</c:v>
                </c:pt>
              </c:numCache>
            </c:numRef>
          </c:val>
          <c:smooth val="0"/>
          <c:extLst>
            <c:ext xmlns:c16="http://schemas.microsoft.com/office/drawing/2014/chart" uri="{C3380CC4-5D6E-409C-BE32-E72D297353CC}">
              <c16:uniqueId val="{00000001-B86E-4CB4-A69D-449581C398B8}"/>
            </c:ext>
          </c:extLst>
        </c:ser>
        <c:ser>
          <c:idx val="3"/>
          <c:order val="1"/>
          <c:tx>
            <c:v>Nacional</c:v>
          </c:tx>
          <c:spPr>
            <a:ln w="19050" cap="rnd">
              <a:solidFill>
                <a:schemeClr val="bg1">
                  <a:lumMod val="50000"/>
                </a:schemeClr>
              </a:solidFill>
              <a:round/>
            </a:ln>
            <a:effectLst/>
          </c:spPr>
          <c:marker>
            <c:symbol val="none"/>
          </c:marker>
          <c:dLbls>
            <c:dLbl>
              <c:idx val="256"/>
              <c:layout>
                <c:manualLayout>
                  <c:x val="-2.7800178446501797E-3"/>
                  <c:y val="-0.3368322077133159"/>
                </c:manualLayout>
              </c:layout>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86E-4CB4-A69D-449581C398B8}"/>
                </c:ext>
              </c:extLst>
            </c:dLbl>
            <c:spPr>
              <a:noFill/>
              <a:ln>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'F91-92'!$A$19:$A$275</c:f>
              <c:numCache>
                <c:formatCode>mm/dd/yyyy</c:formatCode>
                <c:ptCount val="257"/>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numCache>
            </c:numRef>
          </c:cat>
          <c:val>
            <c:numRef>
              <c:f>'F91-92'!$I$19:$I$275</c:f>
              <c:numCache>
                <c:formatCode>0.00</c:formatCode>
                <c:ptCount val="257"/>
                <c:pt idx="0">
                  <c:v>5.5004727019670501</c:v>
                </c:pt>
                <c:pt idx="1">
                  <c:v>5.1688245605969998</c:v>
                </c:pt>
                <c:pt idx="2">
                  <c:v>5.4777787051075304</c:v>
                </c:pt>
                <c:pt idx="3">
                  <c:v>5.48348142280242</c:v>
                </c:pt>
                <c:pt idx="4">
                  <c:v>5.7575676503125202</c:v>
                </c:pt>
                <c:pt idx="5">
                  <c:v>4.3086146711696296</c:v>
                </c:pt>
                <c:pt idx="6">
                  <c:v>5.6085008689402898</c:v>
                </c:pt>
                <c:pt idx="7">
                  <c:v>5.7657110900697104</c:v>
                </c:pt>
                <c:pt idx="8">
                  <c:v>6.0338545780191701</c:v>
                </c:pt>
                <c:pt idx="9">
                  <c:v>5.7082287282186996</c:v>
                </c:pt>
                <c:pt idx="10">
                  <c:v>5.3284161886573402</c:v>
                </c:pt>
                <c:pt idx="11">
                  <c:v>5.5524739271994603</c:v>
                </c:pt>
                <c:pt idx="12">
                  <c:v>5.9524086879973801</c:v>
                </c:pt>
                <c:pt idx="13">
                  <c:v>4.8654653080390204</c:v>
                </c:pt>
                <c:pt idx="14">
                  <c:v>6.0955648593551004</c:v>
                </c:pt>
                <c:pt idx="15">
                  <c:v>3.9708374624587699</c:v>
                </c:pt>
                <c:pt idx="16">
                  <c:v>2.1421970095093501</c:v>
                </c:pt>
                <c:pt idx="17">
                  <c:v>3.89899006516803</c:v>
                </c:pt>
                <c:pt idx="18">
                  <c:v>1.87488793583104</c:v>
                </c:pt>
                <c:pt idx="19">
                  <c:v>2.9743590329481799</c:v>
                </c:pt>
                <c:pt idx="20">
                  <c:v>2.6981737232965002</c:v>
                </c:pt>
                <c:pt idx="21">
                  <c:v>2.2497940495762099</c:v>
                </c:pt>
                <c:pt idx="22">
                  <c:v>1.4993766126414101</c:v>
                </c:pt>
                <c:pt idx="23">
                  <c:v>1.92133970417969</c:v>
                </c:pt>
                <c:pt idx="24">
                  <c:v>0.60427913677418799</c:v>
                </c:pt>
                <c:pt idx="25">
                  <c:v>0.68594631117420102</c:v>
                </c:pt>
                <c:pt idx="26">
                  <c:v>0.64396386236618097</c:v>
                </c:pt>
                <c:pt idx="27">
                  <c:v>1.08362606131349</c:v>
                </c:pt>
                <c:pt idx="28">
                  <c:v>1.99090961003869</c:v>
                </c:pt>
                <c:pt idx="29">
                  <c:v>2.4111263146725501</c:v>
                </c:pt>
                <c:pt idx="30">
                  <c:v>2.8296844809261801</c:v>
                </c:pt>
                <c:pt idx="31">
                  <c:v>3.56215302312446</c:v>
                </c:pt>
                <c:pt idx="32">
                  <c:v>3.7529390180076398</c:v>
                </c:pt>
                <c:pt idx="33">
                  <c:v>3.1839398654625302</c:v>
                </c:pt>
                <c:pt idx="34">
                  <c:v>3.2443921522117498</c:v>
                </c:pt>
                <c:pt idx="35">
                  <c:v>3.1232312110374401</c:v>
                </c:pt>
                <c:pt idx="36">
                  <c:v>3.2055609623298902</c:v>
                </c:pt>
                <c:pt idx="37">
                  <c:v>2.6419924926617302</c:v>
                </c:pt>
                <c:pt idx="38">
                  <c:v>2.2594553587270498</c:v>
                </c:pt>
                <c:pt idx="39">
                  <c:v>1.93870257746018</c:v>
                </c:pt>
                <c:pt idx="40">
                  <c:v>1.92893869171693</c:v>
                </c:pt>
                <c:pt idx="41">
                  <c:v>2.0967915416798801</c:v>
                </c:pt>
                <c:pt idx="42">
                  <c:v>1.9065207388580001</c:v>
                </c:pt>
                <c:pt idx="43">
                  <c:v>1.61509487575986</c:v>
                </c:pt>
                <c:pt idx="44">
                  <c:v>1.1440130106616</c:v>
                </c:pt>
                <c:pt idx="45">
                  <c:v>0.930322136839279</c:v>
                </c:pt>
                <c:pt idx="46">
                  <c:v>0.71204017897710203</c:v>
                </c:pt>
                <c:pt idx="47">
                  <c:v>0.38323102759581001</c:v>
                </c:pt>
                <c:pt idx="48">
                  <c:v>0.50173925616943105</c:v>
                </c:pt>
                <c:pt idx="49">
                  <c:v>1.1519444206021401</c:v>
                </c:pt>
                <c:pt idx="50">
                  <c:v>1.2808812928121001</c:v>
                </c:pt>
                <c:pt idx="51">
                  <c:v>1.8593342628129299</c:v>
                </c:pt>
                <c:pt idx="52">
                  <c:v>1.4884098009811899</c:v>
                </c:pt>
                <c:pt idx="53">
                  <c:v>0.988921299104084</c:v>
                </c:pt>
                <c:pt idx="54">
                  <c:v>1.2368872892071401</c:v>
                </c:pt>
                <c:pt idx="55">
                  <c:v>1.27242890309303</c:v>
                </c:pt>
                <c:pt idx="56">
                  <c:v>1.57444967372082</c:v>
                </c:pt>
                <c:pt idx="57">
                  <c:v>2.0163801189274002</c:v>
                </c:pt>
                <c:pt idx="58">
                  <c:v>2.29264988286302</c:v>
                </c:pt>
                <c:pt idx="59">
                  <c:v>2.8331107406927898</c:v>
                </c:pt>
                <c:pt idx="60">
                  <c:v>2.4995388704912802</c:v>
                </c:pt>
                <c:pt idx="61">
                  <c:v>1.9525057619792701</c:v>
                </c:pt>
                <c:pt idx="62">
                  <c:v>2.19117585345434</c:v>
                </c:pt>
                <c:pt idx="63">
                  <c:v>1.88701674477596</c:v>
                </c:pt>
                <c:pt idx="64">
                  <c:v>2.3178069753763402</c:v>
                </c:pt>
                <c:pt idx="65">
                  <c:v>2.3185345816912899</c:v>
                </c:pt>
                <c:pt idx="66">
                  <c:v>1.9350816784037901</c:v>
                </c:pt>
                <c:pt idx="67">
                  <c:v>2.0839706838750698</c:v>
                </c:pt>
                <c:pt idx="68">
                  <c:v>1.79745046474027</c:v>
                </c:pt>
                <c:pt idx="69">
                  <c:v>1.2086196357635099</c:v>
                </c:pt>
                <c:pt idx="70">
                  <c:v>0.94513131686002605</c:v>
                </c:pt>
                <c:pt idx="71">
                  <c:v>1.0512640870856</c:v>
                </c:pt>
                <c:pt idx="72">
                  <c:v>1.10956011676639</c:v>
                </c:pt>
                <c:pt idx="73">
                  <c:v>1.1939852321311</c:v>
                </c:pt>
                <c:pt idx="74">
                  <c:v>1.0353785748139499</c:v>
                </c:pt>
                <c:pt idx="75">
                  <c:v>1.02624831599858</c:v>
                </c:pt>
                <c:pt idx="76">
                  <c:v>1.1006290726315999</c:v>
                </c:pt>
                <c:pt idx="77">
                  <c:v>1.0661954185676501</c:v>
                </c:pt>
                <c:pt idx="78">
                  <c:v>1.2038860216393199</c:v>
                </c:pt>
                <c:pt idx="79">
                  <c:v>0.82340223387378197</c:v>
                </c:pt>
                <c:pt idx="80">
                  <c:v>0.929259875399713</c:v>
                </c:pt>
                <c:pt idx="81">
                  <c:v>1.1612474262476999</c:v>
                </c:pt>
                <c:pt idx="82">
                  <c:v>1.2666434074697599</c:v>
                </c:pt>
                <c:pt idx="83">
                  <c:v>1.07744541241348</c:v>
                </c:pt>
                <c:pt idx="84">
                  <c:v>1.01416430777419</c:v>
                </c:pt>
                <c:pt idx="85">
                  <c:v>0.96573438247557997</c:v>
                </c:pt>
                <c:pt idx="86">
                  <c:v>1.0302085120179201</c:v>
                </c:pt>
                <c:pt idx="87">
                  <c:v>1.11876493032614</c:v>
                </c:pt>
                <c:pt idx="88">
                  <c:v>0.58854920719690895</c:v>
                </c:pt>
                <c:pt idx="89">
                  <c:v>0.33864304657196298</c:v>
                </c:pt>
                <c:pt idx="90">
                  <c:v>5.9626537887558201E-2</c:v>
                </c:pt>
                <c:pt idx="91">
                  <c:v>0.31684992010361201</c:v>
                </c:pt>
                <c:pt idx="92">
                  <c:v>0.272736283604602</c:v>
                </c:pt>
                <c:pt idx="93">
                  <c:v>0.24307958388158901</c:v>
                </c:pt>
                <c:pt idx="94">
                  <c:v>0.20009452739078201</c:v>
                </c:pt>
                <c:pt idx="95">
                  <c:v>-0.46694868566037301</c:v>
                </c:pt>
                <c:pt idx="96">
                  <c:v>-0.611004712991847</c:v>
                </c:pt>
                <c:pt idx="97">
                  <c:v>-0.42692979461932401</c:v>
                </c:pt>
                <c:pt idx="98">
                  <c:v>-3.12845373176995E-2</c:v>
                </c:pt>
                <c:pt idx="99">
                  <c:v>-1.2532011406417101</c:v>
                </c:pt>
                <c:pt idx="100">
                  <c:v>-1.0940547571449999</c:v>
                </c:pt>
                <c:pt idx="101">
                  <c:v>-0.88944091909357603</c:v>
                </c:pt>
                <c:pt idx="102">
                  <c:v>-0.73574167378847</c:v>
                </c:pt>
                <c:pt idx="103">
                  <c:v>-1.0428757582172099</c:v>
                </c:pt>
                <c:pt idx="104">
                  <c:v>-0.88470535860618604</c:v>
                </c:pt>
                <c:pt idx="105">
                  <c:v>-0.62730018762603401</c:v>
                </c:pt>
                <c:pt idx="106">
                  <c:v>-0.814822067058663</c:v>
                </c:pt>
                <c:pt idx="107">
                  <c:v>-0.517236608384253</c:v>
                </c:pt>
                <c:pt idx="108">
                  <c:v>-0.570768287307577</c:v>
                </c:pt>
                <c:pt idx="109">
                  <c:v>-1.0074889648975101</c:v>
                </c:pt>
                <c:pt idx="110">
                  <c:v>-1.75944210242274</c:v>
                </c:pt>
                <c:pt idx="111">
                  <c:v>-1.8421709732107101</c:v>
                </c:pt>
                <c:pt idx="112">
                  <c:v>-1.3103770851523699</c:v>
                </c:pt>
                <c:pt idx="113">
                  <c:v>-0.58285364188059896</c:v>
                </c:pt>
                <c:pt idx="114">
                  <c:v>-0.491118871139129</c:v>
                </c:pt>
                <c:pt idx="115">
                  <c:v>0.26742533090131598</c:v>
                </c:pt>
                <c:pt idx="116">
                  <c:v>0.45965776478169601</c:v>
                </c:pt>
                <c:pt idx="117">
                  <c:v>2.2022163915957901E-2</c:v>
                </c:pt>
                <c:pt idx="118">
                  <c:v>0.26244839645419599</c:v>
                </c:pt>
                <c:pt idx="119">
                  <c:v>-0.13377873449677</c:v>
                </c:pt>
                <c:pt idx="120">
                  <c:v>-7.1186631932185204E-2</c:v>
                </c:pt>
                <c:pt idx="121">
                  <c:v>0.81938810702491005</c:v>
                </c:pt>
                <c:pt idx="122">
                  <c:v>0.73203674754722703</c:v>
                </c:pt>
                <c:pt idx="123">
                  <c:v>2.1020469647466302</c:v>
                </c:pt>
                <c:pt idx="124">
                  <c:v>2.0209180313273101</c:v>
                </c:pt>
                <c:pt idx="125">
                  <c:v>1.2816857339305501</c:v>
                </c:pt>
                <c:pt idx="126">
                  <c:v>1.23704911635911</c:v>
                </c:pt>
                <c:pt idx="127">
                  <c:v>0.794251962094217</c:v>
                </c:pt>
                <c:pt idx="128">
                  <c:v>0.63670996714630901</c:v>
                </c:pt>
                <c:pt idx="129">
                  <c:v>1.21407241138569</c:v>
                </c:pt>
                <c:pt idx="130">
                  <c:v>1.0329253707972701</c:v>
                </c:pt>
                <c:pt idx="131">
                  <c:v>1.1046255408766501</c:v>
                </c:pt>
                <c:pt idx="132">
                  <c:v>0.66853007342788695</c:v>
                </c:pt>
                <c:pt idx="133">
                  <c:v>-0.15002449906489401</c:v>
                </c:pt>
                <c:pt idx="134">
                  <c:v>0.39407253246996898</c:v>
                </c:pt>
                <c:pt idx="135">
                  <c:v>0.267115246236105</c:v>
                </c:pt>
                <c:pt idx="136">
                  <c:v>0.530818186110249</c:v>
                </c:pt>
                <c:pt idx="137">
                  <c:v>0.32482385998000601</c:v>
                </c:pt>
                <c:pt idx="138">
                  <c:v>-0.179530769705916</c:v>
                </c:pt>
                <c:pt idx="139">
                  <c:v>-4.4845245346059E-2</c:v>
                </c:pt>
                <c:pt idx="140">
                  <c:v>-2.9635648675774302E-2</c:v>
                </c:pt>
                <c:pt idx="141">
                  <c:v>-0.64451405597344402</c:v>
                </c:pt>
                <c:pt idx="142">
                  <c:v>-0.32367766033564199</c:v>
                </c:pt>
                <c:pt idx="143">
                  <c:v>-0.22257224398324299</c:v>
                </c:pt>
                <c:pt idx="144">
                  <c:v>0.39771339106846598</c:v>
                </c:pt>
                <c:pt idx="145">
                  <c:v>0.96448795695211997</c:v>
                </c:pt>
                <c:pt idx="146">
                  <c:v>0.71331331229258499</c:v>
                </c:pt>
                <c:pt idx="147">
                  <c:v>4.1323120655967202E-2</c:v>
                </c:pt>
                <c:pt idx="148">
                  <c:v>-0.48204792772792399</c:v>
                </c:pt>
                <c:pt idx="149">
                  <c:v>-0.74956058033563999</c:v>
                </c:pt>
                <c:pt idx="150">
                  <c:v>-3.72905484155917E-2</c:v>
                </c:pt>
                <c:pt idx="151">
                  <c:v>9.4108765987277507E-2</c:v>
                </c:pt>
                <c:pt idx="152">
                  <c:v>0.168946066513498</c:v>
                </c:pt>
                <c:pt idx="153">
                  <c:v>0.49489572949230598</c:v>
                </c:pt>
                <c:pt idx="154">
                  <c:v>0.306276724314891</c:v>
                </c:pt>
                <c:pt idx="155">
                  <c:v>0.19451101385115099</c:v>
                </c:pt>
                <c:pt idx="156">
                  <c:v>-5.7067131805310601E-3</c:v>
                </c:pt>
                <c:pt idx="157">
                  <c:v>-0.44583574653223002</c:v>
                </c:pt>
                <c:pt idx="158">
                  <c:v>-8.7966719110799105E-2</c:v>
                </c:pt>
                <c:pt idx="159">
                  <c:v>0.39840336976928498</c:v>
                </c:pt>
                <c:pt idx="160">
                  <c:v>0.919167869995419</c:v>
                </c:pt>
                <c:pt idx="161">
                  <c:v>0.90702933508095596</c:v>
                </c:pt>
                <c:pt idx="162">
                  <c:v>0.671319323375275</c:v>
                </c:pt>
                <c:pt idx="163">
                  <c:v>0.72180270849144801</c:v>
                </c:pt>
                <c:pt idx="164">
                  <c:v>0.47317151336949698</c:v>
                </c:pt>
                <c:pt idx="165">
                  <c:v>0.31553456182029599</c:v>
                </c:pt>
                <c:pt idx="166">
                  <c:v>0.13957589231310399</c:v>
                </c:pt>
                <c:pt idx="167">
                  <c:v>0.64377853819321795</c:v>
                </c:pt>
                <c:pt idx="168">
                  <c:v>0.52687057568749895</c:v>
                </c:pt>
                <c:pt idx="169">
                  <c:v>1.22811413588513</c:v>
                </c:pt>
                <c:pt idx="170">
                  <c:v>1.14082194208924</c:v>
                </c:pt>
                <c:pt idx="171">
                  <c:v>0.99439673517225402</c:v>
                </c:pt>
                <c:pt idx="172">
                  <c:v>0.90516484712601697</c:v>
                </c:pt>
                <c:pt idx="173">
                  <c:v>1.4399433808364599</c:v>
                </c:pt>
                <c:pt idx="174">
                  <c:v>1.2178645557539201</c:v>
                </c:pt>
                <c:pt idx="175">
                  <c:v>1.48273405853634</c:v>
                </c:pt>
                <c:pt idx="176">
                  <c:v>1.75351589632968</c:v>
                </c:pt>
                <c:pt idx="177">
                  <c:v>1.48567340306149</c:v>
                </c:pt>
                <c:pt idx="178">
                  <c:v>1.69820594677628</c:v>
                </c:pt>
                <c:pt idx="179">
                  <c:v>1.7993033252402499</c:v>
                </c:pt>
                <c:pt idx="180">
                  <c:v>1.8973035202468</c:v>
                </c:pt>
                <c:pt idx="181">
                  <c:v>1.14016218399386</c:v>
                </c:pt>
                <c:pt idx="182">
                  <c:v>0.88029264747051506</c:v>
                </c:pt>
                <c:pt idx="183">
                  <c:v>1.2412203039303</c:v>
                </c:pt>
                <c:pt idx="184">
                  <c:v>0.96319762853869195</c:v>
                </c:pt>
                <c:pt idx="185">
                  <c:v>1.31113993563303</c:v>
                </c:pt>
                <c:pt idx="186">
                  <c:v>1.5081011738077701</c:v>
                </c:pt>
                <c:pt idx="187">
                  <c:v>0.97885970562385805</c:v>
                </c:pt>
                <c:pt idx="188">
                  <c:v>0.79757297896250201</c:v>
                </c:pt>
                <c:pt idx="189">
                  <c:v>0.70826684089928504</c:v>
                </c:pt>
                <c:pt idx="190">
                  <c:v>0.53849499918181598</c:v>
                </c:pt>
                <c:pt idx="191">
                  <c:v>0.419941451139549</c:v>
                </c:pt>
                <c:pt idx="192">
                  <c:v>0.52189225477206103</c:v>
                </c:pt>
                <c:pt idx="193">
                  <c:v>-0.63166353248781404</c:v>
                </c:pt>
                <c:pt idx="194">
                  <c:v>-0.51424659314290899</c:v>
                </c:pt>
                <c:pt idx="195">
                  <c:v>-0.81518771140436397</c:v>
                </c:pt>
                <c:pt idx="196">
                  <c:v>-0.89174131039240201</c:v>
                </c:pt>
                <c:pt idx="197">
                  <c:v>-1.09038831932297</c:v>
                </c:pt>
                <c:pt idx="198">
                  <c:v>-1.3920171568879001</c:v>
                </c:pt>
                <c:pt idx="199">
                  <c:v>-1.493807028025</c:v>
                </c:pt>
                <c:pt idx="200">
                  <c:v>-1.750227837507</c:v>
                </c:pt>
                <c:pt idx="201">
                  <c:v>-1.2699195335340601</c:v>
                </c:pt>
                <c:pt idx="202">
                  <c:v>-1.2128934905162201</c:v>
                </c:pt>
                <c:pt idx="203">
                  <c:v>-1.60654635823102</c:v>
                </c:pt>
                <c:pt idx="204">
                  <c:v>-1.16753108754496</c:v>
                </c:pt>
                <c:pt idx="205">
                  <c:v>-0.39898755179644801</c:v>
                </c:pt>
                <c:pt idx="206">
                  <c:v>7.2819887643516004E-2</c:v>
                </c:pt>
                <c:pt idx="207">
                  <c:v>0.85950040991777898</c:v>
                </c:pt>
                <c:pt idx="208">
                  <c:v>1.23082917612767</c:v>
                </c:pt>
                <c:pt idx="209">
                  <c:v>0.88887910344690502</c:v>
                </c:pt>
                <c:pt idx="210">
                  <c:v>1.0607118925612899</c:v>
                </c:pt>
                <c:pt idx="211">
                  <c:v>1.0825048031156499</c:v>
                </c:pt>
                <c:pt idx="212">
                  <c:v>0.96929800030860502</c:v>
                </c:pt>
                <c:pt idx="213">
                  <c:v>0.780761324145818</c:v>
                </c:pt>
                <c:pt idx="214">
                  <c:v>0.88760640945049196</c:v>
                </c:pt>
                <c:pt idx="215">
                  <c:v>1.1423233724517901</c:v>
                </c:pt>
                <c:pt idx="216">
                  <c:v>0.52391166306120496</c:v>
                </c:pt>
                <c:pt idx="217">
                  <c:v>2.4670283528675001</c:v>
                </c:pt>
                <c:pt idx="218">
                  <c:v>2.8785803889820998</c:v>
                </c:pt>
                <c:pt idx="219">
                  <c:v>2.62402555840817</c:v>
                </c:pt>
                <c:pt idx="220">
                  <c:v>2.4427027723340702</c:v>
                </c:pt>
                <c:pt idx="221">
                  <c:v>2.30608726061359</c:v>
                </c:pt>
                <c:pt idx="222">
                  <c:v>2.51191598353748</c:v>
                </c:pt>
                <c:pt idx="223">
                  <c:v>2.6349852967917999</c:v>
                </c:pt>
                <c:pt idx="224">
                  <c:v>3.3360186016653701</c:v>
                </c:pt>
                <c:pt idx="225">
                  <c:v>3.3434272813338799</c:v>
                </c:pt>
                <c:pt idx="226">
                  <c:v>3.32578313745109</c:v>
                </c:pt>
                <c:pt idx="227">
                  <c:v>3.4662054192723799</c:v>
                </c:pt>
                <c:pt idx="228">
                  <c:v>3.7755089229210701</c:v>
                </c:pt>
                <c:pt idx="229">
                  <c:v>3.08451810238595</c:v>
                </c:pt>
                <c:pt idx="230">
                  <c:v>2.63572065383604</c:v>
                </c:pt>
                <c:pt idx="231">
                  <c:v>3.7243181686609002</c:v>
                </c:pt>
                <c:pt idx="232">
                  <c:v>5.7350754422812198</c:v>
                </c:pt>
                <c:pt idx="233">
                  <c:v>5.1055034622104998</c:v>
                </c:pt>
                <c:pt idx="234">
                  <c:v>4.64895275923325</c:v>
                </c:pt>
                <c:pt idx="235">
                  <c:v>2.7083815625129799</c:v>
                </c:pt>
                <c:pt idx="236">
                  <c:v>2.3008652188007099</c:v>
                </c:pt>
                <c:pt idx="237">
                  <c:v>3.4224271080169002</c:v>
                </c:pt>
                <c:pt idx="238">
                  <c:v>3.4408106326793799</c:v>
                </c:pt>
                <c:pt idx="239">
                  <c:v>4.4551753606265603</c:v>
                </c:pt>
                <c:pt idx="240">
                  <c:v>4.6068504703899302</c:v>
                </c:pt>
                <c:pt idx="241">
                  <c:v>4.5307983640097103</c:v>
                </c:pt>
                <c:pt idx="242">
                  <c:v>4.1577050196484704</c:v>
                </c:pt>
                <c:pt idx="243">
                  <c:v>2.2818302788344198</c:v>
                </c:pt>
                <c:pt idx="244">
                  <c:v>-0.12133815849528801</c:v>
                </c:pt>
                <c:pt idx="245">
                  <c:v>0.245800404336594</c:v>
                </c:pt>
                <c:pt idx="246">
                  <c:v>0.17337110625304</c:v>
                </c:pt>
                <c:pt idx="247">
                  <c:v>1.5569035135904099</c:v>
                </c:pt>
                <c:pt idx="248">
                  <c:v>1.75773297752133</c:v>
                </c:pt>
                <c:pt idx="249">
                  <c:v>1.1827457949886899</c:v>
                </c:pt>
                <c:pt idx="250">
                  <c:v>1.1822133618761199</c:v>
                </c:pt>
                <c:pt idx="251">
                  <c:v>4.3049137812367598E-2</c:v>
                </c:pt>
                <c:pt idx="252">
                  <c:v>0.123378979606437</c:v>
                </c:pt>
                <c:pt idx="253">
                  <c:v>1.6697064516025799</c:v>
                </c:pt>
                <c:pt idx="254">
                  <c:v>2.0447781115033399</c:v>
                </c:pt>
                <c:pt idx="255">
                  <c:v>2.8693552182283102</c:v>
                </c:pt>
                <c:pt idx="256">
                  <c:v>2.91521630081539</c:v>
                </c:pt>
              </c:numCache>
            </c:numRef>
          </c:val>
          <c:smooth val="0"/>
          <c:extLst>
            <c:ext xmlns:c16="http://schemas.microsoft.com/office/drawing/2014/chart" uri="{C3380CC4-5D6E-409C-BE32-E72D297353CC}">
              <c16:uniqueId val="{00000003-B86E-4CB4-A69D-449581C398B8}"/>
            </c:ext>
          </c:extLst>
        </c:ser>
        <c:dLbls>
          <c:showLegendKey val="0"/>
          <c:showVal val="0"/>
          <c:showCatName val="0"/>
          <c:showSerName val="0"/>
          <c:showPercent val="0"/>
          <c:showBubbleSize val="0"/>
        </c:dLbls>
        <c:smooth val="0"/>
        <c:axId val="2074409871"/>
        <c:axId val="1901754255"/>
      </c:lineChart>
      <c:dateAx>
        <c:axId val="2074409871"/>
        <c:scaling>
          <c:orientation val="minMax"/>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901754255"/>
        <c:crosses val="autoZero"/>
        <c:auto val="1"/>
        <c:lblOffset val="100"/>
        <c:baseTimeUnit val="months"/>
        <c:majorUnit val="8"/>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09CC-4C00-A054-09DD04B0E481}"/>
              </c:ext>
            </c:extLst>
          </c:dPt>
          <c:dPt>
            <c:idx val="19"/>
            <c:invertIfNegative val="0"/>
            <c:bubble3D val="0"/>
            <c:extLst>
              <c:ext xmlns:c16="http://schemas.microsoft.com/office/drawing/2014/chart" uri="{C3380CC4-5D6E-409C-BE32-E72D297353CC}">
                <c16:uniqueId val="{00000001-09CC-4C00-A054-09DD04B0E481}"/>
              </c:ext>
            </c:extLst>
          </c:dPt>
          <c:dPt>
            <c:idx val="23"/>
            <c:invertIfNegative val="0"/>
            <c:bubble3D val="0"/>
            <c:spPr>
              <a:solidFill>
                <a:srgbClr val="FFC000"/>
              </a:solidFill>
              <a:ln>
                <a:noFill/>
              </a:ln>
              <a:effectLst/>
            </c:spPr>
            <c:extLst>
              <c:ext xmlns:c16="http://schemas.microsoft.com/office/drawing/2014/chart" uri="{C3380CC4-5D6E-409C-BE32-E72D297353CC}">
                <c16:uniqueId val="{00000003-09CC-4C00-A054-09DD04B0E481}"/>
              </c:ext>
            </c:extLst>
          </c:dPt>
          <c:dPt>
            <c:idx val="24"/>
            <c:invertIfNegative val="0"/>
            <c:bubble3D val="0"/>
            <c:spPr>
              <a:solidFill>
                <a:srgbClr val="F79646">
                  <a:lumMod val="75000"/>
                </a:srgbClr>
              </a:solidFill>
              <a:ln>
                <a:noFill/>
              </a:ln>
              <a:effectLst/>
            </c:spPr>
            <c:extLst>
              <c:ext xmlns:c16="http://schemas.microsoft.com/office/drawing/2014/chart" uri="{C3380CC4-5D6E-409C-BE32-E72D297353CC}">
                <c16:uniqueId val="{00000005-09CC-4C00-A054-09DD04B0E48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'F93-94'!$A$7:$A$39</c:f>
              <c:strCache>
                <c:ptCount val="33"/>
                <c:pt idx="0">
                  <c:v>Morelos</c:v>
                </c:pt>
                <c:pt idx="1">
                  <c:v>Veracruz</c:v>
                </c:pt>
                <c:pt idx="2">
                  <c:v>Tlaxcala</c:v>
                </c:pt>
                <c:pt idx="3">
                  <c:v>Aguascalientes</c:v>
                </c:pt>
                <c:pt idx="4">
                  <c:v>San Luis Potosí</c:v>
                </c:pt>
                <c:pt idx="5">
                  <c:v>Chiapas</c:v>
                </c:pt>
                <c:pt idx="6">
                  <c:v>Estado de México</c:v>
                </c:pt>
                <c:pt idx="7">
                  <c:v>Guerrero</c:v>
                </c:pt>
                <c:pt idx="8">
                  <c:v>Puebla</c:v>
                </c:pt>
                <c:pt idx="9">
                  <c:v>Campeche</c:v>
                </c:pt>
                <c:pt idx="10">
                  <c:v>Yucatán</c:v>
                </c:pt>
                <c:pt idx="11">
                  <c:v>Hidalgo</c:v>
                </c:pt>
                <c:pt idx="12">
                  <c:v>Guanajuato</c:v>
                </c:pt>
                <c:pt idx="13">
                  <c:v>Coahuila</c:v>
                </c:pt>
                <c:pt idx="14">
                  <c:v>Durango</c:v>
                </c:pt>
                <c:pt idx="15">
                  <c:v>Jalisco</c:v>
                </c:pt>
                <c:pt idx="16">
                  <c:v>Michoacán</c:v>
                </c:pt>
                <c:pt idx="17">
                  <c:v>Querétaro</c:v>
                </c:pt>
                <c:pt idx="18">
                  <c:v>Colima</c:v>
                </c:pt>
                <c:pt idx="19">
                  <c:v>Zacatecas</c:v>
                </c:pt>
                <c:pt idx="20">
                  <c:v>Nuevo León</c:v>
                </c:pt>
                <c:pt idx="21">
                  <c:v>Oaxaca</c:v>
                </c:pt>
                <c:pt idx="22">
                  <c:v>Nacional</c:v>
                </c:pt>
                <c:pt idx="23">
                  <c:v>Sinaloa</c:v>
                </c:pt>
                <c:pt idx="24">
                  <c:v>Sonora</c:v>
                </c:pt>
                <c:pt idx="25">
                  <c:v>Nayarit</c:v>
                </c:pt>
                <c:pt idx="26">
                  <c:v>Ciudad de México</c:v>
                </c:pt>
                <c:pt idx="27">
                  <c:v>Chihuahua</c:v>
                </c:pt>
                <c:pt idx="28">
                  <c:v>Tamaulipas</c:v>
                </c:pt>
                <c:pt idx="29">
                  <c:v>Baja California</c:v>
                </c:pt>
                <c:pt idx="30">
                  <c:v>Baja California Sur</c:v>
                </c:pt>
                <c:pt idx="31">
                  <c:v>Quintana Roo</c:v>
                </c:pt>
                <c:pt idx="32">
                  <c:v>Tabasco</c:v>
                </c:pt>
              </c:strCache>
            </c:strRef>
          </c:cat>
          <c:val>
            <c:numRef>
              <c:f>'F93-94'!$B$7:$B$39</c:f>
              <c:numCache>
                <c:formatCode>0.0</c:formatCode>
                <c:ptCount val="33"/>
                <c:pt idx="0">
                  <c:v>425.06</c:v>
                </c:pt>
                <c:pt idx="1">
                  <c:v>440.651014107214</c:v>
                </c:pt>
                <c:pt idx="2">
                  <c:v>376.68</c:v>
                </c:pt>
                <c:pt idx="3">
                  <c:v>452.54</c:v>
                </c:pt>
                <c:pt idx="4">
                  <c:v>480.14</c:v>
                </c:pt>
                <c:pt idx="5">
                  <c:v>395.08</c:v>
                </c:pt>
                <c:pt idx="6">
                  <c:v>435.822261298542</c:v>
                </c:pt>
                <c:pt idx="7">
                  <c:v>384.56</c:v>
                </c:pt>
                <c:pt idx="8">
                  <c:v>411.12</c:v>
                </c:pt>
                <c:pt idx="9">
                  <c:v>526.13</c:v>
                </c:pt>
                <c:pt idx="10">
                  <c:v>392.62</c:v>
                </c:pt>
                <c:pt idx="11">
                  <c:v>391.86</c:v>
                </c:pt>
                <c:pt idx="12">
                  <c:v>401.5</c:v>
                </c:pt>
                <c:pt idx="13">
                  <c:v>461.74</c:v>
                </c:pt>
                <c:pt idx="14">
                  <c:v>370.19</c:v>
                </c:pt>
                <c:pt idx="15">
                  <c:v>462.54</c:v>
                </c:pt>
                <c:pt idx="16">
                  <c:v>386.5</c:v>
                </c:pt>
                <c:pt idx="17">
                  <c:v>514.54999999999995</c:v>
                </c:pt>
                <c:pt idx="18">
                  <c:v>416.31</c:v>
                </c:pt>
                <c:pt idx="19">
                  <c:v>421.44</c:v>
                </c:pt>
                <c:pt idx="20">
                  <c:v>514.54</c:v>
                </c:pt>
                <c:pt idx="21">
                  <c:v>371.27</c:v>
                </c:pt>
                <c:pt idx="22">
                  <c:v>473.94</c:v>
                </c:pt>
                <c:pt idx="23">
                  <c:v>351.01</c:v>
                </c:pt>
                <c:pt idx="24">
                  <c:v>426.01</c:v>
                </c:pt>
                <c:pt idx="25">
                  <c:v>374.59</c:v>
                </c:pt>
                <c:pt idx="26">
                  <c:v>609.28786573252296</c:v>
                </c:pt>
                <c:pt idx="27">
                  <c:v>478.08</c:v>
                </c:pt>
                <c:pt idx="28">
                  <c:v>489.58</c:v>
                </c:pt>
                <c:pt idx="29">
                  <c:v>511.53</c:v>
                </c:pt>
                <c:pt idx="30">
                  <c:v>459.7</c:v>
                </c:pt>
                <c:pt idx="31">
                  <c:v>400.96</c:v>
                </c:pt>
                <c:pt idx="32">
                  <c:v>453.8</c:v>
                </c:pt>
              </c:numCache>
            </c:numRef>
          </c:val>
          <c:extLst>
            <c:ext xmlns:c16="http://schemas.microsoft.com/office/drawing/2014/chart" uri="{C3380CC4-5D6E-409C-BE32-E72D297353CC}">
              <c16:uniqueId val="{00000006-09CC-4C00-A054-09DD04B0E48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8D-4914-8A80-C7687C4E22A2}"/>
              </c:ext>
            </c:extLst>
          </c:dPt>
          <c:dPt>
            <c:idx val="1"/>
            <c:invertIfNegative val="0"/>
            <c:bubble3D val="0"/>
            <c:spPr>
              <a:solidFill>
                <a:srgbClr val="7C878E"/>
              </a:solidFill>
              <a:ln>
                <a:noFill/>
              </a:ln>
              <a:effectLst/>
            </c:spPr>
            <c:extLst>
              <c:ext xmlns:c16="http://schemas.microsoft.com/office/drawing/2014/chart" uri="{C3380CC4-5D6E-409C-BE32-E72D297353CC}">
                <c16:uniqueId val="{00000003-4F8D-4914-8A80-C7687C4E22A2}"/>
              </c:ext>
            </c:extLst>
          </c:dPt>
          <c:dPt>
            <c:idx val="2"/>
            <c:invertIfNegative val="0"/>
            <c:bubble3D val="0"/>
            <c:spPr>
              <a:solidFill>
                <a:srgbClr val="7C878E"/>
              </a:solidFill>
              <a:ln>
                <a:noFill/>
              </a:ln>
              <a:effectLst/>
            </c:spPr>
            <c:extLst>
              <c:ext xmlns:c16="http://schemas.microsoft.com/office/drawing/2014/chart" uri="{C3380CC4-5D6E-409C-BE32-E72D297353CC}">
                <c16:uniqueId val="{00000005-4F8D-4914-8A80-C7687C4E22A2}"/>
              </c:ext>
            </c:extLst>
          </c:dPt>
          <c:dPt>
            <c:idx val="3"/>
            <c:invertIfNegative val="0"/>
            <c:bubble3D val="0"/>
            <c:spPr>
              <a:solidFill>
                <a:srgbClr val="7C878E"/>
              </a:solidFill>
              <a:ln>
                <a:noFill/>
              </a:ln>
              <a:effectLst/>
            </c:spPr>
            <c:extLst>
              <c:ext xmlns:c16="http://schemas.microsoft.com/office/drawing/2014/chart" uri="{C3380CC4-5D6E-409C-BE32-E72D297353CC}">
                <c16:uniqueId val="{00000007-4F8D-4914-8A80-C7687C4E22A2}"/>
              </c:ext>
            </c:extLst>
          </c:dPt>
          <c:dPt>
            <c:idx val="4"/>
            <c:invertIfNegative val="0"/>
            <c:bubble3D val="0"/>
            <c:spPr>
              <a:solidFill>
                <a:srgbClr val="7C878E"/>
              </a:solidFill>
              <a:ln>
                <a:noFill/>
              </a:ln>
              <a:effectLst/>
            </c:spPr>
            <c:extLst>
              <c:ext xmlns:c16="http://schemas.microsoft.com/office/drawing/2014/chart" uri="{C3380CC4-5D6E-409C-BE32-E72D297353CC}">
                <c16:uniqueId val="{00000009-4F8D-4914-8A80-C7687C4E22A2}"/>
              </c:ext>
            </c:extLst>
          </c:dPt>
          <c:dPt>
            <c:idx val="5"/>
            <c:invertIfNegative val="0"/>
            <c:bubble3D val="0"/>
            <c:spPr>
              <a:solidFill>
                <a:srgbClr val="7C878E"/>
              </a:solidFill>
              <a:ln>
                <a:noFill/>
              </a:ln>
              <a:effectLst/>
            </c:spPr>
            <c:extLst>
              <c:ext xmlns:c16="http://schemas.microsoft.com/office/drawing/2014/chart" uri="{C3380CC4-5D6E-409C-BE32-E72D297353CC}">
                <c16:uniqueId val="{0000000B-4F8D-4914-8A80-C7687C4E22A2}"/>
              </c:ext>
            </c:extLst>
          </c:dPt>
          <c:dPt>
            <c:idx val="6"/>
            <c:invertIfNegative val="0"/>
            <c:bubble3D val="0"/>
            <c:spPr>
              <a:solidFill>
                <a:srgbClr val="7C878E"/>
              </a:solidFill>
              <a:ln>
                <a:noFill/>
              </a:ln>
              <a:effectLst/>
            </c:spPr>
            <c:extLst>
              <c:ext xmlns:c16="http://schemas.microsoft.com/office/drawing/2014/chart" uri="{C3380CC4-5D6E-409C-BE32-E72D297353CC}">
                <c16:uniqueId val="{0000000D-4F8D-4914-8A80-C7687C4E22A2}"/>
              </c:ext>
            </c:extLst>
          </c:dPt>
          <c:dPt>
            <c:idx val="7"/>
            <c:invertIfNegative val="0"/>
            <c:bubble3D val="0"/>
            <c:spPr>
              <a:solidFill>
                <a:srgbClr val="7C878E"/>
              </a:solidFill>
              <a:ln>
                <a:noFill/>
              </a:ln>
              <a:effectLst/>
            </c:spPr>
            <c:extLst>
              <c:ext xmlns:c16="http://schemas.microsoft.com/office/drawing/2014/chart" uri="{C3380CC4-5D6E-409C-BE32-E72D297353CC}">
                <c16:uniqueId val="{0000000F-4F8D-4914-8A80-C7687C4E22A2}"/>
              </c:ext>
            </c:extLst>
          </c:dPt>
          <c:dPt>
            <c:idx val="8"/>
            <c:invertIfNegative val="0"/>
            <c:bubble3D val="0"/>
            <c:spPr>
              <a:solidFill>
                <a:srgbClr val="7C878E"/>
              </a:solidFill>
              <a:ln>
                <a:noFill/>
              </a:ln>
              <a:effectLst/>
            </c:spPr>
            <c:extLst>
              <c:ext xmlns:c16="http://schemas.microsoft.com/office/drawing/2014/chart" uri="{C3380CC4-5D6E-409C-BE32-E72D297353CC}">
                <c16:uniqueId val="{00000011-4F8D-4914-8A80-C7687C4E22A2}"/>
              </c:ext>
            </c:extLst>
          </c:dPt>
          <c:dPt>
            <c:idx val="9"/>
            <c:invertIfNegative val="0"/>
            <c:bubble3D val="0"/>
            <c:spPr>
              <a:solidFill>
                <a:srgbClr val="7C878E"/>
              </a:solidFill>
              <a:ln>
                <a:noFill/>
              </a:ln>
              <a:effectLst/>
            </c:spPr>
            <c:extLst>
              <c:ext xmlns:c16="http://schemas.microsoft.com/office/drawing/2014/chart" uri="{C3380CC4-5D6E-409C-BE32-E72D297353CC}">
                <c16:uniqueId val="{00000013-4F8D-4914-8A80-C7687C4E22A2}"/>
              </c:ext>
            </c:extLst>
          </c:dPt>
          <c:dPt>
            <c:idx val="10"/>
            <c:invertIfNegative val="0"/>
            <c:bubble3D val="0"/>
            <c:spPr>
              <a:solidFill>
                <a:srgbClr val="95682B"/>
              </a:solidFill>
              <a:ln>
                <a:noFill/>
              </a:ln>
              <a:effectLst/>
            </c:spPr>
            <c:extLst>
              <c:ext xmlns:c16="http://schemas.microsoft.com/office/drawing/2014/chart" uri="{C3380CC4-5D6E-409C-BE32-E72D297353CC}">
                <c16:uniqueId val="{00000015-4F8D-4914-8A80-C7687C4E22A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F8D-4914-8A80-C7687C4E22A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F8D-4914-8A80-C7687C4E22A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F8D-4914-8A80-C7687C4E22A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F8D-4914-8A80-C7687C4E22A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F8D-4914-8A80-C7687C4E22A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F8D-4914-8A80-C7687C4E22A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F8D-4914-8A80-C7687C4E22A2}"/>
              </c:ext>
            </c:extLst>
          </c:dPt>
          <c:dPt>
            <c:idx val="18"/>
            <c:invertIfNegative val="0"/>
            <c:bubble3D val="0"/>
            <c:spPr>
              <a:solidFill>
                <a:srgbClr val="7C878E"/>
              </a:solidFill>
              <a:ln>
                <a:noFill/>
              </a:ln>
              <a:effectLst/>
            </c:spPr>
            <c:extLst>
              <c:ext xmlns:c16="http://schemas.microsoft.com/office/drawing/2014/chart" uri="{C3380CC4-5D6E-409C-BE32-E72D297353CC}">
                <c16:uniqueId val="{00000025-4F8D-4914-8A80-C7687C4E22A2}"/>
              </c:ext>
            </c:extLst>
          </c:dPt>
          <c:dPt>
            <c:idx val="19"/>
            <c:invertIfNegative val="0"/>
            <c:bubble3D val="0"/>
            <c:spPr>
              <a:solidFill>
                <a:srgbClr val="7C878E"/>
              </a:solidFill>
              <a:ln>
                <a:noFill/>
              </a:ln>
              <a:effectLst/>
            </c:spPr>
            <c:extLst>
              <c:ext xmlns:c16="http://schemas.microsoft.com/office/drawing/2014/chart" uri="{C3380CC4-5D6E-409C-BE32-E72D297353CC}">
                <c16:uniqueId val="{00000027-4F8D-4914-8A80-C7687C4E22A2}"/>
              </c:ext>
            </c:extLst>
          </c:dPt>
          <c:dPt>
            <c:idx val="25"/>
            <c:invertIfNegative val="0"/>
            <c:bubble3D val="0"/>
            <c:spPr>
              <a:solidFill>
                <a:srgbClr val="FBBB27"/>
              </a:solidFill>
              <a:ln>
                <a:noFill/>
              </a:ln>
              <a:effectLst/>
            </c:spPr>
            <c:extLst>
              <c:ext xmlns:c16="http://schemas.microsoft.com/office/drawing/2014/chart" uri="{C3380CC4-5D6E-409C-BE32-E72D297353CC}">
                <c16:uniqueId val="{00000029-4F8D-4914-8A80-C7687C4E22A2}"/>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'F11'!$C$7:$C$39</c:f>
              <c:strCache>
                <c:ptCount val="33"/>
                <c:pt idx="0">
                  <c:v>Ciudad de México</c:v>
                </c:pt>
                <c:pt idx="1">
                  <c:v>México</c:v>
                </c:pt>
                <c:pt idx="2">
                  <c:v>Coahuila</c:v>
                </c:pt>
                <c:pt idx="3">
                  <c:v>Tabasco</c:v>
                </c:pt>
                <c:pt idx="4">
                  <c:v>Tlaxcala</c:v>
                </c:pt>
                <c:pt idx="5">
                  <c:v>Nuevo León</c:v>
                </c:pt>
                <c:pt idx="6">
                  <c:v>Tamaulipas</c:v>
                </c:pt>
                <c:pt idx="7">
                  <c:v>Durango</c:v>
                </c:pt>
                <c:pt idx="8">
                  <c:v>Guanajuato</c:v>
                </c:pt>
                <c:pt idx="9">
                  <c:v>Querétaro</c:v>
                </c:pt>
                <c:pt idx="10">
                  <c:v>Nacional</c:v>
                </c:pt>
                <c:pt idx="11">
                  <c:v>Aguascalientes</c:v>
                </c:pt>
                <c:pt idx="12">
                  <c:v>Campeche</c:v>
                </c:pt>
                <c:pt idx="13">
                  <c:v>Puebla</c:v>
                </c:pt>
                <c:pt idx="14">
                  <c:v>Nayarit</c:v>
                </c:pt>
                <c:pt idx="15">
                  <c:v>Quintana Roo</c:v>
                </c:pt>
                <c:pt idx="16">
                  <c:v>Baja California Sur</c:v>
                </c:pt>
                <c:pt idx="17">
                  <c:v>San Luis Potosí</c:v>
                </c:pt>
                <c:pt idx="18">
                  <c:v>Sonora</c:v>
                </c:pt>
                <c:pt idx="19">
                  <c:v>Colima</c:v>
                </c:pt>
                <c:pt idx="20">
                  <c:v>Zacatecas</c:v>
                </c:pt>
                <c:pt idx="21">
                  <c:v>Sinaloa</c:v>
                </c:pt>
                <c:pt idx="22">
                  <c:v>Chihuahua</c:v>
                </c:pt>
                <c:pt idx="23">
                  <c:v>Veracruz</c:v>
                </c:pt>
                <c:pt idx="24">
                  <c:v>Chiapas</c:v>
                </c:pt>
                <c:pt idx="25">
                  <c:v>Jalisco</c:v>
                </c:pt>
                <c:pt idx="26">
                  <c:v>Hidalgo</c:v>
                </c:pt>
                <c:pt idx="27">
                  <c:v>Yucatán</c:v>
                </c:pt>
                <c:pt idx="28">
                  <c:v>Baja California</c:v>
                </c:pt>
                <c:pt idx="29">
                  <c:v>Morelos</c:v>
                </c:pt>
                <c:pt idx="30">
                  <c:v>Guerrero</c:v>
                </c:pt>
                <c:pt idx="31">
                  <c:v>Michoacán</c:v>
                </c:pt>
                <c:pt idx="32">
                  <c:v>Oaxaca</c:v>
                </c:pt>
              </c:strCache>
            </c:strRef>
          </c:cat>
          <c:val>
            <c:numRef>
              <c:f>'F11'!$D$7:$D$39</c:f>
              <c:numCache>
                <c:formatCode>_-* #,##0.0_-;\-* #,##0.0_-;_-* "-"??_-;_-@_-</c:formatCode>
                <c:ptCount val="33"/>
                <c:pt idx="0">
                  <c:v>5.8</c:v>
                </c:pt>
                <c:pt idx="1">
                  <c:v>5.3</c:v>
                </c:pt>
                <c:pt idx="2">
                  <c:v>5</c:v>
                </c:pt>
                <c:pt idx="3">
                  <c:v>4.8</c:v>
                </c:pt>
                <c:pt idx="4">
                  <c:v>4.4000000000000004</c:v>
                </c:pt>
                <c:pt idx="5">
                  <c:v>4.2</c:v>
                </c:pt>
                <c:pt idx="6">
                  <c:v>3.8</c:v>
                </c:pt>
                <c:pt idx="7">
                  <c:v>3.6</c:v>
                </c:pt>
                <c:pt idx="8">
                  <c:v>3.6</c:v>
                </c:pt>
                <c:pt idx="9">
                  <c:v>3.6</c:v>
                </c:pt>
                <c:pt idx="10">
                  <c:v>3.5</c:v>
                </c:pt>
                <c:pt idx="11">
                  <c:v>3.5</c:v>
                </c:pt>
                <c:pt idx="12">
                  <c:v>3.1</c:v>
                </c:pt>
                <c:pt idx="13">
                  <c:v>3.1</c:v>
                </c:pt>
                <c:pt idx="14">
                  <c:v>3</c:v>
                </c:pt>
                <c:pt idx="15">
                  <c:v>3</c:v>
                </c:pt>
                <c:pt idx="16">
                  <c:v>2.9</c:v>
                </c:pt>
                <c:pt idx="17">
                  <c:v>2.9</c:v>
                </c:pt>
                <c:pt idx="18">
                  <c:v>2.9</c:v>
                </c:pt>
                <c:pt idx="19">
                  <c:v>2.8</c:v>
                </c:pt>
                <c:pt idx="20">
                  <c:v>2.8</c:v>
                </c:pt>
                <c:pt idx="21">
                  <c:v>2.7</c:v>
                </c:pt>
                <c:pt idx="22">
                  <c:v>2.6</c:v>
                </c:pt>
                <c:pt idx="23">
                  <c:v>2.6</c:v>
                </c:pt>
                <c:pt idx="24">
                  <c:v>2.5</c:v>
                </c:pt>
                <c:pt idx="25">
                  <c:v>2.4</c:v>
                </c:pt>
                <c:pt idx="26">
                  <c:v>2.2000000000000002</c:v>
                </c:pt>
                <c:pt idx="27">
                  <c:v>2.2000000000000002</c:v>
                </c:pt>
                <c:pt idx="28">
                  <c:v>1.9</c:v>
                </c:pt>
                <c:pt idx="29">
                  <c:v>1.9</c:v>
                </c:pt>
                <c:pt idx="30">
                  <c:v>1.6</c:v>
                </c:pt>
                <c:pt idx="31">
                  <c:v>1.6</c:v>
                </c:pt>
                <c:pt idx="32">
                  <c:v>1.6</c:v>
                </c:pt>
              </c:numCache>
            </c:numRef>
          </c:val>
          <c:extLst>
            <c:ext xmlns:c16="http://schemas.microsoft.com/office/drawing/2014/chart" uri="{C3380CC4-5D6E-409C-BE32-E72D297353CC}">
              <c16:uniqueId val="{0000002A-4F8D-4914-8A80-C7687C4E22A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0_-;\-* #,##0.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51C6-42A8-877F-1CC6AEC2C27A}"/>
              </c:ext>
            </c:extLst>
          </c:dPt>
          <c:dPt>
            <c:idx val="19"/>
            <c:invertIfNegative val="0"/>
            <c:bubble3D val="0"/>
            <c:extLst>
              <c:ext xmlns:c16="http://schemas.microsoft.com/office/drawing/2014/chart" uri="{C3380CC4-5D6E-409C-BE32-E72D297353CC}">
                <c16:uniqueId val="{00000001-51C6-42A8-877F-1CC6AEC2C27A}"/>
              </c:ext>
            </c:extLst>
          </c:dPt>
          <c:dPt>
            <c:idx val="21"/>
            <c:invertIfNegative val="0"/>
            <c:bubble3D val="0"/>
            <c:spPr>
              <a:solidFill>
                <a:srgbClr val="F79646">
                  <a:lumMod val="75000"/>
                </a:srgbClr>
              </a:solidFill>
              <a:ln>
                <a:noFill/>
              </a:ln>
              <a:effectLst/>
            </c:spPr>
            <c:extLst>
              <c:ext xmlns:c16="http://schemas.microsoft.com/office/drawing/2014/chart" uri="{C3380CC4-5D6E-409C-BE32-E72D297353CC}">
                <c16:uniqueId val="{00000003-51C6-42A8-877F-1CC6AEC2C27A}"/>
              </c:ext>
            </c:extLst>
          </c:dPt>
          <c:dPt>
            <c:idx val="26"/>
            <c:invertIfNegative val="0"/>
            <c:bubble3D val="0"/>
            <c:spPr>
              <a:solidFill>
                <a:srgbClr val="FFC000"/>
              </a:solidFill>
              <a:ln>
                <a:noFill/>
              </a:ln>
              <a:effectLst/>
            </c:spPr>
            <c:extLst>
              <c:ext xmlns:c16="http://schemas.microsoft.com/office/drawing/2014/chart" uri="{C3380CC4-5D6E-409C-BE32-E72D297353CC}">
                <c16:uniqueId val="{00000005-51C6-42A8-877F-1CC6AEC2C27A}"/>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'F93-94'!$A$7:$A$39</c:f>
              <c:strCache>
                <c:ptCount val="33"/>
                <c:pt idx="0">
                  <c:v>Morelos</c:v>
                </c:pt>
                <c:pt idx="1">
                  <c:v>Veracruz</c:v>
                </c:pt>
                <c:pt idx="2">
                  <c:v>Tlaxcala</c:v>
                </c:pt>
                <c:pt idx="3">
                  <c:v>Aguascalientes</c:v>
                </c:pt>
                <c:pt idx="4">
                  <c:v>San Luis Potosí</c:v>
                </c:pt>
                <c:pt idx="5">
                  <c:v>Chiapas</c:v>
                </c:pt>
                <c:pt idx="6">
                  <c:v>Estado de México</c:v>
                </c:pt>
                <c:pt idx="7">
                  <c:v>Guerrero</c:v>
                </c:pt>
                <c:pt idx="8">
                  <c:v>Puebla</c:v>
                </c:pt>
                <c:pt idx="9">
                  <c:v>Campeche</c:v>
                </c:pt>
                <c:pt idx="10">
                  <c:v>Yucatán</c:v>
                </c:pt>
                <c:pt idx="11">
                  <c:v>Hidalgo</c:v>
                </c:pt>
                <c:pt idx="12">
                  <c:v>Guanajuato</c:v>
                </c:pt>
                <c:pt idx="13">
                  <c:v>Coahuila</c:v>
                </c:pt>
                <c:pt idx="14">
                  <c:v>Durango</c:v>
                </c:pt>
                <c:pt idx="15">
                  <c:v>Jalisco</c:v>
                </c:pt>
                <c:pt idx="16">
                  <c:v>Michoacán</c:v>
                </c:pt>
                <c:pt idx="17">
                  <c:v>Querétaro</c:v>
                </c:pt>
                <c:pt idx="18">
                  <c:v>Colima</c:v>
                </c:pt>
                <c:pt idx="19">
                  <c:v>Zacatecas</c:v>
                </c:pt>
                <c:pt idx="20">
                  <c:v>Nuevo León</c:v>
                </c:pt>
                <c:pt idx="21">
                  <c:v>Oaxaca</c:v>
                </c:pt>
                <c:pt idx="22">
                  <c:v>Nacional</c:v>
                </c:pt>
                <c:pt idx="23">
                  <c:v>Sinaloa</c:v>
                </c:pt>
                <c:pt idx="24">
                  <c:v>Sonora</c:v>
                </c:pt>
                <c:pt idx="25">
                  <c:v>Nayarit</c:v>
                </c:pt>
                <c:pt idx="26">
                  <c:v>Ciudad de México</c:v>
                </c:pt>
                <c:pt idx="27">
                  <c:v>Chihuahua</c:v>
                </c:pt>
                <c:pt idx="28">
                  <c:v>Tamaulipas</c:v>
                </c:pt>
                <c:pt idx="29">
                  <c:v>Baja California</c:v>
                </c:pt>
                <c:pt idx="30">
                  <c:v>Baja California Sur</c:v>
                </c:pt>
                <c:pt idx="31">
                  <c:v>Quintana Roo</c:v>
                </c:pt>
                <c:pt idx="32">
                  <c:v>Tabasco</c:v>
                </c:pt>
              </c:strCache>
            </c:strRef>
          </c:cat>
          <c:val>
            <c:numRef>
              <c:f>'F93-94'!$C$7:$C$39</c:f>
              <c:numCache>
                <c:formatCode>0.00</c:formatCode>
                <c:ptCount val="33"/>
                <c:pt idx="0">
                  <c:v>-0.383362442903667</c:v>
                </c:pt>
                <c:pt idx="1">
                  <c:v>-0.65089673079249399</c:v>
                </c:pt>
                <c:pt idx="2">
                  <c:v>-0.469339236350441</c:v>
                </c:pt>
                <c:pt idx="3">
                  <c:v>-0.68507831480749704</c:v>
                </c:pt>
                <c:pt idx="4">
                  <c:v>-9.9019371306474604E-2</c:v>
                </c:pt>
                <c:pt idx="5">
                  <c:v>-0.42714524635495399</c:v>
                </c:pt>
                <c:pt idx="6">
                  <c:v>-0.39293133958849802</c:v>
                </c:pt>
                <c:pt idx="7">
                  <c:v>-0.42410815811921898</c:v>
                </c:pt>
                <c:pt idx="8">
                  <c:v>-0.32711456855240001</c:v>
                </c:pt>
                <c:pt idx="9">
                  <c:v>-0.46236406778766798</c:v>
                </c:pt>
                <c:pt idx="10">
                  <c:v>-0.47720328032950798</c:v>
                </c:pt>
                <c:pt idx="11">
                  <c:v>-0.23507336934877099</c:v>
                </c:pt>
                <c:pt idx="12">
                  <c:v>3.0001470693097301E-2</c:v>
                </c:pt>
                <c:pt idx="13">
                  <c:v>-0.15530209663924299</c:v>
                </c:pt>
                <c:pt idx="14">
                  <c:v>-0.32263136452458402</c:v>
                </c:pt>
                <c:pt idx="15">
                  <c:v>-0.125620860340692</c:v>
                </c:pt>
                <c:pt idx="16">
                  <c:v>-0.23603722031155799</c:v>
                </c:pt>
                <c:pt idx="17">
                  <c:v>-0.1070563216788</c:v>
                </c:pt>
                <c:pt idx="18">
                  <c:v>0.31982755625901099</c:v>
                </c:pt>
                <c:pt idx="19">
                  <c:v>-0.280126842384887</c:v>
                </c:pt>
                <c:pt idx="20">
                  <c:v>0.22159880759078401</c:v>
                </c:pt>
                <c:pt idx="21">
                  <c:v>0.100954507245921</c:v>
                </c:pt>
                <c:pt idx="22">
                  <c:v>-0.23280574378684599</c:v>
                </c:pt>
                <c:pt idx="23">
                  <c:v>-0.24246993841574599</c:v>
                </c:pt>
                <c:pt idx="24">
                  <c:v>-0.62434954309202895</c:v>
                </c:pt>
                <c:pt idx="25">
                  <c:v>-0.73149358689508204</c:v>
                </c:pt>
                <c:pt idx="26">
                  <c:v>-0.16901215536588901</c:v>
                </c:pt>
                <c:pt idx="27">
                  <c:v>-0.35253435514911402</c:v>
                </c:pt>
                <c:pt idx="28">
                  <c:v>-0.22214478998249201</c:v>
                </c:pt>
                <c:pt idx="29">
                  <c:v>-0.149592350638938</c:v>
                </c:pt>
                <c:pt idx="30">
                  <c:v>-1.1188077531289</c:v>
                </c:pt>
                <c:pt idx="31">
                  <c:v>-0.84468491198975704</c:v>
                </c:pt>
                <c:pt idx="32">
                  <c:v>-0.81125650517164205</c:v>
                </c:pt>
              </c:numCache>
            </c:numRef>
          </c:val>
          <c:extLst>
            <c:ext xmlns:c16="http://schemas.microsoft.com/office/drawing/2014/chart" uri="{C3380CC4-5D6E-409C-BE32-E72D297353CC}">
              <c16:uniqueId val="{00000006-51C6-42A8-877F-1CC6AEC2C27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
          <c:min val="-2.1"/>
        </c:scaling>
        <c:delete val="1"/>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5"/>
            <c:invertIfNegative val="0"/>
            <c:bubble3D val="0"/>
            <c:spPr>
              <a:solidFill>
                <a:srgbClr val="FFC000"/>
              </a:solidFill>
              <a:ln>
                <a:noFill/>
              </a:ln>
              <a:effectLst/>
            </c:spPr>
            <c:extLst>
              <c:ext xmlns:c16="http://schemas.microsoft.com/office/drawing/2014/chart" uri="{C3380CC4-5D6E-409C-BE32-E72D297353CC}">
                <c16:uniqueId val="{00000001-BC1D-4CEA-94EC-423BFA44F618}"/>
              </c:ext>
            </c:extLst>
          </c:dPt>
          <c:dPt>
            <c:idx val="16"/>
            <c:invertIfNegative val="0"/>
            <c:bubble3D val="0"/>
            <c:extLst>
              <c:ext xmlns:c16="http://schemas.microsoft.com/office/drawing/2014/chart" uri="{C3380CC4-5D6E-409C-BE32-E72D297353CC}">
                <c16:uniqueId val="{00000002-BC1D-4CEA-94EC-423BFA44F618}"/>
              </c:ext>
            </c:extLst>
          </c:dPt>
          <c:dPt>
            <c:idx val="19"/>
            <c:invertIfNegative val="0"/>
            <c:bubble3D val="0"/>
            <c:extLst>
              <c:ext xmlns:c16="http://schemas.microsoft.com/office/drawing/2014/chart" uri="{C3380CC4-5D6E-409C-BE32-E72D297353CC}">
                <c16:uniqueId val="{00000003-BC1D-4CEA-94EC-423BFA44F618}"/>
              </c:ext>
            </c:extLst>
          </c:dPt>
          <c:dPt>
            <c:idx val="22"/>
            <c:invertIfNegative val="0"/>
            <c:bubble3D val="0"/>
            <c:spPr>
              <a:solidFill>
                <a:srgbClr val="F79646">
                  <a:lumMod val="75000"/>
                </a:srgbClr>
              </a:solidFill>
              <a:ln>
                <a:noFill/>
              </a:ln>
              <a:effectLst/>
            </c:spPr>
            <c:extLst>
              <c:ext xmlns:c16="http://schemas.microsoft.com/office/drawing/2014/chart" uri="{C3380CC4-5D6E-409C-BE32-E72D297353CC}">
                <c16:uniqueId val="{00000005-BC1D-4CEA-94EC-423BFA44F618}"/>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'F93-94'!$A$7:$A$39</c:f>
              <c:strCache>
                <c:ptCount val="33"/>
                <c:pt idx="0">
                  <c:v>Morelos</c:v>
                </c:pt>
                <c:pt idx="1">
                  <c:v>Veracruz</c:v>
                </c:pt>
                <c:pt idx="2">
                  <c:v>Tlaxcala</c:v>
                </c:pt>
                <c:pt idx="3">
                  <c:v>Aguascalientes</c:v>
                </c:pt>
                <c:pt idx="4">
                  <c:v>San Luis Potosí</c:v>
                </c:pt>
                <c:pt idx="5">
                  <c:v>Chiapas</c:v>
                </c:pt>
                <c:pt idx="6">
                  <c:v>Estado de México</c:v>
                </c:pt>
                <c:pt idx="7">
                  <c:v>Guerrero</c:v>
                </c:pt>
                <c:pt idx="8">
                  <c:v>Puebla</c:v>
                </c:pt>
                <c:pt idx="9">
                  <c:v>Campeche</c:v>
                </c:pt>
                <c:pt idx="10">
                  <c:v>Yucatán</c:v>
                </c:pt>
                <c:pt idx="11">
                  <c:v>Hidalgo</c:v>
                </c:pt>
                <c:pt idx="12">
                  <c:v>Guanajuato</c:v>
                </c:pt>
                <c:pt idx="13">
                  <c:v>Coahuila</c:v>
                </c:pt>
                <c:pt idx="14">
                  <c:v>Durango</c:v>
                </c:pt>
                <c:pt idx="15">
                  <c:v>Jalisco</c:v>
                </c:pt>
                <c:pt idx="16">
                  <c:v>Michoacán</c:v>
                </c:pt>
                <c:pt idx="17">
                  <c:v>Querétaro</c:v>
                </c:pt>
                <c:pt idx="18">
                  <c:v>Colima</c:v>
                </c:pt>
                <c:pt idx="19">
                  <c:v>Zacatecas</c:v>
                </c:pt>
                <c:pt idx="20">
                  <c:v>Nuevo León</c:v>
                </c:pt>
                <c:pt idx="21">
                  <c:v>Oaxaca</c:v>
                </c:pt>
                <c:pt idx="22">
                  <c:v>Nacional</c:v>
                </c:pt>
                <c:pt idx="23">
                  <c:v>Sinaloa</c:v>
                </c:pt>
                <c:pt idx="24">
                  <c:v>Sonora</c:v>
                </c:pt>
                <c:pt idx="25">
                  <c:v>Nayarit</c:v>
                </c:pt>
                <c:pt idx="26">
                  <c:v>Ciudad de México</c:v>
                </c:pt>
                <c:pt idx="27">
                  <c:v>Chihuahua</c:v>
                </c:pt>
                <c:pt idx="28">
                  <c:v>Tamaulipas</c:v>
                </c:pt>
                <c:pt idx="29">
                  <c:v>Baja California</c:v>
                </c:pt>
                <c:pt idx="30">
                  <c:v>Baja California Sur</c:v>
                </c:pt>
                <c:pt idx="31">
                  <c:v>Quintana Roo</c:v>
                </c:pt>
                <c:pt idx="32">
                  <c:v>Tabasco</c:v>
                </c:pt>
              </c:strCache>
            </c:strRef>
          </c:cat>
          <c:val>
            <c:numRef>
              <c:f>'F93-94'!$D$7:$D$39</c:f>
              <c:numCache>
                <c:formatCode>0.00</c:formatCode>
                <c:ptCount val="33"/>
                <c:pt idx="0">
                  <c:v>-1.75356915572683</c:v>
                </c:pt>
                <c:pt idx="1">
                  <c:v>-0.67856466764288903</c:v>
                </c:pt>
                <c:pt idx="2">
                  <c:v>9.9048145419544695E-2</c:v>
                </c:pt>
                <c:pt idx="3">
                  <c:v>0.17018070054137799</c:v>
                </c:pt>
                <c:pt idx="4">
                  <c:v>0.39512779890933403</c:v>
                </c:pt>
                <c:pt idx="5">
                  <c:v>0.44168956338870302</c:v>
                </c:pt>
                <c:pt idx="6">
                  <c:v>0.54268005044511003</c:v>
                </c:pt>
                <c:pt idx="7">
                  <c:v>0.91097562944604205</c:v>
                </c:pt>
                <c:pt idx="8">
                  <c:v>0.94631170993151303</c:v>
                </c:pt>
                <c:pt idx="9">
                  <c:v>1.2923479359664201</c:v>
                </c:pt>
                <c:pt idx="10">
                  <c:v>1.3196548469424301</c:v>
                </c:pt>
                <c:pt idx="11">
                  <c:v>1.4194507926807101</c:v>
                </c:pt>
                <c:pt idx="12">
                  <c:v>1.5456656172588199</c:v>
                </c:pt>
                <c:pt idx="13">
                  <c:v>1.7216897815469201</c:v>
                </c:pt>
                <c:pt idx="14">
                  <c:v>1.99648608641005</c:v>
                </c:pt>
                <c:pt idx="15">
                  <c:v>2.0019795035090402</c:v>
                </c:pt>
                <c:pt idx="16">
                  <c:v>2.1038134296326398</c:v>
                </c:pt>
                <c:pt idx="17">
                  <c:v>2.1593050162731902</c:v>
                </c:pt>
                <c:pt idx="18">
                  <c:v>2.2909829453544401</c:v>
                </c:pt>
                <c:pt idx="19">
                  <c:v>2.4348352938323301</c:v>
                </c:pt>
                <c:pt idx="20">
                  <c:v>2.6378792231425399</c:v>
                </c:pt>
                <c:pt idx="21">
                  <c:v>2.6564952093348602</c:v>
                </c:pt>
                <c:pt idx="22">
                  <c:v>2.91521630081539</c:v>
                </c:pt>
                <c:pt idx="23">
                  <c:v>3.06296152255605</c:v>
                </c:pt>
                <c:pt idx="24">
                  <c:v>3.9865246484051702</c:v>
                </c:pt>
                <c:pt idx="25">
                  <c:v>4.4765865736912502</c:v>
                </c:pt>
                <c:pt idx="26">
                  <c:v>4.6774666975528501</c:v>
                </c:pt>
                <c:pt idx="27">
                  <c:v>4.7276318683282303</c:v>
                </c:pt>
                <c:pt idx="28">
                  <c:v>5.6542557915053404</c:v>
                </c:pt>
                <c:pt idx="29">
                  <c:v>6.1935019405609397</c:v>
                </c:pt>
                <c:pt idx="30">
                  <c:v>6.7578155723699602</c:v>
                </c:pt>
                <c:pt idx="31">
                  <c:v>8.7005986821011305</c:v>
                </c:pt>
                <c:pt idx="32">
                  <c:v>11.9617647829037</c:v>
                </c:pt>
              </c:numCache>
            </c:numRef>
          </c:val>
          <c:extLst>
            <c:ext xmlns:c16="http://schemas.microsoft.com/office/drawing/2014/chart" uri="{C3380CC4-5D6E-409C-BE32-E72D297353CC}">
              <c16:uniqueId val="{00000006-BC1D-4CEA-94EC-423BFA44F61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7"/>
          <c:min val="-9"/>
        </c:scaling>
        <c:delete val="1"/>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 hombres</c:v>
          </c:tx>
          <c:spPr>
            <a:ln w="19050" cap="rnd">
              <a:solidFill>
                <a:srgbClr val="95682B"/>
              </a:solidFill>
              <a:round/>
            </a:ln>
            <a:effectLst/>
          </c:spPr>
          <c:marker>
            <c:symbol val="none"/>
          </c:marker>
          <c:dLbls>
            <c:dLbl>
              <c:idx val="268"/>
              <c:layout>
                <c:manualLayout>
                  <c:x val="-0.17213801399825021"/>
                  <c:y val="1.8466389617964412E-2"/>
                </c:manualLayout>
              </c:layout>
              <c:showLegendKey val="0"/>
              <c:showVal val="1"/>
              <c:showCatName val="0"/>
              <c:showSerName val="1"/>
              <c:showPercent val="0"/>
              <c:showBubbleSize val="0"/>
              <c:extLst>
                <c:ext xmlns:c15="http://schemas.microsoft.com/office/drawing/2012/chart" uri="{CE6537A1-D6FC-4f65-9D91-7224C49458BB}">
                  <c15:layout>
                    <c:manualLayout>
                      <c:w val="0.27276399825021874"/>
                      <c:h val="0.11560185185185186"/>
                    </c:manualLayout>
                  </c15:layout>
                </c:ext>
                <c:ext xmlns:c16="http://schemas.microsoft.com/office/drawing/2014/chart" uri="{C3380CC4-5D6E-409C-BE32-E72D297353CC}">
                  <c16:uniqueId val="{00000000-D340-4217-91A8-54E6067BC8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'F95-96'!$A$7:$A$275</c:f>
              <c:numCache>
                <c:formatCode>mm/dd/yyyy</c:formatCode>
                <c:ptCount val="26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numCache>
            </c:numRef>
          </c:cat>
          <c:val>
            <c:numRef>
              <c:f>'F95-96'!$J$7:$J$275</c:f>
              <c:numCache>
                <c:formatCode>0.0</c:formatCode>
                <c:ptCount val="269"/>
                <c:pt idx="0">
                  <c:v>312.65282981061398</c:v>
                </c:pt>
                <c:pt idx="1">
                  <c:v>333.085742712436</c:v>
                </c:pt>
                <c:pt idx="2">
                  <c:v>332.42251417173497</c:v>
                </c:pt>
                <c:pt idx="3">
                  <c:v>333.319721849963</c:v>
                </c:pt>
                <c:pt idx="4">
                  <c:v>337.33738735366597</c:v>
                </c:pt>
                <c:pt idx="5">
                  <c:v>341.621123001174</c:v>
                </c:pt>
                <c:pt idx="6">
                  <c:v>345.61289550896299</c:v>
                </c:pt>
                <c:pt idx="7">
                  <c:v>343.22994302825902</c:v>
                </c:pt>
                <c:pt idx="8">
                  <c:v>341.69038225811897</c:v>
                </c:pt>
                <c:pt idx="9">
                  <c:v>341.29177263846702</c:v>
                </c:pt>
                <c:pt idx="10">
                  <c:v>344.235188856425</c:v>
                </c:pt>
                <c:pt idx="11">
                  <c:v>340.861842195951</c:v>
                </c:pt>
                <c:pt idx="12">
                  <c:v>343.91336352855302</c:v>
                </c:pt>
                <c:pt idx="13">
                  <c:v>363.654529908006</c:v>
                </c:pt>
                <c:pt idx="14">
                  <c:v>357.49944447475099</c:v>
                </c:pt>
                <c:pt idx="15">
                  <c:v>358.26574755817501</c:v>
                </c:pt>
                <c:pt idx="16">
                  <c:v>362.49607923032801</c:v>
                </c:pt>
                <c:pt idx="17">
                  <c:v>361.93622353757098</c:v>
                </c:pt>
                <c:pt idx="18">
                  <c:v>368.79708599358997</c:v>
                </c:pt>
                <c:pt idx="19">
                  <c:v>365.386914203549</c:v>
                </c:pt>
                <c:pt idx="20">
                  <c:v>364.894793542233</c:v>
                </c:pt>
                <c:pt idx="21">
                  <c:v>362.35167707188702</c:v>
                </c:pt>
                <c:pt idx="22">
                  <c:v>361.10660351184401</c:v>
                </c:pt>
                <c:pt idx="23">
                  <c:v>361.23859045704199</c:v>
                </c:pt>
                <c:pt idx="24">
                  <c:v>362.10435571247501</c:v>
                </c:pt>
                <c:pt idx="25">
                  <c:v>378.11204945852597</c:v>
                </c:pt>
                <c:pt idx="26">
                  <c:v>376.85905464415799</c:v>
                </c:pt>
                <c:pt idx="27">
                  <c:v>370.66435103636502</c:v>
                </c:pt>
                <c:pt idx="28">
                  <c:v>368.110087424472</c:v>
                </c:pt>
                <c:pt idx="29">
                  <c:v>375.31601352299498</c:v>
                </c:pt>
                <c:pt idx="30">
                  <c:v>373.82169167222099</c:v>
                </c:pt>
                <c:pt idx="31">
                  <c:v>376.49846353832402</c:v>
                </c:pt>
                <c:pt idx="32">
                  <c:v>374.84050618696699</c:v>
                </c:pt>
                <c:pt idx="33">
                  <c:v>370.82488811013002</c:v>
                </c:pt>
                <c:pt idx="34">
                  <c:v>367.47680434125402</c:v>
                </c:pt>
                <c:pt idx="35">
                  <c:v>367.96541355734098</c:v>
                </c:pt>
                <c:pt idx="36">
                  <c:v>368.04756191729001</c:v>
                </c:pt>
                <c:pt idx="37">
                  <c:v>381.25900548467899</c:v>
                </c:pt>
                <c:pt idx="38">
                  <c:v>379.95529982086998</c:v>
                </c:pt>
                <c:pt idx="39">
                  <c:v>376.43124608523101</c:v>
                </c:pt>
                <c:pt idx="40">
                  <c:v>376.54884875437398</c:v>
                </c:pt>
                <c:pt idx="41">
                  <c:v>387.13136869825797</c:v>
                </c:pt>
                <c:pt idx="42">
                  <c:v>393.34746545772202</c:v>
                </c:pt>
                <c:pt idx="43">
                  <c:v>397.09175317732002</c:v>
                </c:pt>
                <c:pt idx="44">
                  <c:v>395.83725602086201</c:v>
                </c:pt>
                <c:pt idx="45">
                  <c:v>389.33032226288299</c:v>
                </c:pt>
                <c:pt idx="46">
                  <c:v>386.760366674728</c:v>
                </c:pt>
                <c:pt idx="47">
                  <c:v>387.34147799999198</c:v>
                </c:pt>
                <c:pt idx="48">
                  <c:v>386.29370831416202</c:v>
                </c:pt>
                <c:pt idx="49">
                  <c:v>400.23953821139997</c:v>
                </c:pt>
                <c:pt idx="50">
                  <c:v>397.36442042886301</c:v>
                </c:pt>
                <c:pt idx="51">
                  <c:v>394.86369107429402</c:v>
                </c:pt>
                <c:pt idx="52">
                  <c:v>395.511424940084</c:v>
                </c:pt>
                <c:pt idx="53">
                  <c:v>404.23893560047298</c:v>
                </c:pt>
                <c:pt idx="54">
                  <c:v>404.814497377983</c:v>
                </c:pt>
                <c:pt idx="55">
                  <c:v>407.05029971284603</c:v>
                </c:pt>
                <c:pt idx="56">
                  <c:v>404.42541537851997</c:v>
                </c:pt>
                <c:pt idx="57">
                  <c:v>398.76853028000102</c:v>
                </c:pt>
                <c:pt idx="58">
                  <c:v>395.23006634609402</c:v>
                </c:pt>
                <c:pt idx="59">
                  <c:v>393.85957212401098</c:v>
                </c:pt>
                <c:pt idx="60">
                  <c:v>393.77288726208798</c:v>
                </c:pt>
                <c:pt idx="61">
                  <c:v>407.70257825364098</c:v>
                </c:pt>
                <c:pt idx="62">
                  <c:v>405.19233792491298</c:v>
                </c:pt>
                <c:pt idx="63">
                  <c:v>405.53273724936503</c:v>
                </c:pt>
                <c:pt idx="64">
                  <c:v>404.81054169477801</c:v>
                </c:pt>
                <c:pt idx="65">
                  <c:v>409.03368740213398</c:v>
                </c:pt>
                <c:pt idx="66">
                  <c:v>410.43391241698902</c:v>
                </c:pt>
                <c:pt idx="67">
                  <c:v>414.11652353467099</c:v>
                </c:pt>
                <c:pt idx="68">
                  <c:v>413.88847049505</c:v>
                </c:pt>
                <c:pt idx="69">
                  <c:v>408.753129850042</c:v>
                </c:pt>
                <c:pt idx="70">
                  <c:v>406.10642217199199</c:v>
                </c:pt>
                <c:pt idx="71">
                  <c:v>405.020123286174</c:v>
                </c:pt>
                <c:pt idx="72">
                  <c:v>402.96861157244098</c:v>
                </c:pt>
                <c:pt idx="73">
                  <c:v>414.39393357957402</c:v>
                </c:pt>
                <c:pt idx="74">
                  <c:v>413.16370798727201</c:v>
                </c:pt>
                <c:pt idx="75">
                  <c:v>411.25445000944001</c:v>
                </c:pt>
                <c:pt idx="76">
                  <c:v>413.86801125734502</c:v>
                </c:pt>
                <c:pt idx="77">
                  <c:v>421.22173991075499</c:v>
                </c:pt>
                <c:pt idx="78">
                  <c:v>419.96184395373501</c:v>
                </c:pt>
                <c:pt idx="79">
                  <c:v>423.08474690161302</c:v>
                </c:pt>
                <c:pt idx="80">
                  <c:v>419.94837185787702</c:v>
                </c:pt>
                <c:pt idx="81">
                  <c:v>411.77895891737199</c:v>
                </c:pt>
                <c:pt idx="82">
                  <c:v>408.58374071584302</c:v>
                </c:pt>
                <c:pt idx="83">
                  <c:v>409.37777380339702</c:v>
                </c:pt>
                <c:pt idx="84">
                  <c:v>407.90972279395697</c:v>
                </c:pt>
                <c:pt idx="85">
                  <c:v>418.79267120646301</c:v>
                </c:pt>
                <c:pt idx="86">
                  <c:v>417.66358805270801</c:v>
                </c:pt>
                <c:pt idx="87">
                  <c:v>413.90013895975699</c:v>
                </c:pt>
                <c:pt idx="88">
                  <c:v>415.48359812102802</c:v>
                </c:pt>
                <c:pt idx="89">
                  <c:v>423.73519041560797</c:v>
                </c:pt>
                <c:pt idx="90">
                  <c:v>423.80168542414401</c:v>
                </c:pt>
                <c:pt idx="91">
                  <c:v>427.31272863254901</c:v>
                </c:pt>
                <c:pt idx="92">
                  <c:v>424.91391509469003</c:v>
                </c:pt>
                <c:pt idx="93">
                  <c:v>416.88894888382401</c:v>
                </c:pt>
                <c:pt idx="94">
                  <c:v>413.48656131865499</c:v>
                </c:pt>
                <c:pt idx="95">
                  <c:v>414.22644649030502</c:v>
                </c:pt>
                <c:pt idx="96">
                  <c:v>413.33806860897602</c:v>
                </c:pt>
                <c:pt idx="97">
                  <c:v>424.40843136054002</c:v>
                </c:pt>
                <c:pt idx="98">
                  <c:v>422.92933435328803</c:v>
                </c:pt>
                <c:pt idx="99">
                  <c:v>422.90539543741198</c:v>
                </c:pt>
                <c:pt idx="100">
                  <c:v>420.66719673607702</c:v>
                </c:pt>
                <c:pt idx="101">
                  <c:v>428.01264487030897</c:v>
                </c:pt>
                <c:pt idx="102">
                  <c:v>426.15771005021799</c:v>
                </c:pt>
                <c:pt idx="103">
                  <c:v>427.16266449304902</c:v>
                </c:pt>
                <c:pt idx="104">
                  <c:v>423.75614192754801</c:v>
                </c:pt>
                <c:pt idx="105">
                  <c:v>418.153090588292</c:v>
                </c:pt>
                <c:pt idx="106">
                  <c:v>414.87905968200499</c:v>
                </c:pt>
                <c:pt idx="107">
                  <c:v>414.078249138687</c:v>
                </c:pt>
                <c:pt idx="108">
                  <c:v>411.40458294578099</c:v>
                </c:pt>
                <c:pt idx="109">
                  <c:v>420.97643649179201</c:v>
                </c:pt>
                <c:pt idx="110">
                  <c:v>421.15979415028499</c:v>
                </c:pt>
                <c:pt idx="111">
                  <c:v>415.35133540551402</c:v>
                </c:pt>
                <c:pt idx="112">
                  <c:v>415.34709180947198</c:v>
                </c:pt>
                <c:pt idx="113">
                  <c:v>421.73421385394897</c:v>
                </c:pt>
                <c:pt idx="114">
                  <c:v>419.80567051407002</c:v>
                </c:pt>
                <c:pt idx="115">
                  <c:v>420.313349429315</c:v>
                </c:pt>
                <c:pt idx="116">
                  <c:v>419.10459281575902</c:v>
                </c:pt>
                <c:pt idx="117">
                  <c:v>416.29707999589402</c:v>
                </c:pt>
                <c:pt idx="118">
                  <c:v>412.62889967613899</c:v>
                </c:pt>
                <c:pt idx="119">
                  <c:v>413.051716807844</c:v>
                </c:pt>
                <c:pt idx="120">
                  <c:v>410.339372564869</c:v>
                </c:pt>
                <c:pt idx="121">
                  <c:v>420.813087614869</c:v>
                </c:pt>
                <c:pt idx="122">
                  <c:v>418.37664090986999</c:v>
                </c:pt>
                <c:pt idx="123">
                  <c:v>410.41349301413698</c:v>
                </c:pt>
                <c:pt idx="124">
                  <c:v>411.13168463933698</c:v>
                </c:pt>
                <c:pt idx="125">
                  <c:v>422.66732925211397</c:v>
                </c:pt>
                <c:pt idx="126">
                  <c:v>420.85738102988</c:v>
                </c:pt>
                <c:pt idx="127">
                  <c:v>431.690320417409</c:v>
                </c:pt>
                <c:pt idx="128">
                  <c:v>433.51767305754697</c:v>
                </c:pt>
                <c:pt idx="129">
                  <c:v>426.03123589879903</c:v>
                </c:pt>
                <c:pt idx="130">
                  <c:v>420.73892410788898</c:v>
                </c:pt>
                <c:pt idx="131">
                  <c:v>418.62606461908803</c:v>
                </c:pt>
                <c:pt idx="132">
                  <c:v>415.74018332481597</c:v>
                </c:pt>
                <c:pt idx="133">
                  <c:v>429.46436393356799</c:v>
                </c:pt>
                <c:pt idx="134">
                  <c:v>426.88421325121101</c:v>
                </c:pt>
                <c:pt idx="135">
                  <c:v>429.24168208700598</c:v>
                </c:pt>
                <c:pt idx="136">
                  <c:v>430.67981379192599</c:v>
                </c:pt>
                <c:pt idx="137">
                  <c:v>432.41558374189498</c:v>
                </c:pt>
                <c:pt idx="138">
                  <c:v>432.517568345435</c:v>
                </c:pt>
                <c:pt idx="139">
                  <c:v>436.14745374290402</c:v>
                </c:pt>
                <c:pt idx="140">
                  <c:v>433.73363150103302</c:v>
                </c:pt>
                <c:pt idx="141">
                  <c:v>433.99462362569398</c:v>
                </c:pt>
                <c:pt idx="142">
                  <c:v>428.775203877585</c:v>
                </c:pt>
                <c:pt idx="143">
                  <c:v>426.33221069472597</c:v>
                </c:pt>
                <c:pt idx="144">
                  <c:v>423.44748625057798</c:v>
                </c:pt>
                <c:pt idx="145">
                  <c:v>432.29865690103202</c:v>
                </c:pt>
                <c:pt idx="146">
                  <c:v>429.63646508971101</c:v>
                </c:pt>
                <c:pt idx="147">
                  <c:v>430.112794634186</c:v>
                </c:pt>
                <c:pt idx="148">
                  <c:v>432.11434635343301</c:v>
                </c:pt>
                <c:pt idx="149">
                  <c:v>433.85411599712</c:v>
                </c:pt>
                <c:pt idx="150">
                  <c:v>432.04800006815998</c:v>
                </c:pt>
                <c:pt idx="151">
                  <c:v>435.488407699211</c:v>
                </c:pt>
                <c:pt idx="152">
                  <c:v>436.27804855640397</c:v>
                </c:pt>
                <c:pt idx="153">
                  <c:v>426.75978829397297</c:v>
                </c:pt>
                <c:pt idx="154">
                  <c:v>425.02003554932497</c:v>
                </c:pt>
                <c:pt idx="155">
                  <c:v>423.56487792174198</c:v>
                </c:pt>
                <c:pt idx="156">
                  <c:v>420.07421250034503</c:v>
                </c:pt>
                <c:pt idx="157">
                  <c:v>433.517498658058</c:v>
                </c:pt>
                <c:pt idx="158">
                  <c:v>430.62135292160298</c:v>
                </c:pt>
                <c:pt idx="159">
                  <c:v>427.764898803655</c:v>
                </c:pt>
                <c:pt idx="160">
                  <c:v>427.37932697132601</c:v>
                </c:pt>
                <c:pt idx="161">
                  <c:v>429.67916184155803</c:v>
                </c:pt>
                <c:pt idx="162">
                  <c:v>430.62105527133701</c:v>
                </c:pt>
                <c:pt idx="163">
                  <c:v>431.430080602808</c:v>
                </c:pt>
                <c:pt idx="164">
                  <c:v>430.073234996449</c:v>
                </c:pt>
                <c:pt idx="165">
                  <c:v>427.35720174413899</c:v>
                </c:pt>
                <c:pt idx="166">
                  <c:v>420.63491329898</c:v>
                </c:pt>
                <c:pt idx="167">
                  <c:v>420.46306391903403</c:v>
                </c:pt>
                <c:pt idx="168">
                  <c:v>418.64175963395701</c:v>
                </c:pt>
                <c:pt idx="169">
                  <c:v>428.510843571603</c:v>
                </c:pt>
                <c:pt idx="170">
                  <c:v>427.39955874192401</c:v>
                </c:pt>
                <c:pt idx="171">
                  <c:v>426.14654023410299</c:v>
                </c:pt>
                <c:pt idx="172">
                  <c:v>427.98295465837998</c:v>
                </c:pt>
                <c:pt idx="173">
                  <c:v>429.47030212803702</c:v>
                </c:pt>
                <c:pt idx="174">
                  <c:v>429.79731680258999</c:v>
                </c:pt>
                <c:pt idx="175">
                  <c:v>430.653029844787</c:v>
                </c:pt>
                <c:pt idx="176">
                  <c:v>429.76380451359199</c:v>
                </c:pt>
                <c:pt idx="177">
                  <c:v>427.11194908968503</c:v>
                </c:pt>
                <c:pt idx="178">
                  <c:v>420.62263878443201</c:v>
                </c:pt>
                <c:pt idx="179">
                  <c:v>418.844778104515</c:v>
                </c:pt>
                <c:pt idx="180">
                  <c:v>417.037695263258</c:v>
                </c:pt>
                <c:pt idx="181">
                  <c:v>429.81381136238201</c:v>
                </c:pt>
                <c:pt idx="182">
                  <c:v>428.86144537594998</c:v>
                </c:pt>
                <c:pt idx="183">
                  <c:v>428.11502802372303</c:v>
                </c:pt>
                <c:pt idx="184">
                  <c:v>429.00514736095602</c:v>
                </c:pt>
                <c:pt idx="185">
                  <c:v>432.269556084572</c:v>
                </c:pt>
                <c:pt idx="186">
                  <c:v>433.085715578254</c:v>
                </c:pt>
                <c:pt idx="187">
                  <c:v>438.86323380471202</c:v>
                </c:pt>
                <c:pt idx="188">
                  <c:v>439.44552349944399</c:v>
                </c:pt>
                <c:pt idx="189">
                  <c:v>428.44367496388799</c:v>
                </c:pt>
                <c:pt idx="190">
                  <c:v>424.41521266425002</c:v>
                </c:pt>
                <c:pt idx="191">
                  <c:v>424.99860250399598</c:v>
                </c:pt>
                <c:pt idx="192">
                  <c:v>421.75447469872802</c:v>
                </c:pt>
                <c:pt idx="193">
                  <c:v>433.19463296881599</c:v>
                </c:pt>
                <c:pt idx="194">
                  <c:v>432.22109432154298</c:v>
                </c:pt>
                <c:pt idx="195">
                  <c:v>434.43405203988601</c:v>
                </c:pt>
                <c:pt idx="196">
                  <c:v>434.02141443562698</c:v>
                </c:pt>
                <c:pt idx="197">
                  <c:v>439.95972088435798</c:v>
                </c:pt>
                <c:pt idx="198">
                  <c:v>440.61107578020699</c:v>
                </c:pt>
                <c:pt idx="199">
                  <c:v>441.42129393813002</c:v>
                </c:pt>
                <c:pt idx="200">
                  <c:v>440.94737884701402</c:v>
                </c:pt>
                <c:pt idx="201">
                  <c:v>433.52474927824898</c:v>
                </c:pt>
                <c:pt idx="202">
                  <c:v>427.959169602109</c:v>
                </c:pt>
                <c:pt idx="203">
                  <c:v>428.60853916708197</c:v>
                </c:pt>
                <c:pt idx="204">
                  <c:v>427.771251475101</c:v>
                </c:pt>
                <c:pt idx="205">
                  <c:v>433.51337519471599</c:v>
                </c:pt>
                <c:pt idx="206">
                  <c:v>431.95942924439902</c:v>
                </c:pt>
                <c:pt idx="207">
                  <c:v>429.51623438944199</c:v>
                </c:pt>
                <c:pt idx="208">
                  <c:v>431.12891422249299</c:v>
                </c:pt>
                <c:pt idx="209">
                  <c:v>436.17273571753799</c:v>
                </c:pt>
                <c:pt idx="210">
                  <c:v>434.09935871763201</c:v>
                </c:pt>
                <c:pt idx="211">
                  <c:v>437.571530187576</c:v>
                </c:pt>
                <c:pt idx="212">
                  <c:v>433.85611817651198</c:v>
                </c:pt>
                <c:pt idx="213">
                  <c:v>430.00094406812798</c:v>
                </c:pt>
                <c:pt idx="214">
                  <c:v>425.100373680095</c:v>
                </c:pt>
                <c:pt idx="215">
                  <c:v>424.42285823396401</c:v>
                </c:pt>
                <c:pt idx="216">
                  <c:v>424.730691029485</c:v>
                </c:pt>
                <c:pt idx="217">
                  <c:v>434.88549917184599</c:v>
                </c:pt>
                <c:pt idx="218">
                  <c:v>434.44102590285797</c:v>
                </c:pt>
                <c:pt idx="219">
                  <c:v>436.85306710638798</c:v>
                </c:pt>
                <c:pt idx="220">
                  <c:v>438.93618553782397</c:v>
                </c:pt>
                <c:pt idx="221">
                  <c:v>441.76025307308203</c:v>
                </c:pt>
                <c:pt idx="222">
                  <c:v>440.13337041142398</c:v>
                </c:pt>
                <c:pt idx="223">
                  <c:v>443.83288256471502</c:v>
                </c:pt>
                <c:pt idx="224">
                  <c:v>439.62348455598499</c:v>
                </c:pt>
                <c:pt idx="225">
                  <c:v>432.20548926345401</c:v>
                </c:pt>
                <c:pt idx="226">
                  <c:v>428.41701074526799</c:v>
                </c:pt>
                <c:pt idx="227">
                  <c:v>428.34568458402998</c:v>
                </c:pt>
                <c:pt idx="228">
                  <c:v>426.61924092409203</c:v>
                </c:pt>
                <c:pt idx="229">
                  <c:v>442.83432468867602</c:v>
                </c:pt>
                <c:pt idx="230">
                  <c:v>444.40047555758201</c:v>
                </c:pt>
                <c:pt idx="231">
                  <c:v>444.61018381073899</c:v>
                </c:pt>
                <c:pt idx="232">
                  <c:v>445.05078285730798</c:v>
                </c:pt>
                <c:pt idx="233">
                  <c:v>449.82286110061699</c:v>
                </c:pt>
                <c:pt idx="234">
                  <c:v>450.634796851857</c:v>
                </c:pt>
                <c:pt idx="235">
                  <c:v>453.53912583062498</c:v>
                </c:pt>
                <c:pt idx="236">
                  <c:v>453.79994964792098</c:v>
                </c:pt>
                <c:pt idx="237">
                  <c:v>444.244058994439</c:v>
                </c:pt>
                <c:pt idx="238">
                  <c:v>439.94022219457798</c:v>
                </c:pt>
                <c:pt idx="239">
                  <c:v>442.22245343914301</c:v>
                </c:pt>
                <c:pt idx="240">
                  <c:v>442.48203598467001</c:v>
                </c:pt>
                <c:pt idx="241">
                  <c:v>458.98499516191202</c:v>
                </c:pt>
                <c:pt idx="242">
                  <c:v>457.83298300105702</c:v>
                </c:pt>
                <c:pt idx="243">
                  <c:v>465.10752616110398</c:v>
                </c:pt>
                <c:pt idx="244">
                  <c:v>473.64027781192402</c:v>
                </c:pt>
                <c:pt idx="245">
                  <c:v>470.82304082439998</c:v>
                </c:pt>
                <c:pt idx="246">
                  <c:v>469.44872366337802</c:v>
                </c:pt>
                <c:pt idx="247">
                  <c:v>470.69230091954898</c:v>
                </c:pt>
                <c:pt idx="248">
                  <c:v>467.36810794774999</c:v>
                </c:pt>
                <c:pt idx="249">
                  <c:v>460.031607469893</c:v>
                </c:pt>
                <c:pt idx="250">
                  <c:v>455.67430194715598</c:v>
                </c:pt>
                <c:pt idx="251">
                  <c:v>461.64584157051502</c:v>
                </c:pt>
                <c:pt idx="252">
                  <c:v>462.56808769023797</c:v>
                </c:pt>
                <c:pt idx="253">
                  <c:v>478.29226903184798</c:v>
                </c:pt>
                <c:pt idx="254">
                  <c:v>475.85284652907399</c:v>
                </c:pt>
                <c:pt idx="255">
                  <c:v>476.304477750751</c:v>
                </c:pt>
                <c:pt idx="256">
                  <c:v>474.87983777520299</c:v>
                </c:pt>
                <c:pt idx="257">
                  <c:v>475.266532703547</c:v>
                </c:pt>
                <c:pt idx="258">
                  <c:v>472.36278380434999</c:v>
                </c:pt>
                <c:pt idx="259">
                  <c:v>475.72488995619398</c:v>
                </c:pt>
                <c:pt idx="260">
                  <c:v>474.57458687082402</c:v>
                </c:pt>
                <c:pt idx="261">
                  <c:v>470.12844329456101</c:v>
                </c:pt>
                <c:pt idx="262">
                  <c:v>466.02431633509599</c:v>
                </c:pt>
                <c:pt idx="263">
                  <c:v>466.10337291673801</c:v>
                </c:pt>
                <c:pt idx="264">
                  <c:v>467.69358662665798</c:v>
                </c:pt>
                <c:pt idx="265">
                  <c:v>491.684296367858</c:v>
                </c:pt>
                <c:pt idx="266">
                  <c:v>491.82191627234602</c:v>
                </c:pt>
                <c:pt idx="267">
                  <c:v>490.328158606513</c:v>
                </c:pt>
                <c:pt idx="268">
                  <c:v>489.96</c:v>
                </c:pt>
              </c:numCache>
            </c:numRef>
          </c:val>
          <c:smooth val="0"/>
          <c:extLst>
            <c:ext xmlns:c16="http://schemas.microsoft.com/office/drawing/2014/chart" uri="{C3380CC4-5D6E-409C-BE32-E72D297353CC}">
              <c16:uniqueId val="{00000001-D340-4217-91A8-54E6067BC83C}"/>
            </c:ext>
          </c:extLst>
        </c:ser>
        <c:ser>
          <c:idx val="1"/>
          <c:order val="1"/>
          <c:tx>
            <c:v>Jalisco mujeres</c:v>
          </c:tx>
          <c:spPr>
            <a:ln w="19050" cap="rnd">
              <a:solidFill>
                <a:srgbClr val="FFC000"/>
              </a:solidFill>
              <a:round/>
            </a:ln>
            <a:effectLst/>
          </c:spPr>
          <c:marker>
            <c:symbol val="none"/>
          </c:marker>
          <c:dLbls>
            <c:dLbl>
              <c:idx val="268"/>
              <c:layout>
                <c:manualLayout>
                  <c:x val="-0.10138582677165354"/>
                  <c:y val="0.21344561096529602"/>
                </c:manualLayout>
              </c:layout>
              <c:showLegendKey val="0"/>
              <c:showVal val="1"/>
              <c:showCatName val="0"/>
              <c:showSerName val="1"/>
              <c:showPercent val="0"/>
              <c:showBubbleSize val="0"/>
              <c:extLst>
                <c:ext xmlns:c15="http://schemas.microsoft.com/office/drawing/2012/chart" uri="{CE6537A1-D6FC-4f65-9D91-7224C49458BB}">
                  <c15:layout>
                    <c:manualLayout>
                      <c:w val="0.23986898512685914"/>
                      <c:h val="0.11560185185185186"/>
                    </c:manualLayout>
                  </c15:layout>
                </c:ext>
                <c:ext xmlns:c16="http://schemas.microsoft.com/office/drawing/2014/chart" uri="{C3380CC4-5D6E-409C-BE32-E72D297353CC}">
                  <c16:uniqueId val="{00000002-D340-4217-91A8-54E6067BC8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'F95-96'!$A$7:$A$275</c:f>
              <c:numCache>
                <c:formatCode>mm/dd/yyyy</c:formatCode>
                <c:ptCount val="26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numCache>
            </c:numRef>
          </c:cat>
          <c:val>
            <c:numRef>
              <c:f>'F95-96'!$K$7:$K$275</c:f>
              <c:numCache>
                <c:formatCode>0.0</c:formatCode>
                <c:ptCount val="269"/>
                <c:pt idx="0">
                  <c:v>245.920497563255</c:v>
                </c:pt>
                <c:pt idx="1">
                  <c:v>255.05742293914801</c:v>
                </c:pt>
                <c:pt idx="2">
                  <c:v>264.22166323246802</c:v>
                </c:pt>
                <c:pt idx="3">
                  <c:v>262.12882069784803</c:v>
                </c:pt>
                <c:pt idx="4">
                  <c:v>263.62389732021302</c:v>
                </c:pt>
                <c:pt idx="5">
                  <c:v>266.92186122741799</c:v>
                </c:pt>
                <c:pt idx="6">
                  <c:v>268.89993577020903</c:v>
                </c:pt>
                <c:pt idx="7">
                  <c:v>278.671201376932</c:v>
                </c:pt>
                <c:pt idx="8">
                  <c:v>277.89817906220702</c:v>
                </c:pt>
                <c:pt idx="9">
                  <c:v>277.50011750446203</c:v>
                </c:pt>
                <c:pt idx="10">
                  <c:v>280.95628656479101</c:v>
                </c:pt>
                <c:pt idx="11">
                  <c:v>278.473305668244</c:v>
                </c:pt>
                <c:pt idx="12">
                  <c:v>280.167351047875</c:v>
                </c:pt>
                <c:pt idx="13">
                  <c:v>289.466220325488</c:v>
                </c:pt>
                <c:pt idx="14">
                  <c:v>294.06289146631798</c:v>
                </c:pt>
                <c:pt idx="15">
                  <c:v>292.38461609583101</c:v>
                </c:pt>
                <c:pt idx="16">
                  <c:v>295.49385117275398</c:v>
                </c:pt>
                <c:pt idx="17">
                  <c:v>293.68805820931698</c:v>
                </c:pt>
                <c:pt idx="18">
                  <c:v>296.91373844470002</c:v>
                </c:pt>
                <c:pt idx="19">
                  <c:v>298.03097968336499</c:v>
                </c:pt>
                <c:pt idx="20">
                  <c:v>299.10729898802401</c:v>
                </c:pt>
                <c:pt idx="21">
                  <c:v>297.38861442236799</c:v>
                </c:pt>
                <c:pt idx="22">
                  <c:v>298.50644554873003</c:v>
                </c:pt>
                <c:pt idx="23">
                  <c:v>299.28113500215898</c:v>
                </c:pt>
                <c:pt idx="24">
                  <c:v>301.28653741823899</c:v>
                </c:pt>
                <c:pt idx="25">
                  <c:v>309.02133475299797</c:v>
                </c:pt>
                <c:pt idx="26">
                  <c:v>308.840127715694</c:v>
                </c:pt>
                <c:pt idx="27">
                  <c:v>309.67852264184398</c:v>
                </c:pt>
                <c:pt idx="28">
                  <c:v>308.23109720756997</c:v>
                </c:pt>
                <c:pt idx="29">
                  <c:v>312.04021495491099</c:v>
                </c:pt>
                <c:pt idx="30">
                  <c:v>310.269436791565</c:v>
                </c:pt>
                <c:pt idx="31">
                  <c:v>313.10485402673999</c:v>
                </c:pt>
                <c:pt idx="32">
                  <c:v>312.52164914648199</c:v>
                </c:pt>
                <c:pt idx="33">
                  <c:v>309.59303628559297</c:v>
                </c:pt>
                <c:pt idx="34">
                  <c:v>307.40848055470298</c:v>
                </c:pt>
                <c:pt idx="35">
                  <c:v>308.40176617195402</c:v>
                </c:pt>
                <c:pt idx="36">
                  <c:v>309.19530415611803</c:v>
                </c:pt>
                <c:pt idx="37">
                  <c:v>317.15910164993602</c:v>
                </c:pt>
                <c:pt idx="38">
                  <c:v>317.180859254528</c:v>
                </c:pt>
                <c:pt idx="39">
                  <c:v>316.95824053914498</c:v>
                </c:pt>
                <c:pt idx="40">
                  <c:v>317.84706250109798</c:v>
                </c:pt>
                <c:pt idx="41">
                  <c:v>324.700219261732</c:v>
                </c:pt>
                <c:pt idx="42">
                  <c:v>330.990230976943</c:v>
                </c:pt>
                <c:pt idx="43">
                  <c:v>331.36051852349601</c:v>
                </c:pt>
                <c:pt idx="44">
                  <c:v>330.124349693147</c:v>
                </c:pt>
                <c:pt idx="45">
                  <c:v>327.10746864223898</c:v>
                </c:pt>
                <c:pt idx="46">
                  <c:v>324.49998123821803</c:v>
                </c:pt>
                <c:pt idx="47">
                  <c:v>324.63050747162498</c:v>
                </c:pt>
                <c:pt idx="48">
                  <c:v>326.00887434908799</c:v>
                </c:pt>
                <c:pt idx="49">
                  <c:v>333.76399200668197</c:v>
                </c:pt>
                <c:pt idx="50">
                  <c:v>331.95162664599201</c:v>
                </c:pt>
                <c:pt idx="51">
                  <c:v>333.68460389137903</c:v>
                </c:pt>
                <c:pt idx="52">
                  <c:v>334.83162888231698</c:v>
                </c:pt>
                <c:pt idx="53">
                  <c:v>339.561565118884</c:v>
                </c:pt>
                <c:pt idx="54">
                  <c:v>338.95386369246802</c:v>
                </c:pt>
                <c:pt idx="55">
                  <c:v>339.58647179406898</c:v>
                </c:pt>
                <c:pt idx="56">
                  <c:v>338.09828669995699</c:v>
                </c:pt>
                <c:pt idx="57">
                  <c:v>334.81966165317101</c:v>
                </c:pt>
                <c:pt idx="58">
                  <c:v>331.74198363555797</c:v>
                </c:pt>
                <c:pt idx="59">
                  <c:v>331.13686430183799</c:v>
                </c:pt>
                <c:pt idx="60">
                  <c:v>331.904650410491</c:v>
                </c:pt>
                <c:pt idx="61">
                  <c:v>340.201053710986</c:v>
                </c:pt>
                <c:pt idx="62">
                  <c:v>339.13330780454902</c:v>
                </c:pt>
                <c:pt idx="63">
                  <c:v>343.28540474107302</c:v>
                </c:pt>
                <c:pt idx="64">
                  <c:v>342.702173998261</c:v>
                </c:pt>
                <c:pt idx="65">
                  <c:v>343.97601486021398</c:v>
                </c:pt>
                <c:pt idx="66">
                  <c:v>345.72484464072397</c:v>
                </c:pt>
                <c:pt idx="67">
                  <c:v>346.793154962014</c:v>
                </c:pt>
                <c:pt idx="68">
                  <c:v>347.29983229305998</c:v>
                </c:pt>
                <c:pt idx="69">
                  <c:v>344.79315438140497</c:v>
                </c:pt>
                <c:pt idx="70">
                  <c:v>342.12017562843101</c:v>
                </c:pt>
                <c:pt idx="71">
                  <c:v>342.19721713389498</c:v>
                </c:pt>
                <c:pt idx="72">
                  <c:v>341.53178886965202</c:v>
                </c:pt>
                <c:pt idx="73">
                  <c:v>347.27519323118003</c:v>
                </c:pt>
                <c:pt idx="74">
                  <c:v>346.78443415850398</c:v>
                </c:pt>
                <c:pt idx="75">
                  <c:v>349.23231717738997</c:v>
                </c:pt>
                <c:pt idx="76">
                  <c:v>350.924343933746</c:v>
                </c:pt>
                <c:pt idx="77">
                  <c:v>352.892339992448</c:v>
                </c:pt>
                <c:pt idx="78">
                  <c:v>352.60778131877601</c:v>
                </c:pt>
                <c:pt idx="79">
                  <c:v>354.742732939294</c:v>
                </c:pt>
                <c:pt idx="80">
                  <c:v>353.09977006820702</c:v>
                </c:pt>
                <c:pt idx="81">
                  <c:v>347.86839104092201</c:v>
                </c:pt>
                <c:pt idx="82">
                  <c:v>345.08775049158402</c:v>
                </c:pt>
                <c:pt idx="83">
                  <c:v>345.82556661178</c:v>
                </c:pt>
                <c:pt idx="84">
                  <c:v>346.43806672287201</c:v>
                </c:pt>
                <c:pt idx="85">
                  <c:v>353.38087930184201</c:v>
                </c:pt>
                <c:pt idx="86">
                  <c:v>352.62529782726199</c:v>
                </c:pt>
                <c:pt idx="87">
                  <c:v>352.68404706125199</c:v>
                </c:pt>
                <c:pt idx="88">
                  <c:v>354.61268369056199</c:v>
                </c:pt>
                <c:pt idx="89">
                  <c:v>357.02245707327501</c:v>
                </c:pt>
                <c:pt idx="90">
                  <c:v>357.51382178472699</c:v>
                </c:pt>
                <c:pt idx="91">
                  <c:v>361.26707183867899</c:v>
                </c:pt>
                <c:pt idx="92">
                  <c:v>359.63023541907899</c:v>
                </c:pt>
                <c:pt idx="93">
                  <c:v>353.74852333154797</c:v>
                </c:pt>
                <c:pt idx="94">
                  <c:v>351.22976199216401</c:v>
                </c:pt>
                <c:pt idx="95">
                  <c:v>351.864964540747</c:v>
                </c:pt>
                <c:pt idx="96">
                  <c:v>351.75337075188702</c:v>
                </c:pt>
                <c:pt idx="97">
                  <c:v>359.66941547829299</c:v>
                </c:pt>
                <c:pt idx="98">
                  <c:v>358.84298834324801</c:v>
                </c:pt>
                <c:pt idx="99">
                  <c:v>360.03044676695498</c:v>
                </c:pt>
                <c:pt idx="100">
                  <c:v>358.92089842604599</c:v>
                </c:pt>
                <c:pt idx="101">
                  <c:v>361.08198018865102</c:v>
                </c:pt>
                <c:pt idx="102">
                  <c:v>360.358362600872</c:v>
                </c:pt>
                <c:pt idx="103">
                  <c:v>361.25736081835203</c:v>
                </c:pt>
                <c:pt idx="104">
                  <c:v>359.66900944627702</c:v>
                </c:pt>
                <c:pt idx="105">
                  <c:v>354.83935370701403</c:v>
                </c:pt>
                <c:pt idx="106">
                  <c:v>352.13588110804898</c:v>
                </c:pt>
                <c:pt idx="107">
                  <c:v>351.776921930225</c:v>
                </c:pt>
                <c:pt idx="108">
                  <c:v>351.11824309382303</c:v>
                </c:pt>
                <c:pt idx="109">
                  <c:v>356.62024862170898</c:v>
                </c:pt>
                <c:pt idx="110">
                  <c:v>357.188351399309</c:v>
                </c:pt>
                <c:pt idx="111">
                  <c:v>355.42133175518802</c:v>
                </c:pt>
                <c:pt idx="112">
                  <c:v>354.54278127547002</c:v>
                </c:pt>
                <c:pt idx="113">
                  <c:v>358.19987003134599</c:v>
                </c:pt>
                <c:pt idx="114">
                  <c:v>357.71361107485001</c:v>
                </c:pt>
                <c:pt idx="115">
                  <c:v>358.52730423076503</c:v>
                </c:pt>
                <c:pt idx="116">
                  <c:v>357.68866907593201</c:v>
                </c:pt>
                <c:pt idx="117">
                  <c:v>355.73300359876703</c:v>
                </c:pt>
                <c:pt idx="118">
                  <c:v>352.264487416522</c:v>
                </c:pt>
                <c:pt idx="119">
                  <c:v>353.92842908405999</c:v>
                </c:pt>
                <c:pt idx="120">
                  <c:v>352.63802835482801</c:v>
                </c:pt>
                <c:pt idx="121">
                  <c:v>358.73682967611302</c:v>
                </c:pt>
                <c:pt idx="122">
                  <c:v>357.23679939666698</c:v>
                </c:pt>
                <c:pt idx="123">
                  <c:v>353.51847181242601</c:v>
                </c:pt>
                <c:pt idx="124">
                  <c:v>355.14323420409602</c:v>
                </c:pt>
                <c:pt idx="125">
                  <c:v>361.74335541496498</c:v>
                </c:pt>
                <c:pt idx="126">
                  <c:v>361.30882571631503</c:v>
                </c:pt>
                <c:pt idx="127">
                  <c:v>381.21601472624099</c:v>
                </c:pt>
                <c:pt idx="128">
                  <c:v>399.40518611383499</c:v>
                </c:pt>
                <c:pt idx="129">
                  <c:v>393.378427191725</c:v>
                </c:pt>
                <c:pt idx="130">
                  <c:v>381.45950512262101</c:v>
                </c:pt>
                <c:pt idx="131">
                  <c:v>377.196067048511</c:v>
                </c:pt>
                <c:pt idx="132">
                  <c:v>376.20729999616998</c:v>
                </c:pt>
                <c:pt idx="133">
                  <c:v>382.66242312607301</c:v>
                </c:pt>
                <c:pt idx="134">
                  <c:v>379.31410096799402</c:v>
                </c:pt>
                <c:pt idx="135">
                  <c:v>392.78685051039201</c:v>
                </c:pt>
                <c:pt idx="136">
                  <c:v>392.43510169400201</c:v>
                </c:pt>
                <c:pt idx="137">
                  <c:v>380.64208752478697</c:v>
                </c:pt>
                <c:pt idx="138">
                  <c:v>382.107820163501</c:v>
                </c:pt>
                <c:pt idx="139">
                  <c:v>388.69804069953199</c:v>
                </c:pt>
                <c:pt idx="140">
                  <c:v>387.54111954003201</c:v>
                </c:pt>
                <c:pt idx="141">
                  <c:v>402.82884479421398</c:v>
                </c:pt>
                <c:pt idx="142">
                  <c:v>398.752076690379</c:v>
                </c:pt>
                <c:pt idx="143">
                  <c:v>394.75146704012002</c:v>
                </c:pt>
                <c:pt idx="144">
                  <c:v>393.42863595819603</c:v>
                </c:pt>
                <c:pt idx="145">
                  <c:v>388.25767223564901</c:v>
                </c:pt>
                <c:pt idx="146">
                  <c:v>387.53153749871399</c:v>
                </c:pt>
                <c:pt idx="147">
                  <c:v>394.90706651268999</c:v>
                </c:pt>
                <c:pt idx="148">
                  <c:v>396.44296531408003</c:v>
                </c:pt>
                <c:pt idx="149">
                  <c:v>387.45210965559198</c:v>
                </c:pt>
                <c:pt idx="150">
                  <c:v>384.78047290597601</c:v>
                </c:pt>
                <c:pt idx="151">
                  <c:v>388.46944821886302</c:v>
                </c:pt>
                <c:pt idx="152">
                  <c:v>397.90782035201698</c:v>
                </c:pt>
                <c:pt idx="153">
                  <c:v>388.64917502818003</c:v>
                </c:pt>
                <c:pt idx="154">
                  <c:v>394.96948940667301</c:v>
                </c:pt>
                <c:pt idx="155">
                  <c:v>392.81535728065103</c:v>
                </c:pt>
                <c:pt idx="156">
                  <c:v>382.96253390179601</c:v>
                </c:pt>
                <c:pt idx="157">
                  <c:v>393.70222886949603</c:v>
                </c:pt>
                <c:pt idx="158">
                  <c:v>392.99251299899498</c:v>
                </c:pt>
                <c:pt idx="159">
                  <c:v>395.13113587371203</c:v>
                </c:pt>
                <c:pt idx="160">
                  <c:v>395.04722872211499</c:v>
                </c:pt>
                <c:pt idx="161">
                  <c:v>383.95539383617802</c:v>
                </c:pt>
                <c:pt idx="162">
                  <c:v>387.00093187792203</c:v>
                </c:pt>
                <c:pt idx="163">
                  <c:v>387.70666005163503</c:v>
                </c:pt>
                <c:pt idx="164">
                  <c:v>388.65899406249798</c:v>
                </c:pt>
                <c:pt idx="165">
                  <c:v>398.14499679253601</c:v>
                </c:pt>
                <c:pt idx="166">
                  <c:v>387.25699932126599</c:v>
                </c:pt>
                <c:pt idx="167">
                  <c:v>385.62390839336899</c:v>
                </c:pt>
                <c:pt idx="168">
                  <c:v>386.48181185815599</c:v>
                </c:pt>
                <c:pt idx="169">
                  <c:v>393.06246663916397</c:v>
                </c:pt>
                <c:pt idx="170">
                  <c:v>391.07123784008502</c:v>
                </c:pt>
                <c:pt idx="171">
                  <c:v>395.97460875444699</c:v>
                </c:pt>
                <c:pt idx="172">
                  <c:v>398.09651347633798</c:v>
                </c:pt>
                <c:pt idx="173">
                  <c:v>387.412166258117</c:v>
                </c:pt>
                <c:pt idx="174">
                  <c:v>389.32415360117801</c:v>
                </c:pt>
                <c:pt idx="175">
                  <c:v>388.78279968842099</c:v>
                </c:pt>
                <c:pt idx="176">
                  <c:v>388.83729364043103</c:v>
                </c:pt>
                <c:pt idx="177">
                  <c:v>397.64232547924098</c:v>
                </c:pt>
                <c:pt idx="178">
                  <c:v>388.14288485019898</c:v>
                </c:pt>
                <c:pt idx="179">
                  <c:v>386.708421338942</c:v>
                </c:pt>
                <c:pt idx="180">
                  <c:v>384.39297435023201</c:v>
                </c:pt>
                <c:pt idx="181">
                  <c:v>396.08552053786798</c:v>
                </c:pt>
                <c:pt idx="182">
                  <c:v>397.37026377920699</c:v>
                </c:pt>
                <c:pt idx="183">
                  <c:v>399.28819336159899</c:v>
                </c:pt>
                <c:pt idx="184">
                  <c:v>399.81322548369798</c:v>
                </c:pt>
                <c:pt idx="185">
                  <c:v>391.13740891680999</c:v>
                </c:pt>
                <c:pt idx="186">
                  <c:v>390.42755613931303</c:v>
                </c:pt>
                <c:pt idx="187">
                  <c:v>397.08453961094699</c:v>
                </c:pt>
                <c:pt idx="188">
                  <c:v>406.349959561795</c:v>
                </c:pt>
                <c:pt idx="189">
                  <c:v>398.321417940625</c:v>
                </c:pt>
                <c:pt idx="190">
                  <c:v>396.96731237770598</c:v>
                </c:pt>
                <c:pt idx="191">
                  <c:v>396.37838827081799</c:v>
                </c:pt>
                <c:pt idx="192">
                  <c:v>386.304143615388</c:v>
                </c:pt>
                <c:pt idx="193">
                  <c:v>395.10832086017598</c:v>
                </c:pt>
                <c:pt idx="194">
                  <c:v>394.63723639999699</c:v>
                </c:pt>
                <c:pt idx="195">
                  <c:v>400.29150205122602</c:v>
                </c:pt>
                <c:pt idx="196">
                  <c:v>399.17730883246901</c:v>
                </c:pt>
                <c:pt idx="197">
                  <c:v>394.27669945690002</c:v>
                </c:pt>
                <c:pt idx="198">
                  <c:v>395.35708045942101</c:v>
                </c:pt>
                <c:pt idx="199">
                  <c:v>395.36768340410902</c:v>
                </c:pt>
                <c:pt idx="200">
                  <c:v>401.00922241636198</c:v>
                </c:pt>
                <c:pt idx="201">
                  <c:v>399.725194423186</c:v>
                </c:pt>
                <c:pt idx="202">
                  <c:v>394.27049168572398</c:v>
                </c:pt>
                <c:pt idx="203">
                  <c:v>395.57677721121399</c:v>
                </c:pt>
                <c:pt idx="204">
                  <c:v>394.024706904911</c:v>
                </c:pt>
                <c:pt idx="205">
                  <c:v>396.84626694712898</c:v>
                </c:pt>
                <c:pt idx="206">
                  <c:v>395.34900052256802</c:v>
                </c:pt>
                <c:pt idx="207">
                  <c:v>394.18767278185402</c:v>
                </c:pt>
                <c:pt idx="208">
                  <c:v>394.44251230313199</c:v>
                </c:pt>
                <c:pt idx="209">
                  <c:v>390.27256975708701</c:v>
                </c:pt>
                <c:pt idx="210">
                  <c:v>387.19479770037299</c:v>
                </c:pt>
                <c:pt idx="211">
                  <c:v>388.51170879627398</c:v>
                </c:pt>
                <c:pt idx="212">
                  <c:v>385.79421286953402</c:v>
                </c:pt>
                <c:pt idx="213">
                  <c:v>393.24034527693402</c:v>
                </c:pt>
                <c:pt idx="214">
                  <c:v>389.65660244249898</c:v>
                </c:pt>
                <c:pt idx="215">
                  <c:v>389.09344543825102</c:v>
                </c:pt>
                <c:pt idx="216">
                  <c:v>388.57633611435602</c:v>
                </c:pt>
                <c:pt idx="217">
                  <c:v>392.28227458758403</c:v>
                </c:pt>
                <c:pt idx="218">
                  <c:v>391.305123911382</c:v>
                </c:pt>
                <c:pt idx="219">
                  <c:v>396.96474052427999</c:v>
                </c:pt>
                <c:pt idx="220">
                  <c:v>398.644119652808</c:v>
                </c:pt>
                <c:pt idx="221">
                  <c:v>391.43236325089401</c:v>
                </c:pt>
                <c:pt idx="222">
                  <c:v>389.257575488849</c:v>
                </c:pt>
                <c:pt idx="223">
                  <c:v>392.285148512859</c:v>
                </c:pt>
                <c:pt idx="224">
                  <c:v>389.04796978863999</c:v>
                </c:pt>
                <c:pt idx="225">
                  <c:v>383.72243388130801</c:v>
                </c:pt>
                <c:pt idx="226">
                  <c:v>380.94612411277598</c:v>
                </c:pt>
                <c:pt idx="227">
                  <c:v>378.87803446624201</c:v>
                </c:pt>
                <c:pt idx="228">
                  <c:v>376.83917831488998</c:v>
                </c:pt>
                <c:pt idx="229">
                  <c:v>393.96378709702401</c:v>
                </c:pt>
                <c:pt idx="230">
                  <c:v>395.87951008449801</c:v>
                </c:pt>
                <c:pt idx="231">
                  <c:v>400.95708057907098</c:v>
                </c:pt>
                <c:pt idx="232">
                  <c:v>401.51422095797398</c:v>
                </c:pt>
                <c:pt idx="233">
                  <c:v>397.76989044201002</c:v>
                </c:pt>
                <c:pt idx="234">
                  <c:v>396.75556636559901</c:v>
                </c:pt>
                <c:pt idx="235">
                  <c:v>396.38942094958901</c:v>
                </c:pt>
                <c:pt idx="236">
                  <c:v>396.501034532652</c:v>
                </c:pt>
                <c:pt idx="237">
                  <c:v>389.965900983241</c:v>
                </c:pt>
                <c:pt idx="238">
                  <c:v>387.30600336832401</c:v>
                </c:pt>
                <c:pt idx="239">
                  <c:v>389.56217891519401</c:v>
                </c:pt>
                <c:pt idx="240">
                  <c:v>389.82895453773102</c:v>
                </c:pt>
                <c:pt idx="241">
                  <c:v>407.31201452366003</c:v>
                </c:pt>
                <c:pt idx="242">
                  <c:v>406.54321118169298</c:v>
                </c:pt>
                <c:pt idx="243">
                  <c:v>416.23572979651402</c:v>
                </c:pt>
                <c:pt idx="244">
                  <c:v>423.43408850645397</c:v>
                </c:pt>
                <c:pt idx="245">
                  <c:v>415.90468642263698</c:v>
                </c:pt>
                <c:pt idx="246">
                  <c:v>413.77673852149599</c:v>
                </c:pt>
                <c:pt idx="247">
                  <c:v>411.841708424854</c:v>
                </c:pt>
                <c:pt idx="248">
                  <c:v>409.19629024632201</c:v>
                </c:pt>
                <c:pt idx="249">
                  <c:v>404.19401261631202</c:v>
                </c:pt>
                <c:pt idx="250">
                  <c:v>400.46427574604201</c:v>
                </c:pt>
                <c:pt idx="251">
                  <c:v>406.06677638347901</c:v>
                </c:pt>
                <c:pt idx="252">
                  <c:v>406.48147211977602</c:v>
                </c:pt>
                <c:pt idx="253">
                  <c:v>420.83098802286497</c:v>
                </c:pt>
                <c:pt idx="254">
                  <c:v>418.80714761015997</c:v>
                </c:pt>
                <c:pt idx="255">
                  <c:v>422.83798209686603</c:v>
                </c:pt>
                <c:pt idx="256">
                  <c:v>420.87706257242201</c:v>
                </c:pt>
                <c:pt idx="257">
                  <c:v>413.238801803966</c:v>
                </c:pt>
                <c:pt idx="258">
                  <c:v>409.47728353005698</c:v>
                </c:pt>
                <c:pt idx="259">
                  <c:v>409.82733282313802</c:v>
                </c:pt>
                <c:pt idx="260">
                  <c:v>408.95107103662002</c:v>
                </c:pt>
                <c:pt idx="261">
                  <c:v>406.50925018106301</c:v>
                </c:pt>
                <c:pt idx="262">
                  <c:v>403.17407204852799</c:v>
                </c:pt>
                <c:pt idx="263">
                  <c:v>402.08340902090998</c:v>
                </c:pt>
                <c:pt idx="264">
                  <c:v>402.91636682920199</c:v>
                </c:pt>
                <c:pt idx="265">
                  <c:v>422.92671225911403</c:v>
                </c:pt>
                <c:pt idx="266">
                  <c:v>421.94457972281299</c:v>
                </c:pt>
                <c:pt idx="267">
                  <c:v>422.47307151357802</c:v>
                </c:pt>
                <c:pt idx="268">
                  <c:v>421.67</c:v>
                </c:pt>
              </c:numCache>
            </c:numRef>
          </c:val>
          <c:smooth val="0"/>
          <c:extLst>
            <c:ext xmlns:c16="http://schemas.microsoft.com/office/drawing/2014/chart" uri="{C3380CC4-5D6E-409C-BE32-E72D297353CC}">
              <c16:uniqueId val="{00000003-D340-4217-91A8-54E6067BC83C}"/>
            </c:ext>
          </c:extLst>
        </c:ser>
        <c:ser>
          <c:idx val="2"/>
          <c:order val="2"/>
          <c:tx>
            <c:v>Nacional hombres</c:v>
          </c:tx>
          <c:spPr>
            <a:ln w="19050" cap="rnd">
              <a:solidFill>
                <a:srgbClr val="393D3F"/>
              </a:solidFill>
              <a:round/>
            </a:ln>
            <a:effectLst/>
          </c:spPr>
          <c:marker>
            <c:symbol val="none"/>
          </c:marker>
          <c:dLbls>
            <c:dLbl>
              <c:idx val="267"/>
              <c:layout>
                <c:manualLayout>
                  <c:x val="-0.23047331583552066"/>
                  <c:y val="-1.7198891805191019E-2"/>
                </c:manualLayout>
              </c:layout>
              <c:showLegendKey val="0"/>
              <c:showVal val="1"/>
              <c:showCatName val="0"/>
              <c:showSerName val="1"/>
              <c:showPercent val="0"/>
              <c:showBubbleSize val="0"/>
              <c:extLst>
                <c:ext xmlns:c15="http://schemas.microsoft.com/office/drawing/2012/chart" uri="{CE6537A1-D6FC-4f65-9D91-7224C49458BB}">
                  <c15:layout>
                    <c:manualLayout>
                      <c:w val="0.28701377952755913"/>
                      <c:h val="0.11560185185185186"/>
                    </c:manualLayout>
                  </c15:layout>
                </c:ext>
                <c:ext xmlns:c16="http://schemas.microsoft.com/office/drawing/2014/chart" uri="{C3380CC4-5D6E-409C-BE32-E72D297353CC}">
                  <c16:uniqueId val="{00000004-D340-4217-91A8-54E6067BC8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'F95-96'!$A$7:$A$275</c:f>
              <c:numCache>
                <c:formatCode>mm/dd/yyyy</c:formatCode>
                <c:ptCount val="26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numCache>
            </c:numRef>
          </c:cat>
          <c:val>
            <c:numRef>
              <c:f>'F95-96'!$L$7:$L$275</c:f>
              <c:numCache>
                <c:formatCode>0.0</c:formatCode>
                <c:ptCount val="269"/>
                <c:pt idx="0">
                  <c:v>355.56970334658303</c:v>
                </c:pt>
                <c:pt idx="1">
                  <c:v>375.245772141972</c:v>
                </c:pt>
                <c:pt idx="2">
                  <c:v>366.82943037438901</c:v>
                </c:pt>
                <c:pt idx="3">
                  <c:v>370.34641168968898</c:v>
                </c:pt>
                <c:pt idx="4">
                  <c:v>373.17948475999299</c:v>
                </c:pt>
                <c:pt idx="5">
                  <c:v>378.72131874328898</c:v>
                </c:pt>
                <c:pt idx="6">
                  <c:v>379.649540455997</c:v>
                </c:pt>
                <c:pt idx="7">
                  <c:v>375.26231101635199</c:v>
                </c:pt>
                <c:pt idx="8">
                  <c:v>373.547696541606</c:v>
                </c:pt>
                <c:pt idx="9">
                  <c:v>373.09775280387203</c:v>
                </c:pt>
                <c:pt idx="10">
                  <c:v>373.88602018808098</c:v>
                </c:pt>
                <c:pt idx="11">
                  <c:v>371.85387857478798</c:v>
                </c:pt>
                <c:pt idx="12">
                  <c:v>376.09897281165701</c:v>
                </c:pt>
                <c:pt idx="13">
                  <c:v>395.01606473320101</c:v>
                </c:pt>
                <c:pt idx="14">
                  <c:v>387.21433042691598</c:v>
                </c:pt>
                <c:pt idx="15">
                  <c:v>390.53859911912002</c:v>
                </c:pt>
                <c:pt idx="16">
                  <c:v>393.89337743137997</c:v>
                </c:pt>
                <c:pt idx="17">
                  <c:v>394.21907871982103</c:v>
                </c:pt>
                <c:pt idx="18">
                  <c:v>400.58740460294501</c:v>
                </c:pt>
                <c:pt idx="19">
                  <c:v>396.40060188090598</c:v>
                </c:pt>
                <c:pt idx="20">
                  <c:v>395.04230959954299</c:v>
                </c:pt>
                <c:pt idx="21">
                  <c:v>393.33368870778901</c:v>
                </c:pt>
                <c:pt idx="22">
                  <c:v>392.67152931555398</c:v>
                </c:pt>
                <c:pt idx="23">
                  <c:v>391.12592669272999</c:v>
                </c:pt>
                <c:pt idx="24">
                  <c:v>397.07639774067002</c:v>
                </c:pt>
                <c:pt idx="25">
                  <c:v>412.85914885010698</c:v>
                </c:pt>
                <c:pt idx="26">
                  <c:v>411.22476248825302</c:v>
                </c:pt>
                <c:pt idx="27">
                  <c:v>405.16233997708702</c:v>
                </c:pt>
                <c:pt idx="28">
                  <c:v>401.36313732907098</c:v>
                </c:pt>
                <c:pt idx="29">
                  <c:v>408.59561254749798</c:v>
                </c:pt>
                <c:pt idx="30">
                  <c:v>406.893136830461</c:v>
                </c:pt>
                <c:pt idx="31">
                  <c:v>407.31092278697901</c:v>
                </c:pt>
                <c:pt idx="32">
                  <c:v>404.97983436874898</c:v>
                </c:pt>
                <c:pt idx="33">
                  <c:v>401.42929128024099</c:v>
                </c:pt>
                <c:pt idx="34">
                  <c:v>398.314018691569</c:v>
                </c:pt>
                <c:pt idx="35">
                  <c:v>398.64626822891302</c:v>
                </c:pt>
                <c:pt idx="36">
                  <c:v>398.98068931197702</c:v>
                </c:pt>
                <c:pt idx="37">
                  <c:v>414.730891888526</c:v>
                </c:pt>
                <c:pt idx="38">
                  <c:v>412.86180111452001</c:v>
                </c:pt>
                <c:pt idx="39">
                  <c:v>408.61690045936399</c:v>
                </c:pt>
                <c:pt idx="40">
                  <c:v>408.54567633175901</c:v>
                </c:pt>
                <c:pt idx="41">
                  <c:v>417.61891601907303</c:v>
                </c:pt>
                <c:pt idx="42">
                  <c:v>417.31896514505701</c:v>
                </c:pt>
                <c:pt idx="43">
                  <c:v>421.43086046668202</c:v>
                </c:pt>
                <c:pt idx="44">
                  <c:v>419.90302029143902</c:v>
                </c:pt>
                <c:pt idx="45">
                  <c:v>413.45303055511602</c:v>
                </c:pt>
                <c:pt idx="46">
                  <c:v>410.419754547092</c:v>
                </c:pt>
                <c:pt idx="47">
                  <c:v>410.49966537137402</c:v>
                </c:pt>
                <c:pt idx="48">
                  <c:v>411.00918254279298</c:v>
                </c:pt>
                <c:pt idx="49">
                  <c:v>424.99729295626599</c:v>
                </c:pt>
                <c:pt idx="50">
                  <c:v>421.82424061890299</c:v>
                </c:pt>
                <c:pt idx="51">
                  <c:v>416.21521395994802</c:v>
                </c:pt>
                <c:pt idx="52">
                  <c:v>416.33796511245299</c:v>
                </c:pt>
                <c:pt idx="53">
                  <c:v>426.32074790704098</c:v>
                </c:pt>
                <c:pt idx="54">
                  <c:v>425.48843123432903</c:v>
                </c:pt>
                <c:pt idx="55">
                  <c:v>427.73435855794997</c:v>
                </c:pt>
                <c:pt idx="56">
                  <c:v>424.196001811553</c:v>
                </c:pt>
                <c:pt idx="57">
                  <c:v>417.61794951916602</c:v>
                </c:pt>
                <c:pt idx="58">
                  <c:v>413.69856534038502</c:v>
                </c:pt>
                <c:pt idx="59">
                  <c:v>412.10957549233001</c:v>
                </c:pt>
                <c:pt idx="60">
                  <c:v>413.12484078499199</c:v>
                </c:pt>
                <c:pt idx="61">
                  <c:v>429.95446203473699</c:v>
                </c:pt>
                <c:pt idx="62">
                  <c:v>427.16383153168698</c:v>
                </c:pt>
                <c:pt idx="63">
                  <c:v>424.03425615869901</c:v>
                </c:pt>
                <c:pt idx="64">
                  <c:v>422.26315689182098</c:v>
                </c:pt>
                <c:pt idx="65">
                  <c:v>430.28832473827299</c:v>
                </c:pt>
                <c:pt idx="66">
                  <c:v>430.51674571349798</c:v>
                </c:pt>
                <c:pt idx="67">
                  <c:v>433.445373879133</c:v>
                </c:pt>
                <c:pt idx="68">
                  <c:v>431.19006383623099</c:v>
                </c:pt>
                <c:pt idx="69">
                  <c:v>425.90418059672697</c:v>
                </c:pt>
                <c:pt idx="70">
                  <c:v>423.03260298202201</c:v>
                </c:pt>
                <c:pt idx="71">
                  <c:v>423.68139117020002</c:v>
                </c:pt>
                <c:pt idx="72">
                  <c:v>423.38071519889098</c:v>
                </c:pt>
                <c:pt idx="73">
                  <c:v>437.77685084380602</c:v>
                </c:pt>
                <c:pt idx="74">
                  <c:v>435.97349743487803</c:v>
                </c:pt>
                <c:pt idx="75">
                  <c:v>431.86885762060501</c:v>
                </c:pt>
                <c:pt idx="76">
                  <c:v>432.20921233177103</c:v>
                </c:pt>
                <c:pt idx="77">
                  <c:v>440.68176159744002</c:v>
                </c:pt>
                <c:pt idx="78">
                  <c:v>439.14609781870598</c:v>
                </c:pt>
                <c:pt idx="79">
                  <c:v>442.63374159315998</c:v>
                </c:pt>
                <c:pt idx="80">
                  <c:v>438.94349495659799</c:v>
                </c:pt>
                <c:pt idx="81">
                  <c:v>431.05388523650902</c:v>
                </c:pt>
                <c:pt idx="82">
                  <c:v>427.13181763928401</c:v>
                </c:pt>
                <c:pt idx="83">
                  <c:v>428.56553992712401</c:v>
                </c:pt>
                <c:pt idx="84">
                  <c:v>428.605822674943</c:v>
                </c:pt>
                <c:pt idx="85">
                  <c:v>443.37002091974699</c:v>
                </c:pt>
                <c:pt idx="86">
                  <c:v>440.79596053148202</c:v>
                </c:pt>
                <c:pt idx="87">
                  <c:v>436.39118674671198</c:v>
                </c:pt>
                <c:pt idx="88">
                  <c:v>436.72829168048497</c:v>
                </c:pt>
                <c:pt idx="89">
                  <c:v>445.122395038006</c:v>
                </c:pt>
                <c:pt idx="90">
                  <c:v>444.243636436646</c:v>
                </c:pt>
                <c:pt idx="91">
                  <c:v>446.14203633201402</c:v>
                </c:pt>
                <c:pt idx="92">
                  <c:v>442.92582671648199</c:v>
                </c:pt>
                <c:pt idx="93">
                  <c:v>436.23265644328501</c:v>
                </c:pt>
                <c:pt idx="94">
                  <c:v>432.32323393538798</c:v>
                </c:pt>
                <c:pt idx="95">
                  <c:v>432.91251255294202</c:v>
                </c:pt>
                <c:pt idx="96">
                  <c:v>432.93151138317</c:v>
                </c:pt>
                <c:pt idx="97">
                  <c:v>447.16506429915898</c:v>
                </c:pt>
                <c:pt idx="98">
                  <c:v>444.78910034923501</c:v>
                </c:pt>
                <c:pt idx="99">
                  <c:v>441.29576895714803</c:v>
                </c:pt>
                <c:pt idx="100">
                  <c:v>439.07058783498599</c:v>
                </c:pt>
                <c:pt idx="101">
                  <c:v>446.58215751819699</c:v>
                </c:pt>
                <c:pt idx="102">
                  <c:v>444.39586942621997</c:v>
                </c:pt>
                <c:pt idx="103">
                  <c:v>446.20479013594502</c:v>
                </c:pt>
                <c:pt idx="104">
                  <c:v>442.88689784655702</c:v>
                </c:pt>
                <c:pt idx="105">
                  <c:v>436.52873189657902</c:v>
                </c:pt>
                <c:pt idx="106">
                  <c:v>432.562196597585</c:v>
                </c:pt>
                <c:pt idx="107">
                  <c:v>430.263603798085</c:v>
                </c:pt>
                <c:pt idx="108">
                  <c:v>429.43120972626798</c:v>
                </c:pt>
                <c:pt idx="109">
                  <c:v>444.85780026088003</c:v>
                </c:pt>
                <c:pt idx="110">
                  <c:v>444.15549725528899</c:v>
                </c:pt>
                <c:pt idx="111">
                  <c:v>434.55723637378702</c:v>
                </c:pt>
                <c:pt idx="112">
                  <c:v>433.21351676558902</c:v>
                </c:pt>
                <c:pt idx="113">
                  <c:v>441.17048027307902</c:v>
                </c:pt>
                <c:pt idx="114">
                  <c:v>439.240640047444</c:v>
                </c:pt>
                <c:pt idx="115">
                  <c:v>440.70840963933898</c:v>
                </c:pt>
                <c:pt idx="116">
                  <c:v>438.23498512401</c:v>
                </c:pt>
                <c:pt idx="117">
                  <c:v>432.486126866257</c:v>
                </c:pt>
                <c:pt idx="118">
                  <c:v>427.087136330497</c:v>
                </c:pt>
                <c:pt idx="119">
                  <c:v>426.16768915594503</c:v>
                </c:pt>
                <c:pt idx="120">
                  <c:v>425.28651190515899</c:v>
                </c:pt>
                <c:pt idx="121">
                  <c:v>438.99636917847499</c:v>
                </c:pt>
                <c:pt idx="122">
                  <c:v>435.09779983982799</c:v>
                </c:pt>
                <c:pt idx="123">
                  <c:v>425.63591128422797</c:v>
                </c:pt>
                <c:pt idx="124">
                  <c:v>426.66662434773099</c:v>
                </c:pt>
                <c:pt idx="125">
                  <c:v>437.70331952627799</c:v>
                </c:pt>
                <c:pt idx="126">
                  <c:v>436.34631387280001</c:v>
                </c:pt>
                <c:pt idx="127">
                  <c:v>440.850901660342</c:v>
                </c:pt>
                <c:pt idx="128">
                  <c:v>438.45696293462697</c:v>
                </c:pt>
                <c:pt idx="129">
                  <c:v>430.71470368013598</c:v>
                </c:pt>
                <c:pt idx="130">
                  <c:v>427.01056522653403</c:v>
                </c:pt>
                <c:pt idx="131">
                  <c:v>424.55620897217</c:v>
                </c:pt>
                <c:pt idx="132">
                  <c:v>423.93051967512201</c:v>
                </c:pt>
                <c:pt idx="133">
                  <c:v>440.66345707159701</c:v>
                </c:pt>
                <c:pt idx="134">
                  <c:v>437.01843744057902</c:v>
                </c:pt>
                <c:pt idx="135">
                  <c:v>432.73560248756598</c:v>
                </c:pt>
                <c:pt idx="136">
                  <c:v>433.72726477678299</c:v>
                </c:pt>
                <c:pt idx="137">
                  <c:v>442.02767648881502</c:v>
                </c:pt>
                <c:pt idx="138">
                  <c:v>440.57091140638801</c:v>
                </c:pt>
                <c:pt idx="139">
                  <c:v>443.44244104829102</c:v>
                </c:pt>
                <c:pt idx="140">
                  <c:v>440.74556537063199</c:v>
                </c:pt>
                <c:pt idx="141">
                  <c:v>434.67976089039399</c:v>
                </c:pt>
                <c:pt idx="142">
                  <c:v>430.04133470255903</c:v>
                </c:pt>
                <c:pt idx="143">
                  <c:v>427.88228190038097</c:v>
                </c:pt>
                <c:pt idx="144">
                  <c:v>425.38869488303902</c:v>
                </c:pt>
                <c:pt idx="145">
                  <c:v>439.62340049909102</c:v>
                </c:pt>
                <c:pt idx="146">
                  <c:v>437.56191746886401</c:v>
                </c:pt>
                <c:pt idx="147">
                  <c:v>433.15811318729101</c:v>
                </c:pt>
                <c:pt idx="148">
                  <c:v>435.16924836285801</c:v>
                </c:pt>
                <c:pt idx="149">
                  <c:v>442.660901056603</c:v>
                </c:pt>
                <c:pt idx="150">
                  <c:v>439.24289419617202</c:v>
                </c:pt>
                <c:pt idx="151">
                  <c:v>442.52056879451197</c:v>
                </c:pt>
                <c:pt idx="152">
                  <c:v>439.77597143013202</c:v>
                </c:pt>
                <c:pt idx="153">
                  <c:v>431.945629923517</c:v>
                </c:pt>
                <c:pt idx="154">
                  <c:v>428.40942242543503</c:v>
                </c:pt>
                <c:pt idx="155">
                  <c:v>426.76607435211997</c:v>
                </c:pt>
                <c:pt idx="156">
                  <c:v>427.33160742628303</c:v>
                </c:pt>
                <c:pt idx="157">
                  <c:v>443.80734145037599</c:v>
                </c:pt>
                <c:pt idx="158">
                  <c:v>440.682460594433</c:v>
                </c:pt>
                <c:pt idx="159">
                  <c:v>433.35630755159701</c:v>
                </c:pt>
                <c:pt idx="160">
                  <c:v>432.686921759158</c:v>
                </c:pt>
                <c:pt idx="161">
                  <c:v>438.98367496850199</c:v>
                </c:pt>
                <c:pt idx="162">
                  <c:v>438.74709793946897</c:v>
                </c:pt>
                <c:pt idx="163">
                  <c:v>442.342427689234</c:v>
                </c:pt>
                <c:pt idx="164">
                  <c:v>440.20163759206002</c:v>
                </c:pt>
                <c:pt idx="165">
                  <c:v>433.44675504220697</c:v>
                </c:pt>
                <c:pt idx="166">
                  <c:v>429.33073825633198</c:v>
                </c:pt>
                <c:pt idx="167">
                  <c:v>427.07699186229098</c:v>
                </c:pt>
                <c:pt idx="168">
                  <c:v>426.40052730363402</c:v>
                </c:pt>
                <c:pt idx="169">
                  <c:v>440.83201329570102</c:v>
                </c:pt>
                <c:pt idx="170">
                  <c:v>439.40444343554498</c:v>
                </c:pt>
                <c:pt idx="171">
                  <c:v>434.464438403565</c:v>
                </c:pt>
                <c:pt idx="172">
                  <c:v>436.27366427132</c:v>
                </c:pt>
                <c:pt idx="173">
                  <c:v>442.43215371961497</c:v>
                </c:pt>
                <c:pt idx="174">
                  <c:v>441.02480338683802</c:v>
                </c:pt>
                <c:pt idx="175">
                  <c:v>444.96544966718102</c:v>
                </c:pt>
                <c:pt idx="176">
                  <c:v>441.85605036561998</c:v>
                </c:pt>
                <c:pt idx="177">
                  <c:v>434.16885129525099</c:v>
                </c:pt>
                <c:pt idx="178">
                  <c:v>429.36718792057201</c:v>
                </c:pt>
                <c:pt idx="179">
                  <c:v>429.48263623662001</c:v>
                </c:pt>
                <c:pt idx="180">
                  <c:v>428.44117799306201</c:v>
                </c:pt>
                <c:pt idx="181">
                  <c:v>445.24949708922497</c:v>
                </c:pt>
                <c:pt idx="182">
                  <c:v>443.45120599263902</c:v>
                </c:pt>
                <c:pt idx="183">
                  <c:v>438.13755733953599</c:v>
                </c:pt>
                <c:pt idx="184">
                  <c:v>439.509816218303</c:v>
                </c:pt>
                <c:pt idx="185">
                  <c:v>448.2028802323</c:v>
                </c:pt>
                <c:pt idx="186">
                  <c:v>445.70565221331202</c:v>
                </c:pt>
                <c:pt idx="187">
                  <c:v>450.73076477059101</c:v>
                </c:pt>
                <c:pt idx="188">
                  <c:v>448.48289252458898</c:v>
                </c:pt>
                <c:pt idx="189">
                  <c:v>440.159415698256</c:v>
                </c:pt>
                <c:pt idx="190">
                  <c:v>436.29012760857898</c:v>
                </c:pt>
                <c:pt idx="191">
                  <c:v>436.50935025603502</c:v>
                </c:pt>
                <c:pt idx="192">
                  <c:v>436.23036573046301</c:v>
                </c:pt>
                <c:pt idx="193">
                  <c:v>450.42672946935397</c:v>
                </c:pt>
                <c:pt idx="194">
                  <c:v>447.30577199073502</c:v>
                </c:pt>
                <c:pt idx="195">
                  <c:v>443.24850020696999</c:v>
                </c:pt>
                <c:pt idx="196">
                  <c:v>443.47043494928897</c:v>
                </c:pt>
                <c:pt idx="197">
                  <c:v>453.16094966081698</c:v>
                </c:pt>
                <c:pt idx="198">
                  <c:v>451.60674170841997</c:v>
                </c:pt>
                <c:pt idx="199">
                  <c:v>454.85696941905701</c:v>
                </c:pt>
                <c:pt idx="200">
                  <c:v>451.74910993957502</c:v>
                </c:pt>
                <c:pt idx="201">
                  <c:v>442.88380323336997</c:v>
                </c:pt>
                <c:pt idx="202">
                  <c:v>438.39136374978602</c:v>
                </c:pt>
                <c:pt idx="203">
                  <c:v>437.98402130305902</c:v>
                </c:pt>
                <c:pt idx="204">
                  <c:v>438.08816475093499</c:v>
                </c:pt>
                <c:pt idx="205">
                  <c:v>447.219981656855</c:v>
                </c:pt>
                <c:pt idx="206">
                  <c:v>444.94567315133702</c:v>
                </c:pt>
                <c:pt idx="207">
                  <c:v>439.85972300451601</c:v>
                </c:pt>
                <c:pt idx="208">
                  <c:v>439.99479468633899</c:v>
                </c:pt>
                <c:pt idx="209">
                  <c:v>448.54371681829798</c:v>
                </c:pt>
                <c:pt idx="210">
                  <c:v>445.87956579709498</c:v>
                </c:pt>
                <c:pt idx="211">
                  <c:v>448.77506470318201</c:v>
                </c:pt>
                <c:pt idx="212">
                  <c:v>444.87844964812098</c:v>
                </c:pt>
                <c:pt idx="213">
                  <c:v>437.87103122383502</c:v>
                </c:pt>
                <c:pt idx="214">
                  <c:v>433.483444001007</c:v>
                </c:pt>
                <c:pt idx="215">
                  <c:v>431.50852625354503</c:v>
                </c:pt>
                <c:pt idx="216">
                  <c:v>433.42199634230298</c:v>
                </c:pt>
                <c:pt idx="217">
                  <c:v>445.92760933246302</c:v>
                </c:pt>
                <c:pt idx="218">
                  <c:v>446.11123039532799</c:v>
                </c:pt>
                <c:pt idx="219">
                  <c:v>444.090035947464</c:v>
                </c:pt>
                <c:pt idx="220">
                  <c:v>445.55202822774402</c:v>
                </c:pt>
                <c:pt idx="221">
                  <c:v>453.32932182949202</c:v>
                </c:pt>
                <c:pt idx="222">
                  <c:v>451.56066962939798</c:v>
                </c:pt>
                <c:pt idx="223">
                  <c:v>454.47374720596099</c:v>
                </c:pt>
                <c:pt idx="224">
                  <c:v>449.95017036182003</c:v>
                </c:pt>
                <c:pt idx="225">
                  <c:v>442.40488758088298</c:v>
                </c:pt>
                <c:pt idx="226">
                  <c:v>438.575732847003</c:v>
                </c:pt>
                <c:pt idx="227">
                  <c:v>437.710174090691</c:v>
                </c:pt>
                <c:pt idx="228">
                  <c:v>437.16159105028203</c:v>
                </c:pt>
                <c:pt idx="229">
                  <c:v>457.99579091826001</c:v>
                </c:pt>
                <c:pt idx="230">
                  <c:v>459.82404815723902</c:v>
                </c:pt>
                <c:pt idx="231">
                  <c:v>456.61216030770402</c:v>
                </c:pt>
                <c:pt idx="232">
                  <c:v>457.39644956582998</c:v>
                </c:pt>
                <c:pt idx="233">
                  <c:v>464.65</c:v>
                </c:pt>
                <c:pt idx="234">
                  <c:v>463.47599395928302</c:v>
                </c:pt>
                <c:pt idx="235">
                  <c:v>467.53235632239301</c:v>
                </c:pt>
                <c:pt idx="236">
                  <c:v>466.39708758560801</c:v>
                </c:pt>
                <c:pt idx="237">
                  <c:v>458.10997816089701</c:v>
                </c:pt>
                <c:pt idx="238">
                  <c:v>453.95135182721998</c:v>
                </c:pt>
                <c:pt idx="239">
                  <c:v>453.46092666071797</c:v>
                </c:pt>
                <c:pt idx="240">
                  <c:v>454.13710404591501</c:v>
                </c:pt>
                <c:pt idx="241">
                  <c:v>472.58135597997102</c:v>
                </c:pt>
                <c:pt idx="242">
                  <c:v>472.175583362179</c:v>
                </c:pt>
                <c:pt idx="243">
                  <c:v>474.21020919522999</c:v>
                </c:pt>
                <c:pt idx="244">
                  <c:v>485.15514443761498</c:v>
                </c:pt>
                <c:pt idx="245">
                  <c:v>489.03053503136698</c:v>
                </c:pt>
                <c:pt idx="246">
                  <c:v>484.52395932285998</c:v>
                </c:pt>
                <c:pt idx="247">
                  <c:v>478.922838501917</c:v>
                </c:pt>
                <c:pt idx="248">
                  <c:v>475.37597272567098</c:v>
                </c:pt>
                <c:pt idx="249">
                  <c:v>472.82609338291098</c:v>
                </c:pt>
                <c:pt idx="250">
                  <c:v>468.53553919135101</c:v>
                </c:pt>
                <c:pt idx="251">
                  <c:v>472.843780223414</c:v>
                </c:pt>
                <c:pt idx="252">
                  <c:v>473.81194498082698</c:v>
                </c:pt>
                <c:pt idx="253">
                  <c:v>492.80557236185501</c:v>
                </c:pt>
                <c:pt idx="254">
                  <c:v>490.69976033974399</c:v>
                </c:pt>
                <c:pt idx="255">
                  <c:v>483.74808565245399</c:v>
                </c:pt>
                <c:pt idx="256">
                  <c:v>482.55760023174997</c:v>
                </c:pt>
                <c:pt idx="257">
                  <c:v>489.18301078999099</c:v>
                </c:pt>
                <c:pt idx="258">
                  <c:v>485.68172538887598</c:v>
                </c:pt>
                <c:pt idx="259">
                  <c:v>487.48889507573801</c:v>
                </c:pt>
                <c:pt idx="260">
                  <c:v>485.23429810621701</c:v>
                </c:pt>
                <c:pt idx="261">
                  <c:v>479.15214326227499</c:v>
                </c:pt>
                <c:pt idx="262">
                  <c:v>474.983507844342</c:v>
                </c:pt>
                <c:pt idx="263">
                  <c:v>474.330672119366</c:v>
                </c:pt>
                <c:pt idx="264">
                  <c:v>475.77786604494202</c:v>
                </c:pt>
                <c:pt idx="265">
                  <c:v>502.157644870426</c:v>
                </c:pt>
                <c:pt idx="266">
                  <c:v>502.23954883552801</c:v>
                </c:pt>
                <c:pt idx="267">
                  <c:v>498.82386887374201</c:v>
                </c:pt>
                <c:pt idx="268">
                  <c:v>497.83</c:v>
                </c:pt>
              </c:numCache>
            </c:numRef>
          </c:val>
          <c:smooth val="0"/>
          <c:extLst>
            <c:ext xmlns:c16="http://schemas.microsoft.com/office/drawing/2014/chart" uri="{C3380CC4-5D6E-409C-BE32-E72D297353CC}">
              <c16:uniqueId val="{00000005-D340-4217-91A8-54E6067BC83C}"/>
            </c:ext>
          </c:extLst>
        </c:ser>
        <c:ser>
          <c:idx val="3"/>
          <c:order val="3"/>
          <c:tx>
            <c:v>Nacional mujeres</c:v>
          </c:tx>
          <c:spPr>
            <a:ln w="19050" cap="rnd">
              <a:solidFill>
                <a:srgbClr val="7C878E"/>
              </a:solidFill>
              <a:round/>
            </a:ln>
            <a:effectLst/>
          </c:spPr>
          <c:marker>
            <c:symbol val="none"/>
          </c:marker>
          <c:dLbls>
            <c:dLbl>
              <c:idx val="268"/>
              <c:layout>
                <c:manualLayout>
                  <c:x val="-0.11386461067366579"/>
                  <c:y val="0.17630431612715072"/>
                </c:manualLayout>
              </c:layout>
              <c:showLegendKey val="0"/>
              <c:showVal val="1"/>
              <c:showCatName val="0"/>
              <c:showSerName val="1"/>
              <c:showPercent val="0"/>
              <c:showBubbleSize val="0"/>
              <c:extLst>
                <c:ext xmlns:c15="http://schemas.microsoft.com/office/drawing/2012/chart" uri="{CE6537A1-D6FC-4f65-9D91-7224C49458BB}">
                  <c15:layout>
                    <c:manualLayout>
                      <c:w val="0.26610498687664041"/>
                      <c:h val="0.11560185185185186"/>
                    </c:manualLayout>
                  </c15:layout>
                </c:ext>
                <c:ext xmlns:c16="http://schemas.microsoft.com/office/drawing/2014/chart" uri="{C3380CC4-5D6E-409C-BE32-E72D297353CC}">
                  <c16:uniqueId val="{00000006-D340-4217-91A8-54E6067BC8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'F95-96'!$A$7:$A$275</c:f>
              <c:numCache>
                <c:formatCode>mm/dd/yyyy</c:formatCode>
                <c:ptCount val="26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numCache>
            </c:numRef>
          </c:cat>
          <c:val>
            <c:numRef>
              <c:f>'F95-96'!$M$7:$M$275</c:f>
              <c:numCache>
                <c:formatCode>0.0</c:formatCode>
                <c:ptCount val="269"/>
                <c:pt idx="0">
                  <c:v>289.13710799376202</c:v>
                </c:pt>
                <c:pt idx="1">
                  <c:v>301.60015950963799</c:v>
                </c:pt>
                <c:pt idx="2">
                  <c:v>299.98779920765202</c:v>
                </c:pt>
                <c:pt idx="3">
                  <c:v>301.222856140651</c:v>
                </c:pt>
                <c:pt idx="4">
                  <c:v>301.89060719814398</c:v>
                </c:pt>
                <c:pt idx="5">
                  <c:v>304.20585128672701</c:v>
                </c:pt>
                <c:pt idx="6">
                  <c:v>305.49454943258797</c:v>
                </c:pt>
                <c:pt idx="7">
                  <c:v>302.64347677061801</c:v>
                </c:pt>
                <c:pt idx="8">
                  <c:v>301.092993114389</c:v>
                </c:pt>
                <c:pt idx="9">
                  <c:v>301.16849015377898</c:v>
                </c:pt>
                <c:pt idx="10">
                  <c:v>302.98407527549699</c:v>
                </c:pt>
                <c:pt idx="11">
                  <c:v>301.85636737332101</c:v>
                </c:pt>
                <c:pt idx="12">
                  <c:v>304.600404870403</c:v>
                </c:pt>
                <c:pt idx="13">
                  <c:v>317.99253312842097</c:v>
                </c:pt>
                <c:pt idx="14">
                  <c:v>317.10810452469798</c:v>
                </c:pt>
                <c:pt idx="15">
                  <c:v>319.24156383160602</c:v>
                </c:pt>
                <c:pt idx="16">
                  <c:v>321.89612466000199</c:v>
                </c:pt>
                <c:pt idx="17">
                  <c:v>319.85803815173398</c:v>
                </c:pt>
                <c:pt idx="18">
                  <c:v>324.148587669356</c:v>
                </c:pt>
                <c:pt idx="19">
                  <c:v>321.72710684777502</c:v>
                </c:pt>
                <c:pt idx="20">
                  <c:v>321.90712084837003</c:v>
                </c:pt>
                <c:pt idx="21">
                  <c:v>321.04232822401701</c:v>
                </c:pt>
                <c:pt idx="22">
                  <c:v>321.54811907592199</c:v>
                </c:pt>
                <c:pt idx="23">
                  <c:v>321.42079097771301</c:v>
                </c:pt>
                <c:pt idx="24">
                  <c:v>325.64719957075499</c:v>
                </c:pt>
                <c:pt idx="25">
                  <c:v>336.29211152958698</c:v>
                </c:pt>
                <c:pt idx="26">
                  <c:v>335.772202833319</c:v>
                </c:pt>
                <c:pt idx="27">
                  <c:v>333.96888745763903</c:v>
                </c:pt>
                <c:pt idx="28">
                  <c:v>330.88547184222199</c:v>
                </c:pt>
                <c:pt idx="29">
                  <c:v>334.625312812978</c:v>
                </c:pt>
                <c:pt idx="30">
                  <c:v>332.931662090543</c:v>
                </c:pt>
                <c:pt idx="31">
                  <c:v>333.28189493956802</c:v>
                </c:pt>
                <c:pt idx="32">
                  <c:v>332.29768525345099</c:v>
                </c:pt>
                <c:pt idx="33">
                  <c:v>330.034380872859</c:v>
                </c:pt>
                <c:pt idx="34">
                  <c:v>327.39301455702798</c:v>
                </c:pt>
                <c:pt idx="35">
                  <c:v>328.11216687342301</c:v>
                </c:pt>
                <c:pt idx="36">
                  <c:v>328.93358544606002</c:v>
                </c:pt>
                <c:pt idx="37">
                  <c:v>340.97086170122299</c:v>
                </c:pt>
                <c:pt idx="38">
                  <c:v>340.40897781475201</c:v>
                </c:pt>
                <c:pt idx="39">
                  <c:v>339.61568868438201</c:v>
                </c:pt>
                <c:pt idx="40">
                  <c:v>339.41645220085701</c:v>
                </c:pt>
                <c:pt idx="41">
                  <c:v>344.63696953030302</c:v>
                </c:pt>
                <c:pt idx="42">
                  <c:v>344.688230798277</c:v>
                </c:pt>
                <c:pt idx="43">
                  <c:v>346.20089248137998</c:v>
                </c:pt>
                <c:pt idx="44">
                  <c:v>345.63339777863001</c:v>
                </c:pt>
                <c:pt idx="45">
                  <c:v>342.23677053718399</c:v>
                </c:pt>
                <c:pt idx="46">
                  <c:v>339.81678644663299</c:v>
                </c:pt>
                <c:pt idx="47">
                  <c:v>339.75556179452201</c:v>
                </c:pt>
                <c:pt idx="48">
                  <c:v>341.19995506985998</c:v>
                </c:pt>
                <c:pt idx="49">
                  <c:v>351.65542281968197</c:v>
                </c:pt>
                <c:pt idx="50">
                  <c:v>349.284509791223</c:v>
                </c:pt>
                <c:pt idx="51">
                  <c:v>347.33241148462201</c:v>
                </c:pt>
                <c:pt idx="52">
                  <c:v>346.701899721301</c:v>
                </c:pt>
                <c:pt idx="53">
                  <c:v>352.64310567793001</c:v>
                </c:pt>
                <c:pt idx="54">
                  <c:v>351.56410550525999</c:v>
                </c:pt>
                <c:pt idx="55">
                  <c:v>353.48992396502899</c:v>
                </c:pt>
                <c:pt idx="56">
                  <c:v>351.25741896022299</c:v>
                </c:pt>
                <c:pt idx="57">
                  <c:v>345.55160168978699</c:v>
                </c:pt>
                <c:pt idx="58">
                  <c:v>342.29541163229601</c:v>
                </c:pt>
                <c:pt idx="59">
                  <c:v>341.49721888749298</c:v>
                </c:pt>
                <c:pt idx="60">
                  <c:v>343.32105982282599</c:v>
                </c:pt>
                <c:pt idx="61">
                  <c:v>356.15445269743299</c:v>
                </c:pt>
                <c:pt idx="62">
                  <c:v>354.39358390925298</c:v>
                </c:pt>
                <c:pt idx="63">
                  <c:v>354.180743654347</c:v>
                </c:pt>
                <c:pt idx="64">
                  <c:v>352.78044474584902</c:v>
                </c:pt>
                <c:pt idx="65">
                  <c:v>356.83147666931899</c:v>
                </c:pt>
                <c:pt idx="66">
                  <c:v>356.66043042756399</c:v>
                </c:pt>
                <c:pt idx="67">
                  <c:v>357.84991257431199</c:v>
                </c:pt>
                <c:pt idx="68">
                  <c:v>356.60506275433301</c:v>
                </c:pt>
                <c:pt idx="69">
                  <c:v>353.20572440323502</c:v>
                </c:pt>
                <c:pt idx="70">
                  <c:v>350.83726034332102</c:v>
                </c:pt>
                <c:pt idx="71">
                  <c:v>351.880902089931</c:v>
                </c:pt>
                <c:pt idx="72">
                  <c:v>352.53988797664698</c:v>
                </c:pt>
                <c:pt idx="73">
                  <c:v>364.677824750083</c:v>
                </c:pt>
                <c:pt idx="74">
                  <c:v>363.70268985699101</c:v>
                </c:pt>
                <c:pt idx="75">
                  <c:v>361.63674374380003</c:v>
                </c:pt>
                <c:pt idx="76">
                  <c:v>361.32563112313898</c:v>
                </c:pt>
                <c:pt idx="77">
                  <c:v>365.21436192110701</c:v>
                </c:pt>
                <c:pt idx="78">
                  <c:v>363.803576409237</c:v>
                </c:pt>
                <c:pt idx="79">
                  <c:v>365.729109021027</c:v>
                </c:pt>
                <c:pt idx="80">
                  <c:v>363.63504645906801</c:v>
                </c:pt>
                <c:pt idx="81">
                  <c:v>358.12226047364101</c:v>
                </c:pt>
                <c:pt idx="82">
                  <c:v>354.61507151633498</c:v>
                </c:pt>
                <c:pt idx="83">
                  <c:v>355.57450232918899</c:v>
                </c:pt>
                <c:pt idx="84">
                  <c:v>356.40071443094502</c:v>
                </c:pt>
                <c:pt idx="85">
                  <c:v>369.21620758824798</c:v>
                </c:pt>
                <c:pt idx="86">
                  <c:v>367.69001643327402</c:v>
                </c:pt>
                <c:pt idx="87">
                  <c:v>366.01843417158398</c:v>
                </c:pt>
                <c:pt idx="88">
                  <c:v>366.35166530697302</c:v>
                </c:pt>
                <c:pt idx="89">
                  <c:v>370.21922548601901</c:v>
                </c:pt>
                <c:pt idx="90">
                  <c:v>369.18125211894801</c:v>
                </c:pt>
                <c:pt idx="91">
                  <c:v>369.75647601928898</c:v>
                </c:pt>
                <c:pt idx="92">
                  <c:v>368.00919430643199</c:v>
                </c:pt>
                <c:pt idx="93">
                  <c:v>362.74165053024501</c:v>
                </c:pt>
                <c:pt idx="94">
                  <c:v>360.22554083903901</c:v>
                </c:pt>
                <c:pt idx="95">
                  <c:v>360.70448082187499</c:v>
                </c:pt>
                <c:pt idx="96">
                  <c:v>360.83507076760401</c:v>
                </c:pt>
                <c:pt idx="97">
                  <c:v>374.42148134752</c:v>
                </c:pt>
                <c:pt idx="98">
                  <c:v>373.16426842659598</c:v>
                </c:pt>
                <c:pt idx="99">
                  <c:v>370.73529105456203</c:v>
                </c:pt>
                <c:pt idx="100">
                  <c:v>369.52840857333399</c:v>
                </c:pt>
                <c:pt idx="101">
                  <c:v>372.12133613286801</c:v>
                </c:pt>
                <c:pt idx="102">
                  <c:v>370.150907255851</c:v>
                </c:pt>
                <c:pt idx="103">
                  <c:v>373.76506882143201</c:v>
                </c:pt>
                <c:pt idx="104">
                  <c:v>371.70896778100598</c:v>
                </c:pt>
                <c:pt idx="105">
                  <c:v>365.33205939569501</c:v>
                </c:pt>
                <c:pt idx="106">
                  <c:v>362.504306769393</c:v>
                </c:pt>
                <c:pt idx="107">
                  <c:v>360.501565385454</c:v>
                </c:pt>
                <c:pt idx="108">
                  <c:v>360.53253560974503</c:v>
                </c:pt>
                <c:pt idx="109">
                  <c:v>374.08338716807702</c:v>
                </c:pt>
                <c:pt idx="110">
                  <c:v>374.42211229234198</c:v>
                </c:pt>
                <c:pt idx="111">
                  <c:v>368.55312927257899</c:v>
                </c:pt>
                <c:pt idx="112">
                  <c:v>367.71475578594601</c:v>
                </c:pt>
                <c:pt idx="113">
                  <c:v>371.944949300242</c:v>
                </c:pt>
                <c:pt idx="114">
                  <c:v>371.14078223165399</c:v>
                </c:pt>
                <c:pt idx="115">
                  <c:v>372.43302710123601</c:v>
                </c:pt>
                <c:pt idx="116">
                  <c:v>370.70487154170701</c:v>
                </c:pt>
                <c:pt idx="117">
                  <c:v>366.38369232926902</c:v>
                </c:pt>
                <c:pt idx="118">
                  <c:v>364.07233051261898</c:v>
                </c:pt>
                <c:pt idx="119">
                  <c:v>362.920307034046</c:v>
                </c:pt>
                <c:pt idx="120">
                  <c:v>362.333470089071</c:v>
                </c:pt>
                <c:pt idx="121">
                  <c:v>373.706399388276</c:v>
                </c:pt>
                <c:pt idx="122">
                  <c:v>371.04417221605797</c:v>
                </c:pt>
                <c:pt idx="123">
                  <c:v>364.302387995125</c:v>
                </c:pt>
                <c:pt idx="124">
                  <c:v>365.33494624208703</c:v>
                </c:pt>
                <c:pt idx="125">
                  <c:v>372.248633387974</c:v>
                </c:pt>
                <c:pt idx="126">
                  <c:v>371.53517365976501</c:v>
                </c:pt>
                <c:pt idx="127">
                  <c:v>375.51756997476002</c:v>
                </c:pt>
                <c:pt idx="128">
                  <c:v>375.76597603322898</c:v>
                </c:pt>
                <c:pt idx="129">
                  <c:v>369.87892218361299</c:v>
                </c:pt>
                <c:pt idx="130">
                  <c:v>367.03799702948601</c:v>
                </c:pt>
                <c:pt idx="131">
                  <c:v>364.10438224717097</c:v>
                </c:pt>
                <c:pt idx="132">
                  <c:v>363.80893650525297</c:v>
                </c:pt>
                <c:pt idx="133">
                  <c:v>380.01507302897397</c:v>
                </c:pt>
                <c:pt idx="134">
                  <c:v>375.87741610882301</c:v>
                </c:pt>
                <c:pt idx="135">
                  <c:v>375.109846839981</c:v>
                </c:pt>
                <c:pt idx="136">
                  <c:v>375.44277028628898</c:v>
                </c:pt>
                <c:pt idx="137">
                  <c:v>379.06686162311797</c:v>
                </c:pt>
                <c:pt idx="138">
                  <c:v>377.96058960516598</c:v>
                </c:pt>
                <c:pt idx="139">
                  <c:v>379.93125770972398</c:v>
                </c:pt>
                <c:pt idx="140">
                  <c:v>378.82012661793402</c:v>
                </c:pt>
                <c:pt idx="141">
                  <c:v>376.31562599279101</c:v>
                </c:pt>
                <c:pt idx="142">
                  <c:v>372.98631440215001</c:v>
                </c:pt>
                <c:pt idx="143">
                  <c:v>370.326102587376</c:v>
                </c:pt>
                <c:pt idx="144">
                  <c:v>368.39480943397501</c:v>
                </c:pt>
                <c:pt idx="145">
                  <c:v>379.89975427744201</c:v>
                </c:pt>
                <c:pt idx="146">
                  <c:v>379.17518673778102</c:v>
                </c:pt>
                <c:pt idx="147">
                  <c:v>377.17346907971199</c:v>
                </c:pt>
                <c:pt idx="148">
                  <c:v>378.66898998651402</c:v>
                </c:pt>
                <c:pt idx="149">
                  <c:v>380.92053971692502</c:v>
                </c:pt>
                <c:pt idx="150">
                  <c:v>377.554765526881</c:v>
                </c:pt>
                <c:pt idx="151">
                  <c:v>380.25759996814099</c:v>
                </c:pt>
                <c:pt idx="152">
                  <c:v>379.516994413291</c:v>
                </c:pt>
                <c:pt idx="153">
                  <c:v>373.21331211326299</c:v>
                </c:pt>
                <c:pt idx="154">
                  <c:v>371.71284820765197</c:v>
                </c:pt>
                <c:pt idx="155">
                  <c:v>369.29482951754801</c:v>
                </c:pt>
                <c:pt idx="156">
                  <c:v>369.06252337215699</c:v>
                </c:pt>
                <c:pt idx="157">
                  <c:v>383.35264823803601</c:v>
                </c:pt>
                <c:pt idx="158">
                  <c:v>382.05458796619899</c:v>
                </c:pt>
                <c:pt idx="159">
                  <c:v>377.57499758861701</c:v>
                </c:pt>
                <c:pt idx="160">
                  <c:v>377.70908574853001</c:v>
                </c:pt>
                <c:pt idx="161">
                  <c:v>379.443666485275</c:v>
                </c:pt>
                <c:pt idx="162">
                  <c:v>378.87488920979001</c:v>
                </c:pt>
                <c:pt idx="163">
                  <c:v>382.568824991947</c:v>
                </c:pt>
                <c:pt idx="164">
                  <c:v>381.66065174424801</c:v>
                </c:pt>
                <c:pt idx="165">
                  <c:v>377.03748717242098</c:v>
                </c:pt>
                <c:pt idx="166">
                  <c:v>374.27181962905797</c:v>
                </c:pt>
                <c:pt idx="167">
                  <c:v>371.27922695503298</c:v>
                </c:pt>
                <c:pt idx="168">
                  <c:v>370.84890450884302</c:v>
                </c:pt>
                <c:pt idx="169">
                  <c:v>383.62862439101502</c:v>
                </c:pt>
                <c:pt idx="170">
                  <c:v>383.10124907080399</c:v>
                </c:pt>
                <c:pt idx="171">
                  <c:v>379.93599484820197</c:v>
                </c:pt>
                <c:pt idx="172">
                  <c:v>381.65754630566198</c:v>
                </c:pt>
                <c:pt idx="173">
                  <c:v>383.52503987122702</c:v>
                </c:pt>
                <c:pt idx="174">
                  <c:v>382.21959411076398</c:v>
                </c:pt>
                <c:pt idx="175">
                  <c:v>385.90893407796</c:v>
                </c:pt>
                <c:pt idx="176">
                  <c:v>383.76223617850098</c:v>
                </c:pt>
                <c:pt idx="177">
                  <c:v>378.885079416846</c:v>
                </c:pt>
                <c:pt idx="178">
                  <c:v>375.27169454868999</c:v>
                </c:pt>
                <c:pt idx="179">
                  <c:v>374.19083696621601</c:v>
                </c:pt>
                <c:pt idx="180">
                  <c:v>373.16961953717998</c:v>
                </c:pt>
                <c:pt idx="181">
                  <c:v>390.05270536160901</c:v>
                </c:pt>
                <c:pt idx="182">
                  <c:v>389.06489720424202</c:v>
                </c:pt>
                <c:pt idx="183">
                  <c:v>384.73002148058299</c:v>
                </c:pt>
                <c:pt idx="184">
                  <c:v>386.295375296217</c:v>
                </c:pt>
                <c:pt idx="185">
                  <c:v>390.109452520182</c:v>
                </c:pt>
                <c:pt idx="186">
                  <c:v>388.02838137242799</c:v>
                </c:pt>
                <c:pt idx="187">
                  <c:v>393.15177555691002</c:v>
                </c:pt>
                <c:pt idx="188">
                  <c:v>392.57280831092402</c:v>
                </c:pt>
                <c:pt idx="189">
                  <c:v>385.504314975059</c:v>
                </c:pt>
                <c:pt idx="190">
                  <c:v>382.59962405405997</c:v>
                </c:pt>
                <c:pt idx="191">
                  <c:v>382.41564691479402</c:v>
                </c:pt>
                <c:pt idx="192">
                  <c:v>381.17585232204601</c:v>
                </c:pt>
                <c:pt idx="193">
                  <c:v>394.64879828682803</c:v>
                </c:pt>
                <c:pt idx="194">
                  <c:v>392.955180460078</c:v>
                </c:pt>
                <c:pt idx="195">
                  <c:v>390.52305110996099</c:v>
                </c:pt>
                <c:pt idx="196">
                  <c:v>390.968388015323</c:v>
                </c:pt>
                <c:pt idx="197">
                  <c:v>397.30959714503001</c:v>
                </c:pt>
                <c:pt idx="198">
                  <c:v>395.898072633011</c:v>
                </c:pt>
                <c:pt idx="199">
                  <c:v>398.05212057349098</c:v>
                </c:pt>
                <c:pt idx="200">
                  <c:v>396.7584789229</c:v>
                </c:pt>
                <c:pt idx="201">
                  <c:v>389.45697522671202</c:v>
                </c:pt>
                <c:pt idx="202">
                  <c:v>385.65894798165402</c:v>
                </c:pt>
                <c:pt idx="203">
                  <c:v>385.18594750214299</c:v>
                </c:pt>
                <c:pt idx="204">
                  <c:v>384.42971504150802</c:v>
                </c:pt>
                <c:pt idx="205">
                  <c:v>393.36153649065301</c:v>
                </c:pt>
                <c:pt idx="206">
                  <c:v>391.61481378648199</c:v>
                </c:pt>
                <c:pt idx="207">
                  <c:v>387.42805630097899</c:v>
                </c:pt>
                <c:pt idx="208">
                  <c:v>387.194400257258</c:v>
                </c:pt>
                <c:pt idx="209">
                  <c:v>392.989084163749</c:v>
                </c:pt>
                <c:pt idx="210">
                  <c:v>389.96810779035502</c:v>
                </c:pt>
                <c:pt idx="211">
                  <c:v>391.43932924096299</c:v>
                </c:pt>
                <c:pt idx="212">
                  <c:v>388.58132414553501</c:v>
                </c:pt>
                <c:pt idx="213">
                  <c:v>383.97476343387302</c:v>
                </c:pt>
                <c:pt idx="214">
                  <c:v>380.72382259234797</c:v>
                </c:pt>
                <c:pt idx="215">
                  <c:v>378.48349227804101</c:v>
                </c:pt>
                <c:pt idx="216">
                  <c:v>379.63916643625402</c:v>
                </c:pt>
                <c:pt idx="217">
                  <c:v>391.36515580347901</c:v>
                </c:pt>
                <c:pt idx="218">
                  <c:v>390.89094128847597</c:v>
                </c:pt>
                <c:pt idx="219">
                  <c:v>390.52918098439699</c:v>
                </c:pt>
                <c:pt idx="220">
                  <c:v>392.13793181410301</c:v>
                </c:pt>
                <c:pt idx="221">
                  <c:v>395.60601463770001</c:v>
                </c:pt>
                <c:pt idx="222">
                  <c:v>393.06262299440903</c:v>
                </c:pt>
                <c:pt idx="223">
                  <c:v>394.82444575679199</c:v>
                </c:pt>
                <c:pt idx="224">
                  <c:v>391.620624925367</c:v>
                </c:pt>
                <c:pt idx="225">
                  <c:v>385.64978497180903</c:v>
                </c:pt>
                <c:pt idx="226">
                  <c:v>382.60153134858001</c:v>
                </c:pt>
                <c:pt idx="227">
                  <c:v>381.40514764962899</c:v>
                </c:pt>
                <c:pt idx="228">
                  <c:v>379.91158736167699</c:v>
                </c:pt>
                <c:pt idx="229">
                  <c:v>400.02134354269299</c:v>
                </c:pt>
                <c:pt idx="230">
                  <c:v>401.45824910990598</c:v>
                </c:pt>
                <c:pt idx="231">
                  <c:v>400.09312507248097</c:v>
                </c:pt>
                <c:pt idx="232">
                  <c:v>400.95411509596198</c:v>
                </c:pt>
                <c:pt idx="233">
                  <c:v>404.25310666162898</c:v>
                </c:pt>
                <c:pt idx="234">
                  <c:v>402.87209285665898</c:v>
                </c:pt>
                <c:pt idx="235">
                  <c:v>404.39387502772797</c:v>
                </c:pt>
                <c:pt idx="236">
                  <c:v>403.388091444005</c:v>
                </c:pt>
                <c:pt idx="237">
                  <c:v>398.04369965942499</c:v>
                </c:pt>
                <c:pt idx="238">
                  <c:v>395.00518846348899</c:v>
                </c:pt>
                <c:pt idx="239">
                  <c:v>394.573620545631</c:v>
                </c:pt>
                <c:pt idx="240">
                  <c:v>394.43624171654102</c:v>
                </c:pt>
                <c:pt idx="241">
                  <c:v>412.544003118923</c:v>
                </c:pt>
                <c:pt idx="242">
                  <c:v>412.62384080681801</c:v>
                </c:pt>
                <c:pt idx="243">
                  <c:v>414.935346505925</c:v>
                </c:pt>
                <c:pt idx="244">
                  <c:v>422.668715427167</c:v>
                </c:pt>
                <c:pt idx="245">
                  <c:v>425.09947099715498</c:v>
                </c:pt>
                <c:pt idx="246">
                  <c:v>423.26100840336102</c:v>
                </c:pt>
                <c:pt idx="247">
                  <c:v>418.22824578385001</c:v>
                </c:pt>
                <c:pt idx="248">
                  <c:v>416.12897317993497</c:v>
                </c:pt>
                <c:pt idx="249">
                  <c:v>413.747973712933</c:v>
                </c:pt>
                <c:pt idx="250">
                  <c:v>410.748822972401</c:v>
                </c:pt>
                <c:pt idx="251">
                  <c:v>413.86870985522199</c:v>
                </c:pt>
                <c:pt idx="252">
                  <c:v>414.86184953006699</c:v>
                </c:pt>
                <c:pt idx="253">
                  <c:v>433.51368587242501</c:v>
                </c:pt>
                <c:pt idx="254">
                  <c:v>431.86763892270102</c:v>
                </c:pt>
                <c:pt idx="255">
                  <c:v>426.748847206324</c:v>
                </c:pt>
                <c:pt idx="256">
                  <c:v>425.43203244495902</c:v>
                </c:pt>
                <c:pt idx="257">
                  <c:v>427.821551428139</c:v>
                </c:pt>
                <c:pt idx="258">
                  <c:v>423.84378231786098</c:v>
                </c:pt>
                <c:pt idx="259">
                  <c:v>423.39791506131098</c:v>
                </c:pt>
                <c:pt idx="260">
                  <c:v>421.62605106278397</c:v>
                </c:pt>
                <c:pt idx="261">
                  <c:v>418.09458460222902</c:v>
                </c:pt>
                <c:pt idx="262">
                  <c:v>414.81997559730399</c:v>
                </c:pt>
                <c:pt idx="263">
                  <c:v>412.72928612983799</c:v>
                </c:pt>
                <c:pt idx="264">
                  <c:v>413.92540466123398</c:v>
                </c:pt>
                <c:pt idx="265">
                  <c:v>439.69635531601199</c:v>
                </c:pt>
                <c:pt idx="266">
                  <c:v>439.104227901934</c:v>
                </c:pt>
                <c:pt idx="267">
                  <c:v>437.86589094449897</c:v>
                </c:pt>
                <c:pt idx="268">
                  <c:v>436.71</c:v>
                </c:pt>
              </c:numCache>
            </c:numRef>
          </c:val>
          <c:smooth val="0"/>
          <c:extLst>
            <c:ext xmlns:c16="http://schemas.microsoft.com/office/drawing/2014/chart" uri="{C3380CC4-5D6E-409C-BE32-E72D297353CC}">
              <c16:uniqueId val="{00000007-D340-4217-91A8-54E6067BC83C}"/>
            </c:ext>
          </c:extLst>
        </c:ser>
        <c:dLbls>
          <c:showLegendKey val="0"/>
          <c:showVal val="0"/>
          <c:showCatName val="0"/>
          <c:showSerName val="0"/>
          <c:showPercent val="0"/>
          <c:showBubbleSize val="0"/>
        </c:dLbls>
        <c:smooth val="0"/>
        <c:axId val="279568655"/>
        <c:axId val="60946047"/>
      </c:lineChart>
      <c:dateAx>
        <c:axId val="279568655"/>
        <c:scaling>
          <c:orientation val="minMax"/>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0946047"/>
        <c:crosses val="autoZero"/>
        <c:auto val="1"/>
        <c:lblOffset val="100"/>
        <c:baseTimeUnit val="months"/>
        <c:majorUnit val="8"/>
        <c:majorTimeUnit val="months"/>
      </c:dateAx>
      <c:valAx>
        <c:axId val="60946047"/>
        <c:scaling>
          <c:orientation val="minMax"/>
          <c:max val="51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A56-428A-B2A3-10B34C1CC976}"/>
                </c:ext>
              </c:extLst>
            </c:dLbl>
            <c:dLbl>
              <c:idx val="268"/>
              <c:layout>
                <c:manualLayout>
                  <c:x val="-2.0370135052831988E-16"/>
                  <c:y val="-0.1296296296296296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A56-428A-B2A3-10B34C1CC9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'F95-96'!$A$7:$A$275</c:f>
              <c:numCache>
                <c:formatCode>mm/dd/yyyy</c:formatCode>
                <c:ptCount val="26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numCache>
            </c:numRef>
          </c:cat>
          <c:val>
            <c:numRef>
              <c:f>'F95-96'!$V$7:$V$275</c:f>
              <c:numCache>
                <c:formatCode>0.0%</c:formatCode>
                <c:ptCount val="269"/>
                <c:pt idx="0">
                  <c:v>0.271357340720222</c:v>
                </c:pt>
                <c:pt idx="1">
                  <c:v>0.305924520345773</c:v>
                </c:pt>
                <c:pt idx="2">
                  <c:v>0.25811983054266702</c:v>
                </c:pt>
                <c:pt idx="3">
                  <c:v>0.27158746208291201</c:v>
                </c:pt>
                <c:pt idx="4">
                  <c:v>0.27961611516544999</c:v>
                </c:pt>
                <c:pt idx="5">
                  <c:v>0.27985441668306099</c:v>
                </c:pt>
                <c:pt idx="6">
                  <c:v>0.285284410794021</c:v>
                </c:pt>
                <c:pt idx="7">
                  <c:v>0.23166635566336999</c:v>
                </c:pt>
                <c:pt idx="8">
                  <c:v>0.229552433237182</c:v>
                </c:pt>
                <c:pt idx="9">
                  <c:v>0.22987974098057401</c:v>
                </c:pt>
                <c:pt idx="10">
                  <c:v>0.22522686025408301</c:v>
                </c:pt>
                <c:pt idx="11">
                  <c:v>0.22403776325345001</c:v>
                </c:pt>
                <c:pt idx="12">
                  <c:v>0.227528340623047</c:v>
                </c:pt>
                <c:pt idx="13">
                  <c:v>0.25629349600481099</c:v>
                </c:pt>
                <c:pt idx="14">
                  <c:v>0.215724441435342</c:v>
                </c:pt>
                <c:pt idx="15">
                  <c:v>0.225323521948744</c:v>
                </c:pt>
                <c:pt idx="16">
                  <c:v>0.22674660671163299</c:v>
                </c:pt>
                <c:pt idx="17">
                  <c:v>0.232383181476218</c:v>
                </c:pt>
                <c:pt idx="18">
                  <c:v>0.24210178998597701</c:v>
                </c:pt>
                <c:pt idx="19">
                  <c:v>0.22600313092197399</c:v>
                </c:pt>
                <c:pt idx="20">
                  <c:v>0.21994613564025101</c:v>
                </c:pt>
                <c:pt idx="21">
                  <c:v>0.218445022771633</c:v>
                </c:pt>
                <c:pt idx="22">
                  <c:v>0.209711243748992</c:v>
                </c:pt>
                <c:pt idx="23">
                  <c:v>0.20702091849002199</c:v>
                </c:pt>
                <c:pt idx="24">
                  <c:v>0.20186039115916701</c:v>
                </c:pt>
                <c:pt idx="25">
                  <c:v>0.22357910906298001</c:v>
                </c:pt>
                <c:pt idx="26">
                  <c:v>0.22023992617656099</c:v>
                </c:pt>
                <c:pt idx="27">
                  <c:v>0.196932702578971</c:v>
                </c:pt>
                <c:pt idx="28">
                  <c:v>0.19426654467825499</c:v>
                </c:pt>
                <c:pt idx="29">
                  <c:v>0.20278090943254401</c:v>
                </c:pt>
                <c:pt idx="30">
                  <c:v>0.204829246276516</c:v>
                </c:pt>
                <c:pt idx="31">
                  <c:v>0.202467667608146</c:v>
                </c:pt>
                <c:pt idx="32">
                  <c:v>0.199406528189911</c:v>
                </c:pt>
                <c:pt idx="33">
                  <c:v>0.19778174780407901</c:v>
                </c:pt>
                <c:pt idx="34">
                  <c:v>0.195402298850575</c:v>
                </c:pt>
                <c:pt idx="35">
                  <c:v>0.193136531365314</c:v>
                </c:pt>
                <c:pt idx="36">
                  <c:v>0.190340076223981</c:v>
                </c:pt>
                <c:pt idx="37">
                  <c:v>0.202106461713635</c:v>
                </c:pt>
                <c:pt idx="38">
                  <c:v>0.19791370990633</c:v>
                </c:pt>
                <c:pt idx="39">
                  <c:v>0.18763672288476499</c:v>
                </c:pt>
                <c:pt idx="40">
                  <c:v>0.18468563400070201</c:v>
                </c:pt>
                <c:pt idx="41">
                  <c:v>0.19227319765436299</c:v>
                </c:pt>
                <c:pt idx="42">
                  <c:v>0.18839599675412499</c:v>
                </c:pt>
                <c:pt idx="43">
                  <c:v>0.19836773236206701</c:v>
                </c:pt>
                <c:pt idx="44">
                  <c:v>0.199055011812352</c:v>
                </c:pt>
                <c:pt idx="45">
                  <c:v>0.190221439696621</c:v>
                </c:pt>
                <c:pt idx="46">
                  <c:v>0.191865605658709</c:v>
                </c:pt>
                <c:pt idx="47">
                  <c:v>0.19317645472321501</c:v>
                </c:pt>
                <c:pt idx="48">
                  <c:v>0.18491776975531499</c:v>
                </c:pt>
                <c:pt idx="49">
                  <c:v>0.199169316633137</c:v>
                </c:pt>
                <c:pt idx="50">
                  <c:v>0.19705519880651201</c:v>
                </c:pt>
                <c:pt idx="51">
                  <c:v>0.18334405144694499</c:v>
                </c:pt>
                <c:pt idx="52">
                  <c:v>0.181224803225187</c:v>
                </c:pt>
                <c:pt idx="53">
                  <c:v>0.19047317813765199</c:v>
                </c:pt>
                <c:pt idx="54">
                  <c:v>0.194305599493831</c:v>
                </c:pt>
                <c:pt idx="55">
                  <c:v>0.19866465104560399</c:v>
                </c:pt>
                <c:pt idx="56">
                  <c:v>0.19617706237424601</c:v>
                </c:pt>
                <c:pt idx="57">
                  <c:v>0.19099496221662399</c:v>
                </c:pt>
                <c:pt idx="58">
                  <c:v>0.19137789560058099</c:v>
                </c:pt>
                <c:pt idx="59">
                  <c:v>0.18941626434259201</c:v>
                </c:pt>
                <c:pt idx="60">
                  <c:v>0.186403645670766</c:v>
                </c:pt>
                <c:pt idx="61">
                  <c:v>0.19841656516443401</c:v>
                </c:pt>
                <c:pt idx="62">
                  <c:v>0.19478779760092599</c:v>
                </c:pt>
                <c:pt idx="63">
                  <c:v>0.18132822324690101</c:v>
                </c:pt>
                <c:pt idx="64">
                  <c:v>0.181231320980275</c:v>
                </c:pt>
                <c:pt idx="65">
                  <c:v>0.18913432835820901</c:v>
                </c:pt>
                <c:pt idx="66">
                  <c:v>0.18716927284618601</c:v>
                </c:pt>
                <c:pt idx="67">
                  <c:v>0.19413119206471</c:v>
                </c:pt>
                <c:pt idx="68">
                  <c:v>0.19173242256506901</c:v>
                </c:pt>
                <c:pt idx="69">
                  <c:v>0.18550245170437801</c:v>
                </c:pt>
                <c:pt idx="70">
                  <c:v>0.18702856803468601</c:v>
                </c:pt>
                <c:pt idx="71">
                  <c:v>0.18358684117439</c:v>
                </c:pt>
                <c:pt idx="72">
                  <c:v>0.179886103446251</c:v>
                </c:pt>
                <c:pt idx="73">
                  <c:v>0.19327248722805801</c:v>
                </c:pt>
                <c:pt idx="74">
                  <c:v>0.19141364862537999</c:v>
                </c:pt>
                <c:pt idx="75">
                  <c:v>0.17759562841529999</c:v>
                </c:pt>
                <c:pt idx="76">
                  <c:v>0.17936534871881901</c:v>
                </c:pt>
                <c:pt idx="77">
                  <c:v>0.193626758573931</c:v>
                </c:pt>
                <c:pt idx="78">
                  <c:v>0.191016949152542</c:v>
                </c:pt>
                <c:pt idx="79">
                  <c:v>0.19265232974910401</c:v>
                </c:pt>
                <c:pt idx="80">
                  <c:v>0.189319301388267</c:v>
                </c:pt>
                <c:pt idx="81">
                  <c:v>0.18372053777352701</c:v>
                </c:pt>
                <c:pt idx="82">
                  <c:v>0.18399954832881699</c:v>
                </c:pt>
                <c:pt idx="83">
                  <c:v>0.18376954548002</c:v>
                </c:pt>
                <c:pt idx="84">
                  <c:v>0.177439092223829</c:v>
                </c:pt>
                <c:pt idx="85">
                  <c:v>0.185102804752346</c:v>
                </c:pt>
                <c:pt idx="86">
                  <c:v>0.18444022770398499</c:v>
                </c:pt>
                <c:pt idx="87">
                  <c:v>0.17357204673301599</c:v>
                </c:pt>
                <c:pt idx="88">
                  <c:v>0.171654645279363</c:v>
                </c:pt>
                <c:pt idx="89">
                  <c:v>0.18685864718207701</c:v>
                </c:pt>
                <c:pt idx="90">
                  <c:v>0.18541342907668401</c:v>
                </c:pt>
                <c:pt idx="91">
                  <c:v>0.18281670803189501</c:v>
                </c:pt>
                <c:pt idx="92">
                  <c:v>0.18153000845308501</c:v>
                </c:pt>
                <c:pt idx="93">
                  <c:v>0.17848958055747999</c:v>
                </c:pt>
                <c:pt idx="94">
                  <c:v>0.17725376965030501</c:v>
                </c:pt>
                <c:pt idx="95">
                  <c:v>0.17723129107483601</c:v>
                </c:pt>
                <c:pt idx="96">
                  <c:v>0.17507919746568101</c:v>
                </c:pt>
                <c:pt idx="97">
                  <c:v>0.179995888157895</c:v>
                </c:pt>
                <c:pt idx="98">
                  <c:v>0.17859160717037301</c:v>
                </c:pt>
                <c:pt idx="99">
                  <c:v>0.17463786531130901</c:v>
                </c:pt>
                <c:pt idx="100">
                  <c:v>0.172033165471285</c:v>
                </c:pt>
                <c:pt idx="101">
                  <c:v>0.185361409192144</c:v>
                </c:pt>
                <c:pt idx="102">
                  <c:v>0.18259420143448801</c:v>
                </c:pt>
                <c:pt idx="103">
                  <c:v>0.18243310953001299</c:v>
                </c:pt>
                <c:pt idx="104">
                  <c:v>0.17818363772829601</c:v>
                </c:pt>
                <c:pt idx="105">
                  <c:v>0.178429298272128</c:v>
                </c:pt>
                <c:pt idx="106">
                  <c:v>0.17817888474336999</c:v>
                </c:pt>
                <c:pt idx="107">
                  <c:v>0.177104645940416</c:v>
                </c:pt>
                <c:pt idx="108">
                  <c:v>0.17169811320754699</c:v>
                </c:pt>
                <c:pt idx="109">
                  <c:v>0.180461395893284</c:v>
                </c:pt>
                <c:pt idx="110">
                  <c:v>0.17909722559642399</c:v>
                </c:pt>
                <c:pt idx="111">
                  <c:v>0.168616788852745</c:v>
                </c:pt>
                <c:pt idx="112">
                  <c:v>0.17150063051702399</c:v>
                </c:pt>
                <c:pt idx="113">
                  <c:v>0.17737120847376001</c:v>
                </c:pt>
                <c:pt idx="114">
                  <c:v>0.17358036573628499</c:v>
                </c:pt>
                <c:pt idx="115">
                  <c:v>0.17233288642022601</c:v>
                </c:pt>
                <c:pt idx="116">
                  <c:v>0.17170217859707901</c:v>
                </c:pt>
                <c:pt idx="117">
                  <c:v>0.17025149700598799</c:v>
                </c:pt>
                <c:pt idx="118">
                  <c:v>0.17136104948393899</c:v>
                </c:pt>
                <c:pt idx="119">
                  <c:v>0.167048710601719</c:v>
                </c:pt>
                <c:pt idx="120">
                  <c:v>0.16362768496419999</c:v>
                </c:pt>
                <c:pt idx="121">
                  <c:v>0.17304121797252101</c:v>
                </c:pt>
                <c:pt idx="122">
                  <c:v>0.17114653814069899</c:v>
                </c:pt>
                <c:pt idx="123">
                  <c:v>0.16093931643803699</c:v>
                </c:pt>
                <c:pt idx="124">
                  <c:v>0.157650336661249</c:v>
                </c:pt>
                <c:pt idx="125">
                  <c:v>0.16841767215671899</c:v>
                </c:pt>
                <c:pt idx="126">
                  <c:v>0.16481345340930001</c:v>
                </c:pt>
                <c:pt idx="127">
                  <c:v>0.132403424151567</c:v>
                </c:pt>
                <c:pt idx="128">
                  <c:v>8.5408222350897595E-2</c:v>
                </c:pt>
                <c:pt idx="129">
                  <c:v>8.3006099089314195E-2</c:v>
                </c:pt>
                <c:pt idx="130">
                  <c:v>0.102971399212194</c:v>
                </c:pt>
                <c:pt idx="131">
                  <c:v>0.10983676975945</c:v>
                </c:pt>
                <c:pt idx="132">
                  <c:v>0.105082711922517</c:v>
                </c:pt>
                <c:pt idx="133">
                  <c:v>0.12230607966456999</c:v>
                </c:pt>
                <c:pt idx="134">
                  <c:v>0.12541087231352699</c:v>
                </c:pt>
                <c:pt idx="135">
                  <c:v>9.2810722989439695E-2</c:v>
                </c:pt>
                <c:pt idx="136">
                  <c:v>9.7454870710684802E-2</c:v>
                </c:pt>
                <c:pt idx="137">
                  <c:v>0.136016215531439</c:v>
                </c:pt>
                <c:pt idx="138">
                  <c:v>0.13192545538681599</c:v>
                </c:pt>
                <c:pt idx="139">
                  <c:v>0.122072683870437</c:v>
                </c:pt>
                <c:pt idx="140">
                  <c:v>0.119193834233194</c:v>
                </c:pt>
                <c:pt idx="141">
                  <c:v>7.7367296891068804E-2</c:v>
                </c:pt>
                <c:pt idx="142">
                  <c:v>7.5292716808890797E-2</c:v>
                </c:pt>
                <c:pt idx="143">
                  <c:v>8.0001586546089201E-2</c:v>
                </c:pt>
                <c:pt idx="144">
                  <c:v>7.6300623667798301E-2</c:v>
                </c:pt>
                <c:pt idx="145">
                  <c:v>0.113432361585511</c:v>
                </c:pt>
                <c:pt idx="146">
                  <c:v>0.10864903502501801</c:v>
                </c:pt>
                <c:pt idx="147">
                  <c:v>8.9149400218102401E-2</c:v>
                </c:pt>
                <c:pt idx="148">
                  <c:v>8.9978595057404104E-2</c:v>
                </c:pt>
                <c:pt idx="149">
                  <c:v>0.11976191427315901</c:v>
                </c:pt>
                <c:pt idx="150">
                  <c:v>0.122842842842843</c:v>
                </c:pt>
                <c:pt idx="151">
                  <c:v>0.121036441079035</c:v>
                </c:pt>
                <c:pt idx="152">
                  <c:v>9.6429942418426104E-2</c:v>
                </c:pt>
                <c:pt idx="153">
                  <c:v>9.8059164188448997E-2</c:v>
                </c:pt>
                <c:pt idx="154">
                  <c:v>7.6083208826571699E-2</c:v>
                </c:pt>
                <c:pt idx="155">
                  <c:v>7.8279833186670103E-2</c:v>
                </c:pt>
                <c:pt idx="156">
                  <c:v>9.6906812842599596E-2</c:v>
                </c:pt>
                <c:pt idx="157">
                  <c:v>0.10113041499127499</c:v>
                </c:pt>
                <c:pt idx="158">
                  <c:v>9.5749508395099006E-2</c:v>
                </c:pt>
                <c:pt idx="159">
                  <c:v>8.2589702423178799E-2</c:v>
                </c:pt>
                <c:pt idx="160">
                  <c:v>8.1843627542451905E-2</c:v>
                </c:pt>
                <c:pt idx="161">
                  <c:v>0.119086145785175</c:v>
                </c:pt>
                <c:pt idx="162">
                  <c:v>0.112713225732425</c:v>
                </c:pt>
                <c:pt idx="163">
                  <c:v>0.11277448921138</c:v>
                </c:pt>
                <c:pt idx="164">
                  <c:v>0.106556754292661</c:v>
                </c:pt>
                <c:pt idx="165">
                  <c:v>7.3370769912812106E-2</c:v>
                </c:pt>
                <c:pt idx="166">
                  <c:v>8.6190602200128599E-2</c:v>
                </c:pt>
                <c:pt idx="167">
                  <c:v>9.0344905404896994E-2</c:v>
                </c:pt>
                <c:pt idx="168">
                  <c:v>8.3212060151498304E-2</c:v>
                </c:pt>
                <c:pt idx="169">
                  <c:v>9.0185097639914294E-2</c:v>
                </c:pt>
                <c:pt idx="170">
                  <c:v>9.2894381858616801E-2</c:v>
                </c:pt>
                <c:pt idx="171">
                  <c:v>7.6196631835972597E-2</c:v>
                </c:pt>
                <c:pt idx="172">
                  <c:v>7.5073355757532503E-2</c:v>
                </c:pt>
                <c:pt idx="173">
                  <c:v>0.10856173226603701</c:v>
                </c:pt>
                <c:pt idx="174">
                  <c:v>0.10395749358739501</c:v>
                </c:pt>
                <c:pt idx="175">
                  <c:v>0.107695685585685</c:v>
                </c:pt>
                <c:pt idx="176">
                  <c:v>0.10525356374640001</c:v>
                </c:pt>
                <c:pt idx="177">
                  <c:v>7.41108823738197E-2</c:v>
                </c:pt>
                <c:pt idx="178">
                  <c:v>8.3679890066177501E-2</c:v>
                </c:pt>
                <c:pt idx="179">
                  <c:v>8.3102293594498097E-2</c:v>
                </c:pt>
                <c:pt idx="180">
                  <c:v>8.4925383894455905E-2</c:v>
                </c:pt>
                <c:pt idx="181">
                  <c:v>8.5154061624649793E-2</c:v>
                </c:pt>
                <c:pt idx="182">
                  <c:v>7.9248963667398295E-2</c:v>
                </c:pt>
                <c:pt idx="183">
                  <c:v>7.2195559852225505E-2</c:v>
                </c:pt>
                <c:pt idx="184">
                  <c:v>7.3013897531632593E-2</c:v>
                </c:pt>
                <c:pt idx="185">
                  <c:v>0.105160350889654</c:v>
                </c:pt>
                <c:pt idx="186">
                  <c:v>0.109260114375022</c:v>
                </c:pt>
                <c:pt idx="187">
                  <c:v>0.105213600697472</c:v>
                </c:pt>
                <c:pt idx="188">
                  <c:v>8.1445963408827995E-2</c:v>
                </c:pt>
                <c:pt idx="189">
                  <c:v>7.5622991048284197E-2</c:v>
                </c:pt>
                <c:pt idx="190">
                  <c:v>6.9143980954352605E-2</c:v>
                </c:pt>
                <c:pt idx="191">
                  <c:v>7.2204275207918195E-2</c:v>
                </c:pt>
                <c:pt idx="192">
                  <c:v>9.1767928636651105E-2</c:v>
                </c:pt>
                <c:pt idx="193">
                  <c:v>9.63946090168981E-2</c:v>
                </c:pt>
                <c:pt idx="194">
                  <c:v>9.5236471510894399E-2</c:v>
                </c:pt>
                <c:pt idx="195">
                  <c:v>8.5294216374072598E-2</c:v>
                </c:pt>
                <c:pt idx="196">
                  <c:v>8.7289795367056194E-2</c:v>
                </c:pt>
                <c:pt idx="197">
                  <c:v>0.11586538461538499</c:v>
                </c:pt>
                <c:pt idx="198">
                  <c:v>0.114463601532567</c:v>
                </c:pt>
                <c:pt idx="199">
                  <c:v>0.116482991572554</c:v>
                </c:pt>
                <c:pt idx="200">
                  <c:v>9.9594109556875102E-2</c:v>
                </c:pt>
                <c:pt idx="201">
                  <c:v>8.4556978961099802E-2</c:v>
                </c:pt>
                <c:pt idx="202">
                  <c:v>8.5445597950653707E-2</c:v>
                </c:pt>
                <c:pt idx="203">
                  <c:v>8.3502783426114197E-2</c:v>
                </c:pt>
                <c:pt idx="204">
                  <c:v>8.5645757686798205E-2</c:v>
                </c:pt>
                <c:pt idx="205">
                  <c:v>9.2396253414856105E-2</c:v>
                </c:pt>
                <c:pt idx="206">
                  <c:v>9.2602810866954502E-2</c:v>
                </c:pt>
                <c:pt idx="207">
                  <c:v>8.9623709839195001E-2</c:v>
                </c:pt>
                <c:pt idx="208">
                  <c:v>9.3008235104149906E-2</c:v>
                </c:pt>
                <c:pt idx="209">
                  <c:v>0.117610535603412</c:v>
                </c:pt>
                <c:pt idx="210">
                  <c:v>0.12113944013668</c:v>
                </c:pt>
                <c:pt idx="211">
                  <c:v>0.12627630076659599</c:v>
                </c:pt>
                <c:pt idx="212">
                  <c:v>0.124579124579124</c:v>
                </c:pt>
                <c:pt idx="213">
                  <c:v>9.3481249400556105E-2</c:v>
                </c:pt>
                <c:pt idx="214">
                  <c:v>9.0961556959184203E-2</c:v>
                </c:pt>
                <c:pt idx="215">
                  <c:v>9.0799300810424394E-2</c:v>
                </c:pt>
                <c:pt idx="216">
                  <c:v>9.3043120630200496E-2</c:v>
                </c:pt>
                <c:pt idx="217">
                  <c:v>0.10860349127181999</c:v>
                </c:pt>
                <c:pt idx="218">
                  <c:v>0.11023597534400099</c:v>
                </c:pt>
                <c:pt idx="219">
                  <c:v>0.10048329866634</c:v>
                </c:pt>
                <c:pt idx="220">
                  <c:v>0.101072771172713</c:v>
                </c:pt>
                <c:pt idx="221">
                  <c:v>0.12857365549493399</c:v>
                </c:pt>
                <c:pt idx="222">
                  <c:v>0.130699562773267</c:v>
                </c:pt>
                <c:pt idx="223">
                  <c:v>0.13140373589790999</c:v>
                </c:pt>
                <c:pt idx="224">
                  <c:v>0.12999814597367301</c:v>
                </c:pt>
                <c:pt idx="225">
                  <c:v>0.126349285580583</c:v>
                </c:pt>
                <c:pt idx="226">
                  <c:v>0.12461312408165801</c:v>
                </c:pt>
                <c:pt idx="227">
                  <c:v>0.13056352075801</c:v>
                </c:pt>
                <c:pt idx="228">
                  <c:v>0.13209895752295001</c:v>
                </c:pt>
                <c:pt idx="229">
                  <c:v>0.124048298834166</c:v>
                </c:pt>
                <c:pt idx="230">
                  <c:v>0.12256498312511099</c:v>
                </c:pt>
                <c:pt idx="231">
                  <c:v>0.10887225926680801</c:v>
                </c:pt>
                <c:pt idx="232">
                  <c:v>0.108430933767328</c:v>
                </c:pt>
                <c:pt idx="233">
                  <c:v>0.13086201824065899</c:v>
                </c:pt>
                <c:pt idx="234">
                  <c:v>0.135799557848195</c:v>
                </c:pt>
                <c:pt idx="235">
                  <c:v>0.14417565621233999</c:v>
                </c:pt>
                <c:pt idx="236">
                  <c:v>0.14451138868479099</c:v>
                </c:pt>
                <c:pt idx="237">
                  <c:v>0.13918693371483101</c:v>
                </c:pt>
                <c:pt idx="238">
                  <c:v>0.13589827776617</c:v>
                </c:pt>
                <c:pt idx="239">
                  <c:v>0.135178098322049</c:v>
                </c:pt>
                <c:pt idx="240">
                  <c:v>0.13506713863616401</c:v>
                </c:pt>
                <c:pt idx="241">
                  <c:v>0.126863384323888</c:v>
                </c:pt>
                <c:pt idx="242">
                  <c:v>0.126160689463442</c:v>
                </c:pt>
                <c:pt idx="243">
                  <c:v>0.11741374626460201</c:v>
                </c:pt>
                <c:pt idx="244">
                  <c:v>0.118569077616208</c:v>
                </c:pt>
                <c:pt idx="245">
                  <c:v>0.132045529167123</c:v>
                </c:pt>
                <c:pt idx="246">
                  <c:v>0.13454595185995599</c:v>
                </c:pt>
                <c:pt idx="247">
                  <c:v>0.142896145025663</c:v>
                </c:pt>
                <c:pt idx="248">
                  <c:v>0.142161156119991</c:v>
                </c:pt>
                <c:pt idx="249">
                  <c:v>0.13814552692690499</c:v>
                </c:pt>
                <c:pt idx="250">
                  <c:v>0.13786504700890201</c:v>
                </c:pt>
                <c:pt idx="251">
                  <c:v>0.13687173740741801</c:v>
                </c:pt>
                <c:pt idx="252">
                  <c:v>0.137980743077843</c:v>
                </c:pt>
                <c:pt idx="253">
                  <c:v>0.13654241879607201</c:v>
                </c:pt>
                <c:pt idx="254">
                  <c:v>0.136209945900957</c:v>
                </c:pt>
                <c:pt idx="255">
                  <c:v>0.12644676665218799</c:v>
                </c:pt>
                <c:pt idx="256">
                  <c:v>0.12831009338620999</c:v>
                </c:pt>
                <c:pt idx="257">
                  <c:v>0.15010141987829601</c:v>
                </c:pt>
                <c:pt idx="258">
                  <c:v>0.15357506460960099</c:v>
                </c:pt>
                <c:pt idx="259">
                  <c:v>0.160793465577596</c:v>
                </c:pt>
                <c:pt idx="260">
                  <c:v>0.16046789086004801</c:v>
                </c:pt>
                <c:pt idx="261">
                  <c:v>0.15650121881645199</c:v>
                </c:pt>
                <c:pt idx="262">
                  <c:v>0.155888606544625</c:v>
                </c:pt>
                <c:pt idx="263">
                  <c:v>0.15922060562439</c:v>
                </c:pt>
                <c:pt idx="264">
                  <c:v>0.16077088232287101</c:v>
                </c:pt>
                <c:pt idx="265">
                  <c:v>0.16257564754296799</c:v>
                </c:pt>
                <c:pt idx="266">
                  <c:v>0.16560785446144999</c:v>
                </c:pt>
                <c:pt idx="267">
                  <c:v>0.160613993336506</c:v>
                </c:pt>
                <c:pt idx="268">
                  <c:v>0.16195128892261701</c:v>
                </c:pt>
              </c:numCache>
            </c:numRef>
          </c:val>
          <c:smooth val="0"/>
          <c:extLst>
            <c:ext xmlns:c16="http://schemas.microsoft.com/office/drawing/2014/chart" uri="{C3380CC4-5D6E-409C-BE32-E72D297353CC}">
              <c16:uniqueId val="{00000002-5A56-428A-B2A3-10B34C1CC976}"/>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A56-428A-B2A3-10B34C1CC976}"/>
                </c:ext>
              </c:extLst>
            </c:dLbl>
            <c:dLbl>
              <c:idx val="268"/>
              <c:layout>
                <c:manualLayout>
                  <c:x val="-2.0370135052831988E-16"/>
                  <c:y val="0.1435185185185185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A56-428A-B2A3-10B34C1CC9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'F95-96'!$A$7:$A$275</c:f>
              <c:numCache>
                <c:formatCode>mm/dd/yyyy</c:formatCode>
                <c:ptCount val="269"/>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numCache>
            </c:numRef>
          </c:cat>
          <c:val>
            <c:numRef>
              <c:f>'F95-96'!$W$7:$W$275</c:f>
              <c:numCache>
                <c:formatCode>0.0%</c:formatCode>
                <c:ptCount val="269"/>
                <c:pt idx="0">
                  <c:v>0.22976156818396001</c:v>
                </c:pt>
                <c:pt idx="1">
                  <c:v>0.24418293661406801</c:v>
                </c:pt>
                <c:pt idx="2">
                  <c:v>0.22281449893390201</c:v>
                </c:pt>
                <c:pt idx="3">
                  <c:v>0.22947646282446099</c:v>
                </c:pt>
                <c:pt idx="4">
                  <c:v>0.23614142295940699</c:v>
                </c:pt>
                <c:pt idx="5">
                  <c:v>0.24495080269290501</c:v>
                </c:pt>
                <c:pt idx="6">
                  <c:v>0.242737525632262</c:v>
                </c:pt>
                <c:pt idx="7">
                  <c:v>0.23994845360824699</c:v>
                </c:pt>
                <c:pt idx="8">
                  <c:v>0.240638955685332</c:v>
                </c:pt>
                <c:pt idx="9">
                  <c:v>0.238833958404364</c:v>
                </c:pt>
                <c:pt idx="10">
                  <c:v>0.23401211713227801</c:v>
                </c:pt>
                <c:pt idx="11">
                  <c:v>0.23189012645507101</c:v>
                </c:pt>
                <c:pt idx="12">
                  <c:v>0.23472906403940899</c:v>
                </c:pt>
                <c:pt idx="13">
                  <c:v>0.24221805099327401</c:v>
                </c:pt>
                <c:pt idx="14">
                  <c:v>0.22107989326636299</c:v>
                </c:pt>
                <c:pt idx="15">
                  <c:v>0.22333255867999099</c:v>
                </c:pt>
                <c:pt idx="16">
                  <c:v>0.223666106099985</c:v>
                </c:pt>
                <c:pt idx="17">
                  <c:v>0.23248138767365101</c:v>
                </c:pt>
                <c:pt idx="18">
                  <c:v>0.23581412920287101</c:v>
                </c:pt>
                <c:pt idx="19">
                  <c:v>0.23210196916501299</c:v>
                </c:pt>
                <c:pt idx="20">
                  <c:v>0.22719344809281899</c:v>
                </c:pt>
                <c:pt idx="21">
                  <c:v>0.22517703781829099</c:v>
                </c:pt>
                <c:pt idx="22">
                  <c:v>0.22119056533133699</c:v>
                </c:pt>
                <c:pt idx="23">
                  <c:v>0.21686567164179099</c:v>
                </c:pt>
                <c:pt idx="24">
                  <c:v>0.219345347554248</c:v>
                </c:pt>
                <c:pt idx="25">
                  <c:v>0.227680146799351</c:v>
                </c:pt>
                <c:pt idx="26">
                  <c:v>0.22471353798274199</c:v>
                </c:pt>
                <c:pt idx="27">
                  <c:v>0.21317390689118401</c:v>
                </c:pt>
                <c:pt idx="28">
                  <c:v>0.21299715909090899</c:v>
                </c:pt>
                <c:pt idx="29">
                  <c:v>0.22105410709279499</c:v>
                </c:pt>
                <c:pt idx="30">
                  <c:v>0.22215212057483399</c:v>
                </c:pt>
                <c:pt idx="31">
                  <c:v>0.22212136024020701</c:v>
                </c:pt>
                <c:pt idx="32">
                  <c:v>0.218726016884113</c:v>
                </c:pt>
                <c:pt idx="33">
                  <c:v>0.21632567558131399</c:v>
                </c:pt>
                <c:pt idx="34">
                  <c:v>0.21662344943584</c:v>
                </c:pt>
                <c:pt idx="35">
                  <c:v>0.21496947835738101</c:v>
                </c:pt>
                <c:pt idx="36">
                  <c:v>0.212952118498105</c:v>
                </c:pt>
                <c:pt idx="37">
                  <c:v>0.21632355861521099</c:v>
                </c:pt>
                <c:pt idx="38">
                  <c:v>0.21284051838138099</c:v>
                </c:pt>
                <c:pt idx="39">
                  <c:v>0.203174394099052</c:v>
                </c:pt>
                <c:pt idx="40">
                  <c:v>0.20367081113084701</c:v>
                </c:pt>
                <c:pt idx="41">
                  <c:v>0.21176470588235299</c:v>
                </c:pt>
                <c:pt idx="42">
                  <c:v>0.21071428571428599</c:v>
                </c:pt>
                <c:pt idx="43">
                  <c:v>0.217301484828922</c:v>
                </c:pt>
                <c:pt idx="44">
                  <c:v>0.21487976274901699</c:v>
                </c:pt>
                <c:pt idx="45">
                  <c:v>0.208090614886731</c:v>
                </c:pt>
                <c:pt idx="46">
                  <c:v>0.20776774696369399</c:v>
                </c:pt>
                <c:pt idx="47">
                  <c:v>0.20822059013013799</c:v>
                </c:pt>
                <c:pt idx="48">
                  <c:v>0.20459916959437899</c:v>
                </c:pt>
                <c:pt idx="49">
                  <c:v>0.20856174930705301</c:v>
                </c:pt>
                <c:pt idx="50">
                  <c:v>0.20768092713598801</c:v>
                </c:pt>
                <c:pt idx="51">
                  <c:v>0.198319535400964</c:v>
                </c:pt>
                <c:pt idx="52">
                  <c:v>0.2008528521105</c:v>
                </c:pt>
                <c:pt idx="53">
                  <c:v>0.20892976792349399</c:v>
                </c:pt>
                <c:pt idx="54">
                  <c:v>0.210272677362289</c:v>
                </c:pt>
                <c:pt idx="55">
                  <c:v>0.21003267578361401</c:v>
                </c:pt>
                <c:pt idx="56">
                  <c:v>0.20764994250438801</c:v>
                </c:pt>
                <c:pt idx="57">
                  <c:v>0.20855451827445201</c:v>
                </c:pt>
                <c:pt idx="58">
                  <c:v>0.20860096653820201</c:v>
                </c:pt>
                <c:pt idx="59">
                  <c:v>0.206772859922179</c:v>
                </c:pt>
                <c:pt idx="60">
                  <c:v>0.203319251659626</c:v>
                </c:pt>
                <c:pt idx="61">
                  <c:v>0.207213496218732</c:v>
                </c:pt>
                <c:pt idx="62">
                  <c:v>0.20533737326651899</c:v>
                </c:pt>
                <c:pt idx="63">
                  <c:v>0.19722560798653399</c:v>
                </c:pt>
                <c:pt idx="64">
                  <c:v>0.19695738009522701</c:v>
                </c:pt>
                <c:pt idx="65">
                  <c:v>0.205858655616943</c:v>
                </c:pt>
                <c:pt idx="66">
                  <c:v>0.20707740187885401</c:v>
                </c:pt>
                <c:pt idx="67">
                  <c:v>0.211249070206557</c:v>
                </c:pt>
                <c:pt idx="68">
                  <c:v>0.20915295062224001</c:v>
                </c:pt>
                <c:pt idx="69">
                  <c:v>0.205824682814302</c:v>
                </c:pt>
                <c:pt idx="70">
                  <c:v>0.20578014595158101</c:v>
                </c:pt>
                <c:pt idx="71">
                  <c:v>0.204047700951726</c:v>
                </c:pt>
                <c:pt idx="72">
                  <c:v>0.200944147423501</c:v>
                </c:pt>
                <c:pt idx="73">
                  <c:v>0.20044823439379</c:v>
                </c:pt>
                <c:pt idx="74">
                  <c:v>0.198708476987906</c:v>
                </c:pt>
                <c:pt idx="75">
                  <c:v>0.194206244503078</c:v>
                </c:pt>
                <c:pt idx="76">
                  <c:v>0.19617645443058801</c:v>
                </c:pt>
                <c:pt idx="77">
                  <c:v>0.20663864169896801</c:v>
                </c:pt>
                <c:pt idx="78">
                  <c:v>0.20709670353740001</c:v>
                </c:pt>
                <c:pt idx="79">
                  <c:v>0.210277581617687</c:v>
                </c:pt>
                <c:pt idx="80">
                  <c:v>0.20709898352992301</c:v>
                </c:pt>
                <c:pt idx="81">
                  <c:v>0.20365007376646099</c:v>
                </c:pt>
                <c:pt idx="82">
                  <c:v>0.204494258557222</c:v>
                </c:pt>
                <c:pt idx="83">
                  <c:v>0.205276354518696</c:v>
                </c:pt>
                <c:pt idx="84">
                  <c:v>0.202595296025953</c:v>
                </c:pt>
                <c:pt idx="85">
                  <c:v>0.20084116516953099</c:v>
                </c:pt>
                <c:pt idx="86">
                  <c:v>0.19882493630738801</c:v>
                </c:pt>
                <c:pt idx="87">
                  <c:v>0.192265596497629</c:v>
                </c:pt>
                <c:pt idx="88">
                  <c:v>0.19210128692752601</c:v>
                </c:pt>
                <c:pt idx="89">
                  <c:v>0.202321123257862</c:v>
                </c:pt>
                <c:pt idx="90">
                  <c:v>0.20332122470160899</c:v>
                </c:pt>
                <c:pt idx="91">
                  <c:v>0.206583427922815</c:v>
                </c:pt>
                <c:pt idx="92">
                  <c:v>0.20357271929371701</c:v>
                </c:pt>
                <c:pt idx="93">
                  <c:v>0.20259875259875201</c:v>
                </c:pt>
                <c:pt idx="94">
                  <c:v>0.20014597779052201</c:v>
                </c:pt>
                <c:pt idx="95">
                  <c:v>0.20018612346189599</c:v>
                </c:pt>
                <c:pt idx="96">
                  <c:v>0.199804416079057</c:v>
                </c:pt>
                <c:pt idx="97">
                  <c:v>0.194282610842303</c:v>
                </c:pt>
                <c:pt idx="98">
                  <c:v>0.191939148473772</c:v>
                </c:pt>
                <c:pt idx="99">
                  <c:v>0.19032576505429399</c:v>
                </c:pt>
                <c:pt idx="100">
                  <c:v>0.188191699604743</c:v>
                </c:pt>
                <c:pt idx="101">
                  <c:v>0.20009823182711201</c:v>
                </c:pt>
                <c:pt idx="102">
                  <c:v>0.20058025177026001</c:v>
                </c:pt>
                <c:pt idx="103">
                  <c:v>0.19381083829725401</c:v>
                </c:pt>
                <c:pt idx="104">
                  <c:v>0.19148833155805201</c:v>
                </c:pt>
                <c:pt idx="105">
                  <c:v>0.194882082395538</c:v>
                </c:pt>
                <c:pt idx="106">
                  <c:v>0.19326084827113299</c:v>
                </c:pt>
                <c:pt idx="107">
                  <c:v>0.193513829372809</c:v>
                </c:pt>
                <c:pt idx="108">
                  <c:v>0.19110251450676999</c:v>
                </c:pt>
                <c:pt idx="109">
                  <c:v>0.18919421583670401</c:v>
                </c:pt>
                <c:pt idx="110">
                  <c:v>0.18624269954574901</c:v>
                </c:pt>
                <c:pt idx="111">
                  <c:v>0.17908980241595601</c:v>
                </c:pt>
                <c:pt idx="112">
                  <c:v>0.17812383090160899</c:v>
                </c:pt>
                <c:pt idx="113">
                  <c:v>0.186117679788566</c:v>
                </c:pt>
                <c:pt idx="114">
                  <c:v>0.18348794063079801</c:v>
                </c:pt>
                <c:pt idx="115">
                  <c:v>0.18332257767124499</c:v>
                </c:pt>
                <c:pt idx="116">
                  <c:v>0.182166782166782</c:v>
                </c:pt>
                <c:pt idx="117">
                  <c:v>0.18041860465116299</c:v>
                </c:pt>
                <c:pt idx="118">
                  <c:v>0.17308320500256699</c:v>
                </c:pt>
                <c:pt idx="119">
                  <c:v>0.17427347242921001</c:v>
                </c:pt>
                <c:pt idx="120">
                  <c:v>0.173743380098486</c:v>
                </c:pt>
                <c:pt idx="121">
                  <c:v>0.174709263467451</c:v>
                </c:pt>
                <c:pt idx="122">
                  <c:v>0.17263073353560601</c:v>
                </c:pt>
                <c:pt idx="123">
                  <c:v>0.168358828572718</c:v>
                </c:pt>
                <c:pt idx="124">
                  <c:v>0.16787793978242199</c:v>
                </c:pt>
                <c:pt idx="125">
                  <c:v>0.175835934016942</c:v>
                </c:pt>
                <c:pt idx="126">
                  <c:v>0.17444146559428</c:v>
                </c:pt>
                <c:pt idx="127">
                  <c:v>0.17398209007896201</c:v>
                </c:pt>
                <c:pt idx="128">
                  <c:v>0.166835187057634</c:v>
                </c:pt>
                <c:pt idx="129">
                  <c:v>0.164474853385463</c:v>
                </c:pt>
                <c:pt idx="130">
                  <c:v>0.163396075290348</c:v>
                </c:pt>
                <c:pt idx="131">
                  <c:v>0.166028835884656</c:v>
                </c:pt>
                <c:pt idx="132">
                  <c:v>0.165255927321073</c:v>
                </c:pt>
                <c:pt idx="133">
                  <c:v>0.159594680177327</c:v>
                </c:pt>
                <c:pt idx="134">
                  <c:v>0.16266213055496501</c:v>
                </c:pt>
                <c:pt idx="135">
                  <c:v>0.15362368152432801</c:v>
                </c:pt>
                <c:pt idx="136">
                  <c:v>0.155242021163571</c:v>
                </c:pt>
                <c:pt idx="137">
                  <c:v>0.166094220413009</c:v>
                </c:pt>
                <c:pt idx="138">
                  <c:v>0.16565304299749101</c:v>
                </c:pt>
                <c:pt idx="139">
                  <c:v>0.16716493326034801</c:v>
                </c:pt>
                <c:pt idx="140">
                  <c:v>0.163469241472362</c:v>
                </c:pt>
                <c:pt idx="141">
                  <c:v>0.15509357269878901</c:v>
                </c:pt>
                <c:pt idx="142">
                  <c:v>0.15296813340688301</c:v>
                </c:pt>
                <c:pt idx="143">
                  <c:v>0.15542026044309101</c:v>
                </c:pt>
                <c:pt idx="144">
                  <c:v>0.15470870921507501</c:v>
                </c:pt>
                <c:pt idx="145">
                  <c:v>0.157208962493911</c:v>
                </c:pt>
                <c:pt idx="146">
                  <c:v>0.153983522058525</c:v>
                </c:pt>
                <c:pt idx="147">
                  <c:v>0.14843208416588499</c:v>
                </c:pt>
                <c:pt idx="148">
                  <c:v>0.14920751334392701</c:v>
                </c:pt>
                <c:pt idx="149">
                  <c:v>0.162081995855512</c:v>
                </c:pt>
                <c:pt idx="150">
                  <c:v>0.16338855790418699</c:v>
                </c:pt>
                <c:pt idx="151">
                  <c:v>0.163738920225625</c:v>
                </c:pt>
                <c:pt idx="152">
                  <c:v>0.15877807292924401</c:v>
                </c:pt>
                <c:pt idx="153">
                  <c:v>0.157369300354509</c:v>
                </c:pt>
                <c:pt idx="154">
                  <c:v>0.15252788406741</c:v>
                </c:pt>
                <c:pt idx="155">
                  <c:v>0.15562428780726001</c:v>
                </c:pt>
                <c:pt idx="156">
                  <c:v>0.15788404501686101</c:v>
                </c:pt>
                <c:pt idx="157">
                  <c:v>0.157699949355254</c:v>
                </c:pt>
                <c:pt idx="158">
                  <c:v>0.153454177687879</c:v>
                </c:pt>
                <c:pt idx="159">
                  <c:v>0.14773570898292501</c:v>
                </c:pt>
                <c:pt idx="160">
                  <c:v>0.14555603263203101</c:v>
                </c:pt>
                <c:pt idx="161">
                  <c:v>0.156913960469377</c:v>
                </c:pt>
                <c:pt idx="162">
                  <c:v>0.15802633121068899</c:v>
                </c:pt>
                <c:pt idx="163">
                  <c:v>0.15624274324638099</c:v>
                </c:pt>
                <c:pt idx="164">
                  <c:v>0.153384912959381</c:v>
                </c:pt>
                <c:pt idx="165">
                  <c:v>0.14961182850232099</c:v>
                </c:pt>
                <c:pt idx="166">
                  <c:v>0.14710944222795899</c:v>
                </c:pt>
                <c:pt idx="167">
                  <c:v>0.15028517852957299</c:v>
                </c:pt>
                <c:pt idx="168">
                  <c:v>0.14979583900447199</c:v>
                </c:pt>
                <c:pt idx="169">
                  <c:v>0.14911136778568501</c:v>
                </c:pt>
                <c:pt idx="170">
                  <c:v>0.14696687755861501</c:v>
                </c:pt>
                <c:pt idx="171">
                  <c:v>0.143520077841398</c:v>
                </c:pt>
                <c:pt idx="172">
                  <c:v>0.14310241863242701</c:v>
                </c:pt>
                <c:pt idx="173">
                  <c:v>0.15359391884338799</c:v>
                </c:pt>
                <c:pt idx="174">
                  <c:v>0.15385189608838501</c:v>
                </c:pt>
                <c:pt idx="175">
                  <c:v>0.15303225806451601</c:v>
                </c:pt>
                <c:pt idx="176">
                  <c:v>0.151379705219608</c:v>
                </c:pt>
                <c:pt idx="177">
                  <c:v>0.14591171540324099</c:v>
                </c:pt>
                <c:pt idx="178">
                  <c:v>0.14415020945541601</c:v>
                </c:pt>
                <c:pt idx="179">
                  <c:v>0.14776363771675199</c:v>
                </c:pt>
                <c:pt idx="180">
                  <c:v>0.14811376800831699</c:v>
                </c:pt>
                <c:pt idx="181">
                  <c:v>0.141511111111111</c:v>
                </c:pt>
                <c:pt idx="182">
                  <c:v>0.13978724161240999</c:v>
                </c:pt>
                <c:pt idx="183">
                  <c:v>0.138818217651485</c:v>
                </c:pt>
                <c:pt idx="184">
                  <c:v>0.137755832259911</c:v>
                </c:pt>
                <c:pt idx="185">
                  <c:v>0.148915714133105</c:v>
                </c:pt>
                <c:pt idx="186">
                  <c:v>0.14864188706218701</c:v>
                </c:pt>
                <c:pt idx="187">
                  <c:v>0.14645486245641201</c:v>
                </c:pt>
                <c:pt idx="188">
                  <c:v>0.142419655742898</c:v>
                </c:pt>
                <c:pt idx="189">
                  <c:v>0.141775587458039</c:v>
                </c:pt>
                <c:pt idx="190">
                  <c:v>0.14033077969499599</c:v>
                </c:pt>
                <c:pt idx="191">
                  <c:v>0.14145264132796601</c:v>
                </c:pt>
                <c:pt idx="192">
                  <c:v>0.144433371298406</c:v>
                </c:pt>
                <c:pt idx="193">
                  <c:v>0.14133561643835599</c:v>
                </c:pt>
                <c:pt idx="194">
                  <c:v>0.13831244435312701</c:v>
                </c:pt>
                <c:pt idx="195">
                  <c:v>0.13501238645747299</c:v>
                </c:pt>
                <c:pt idx="196">
                  <c:v>0.13428719186347199</c:v>
                </c:pt>
                <c:pt idx="197">
                  <c:v>0.14057388222464601</c:v>
                </c:pt>
                <c:pt idx="198">
                  <c:v>0.14071467614102201</c:v>
                </c:pt>
                <c:pt idx="199">
                  <c:v>0.14270706249152801</c:v>
                </c:pt>
                <c:pt idx="200">
                  <c:v>0.13859976267163901</c:v>
                </c:pt>
                <c:pt idx="201">
                  <c:v>0.13718287617151301</c:v>
                </c:pt>
                <c:pt idx="202">
                  <c:v>0.136733287388008</c:v>
                </c:pt>
                <c:pt idx="203">
                  <c:v>0.137071651090342</c:v>
                </c:pt>
                <c:pt idx="204">
                  <c:v>0.13957934990439799</c:v>
                </c:pt>
                <c:pt idx="205">
                  <c:v>0.13691843296804301</c:v>
                </c:pt>
                <c:pt idx="206">
                  <c:v>0.136181925421063</c:v>
                </c:pt>
                <c:pt idx="207">
                  <c:v>0.13533265299404201</c:v>
                </c:pt>
                <c:pt idx="208">
                  <c:v>0.136366627187788</c:v>
                </c:pt>
                <c:pt idx="209">
                  <c:v>0.141364314921789</c:v>
                </c:pt>
                <c:pt idx="210">
                  <c:v>0.14337443726756699</c:v>
                </c:pt>
                <c:pt idx="211">
                  <c:v>0.14647413067409201</c:v>
                </c:pt>
                <c:pt idx="212">
                  <c:v>0.14487861871997901</c:v>
                </c:pt>
                <c:pt idx="213">
                  <c:v>0.14036408879575701</c:v>
                </c:pt>
                <c:pt idx="214">
                  <c:v>0.13857714773249299</c:v>
                </c:pt>
                <c:pt idx="215">
                  <c:v>0.14009867023883399</c:v>
                </c:pt>
                <c:pt idx="216">
                  <c:v>0.141668285732789</c:v>
                </c:pt>
                <c:pt idx="217">
                  <c:v>0.139415716294329</c:v>
                </c:pt>
                <c:pt idx="218">
                  <c:v>0.14126776364996299</c:v>
                </c:pt>
                <c:pt idx="219">
                  <c:v>0.13714943100553401</c:v>
                </c:pt>
                <c:pt idx="220">
                  <c:v>0.13621252136088199</c:v>
                </c:pt>
                <c:pt idx="221">
                  <c:v>0.14591109602986099</c:v>
                </c:pt>
                <c:pt idx="222">
                  <c:v>0.148826276559552</c:v>
                </c:pt>
                <c:pt idx="223">
                  <c:v>0.15107803503613901</c:v>
                </c:pt>
                <c:pt idx="224">
                  <c:v>0.148944007858546</c:v>
                </c:pt>
                <c:pt idx="225">
                  <c:v>0.147167468570542</c:v>
                </c:pt>
                <c:pt idx="226">
                  <c:v>0.146298947892673</c:v>
                </c:pt>
                <c:pt idx="227">
                  <c:v>0.147625239952938</c:v>
                </c:pt>
                <c:pt idx="228">
                  <c:v>0.15069296539803101</c:v>
                </c:pt>
                <c:pt idx="229">
                  <c:v>0.14492838522597501</c:v>
                </c:pt>
                <c:pt idx="230">
                  <c:v>0.145384480644596</c:v>
                </c:pt>
                <c:pt idx="231">
                  <c:v>0.141264699874522</c:v>
                </c:pt>
                <c:pt idx="232">
                  <c:v>0.14077005907860701</c:v>
                </c:pt>
                <c:pt idx="233">
                  <c:v>0.14940365910143599</c:v>
                </c:pt>
                <c:pt idx="234">
                  <c:v>0.15042963307013499</c:v>
                </c:pt>
                <c:pt idx="235">
                  <c:v>0.15613115131958</c:v>
                </c:pt>
                <c:pt idx="236">
                  <c:v>0.15619944534319399</c:v>
                </c:pt>
                <c:pt idx="237">
                  <c:v>0.15090372879376299</c:v>
                </c:pt>
                <c:pt idx="238">
                  <c:v>0.14922883315285801</c:v>
                </c:pt>
                <c:pt idx="239">
                  <c:v>0.14924288662190799</c:v>
                </c:pt>
                <c:pt idx="240">
                  <c:v>0.15135744643941401</c:v>
                </c:pt>
                <c:pt idx="241">
                  <c:v>0.145529573590096</c:v>
                </c:pt>
                <c:pt idx="242">
                  <c:v>0.14432453160951</c:v>
                </c:pt>
                <c:pt idx="243">
                  <c:v>0.14285324976154801</c:v>
                </c:pt>
                <c:pt idx="244">
                  <c:v>0.14783783783783799</c:v>
                </c:pt>
                <c:pt idx="245">
                  <c:v>0.15039083413641699</c:v>
                </c:pt>
                <c:pt idx="246">
                  <c:v>0.14474036044708299</c:v>
                </c:pt>
                <c:pt idx="247">
                  <c:v>0.145123131519518</c:v>
                </c:pt>
                <c:pt idx="248">
                  <c:v>0.142376530749563</c:v>
                </c:pt>
                <c:pt idx="249">
                  <c:v>0.14278769546547099</c:v>
                </c:pt>
                <c:pt idx="250">
                  <c:v>0.140686261255171</c:v>
                </c:pt>
                <c:pt idx="251">
                  <c:v>0.14249705030569501</c:v>
                </c:pt>
                <c:pt idx="252">
                  <c:v>0.142095725402409</c:v>
                </c:pt>
                <c:pt idx="253">
                  <c:v>0.13677050672600399</c:v>
                </c:pt>
                <c:pt idx="254">
                  <c:v>0.13622720508487399</c:v>
                </c:pt>
                <c:pt idx="255">
                  <c:v>0.133566238829397</c:v>
                </c:pt>
                <c:pt idx="256">
                  <c:v>0.13427660220714799</c:v>
                </c:pt>
                <c:pt idx="257">
                  <c:v>0.14342769586295201</c:v>
                </c:pt>
                <c:pt idx="258">
                  <c:v>0.145897959698368</c:v>
                </c:pt>
                <c:pt idx="259">
                  <c:v>0.151372923046032</c:v>
                </c:pt>
                <c:pt idx="260">
                  <c:v>0.15086412920429701</c:v>
                </c:pt>
                <c:pt idx="261">
                  <c:v>0.14603766924686701</c:v>
                </c:pt>
                <c:pt idx="262">
                  <c:v>0.145035282258065</c:v>
                </c:pt>
                <c:pt idx="263">
                  <c:v>0.14925373134328401</c:v>
                </c:pt>
                <c:pt idx="264">
                  <c:v>0.149429005050631</c:v>
                </c:pt>
                <c:pt idx="265">
                  <c:v>0.14205550898761299</c:v>
                </c:pt>
                <c:pt idx="266">
                  <c:v>0.143782083892152</c:v>
                </c:pt>
                <c:pt idx="267">
                  <c:v>0.139216091478956</c:v>
                </c:pt>
                <c:pt idx="268">
                  <c:v>0.13995557692748101</c:v>
                </c:pt>
              </c:numCache>
            </c:numRef>
          </c:val>
          <c:smooth val="0"/>
          <c:extLst>
            <c:ext xmlns:c16="http://schemas.microsoft.com/office/drawing/2014/chart" uri="{C3380CC4-5D6E-409C-BE32-E72D297353CC}">
              <c16:uniqueId val="{00000005-5A56-428A-B2A3-10B34C1CC976}"/>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98048287"/>
        <c:crosses val="max"/>
        <c:crossBetween val="between"/>
      </c:valAx>
      <c:dateAx>
        <c:axId val="2098048287"/>
        <c:scaling>
          <c:orientation val="minMax"/>
        </c:scaling>
        <c:delete val="0"/>
        <c:axPos val="b"/>
        <c:numFmt formatCode="mmm\ 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99109839"/>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49A8-4174-8ED2-818A74E30BB4}"/>
              </c:ext>
            </c:extLst>
          </c:dPt>
          <c:dPt>
            <c:idx val="1"/>
            <c:invertIfNegative val="0"/>
            <c:bubble3D val="0"/>
            <c:spPr>
              <a:solidFill>
                <a:srgbClr val="606868"/>
              </a:solidFill>
              <a:ln>
                <a:noFill/>
              </a:ln>
              <a:effectLst/>
            </c:spPr>
            <c:extLst>
              <c:ext xmlns:c16="http://schemas.microsoft.com/office/drawing/2014/chart" uri="{C3380CC4-5D6E-409C-BE32-E72D297353CC}">
                <c16:uniqueId val="{00000003-49A8-4174-8ED2-818A74E30BB4}"/>
              </c:ext>
            </c:extLst>
          </c:dPt>
          <c:dPt>
            <c:idx val="3"/>
            <c:invertIfNegative val="0"/>
            <c:bubble3D val="0"/>
            <c:spPr>
              <a:solidFill>
                <a:srgbClr val="FFC000"/>
              </a:solidFill>
              <a:ln>
                <a:noFill/>
              </a:ln>
              <a:effectLst/>
            </c:spPr>
            <c:extLst>
              <c:ext xmlns:c16="http://schemas.microsoft.com/office/drawing/2014/chart" uri="{C3380CC4-5D6E-409C-BE32-E72D297353CC}">
                <c16:uniqueId val="{00000005-49A8-4174-8ED2-818A74E30BB4}"/>
              </c:ext>
            </c:extLst>
          </c:dPt>
          <c:dPt>
            <c:idx val="12"/>
            <c:invertIfNegative val="0"/>
            <c:bubble3D val="0"/>
            <c:spPr>
              <a:solidFill>
                <a:srgbClr val="606868"/>
              </a:solidFill>
              <a:ln>
                <a:noFill/>
              </a:ln>
              <a:effectLst/>
            </c:spPr>
            <c:extLst>
              <c:ext xmlns:c16="http://schemas.microsoft.com/office/drawing/2014/chart" uri="{C3380CC4-5D6E-409C-BE32-E72D297353CC}">
                <c16:uniqueId val="{00000007-49A8-4174-8ED2-818A74E30BB4}"/>
              </c:ext>
            </c:extLst>
          </c:dPt>
          <c:dPt>
            <c:idx val="13"/>
            <c:invertIfNegative val="0"/>
            <c:bubble3D val="0"/>
            <c:spPr>
              <a:solidFill>
                <a:srgbClr val="606868"/>
              </a:solidFill>
              <a:ln>
                <a:noFill/>
              </a:ln>
              <a:effectLst/>
            </c:spPr>
            <c:extLst>
              <c:ext xmlns:c16="http://schemas.microsoft.com/office/drawing/2014/chart" uri="{C3380CC4-5D6E-409C-BE32-E72D297353CC}">
                <c16:uniqueId val="{00000009-49A8-4174-8ED2-818A74E30BB4}"/>
              </c:ext>
            </c:extLst>
          </c:dPt>
          <c:dPt>
            <c:idx val="15"/>
            <c:invertIfNegative val="0"/>
            <c:bubble3D val="0"/>
            <c:spPr>
              <a:solidFill>
                <a:srgbClr val="FFC000"/>
              </a:solidFill>
              <a:ln>
                <a:noFill/>
              </a:ln>
              <a:effectLst/>
            </c:spPr>
            <c:extLst>
              <c:ext xmlns:c16="http://schemas.microsoft.com/office/drawing/2014/chart" uri="{C3380CC4-5D6E-409C-BE32-E72D297353CC}">
                <c16:uniqueId val="{0000000B-49A8-4174-8ED2-818A74E30BB4}"/>
              </c:ext>
            </c:extLst>
          </c:dPt>
          <c:dPt>
            <c:idx val="20"/>
            <c:invertIfNegative val="0"/>
            <c:bubble3D val="0"/>
            <c:spPr>
              <a:solidFill>
                <a:srgbClr val="606868"/>
              </a:solidFill>
              <a:ln>
                <a:noFill/>
              </a:ln>
              <a:effectLst/>
            </c:spPr>
            <c:extLst>
              <c:ext xmlns:c16="http://schemas.microsoft.com/office/drawing/2014/chart" uri="{C3380CC4-5D6E-409C-BE32-E72D297353CC}">
                <c16:uniqueId val="{0000000D-49A8-4174-8ED2-818A74E30BB4}"/>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F-49A8-4174-8ED2-818A74E30BB4}"/>
              </c:ext>
            </c:extLst>
          </c:dPt>
          <c:dPt>
            <c:idx val="22"/>
            <c:invertIfNegative val="0"/>
            <c:bubble3D val="0"/>
            <c:spPr>
              <a:solidFill>
                <a:srgbClr val="606868"/>
              </a:solidFill>
              <a:ln>
                <a:noFill/>
              </a:ln>
              <a:effectLst/>
            </c:spPr>
            <c:extLst>
              <c:ext xmlns:c16="http://schemas.microsoft.com/office/drawing/2014/chart" uri="{C3380CC4-5D6E-409C-BE32-E72D297353CC}">
                <c16:uniqueId val="{00000011-49A8-4174-8ED2-818A74E30BB4}"/>
              </c:ext>
            </c:extLst>
          </c:dPt>
          <c:dPt>
            <c:idx val="24"/>
            <c:invertIfNegative val="0"/>
            <c:bubble3D val="0"/>
            <c:spPr>
              <a:solidFill>
                <a:srgbClr val="606868"/>
              </a:solidFill>
              <a:ln>
                <a:noFill/>
              </a:ln>
              <a:effectLst/>
            </c:spPr>
            <c:extLst>
              <c:ext xmlns:c16="http://schemas.microsoft.com/office/drawing/2014/chart" uri="{C3380CC4-5D6E-409C-BE32-E72D297353CC}">
                <c16:uniqueId val="{00000013-49A8-4174-8ED2-818A74E30BB4}"/>
              </c:ext>
            </c:extLst>
          </c:dPt>
          <c:dPt>
            <c:idx val="25"/>
            <c:invertIfNegative val="0"/>
            <c:bubble3D val="0"/>
            <c:spPr>
              <a:solidFill>
                <a:srgbClr val="606868"/>
              </a:solidFill>
              <a:ln>
                <a:noFill/>
              </a:ln>
              <a:effectLst/>
            </c:spPr>
            <c:extLst>
              <c:ext xmlns:c16="http://schemas.microsoft.com/office/drawing/2014/chart" uri="{C3380CC4-5D6E-409C-BE32-E72D297353CC}">
                <c16:uniqueId val="{00000015-49A8-4174-8ED2-818A74E30BB4}"/>
              </c:ext>
            </c:extLst>
          </c:dPt>
          <c:dPt>
            <c:idx val="27"/>
            <c:invertIfNegative val="0"/>
            <c:bubble3D val="0"/>
            <c:spPr>
              <a:solidFill>
                <a:srgbClr val="FFC000"/>
              </a:solidFill>
              <a:ln>
                <a:noFill/>
              </a:ln>
              <a:effectLst/>
            </c:spPr>
            <c:extLst>
              <c:ext xmlns:c16="http://schemas.microsoft.com/office/drawing/2014/chart" uri="{C3380CC4-5D6E-409C-BE32-E72D297353CC}">
                <c16:uniqueId val="{00000017-49A8-4174-8ED2-818A74E30BB4}"/>
              </c:ext>
            </c:extLst>
          </c:dPt>
          <c:dPt>
            <c:idx val="36"/>
            <c:invertIfNegative val="0"/>
            <c:bubble3D val="0"/>
            <c:spPr>
              <a:solidFill>
                <a:srgbClr val="606868"/>
              </a:solidFill>
              <a:ln>
                <a:noFill/>
              </a:ln>
              <a:effectLst/>
            </c:spPr>
            <c:extLst>
              <c:ext xmlns:c16="http://schemas.microsoft.com/office/drawing/2014/chart" uri="{C3380CC4-5D6E-409C-BE32-E72D297353CC}">
                <c16:uniqueId val="{00000019-49A8-4174-8ED2-818A74E30BB4}"/>
              </c:ext>
            </c:extLst>
          </c:dPt>
          <c:dPt>
            <c:idx val="37"/>
            <c:invertIfNegative val="0"/>
            <c:bubble3D val="0"/>
            <c:spPr>
              <a:solidFill>
                <a:srgbClr val="606868"/>
              </a:solidFill>
              <a:ln>
                <a:noFill/>
              </a:ln>
              <a:effectLst/>
            </c:spPr>
            <c:extLst>
              <c:ext xmlns:c16="http://schemas.microsoft.com/office/drawing/2014/chart" uri="{C3380CC4-5D6E-409C-BE32-E72D297353CC}">
                <c16:uniqueId val="{0000001B-49A8-4174-8ED2-818A74E30BB4}"/>
              </c:ext>
            </c:extLst>
          </c:dPt>
          <c:dPt>
            <c:idx val="39"/>
            <c:invertIfNegative val="0"/>
            <c:bubble3D val="0"/>
            <c:spPr>
              <a:solidFill>
                <a:srgbClr val="FFC000"/>
              </a:solidFill>
              <a:ln>
                <a:noFill/>
              </a:ln>
              <a:effectLst/>
            </c:spPr>
            <c:extLst>
              <c:ext xmlns:c16="http://schemas.microsoft.com/office/drawing/2014/chart" uri="{C3380CC4-5D6E-409C-BE32-E72D297353CC}">
                <c16:uniqueId val="{0000001D-49A8-4174-8ED2-818A74E30BB4}"/>
              </c:ext>
            </c:extLst>
          </c:dPt>
          <c:dPt>
            <c:idx val="48"/>
            <c:invertIfNegative val="0"/>
            <c:bubble3D val="0"/>
            <c:spPr>
              <a:solidFill>
                <a:srgbClr val="606868"/>
              </a:solidFill>
              <a:ln>
                <a:noFill/>
              </a:ln>
              <a:effectLst/>
            </c:spPr>
            <c:extLst>
              <c:ext xmlns:c16="http://schemas.microsoft.com/office/drawing/2014/chart" uri="{C3380CC4-5D6E-409C-BE32-E72D297353CC}">
                <c16:uniqueId val="{0000001F-49A8-4174-8ED2-818A74E30BB4}"/>
              </c:ext>
            </c:extLst>
          </c:dPt>
          <c:dPt>
            <c:idx val="49"/>
            <c:invertIfNegative val="0"/>
            <c:bubble3D val="0"/>
            <c:spPr>
              <a:solidFill>
                <a:srgbClr val="606868"/>
              </a:solidFill>
              <a:ln>
                <a:noFill/>
              </a:ln>
              <a:effectLst/>
            </c:spPr>
            <c:extLst>
              <c:ext xmlns:c16="http://schemas.microsoft.com/office/drawing/2014/chart" uri="{C3380CC4-5D6E-409C-BE32-E72D297353CC}">
                <c16:uniqueId val="{00000021-49A8-4174-8ED2-818A74E30BB4}"/>
              </c:ext>
            </c:extLst>
          </c:dPt>
          <c:dPt>
            <c:idx val="51"/>
            <c:invertIfNegative val="0"/>
            <c:bubble3D val="0"/>
            <c:spPr>
              <a:solidFill>
                <a:srgbClr val="FFC000"/>
              </a:solidFill>
              <a:ln>
                <a:noFill/>
              </a:ln>
              <a:effectLst/>
            </c:spPr>
            <c:extLst>
              <c:ext xmlns:c16="http://schemas.microsoft.com/office/drawing/2014/chart" uri="{C3380CC4-5D6E-409C-BE32-E72D297353CC}">
                <c16:uniqueId val="{00000023-49A8-4174-8ED2-818A74E30BB4}"/>
              </c:ext>
            </c:extLst>
          </c:dPt>
          <c:dPt>
            <c:idx val="60"/>
            <c:invertIfNegative val="0"/>
            <c:bubble3D val="0"/>
            <c:spPr>
              <a:solidFill>
                <a:srgbClr val="606868"/>
              </a:solidFill>
              <a:ln>
                <a:noFill/>
              </a:ln>
              <a:effectLst/>
            </c:spPr>
            <c:extLst>
              <c:ext xmlns:c16="http://schemas.microsoft.com/office/drawing/2014/chart" uri="{C3380CC4-5D6E-409C-BE32-E72D297353CC}">
                <c16:uniqueId val="{00000025-49A8-4174-8ED2-818A74E30BB4}"/>
              </c:ext>
            </c:extLst>
          </c:dPt>
          <c:dPt>
            <c:idx val="61"/>
            <c:invertIfNegative val="0"/>
            <c:bubble3D val="0"/>
            <c:spPr>
              <a:solidFill>
                <a:srgbClr val="606868"/>
              </a:solidFill>
              <a:ln>
                <a:noFill/>
              </a:ln>
              <a:effectLst/>
            </c:spPr>
            <c:extLst>
              <c:ext xmlns:c16="http://schemas.microsoft.com/office/drawing/2014/chart" uri="{C3380CC4-5D6E-409C-BE32-E72D297353CC}">
                <c16:uniqueId val="{00000027-49A8-4174-8ED2-818A74E30BB4}"/>
              </c:ext>
            </c:extLst>
          </c:dPt>
          <c:dPt>
            <c:idx val="63"/>
            <c:invertIfNegative val="0"/>
            <c:bubble3D val="0"/>
            <c:spPr>
              <a:solidFill>
                <a:srgbClr val="FFC000"/>
              </a:solidFill>
              <a:ln>
                <a:noFill/>
              </a:ln>
              <a:effectLst/>
            </c:spPr>
            <c:extLst>
              <c:ext xmlns:c16="http://schemas.microsoft.com/office/drawing/2014/chart" uri="{C3380CC4-5D6E-409C-BE32-E72D297353CC}">
                <c16:uniqueId val="{00000029-49A8-4174-8ED2-818A74E30BB4}"/>
              </c:ext>
            </c:extLst>
          </c:dPt>
          <c:dPt>
            <c:idx val="72"/>
            <c:invertIfNegative val="0"/>
            <c:bubble3D val="0"/>
            <c:spPr>
              <a:solidFill>
                <a:srgbClr val="606868"/>
              </a:solidFill>
              <a:ln>
                <a:noFill/>
              </a:ln>
              <a:effectLst/>
            </c:spPr>
            <c:extLst>
              <c:ext xmlns:c16="http://schemas.microsoft.com/office/drawing/2014/chart" uri="{C3380CC4-5D6E-409C-BE32-E72D297353CC}">
                <c16:uniqueId val="{0000002B-49A8-4174-8ED2-818A74E30BB4}"/>
              </c:ext>
            </c:extLst>
          </c:dPt>
          <c:dPt>
            <c:idx val="73"/>
            <c:invertIfNegative val="0"/>
            <c:bubble3D val="0"/>
            <c:spPr>
              <a:solidFill>
                <a:srgbClr val="606868"/>
              </a:solidFill>
              <a:ln>
                <a:noFill/>
              </a:ln>
              <a:effectLst/>
            </c:spPr>
            <c:extLst>
              <c:ext xmlns:c16="http://schemas.microsoft.com/office/drawing/2014/chart" uri="{C3380CC4-5D6E-409C-BE32-E72D297353CC}">
                <c16:uniqueId val="{0000002D-49A8-4174-8ED2-818A74E30BB4}"/>
              </c:ext>
            </c:extLst>
          </c:dPt>
          <c:dPt>
            <c:idx val="75"/>
            <c:invertIfNegative val="0"/>
            <c:bubble3D val="0"/>
            <c:spPr>
              <a:solidFill>
                <a:srgbClr val="FFC000"/>
              </a:solidFill>
              <a:ln>
                <a:noFill/>
              </a:ln>
              <a:effectLst/>
            </c:spPr>
            <c:extLst>
              <c:ext xmlns:c16="http://schemas.microsoft.com/office/drawing/2014/chart" uri="{C3380CC4-5D6E-409C-BE32-E72D297353CC}">
                <c16:uniqueId val="{0000002F-49A8-4174-8ED2-818A74E30BB4}"/>
              </c:ext>
            </c:extLst>
          </c:dPt>
          <c:dPt>
            <c:idx val="84"/>
            <c:invertIfNegative val="0"/>
            <c:bubble3D val="0"/>
            <c:spPr>
              <a:solidFill>
                <a:srgbClr val="606868"/>
              </a:solidFill>
              <a:ln>
                <a:noFill/>
              </a:ln>
              <a:effectLst/>
            </c:spPr>
            <c:extLst>
              <c:ext xmlns:c16="http://schemas.microsoft.com/office/drawing/2014/chart" uri="{C3380CC4-5D6E-409C-BE32-E72D297353CC}">
                <c16:uniqueId val="{00000031-49A8-4174-8ED2-818A74E30BB4}"/>
              </c:ext>
            </c:extLst>
          </c:dPt>
          <c:dPt>
            <c:idx val="85"/>
            <c:invertIfNegative val="0"/>
            <c:bubble3D val="0"/>
            <c:spPr>
              <a:solidFill>
                <a:srgbClr val="606868"/>
              </a:solidFill>
              <a:ln>
                <a:noFill/>
              </a:ln>
              <a:effectLst/>
            </c:spPr>
            <c:extLst>
              <c:ext xmlns:c16="http://schemas.microsoft.com/office/drawing/2014/chart" uri="{C3380CC4-5D6E-409C-BE32-E72D297353CC}">
                <c16:uniqueId val="{00000033-49A8-4174-8ED2-818A74E30BB4}"/>
              </c:ext>
            </c:extLst>
          </c:dPt>
          <c:dPt>
            <c:idx val="87"/>
            <c:invertIfNegative val="0"/>
            <c:bubble3D val="0"/>
            <c:spPr>
              <a:solidFill>
                <a:srgbClr val="FFC000"/>
              </a:solidFill>
              <a:ln>
                <a:noFill/>
              </a:ln>
              <a:effectLst/>
            </c:spPr>
            <c:extLst>
              <c:ext xmlns:c16="http://schemas.microsoft.com/office/drawing/2014/chart" uri="{C3380CC4-5D6E-409C-BE32-E72D297353CC}">
                <c16:uniqueId val="{00000035-49A8-4174-8ED2-818A74E30BB4}"/>
              </c:ext>
            </c:extLst>
          </c:dPt>
          <c:dPt>
            <c:idx val="96"/>
            <c:invertIfNegative val="0"/>
            <c:bubble3D val="0"/>
            <c:spPr>
              <a:solidFill>
                <a:srgbClr val="606868"/>
              </a:solidFill>
              <a:ln>
                <a:noFill/>
              </a:ln>
              <a:effectLst/>
            </c:spPr>
            <c:extLst>
              <c:ext xmlns:c16="http://schemas.microsoft.com/office/drawing/2014/chart" uri="{C3380CC4-5D6E-409C-BE32-E72D297353CC}">
                <c16:uniqueId val="{00000037-49A8-4174-8ED2-818A74E30BB4}"/>
              </c:ext>
            </c:extLst>
          </c:dPt>
          <c:dPt>
            <c:idx val="97"/>
            <c:invertIfNegative val="0"/>
            <c:bubble3D val="0"/>
            <c:spPr>
              <a:solidFill>
                <a:srgbClr val="606868"/>
              </a:solidFill>
              <a:ln>
                <a:noFill/>
              </a:ln>
              <a:effectLst/>
            </c:spPr>
            <c:extLst>
              <c:ext xmlns:c16="http://schemas.microsoft.com/office/drawing/2014/chart" uri="{C3380CC4-5D6E-409C-BE32-E72D297353CC}">
                <c16:uniqueId val="{00000039-49A8-4174-8ED2-818A74E30BB4}"/>
              </c:ext>
            </c:extLst>
          </c:dPt>
          <c:dPt>
            <c:idx val="99"/>
            <c:invertIfNegative val="0"/>
            <c:bubble3D val="0"/>
            <c:spPr>
              <a:solidFill>
                <a:srgbClr val="FFC000"/>
              </a:solidFill>
              <a:ln>
                <a:noFill/>
              </a:ln>
              <a:effectLst/>
            </c:spPr>
            <c:extLst>
              <c:ext xmlns:c16="http://schemas.microsoft.com/office/drawing/2014/chart" uri="{C3380CC4-5D6E-409C-BE32-E72D297353CC}">
                <c16:uniqueId val="{0000003B-49A8-4174-8ED2-818A74E30BB4}"/>
              </c:ext>
            </c:extLst>
          </c:dPt>
          <c:dPt>
            <c:idx val="108"/>
            <c:invertIfNegative val="0"/>
            <c:bubble3D val="0"/>
            <c:spPr>
              <a:solidFill>
                <a:srgbClr val="606868"/>
              </a:solidFill>
              <a:ln>
                <a:noFill/>
              </a:ln>
              <a:effectLst/>
            </c:spPr>
            <c:extLst>
              <c:ext xmlns:c16="http://schemas.microsoft.com/office/drawing/2014/chart" uri="{C3380CC4-5D6E-409C-BE32-E72D297353CC}">
                <c16:uniqueId val="{0000003D-49A8-4174-8ED2-818A74E30BB4}"/>
              </c:ext>
            </c:extLst>
          </c:dPt>
          <c:dPt>
            <c:idx val="109"/>
            <c:invertIfNegative val="0"/>
            <c:bubble3D val="0"/>
            <c:spPr>
              <a:solidFill>
                <a:srgbClr val="606868"/>
              </a:solidFill>
              <a:ln>
                <a:noFill/>
              </a:ln>
              <a:effectLst/>
            </c:spPr>
            <c:extLst>
              <c:ext xmlns:c16="http://schemas.microsoft.com/office/drawing/2014/chart" uri="{C3380CC4-5D6E-409C-BE32-E72D297353CC}">
                <c16:uniqueId val="{0000003F-49A8-4174-8ED2-818A74E30BB4}"/>
              </c:ext>
            </c:extLst>
          </c:dPt>
          <c:dPt>
            <c:idx val="111"/>
            <c:invertIfNegative val="0"/>
            <c:bubble3D val="0"/>
            <c:spPr>
              <a:solidFill>
                <a:srgbClr val="FFC000"/>
              </a:solidFill>
              <a:ln>
                <a:noFill/>
              </a:ln>
              <a:effectLst/>
            </c:spPr>
            <c:extLst>
              <c:ext xmlns:c16="http://schemas.microsoft.com/office/drawing/2014/chart" uri="{C3380CC4-5D6E-409C-BE32-E72D297353CC}">
                <c16:uniqueId val="{00000041-49A8-4174-8ED2-818A74E30BB4}"/>
              </c:ext>
            </c:extLst>
          </c:dPt>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A8-4174-8ED2-818A74E30BB4}"/>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A8-4174-8ED2-818A74E30BB4}"/>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9A8-4174-8ED2-818A74E30BB4}"/>
                </c:ext>
              </c:extLst>
            </c:dLbl>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9A8-4174-8ED2-818A74E30BB4}"/>
                </c:ext>
              </c:extLst>
            </c:dLbl>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49A8-4174-8ED2-818A74E30BB4}"/>
                </c:ext>
              </c:extLst>
            </c:dLbl>
            <c:dLbl>
              <c:idx val="5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9A8-4174-8ED2-818A74E30BB4}"/>
                </c:ext>
              </c:extLst>
            </c:dLbl>
            <c:dLbl>
              <c:idx val="6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9A8-4174-8ED2-818A74E30BB4}"/>
                </c:ext>
              </c:extLst>
            </c:dLbl>
            <c:dLbl>
              <c:idx val="7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9A8-4174-8ED2-818A74E30BB4}"/>
                </c:ext>
              </c:extLst>
            </c:dLbl>
            <c:dLbl>
              <c:idx val="8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9A8-4174-8ED2-818A74E30BB4}"/>
                </c:ext>
              </c:extLst>
            </c:dLbl>
            <c:dLbl>
              <c:idx val="9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9A8-4174-8ED2-818A74E30BB4}"/>
                </c:ext>
              </c:extLst>
            </c:dLbl>
            <c:dLbl>
              <c:idx val="1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49A8-4174-8ED2-818A74E30BB4}"/>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'F97'!$AJ$164:$AK$275</c:f>
              <c:multiLvlStrCache>
                <c:ptCount val="11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'F97'!$P$164:$P$275</c:f>
              <c:numCache>
                <c:formatCode>#,##0</c:formatCode>
                <c:ptCount val="112"/>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pt idx="110">
                  <c:v>103976</c:v>
                </c:pt>
                <c:pt idx="111">
                  <c:v>104232</c:v>
                </c:pt>
              </c:numCache>
            </c:numRef>
          </c:val>
          <c:extLst xmlns:c15="http://schemas.microsoft.com/office/drawing/2012/chart">
            <c:ext xmlns:c16="http://schemas.microsoft.com/office/drawing/2014/chart" uri="{C3380CC4-5D6E-409C-BE32-E72D297353CC}">
              <c16:uniqueId val="{00000043-49A8-4174-8ED2-818A74E30BB4}"/>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B3-4AFC-B822-1F41365B5513}"/>
              </c:ext>
            </c:extLst>
          </c:dPt>
          <c:dPt>
            <c:idx val="5"/>
            <c:invertIfNegative val="0"/>
            <c:bubble3D val="0"/>
            <c:extLst>
              <c:ext xmlns:c16="http://schemas.microsoft.com/office/drawing/2014/chart" uri="{C3380CC4-5D6E-409C-BE32-E72D297353CC}">
                <c16:uniqueId val="{00000001-D3B3-4AFC-B822-1F41365B5513}"/>
              </c:ext>
            </c:extLst>
          </c:dPt>
          <c:dPt>
            <c:idx val="6"/>
            <c:invertIfNegative val="0"/>
            <c:bubble3D val="0"/>
            <c:spPr>
              <a:solidFill>
                <a:srgbClr val="7C878E"/>
              </a:solidFill>
              <a:ln>
                <a:noFill/>
              </a:ln>
              <a:effectLst/>
            </c:spPr>
            <c:extLst>
              <c:ext xmlns:c16="http://schemas.microsoft.com/office/drawing/2014/chart" uri="{C3380CC4-5D6E-409C-BE32-E72D297353CC}">
                <c16:uniqueId val="{00000003-D3B3-4AFC-B822-1F41365B5513}"/>
              </c:ext>
            </c:extLst>
          </c:dPt>
          <c:dPt>
            <c:idx val="7"/>
            <c:invertIfNegative val="0"/>
            <c:bubble3D val="0"/>
            <c:spPr>
              <a:solidFill>
                <a:srgbClr val="7C878E"/>
              </a:solidFill>
              <a:ln>
                <a:noFill/>
              </a:ln>
              <a:effectLst/>
            </c:spPr>
            <c:extLst>
              <c:ext xmlns:c16="http://schemas.microsoft.com/office/drawing/2014/chart" uri="{C3380CC4-5D6E-409C-BE32-E72D297353CC}">
                <c16:uniqueId val="{00000005-D3B3-4AFC-B822-1F41365B5513}"/>
              </c:ext>
            </c:extLst>
          </c:dPt>
          <c:dPt>
            <c:idx val="8"/>
            <c:invertIfNegative val="0"/>
            <c:bubble3D val="0"/>
            <c:spPr>
              <a:solidFill>
                <a:srgbClr val="FFC000"/>
              </a:solidFill>
              <a:ln>
                <a:noFill/>
              </a:ln>
              <a:effectLst/>
            </c:spPr>
            <c:extLst>
              <c:ext xmlns:c16="http://schemas.microsoft.com/office/drawing/2014/chart" uri="{C3380CC4-5D6E-409C-BE32-E72D297353CC}">
                <c16:uniqueId val="{0000000E-F39B-44B4-931D-68B7628E08BA}"/>
              </c:ext>
            </c:extLst>
          </c:dPt>
          <c:dPt>
            <c:idx val="17"/>
            <c:invertIfNegative val="0"/>
            <c:bubble3D val="0"/>
            <c:extLst>
              <c:ext xmlns:c16="http://schemas.microsoft.com/office/drawing/2014/chart" uri="{C3380CC4-5D6E-409C-BE32-E72D297353CC}">
                <c16:uniqueId val="{00000006-D3B3-4AFC-B822-1F41365B5513}"/>
              </c:ext>
            </c:extLst>
          </c:dPt>
          <c:dPt>
            <c:idx val="18"/>
            <c:invertIfNegative val="0"/>
            <c:bubble3D val="0"/>
            <c:extLst>
              <c:ext xmlns:c16="http://schemas.microsoft.com/office/drawing/2014/chart" uri="{C3380CC4-5D6E-409C-BE32-E72D297353CC}">
                <c16:uniqueId val="{00000007-D3B3-4AFC-B822-1F41365B551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3-4AFC-B822-1F41365B5513}"/>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3-4AFC-B822-1F41365B5513}"/>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3-4AFC-B822-1F41365B551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'F98'!$A$6:$A$15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44652</c:v>
                </c:pt>
              </c:numCache>
            </c:numRef>
          </c:cat>
          <c:val>
            <c:numRef>
              <c:f>'F98'!$B$6:$B$15</c:f>
              <c:numCache>
                <c:formatCode>#,##0</c:formatCode>
                <c:ptCount val="10"/>
                <c:pt idx="0">
                  <c:v>78051</c:v>
                </c:pt>
                <c:pt idx="1">
                  <c:v>79961</c:v>
                </c:pt>
                <c:pt idx="2">
                  <c:v>82957</c:v>
                </c:pt>
                <c:pt idx="3">
                  <c:v>86097</c:v>
                </c:pt>
                <c:pt idx="4">
                  <c:v>90125</c:v>
                </c:pt>
                <c:pt idx="5">
                  <c:v>93370</c:v>
                </c:pt>
                <c:pt idx="6">
                  <c:v>97390</c:v>
                </c:pt>
                <c:pt idx="7">
                  <c:v>98067</c:v>
                </c:pt>
                <c:pt idx="8">
                  <c:v>103251</c:v>
                </c:pt>
                <c:pt idx="9">
                  <c:v>104232</c:v>
                </c:pt>
              </c:numCache>
            </c:numRef>
          </c:val>
          <c:extLst>
            <c:ext xmlns:c16="http://schemas.microsoft.com/office/drawing/2014/chart" uri="{C3380CC4-5D6E-409C-BE32-E72D297353CC}">
              <c16:uniqueId val="{00000008-D3B3-4AFC-B822-1F41365B5513}"/>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93DC-4519-B998-06FCDCA37767}"/>
              </c:ext>
            </c:extLst>
          </c:dPt>
          <c:dPt>
            <c:idx val="1"/>
            <c:bubble3D val="0"/>
            <c:spPr>
              <a:solidFill>
                <a:srgbClr val="ED7D31"/>
              </a:solidFill>
            </c:spPr>
            <c:extLst>
              <c:ext xmlns:c16="http://schemas.microsoft.com/office/drawing/2014/chart" uri="{C3380CC4-5D6E-409C-BE32-E72D297353CC}">
                <c16:uniqueId val="{00000003-93DC-4519-B998-06FCDCA37767}"/>
              </c:ext>
            </c:extLst>
          </c:dPt>
          <c:dPt>
            <c:idx val="2"/>
            <c:bubble3D val="0"/>
            <c:spPr>
              <a:solidFill>
                <a:srgbClr val="DAA600"/>
              </a:solidFill>
            </c:spPr>
            <c:extLst>
              <c:ext xmlns:c16="http://schemas.microsoft.com/office/drawing/2014/chart" uri="{C3380CC4-5D6E-409C-BE32-E72D297353CC}">
                <c16:uniqueId val="{0000000E-93DC-4519-B998-06FCDCA37767}"/>
              </c:ext>
            </c:extLst>
          </c:dPt>
          <c:dPt>
            <c:idx val="3"/>
            <c:bubble3D val="0"/>
            <c:spPr>
              <a:solidFill>
                <a:srgbClr val="FF0000"/>
              </a:solidFill>
            </c:spPr>
            <c:extLst>
              <c:ext xmlns:c16="http://schemas.microsoft.com/office/drawing/2014/chart" uri="{C3380CC4-5D6E-409C-BE32-E72D297353CC}">
                <c16:uniqueId val="{00000005-93DC-4519-B998-06FCDCA37767}"/>
              </c:ext>
            </c:extLst>
          </c:dPt>
          <c:dPt>
            <c:idx val="4"/>
            <c:bubble3D val="0"/>
            <c:spPr>
              <a:solidFill>
                <a:srgbClr val="8A8032"/>
              </a:solidFill>
            </c:spPr>
            <c:extLst>
              <c:ext xmlns:c16="http://schemas.microsoft.com/office/drawing/2014/chart" uri="{C3380CC4-5D6E-409C-BE32-E72D297353CC}">
                <c16:uniqueId val="{00000007-93DC-4519-B998-06FCDCA37767}"/>
              </c:ext>
            </c:extLst>
          </c:dPt>
          <c:dPt>
            <c:idx val="5"/>
            <c:bubble3D val="0"/>
            <c:spPr>
              <a:solidFill>
                <a:srgbClr val="FFC000">
                  <a:lumMod val="50000"/>
                </a:srgbClr>
              </a:solidFill>
            </c:spPr>
            <c:extLst>
              <c:ext xmlns:c16="http://schemas.microsoft.com/office/drawing/2014/chart" uri="{C3380CC4-5D6E-409C-BE32-E72D297353CC}">
                <c16:uniqueId val="{00000009-93DC-4519-B998-06FCDCA37767}"/>
              </c:ext>
            </c:extLst>
          </c:dPt>
          <c:dPt>
            <c:idx val="6"/>
            <c:bubble3D val="0"/>
            <c:spPr>
              <a:solidFill>
                <a:srgbClr val="FFCC66"/>
              </a:solidFill>
            </c:spPr>
            <c:extLst>
              <c:ext xmlns:c16="http://schemas.microsoft.com/office/drawing/2014/chart" uri="{C3380CC4-5D6E-409C-BE32-E72D297353CC}">
                <c16:uniqueId val="{0000000B-93DC-4519-B998-06FCDCA37767}"/>
              </c:ext>
            </c:extLst>
          </c:dPt>
          <c:dPt>
            <c:idx val="7"/>
            <c:bubble3D val="0"/>
            <c:spPr>
              <a:solidFill>
                <a:srgbClr val="C8BC66"/>
              </a:solidFill>
            </c:spPr>
            <c:extLst>
              <c:ext xmlns:c16="http://schemas.microsoft.com/office/drawing/2014/chart" uri="{C3380CC4-5D6E-409C-BE32-E72D297353CC}">
                <c16:uniqueId val="{0000000D-93DC-4519-B998-06FCDCA37767}"/>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3DC-4519-B998-06FCDCA37767}"/>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DC-4519-B998-06FCDCA37767}"/>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93DC-4519-B998-06FCDCA37767}"/>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DC-4519-B998-06FCDCA37767}"/>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3DC-4519-B998-06FCDCA37767}"/>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3DC-4519-B998-06FCDCA37767}"/>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3DC-4519-B998-06FCDCA37767}"/>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3DC-4519-B998-06FCDCA37767}"/>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'F99'!$A$6:$A$13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'F99'!$B$6:$B$13</c:f>
              <c:numCache>
                <c:formatCode>0.00%</c:formatCode>
                <c:ptCount val="8"/>
                <c:pt idx="0">
                  <c:v>3.6668201703891318E-2</c:v>
                </c:pt>
                <c:pt idx="1">
                  <c:v>0.30489676874664212</c:v>
                </c:pt>
                <c:pt idx="2">
                  <c:v>0.12402141376928391</c:v>
                </c:pt>
                <c:pt idx="3">
                  <c:v>1.8420446695832373E-3</c:v>
                </c:pt>
                <c:pt idx="4">
                  <c:v>0.15217015887635274</c:v>
                </c:pt>
                <c:pt idx="5">
                  <c:v>1.1992478317599201E-3</c:v>
                </c:pt>
                <c:pt idx="6">
                  <c:v>0.31996891549620077</c:v>
                </c:pt>
                <c:pt idx="7">
                  <c:v>5.9233248906285979E-2</c:v>
                </c:pt>
              </c:numCache>
            </c:numRef>
          </c:val>
          <c:extLst>
            <c:ext xmlns:c16="http://schemas.microsoft.com/office/drawing/2014/chart" uri="{C3380CC4-5D6E-409C-BE32-E72D297353CC}">
              <c16:uniqueId val="{0000000F-93DC-4519-B998-06FCDCA377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5B75-4B81-A6A7-5C6BB6CBEBB8}"/>
              </c:ext>
            </c:extLst>
          </c:dPt>
          <c:dPt>
            <c:idx val="16"/>
            <c:invertIfNegative val="0"/>
            <c:bubble3D val="0"/>
            <c:extLst>
              <c:ext xmlns:c16="http://schemas.microsoft.com/office/drawing/2014/chart" uri="{C3380CC4-5D6E-409C-BE32-E72D297353CC}">
                <c16:uniqueId val="{00000001-5B75-4B81-A6A7-5C6BB6CBEBB8}"/>
              </c:ext>
            </c:extLst>
          </c:dPt>
          <c:dPt>
            <c:idx val="19"/>
            <c:invertIfNegative val="0"/>
            <c:bubble3D val="0"/>
            <c:extLst>
              <c:ext xmlns:c16="http://schemas.microsoft.com/office/drawing/2014/chart" uri="{C3380CC4-5D6E-409C-BE32-E72D297353CC}">
                <c16:uniqueId val="{00000002-5B75-4B81-A6A7-5C6BB6CBEBB8}"/>
              </c:ext>
            </c:extLst>
          </c:dPt>
          <c:dPt>
            <c:idx val="29"/>
            <c:invertIfNegative val="0"/>
            <c:bubble3D val="0"/>
            <c:extLst>
              <c:ext xmlns:c16="http://schemas.microsoft.com/office/drawing/2014/chart" uri="{C3380CC4-5D6E-409C-BE32-E72D297353CC}">
                <c16:uniqueId val="{00000003-5B75-4B81-A6A7-5C6BB6CBEBB8}"/>
              </c:ext>
            </c:extLst>
          </c:dPt>
          <c:dPt>
            <c:idx val="30"/>
            <c:invertIfNegative val="0"/>
            <c:bubble3D val="0"/>
            <c:extLst>
              <c:ext xmlns:c16="http://schemas.microsoft.com/office/drawing/2014/chart" uri="{C3380CC4-5D6E-409C-BE32-E72D297353CC}">
                <c16:uniqueId val="{00000004-5B75-4B81-A6A7-5C6BB6CBEBB8}"/>
              </c:ext>
            </c:extLst>
          </c:dPt>
          <c:dPt>
            <c:idx val="31"/>
            <c:invertIfNegative val="0"/>
            <c:bubble3D val="0"/>
            <c:spPr>
              <a:solidFill>
                <a:srgbClr val="FFC000"/>
              </a:solidFill>
              <a:ln>
                <a:noFill/>
              </a:ln>
              <a:effectLst/>
            </c:spPr>
            <c:extLst>
              <c:ext xmlns:c16="http://schemas.microsoft.com/office/drawing/2014/chart" uri="{C3380CC4-5D6E-409C-BE32-E72D297353CC}">
                <c16:uniqueId val="{00000006-5B75-4B81-A6A7-5C6BB6CBEBB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'F100'!$A$7:$A$38</c:f>
              <c:strCache>
                <c:ptCount val="32"/>
                <c:pt idx="0">
                  <c:v>Nuevo León</c:v>
                </c:pt>
                <c:pt idx="1">
                  <c:v>Guerrero</c:v>
                </c:pt>
                <c:pt idx="2">
                  <c:v>Zacatecas</c:v>
                </c:pt>
                <c:pt idx="3">
                  <c:v>Tlaxcala</c:v>
                </c:pt>
                <c:pt idx="4">
                  <c:v>San Luis Potosí</c:v>
                </c:pt>
                <c:pt idx="5">
                  <c:v>Campeche</c:v>
                </c:pt>
                <c:pt idx="6">
                  <c:v>Tabasco</c:v>
                </c:pt>
                <c:pt idx="7">
                  <c:v>Hidalgo</c:v>
                </c:pt>
                <c:pt idx="8">
                  <c:v>Coahuila</c:v>
                </c:pt>
                <c:pt idx="9">
                  <c:v>Querétaro</c:v>
                </c:pt>
                <c:pt idx="10">
                  <c:v>Durango</c:v>
                </c:pt>
                <c:pt idx="11">
                  <c:v>Sinaloa</c:v>
                </c:pt>
                <c:pt idx="12">
                  <c:v>Chiapas</c:v>
                </c:pt>
                <c:pt idx="13">
                  <c:v>Tamaulipas</c:v>
                </c:pt>
                <c:pt idx="14">
                  <c:v>Aguascalientes</c:v>
                </c:pt>
                <c:pt idx="15">
                  <c:v>Yucatán</c:v>
                </c:pt>
                <c:pt idx="16">
                  <c:v>Morelos</c:v>
                </c:pt>
                <c:pt idx="17">
                  <c:v>Puebla</c:v>
                </c:pt>
                <c:pt idx="18">
                  <c:v>Oaxaca</c:v>
                </c:pt>
                <c:pt idx="19">
                  <c:v>Colima</c:v>
                </c:pt>
                <c:pt idx="20">
                  <c:v>Chihuahua</c:v>
                </c:pt>
                <c:pt idx="21">
                  <c:v>Nayarit</c:v>
                </c:pt>
                <c:pt idx="22">
                  <c:v>Guanajuato</c:v>
                </c:pt>
                <c:pt idx="23">
                  <c:v>Veracruz</c:v>
                </c:pt>
                <c:pt idx="24">
                  <c:v>Sonora</c:v>
                </c:pt>
                <c:pt idx="25">
                  <c:v>Baja California Sur</c:v>
                </c:pt>
                <c:pt idx="26">
                  <c:v>Michoacán</c:v>
                </c:pt>
                <c:pt idx="27">
                  <c:v>Ciudad de México</c:v>
                </c:pt>
                <c:pt idx="28">
                  <c:v>Estado de México</c:v>
                </c:pt>
                <c:pt idx="29">
                  <c:v>Baja California</c:v>
                </c:pt>
                <c:pt idx="30">
                  <c:v>Quintana Roo</c:v>
                </c:pt>
                <c:pt idx="31">
                  <c:v>Jalisco</c:v>
                </c:pt>
              </c:strCache>
            </c:strRef>
          </c:cat>
          <c:val>
            <c:numRef>
              <c:f>'F100'!$F$7:$F$38</c:f>
              <c:numCache>
                <c:formatCode>#,##0</c:formatCode>
                <c:ptCount val="32"/>
                <c:pt idx="0">
                  <c:v>-62</c:v>
                </c:pt>
                <c:pt idx="1">
                  <c:v>-35</c:v>
                </c:pt>
                <c:pt idx="2">
                  <c:v>-12</c:v>
                </c:pt>
                <c:pt idx="3">
                  <c:v>-8</c:v>
                </c:pt>
                <c:pt idx="4">
                  <c:v>-7</c:v>
                </c:pt>
                <c:pt idx="5">
                  <c:v>0</c:v>
                </c:pt>
                <c:pt idx="6">
                  <c:v>0</c:v>
                </c:pt>
                <c:pt idx="7">
                  <c:v>3</c:v>
                </c:pt>
                <c:pt idx="8">
                  <c:v>4</c:v>
                </c:pt>
                <c:pt idx="9">
                  <c:v>10</c:v>
                </c:pt>
                <c:pt idx="10">
                  <c:v>12</c:v>
                </c:pt>
                <c:pt idx="11">
                  <c:v>12</c:v>
                </c:pt>
                <c:pt idx="12">
                  <c:v>13</c:v>
                </c:pt>
                <c:pt idx="13">
                  <c:v>15</c:v>
                </c:pt>
                <c:pt idx="14">
                  <c:v>20</c:v>
                </c:pt>
                <c:pt idx="15">
                  <c:v>22</c:v>
                </c:pt>
                <c:pt idx="16">
                  <c:v>23</c:v>
                </c:pt>
                <c:pt idx="17">
                  <c:v>23</c:v>
                </c:pt>
                <c:pt idx="18">
                  <c:v>38</c:v>
                </c:pt>
                <c:pt idx="19">
                  <c:v>51</c:v>
                </c:pt>
                <c:pt idx="20">
                  <c:v>52</c:v>
                </c:pt>
                <c:pt idx="21">
                  <c:v>52</c:v>
                </c:pt>
                <c:pt idx="22">
                  <c:v>72</c:v>
                </c:pt>
                <c:pt idx="23">
                  <c:v>72</c:v>
                </c:pt>
                <c:pt idx="24">
                  <c:v>74</c:v>
                </c:pt>
                <c:pt idx="25">
                  <c:v>78</c:v>
                </c:pt>
                <c:pt idx="26">
                  <c:v>103</c:v>
                </c:pt>
                <c:pt idx="27">
                  <c:v>109</c:v>
                </c:pt>
                <c:pt idx="28">
                  <c:v>192</c:v>
                </c:pt>
                <c:pt idx="29">
                  <c:v>206</c:v>
                </c:pt>
                <c:pt idx="30">
                  <c:v>243</c:v>
                </c:pt>
                <c:pt idx="31">
                  <c:v>256</c:v>
                </c:pt>
              </c:numCache>
            </c:numRef>
          </c:val>
          <c:extLst>
            <c:ext xmlns:c16="http://schemas.microsoft.com/office/drawing/2014/chart" uri="{C3380CC4-5D6E-409C-BE32-E72D297353CC}">
              <c16:uniqueId val="{00000007-5B75-4B81-A6A7-5C6BB6CBEBB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60"/>
          <c:min val="-10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0"/>
            <c:invertIfNegative val="0"/>
            <c:bubble3D val="0"/>
            <c:extLst>
              <c:ext xmlns:c16="http://schemas.microsoft.com/office/drawing/2014/chart" uri="{C3380CC4-5D6E-409C-BE32-E72D297353CC}">
                <c16:uniqueId val="{00000000-9480-4182-B511-DE3761C213AC}"/>
              </c:ext>
            </c:extLst>
          </c:dPt>
          <c:dPt>
            <c:idx val="11"/>
            <c:invertIfNegative val="0"/>
            <c:bubble3D val="0"/>
            <c:extLst>
              <c:ext xmlns:c16="http://schemas.microsoft.com/office/drawing/2014/chart" uri="{C3380CC4-5D6E-409C-BE32-E72D297353CC}">
                <c16:uniqueId val="{00000001-9480-4182-B511-DE3761C213AC}"/>
              </c:ext>
            </c:extLst>
          </c:dPt>
          <c:dPt>
            <c:idx val="13"/>
            <c:invertIfNegative val="0"/>
            <c:bubble3D val="0"/>
            <c:extLst>
              <c:ext xmlns:c16="http://schemas.microsoft.com/office/drawing/2014/chart" uri="{C3380CC4-5D6E-409C-BE32-E72D297353CC}">
                <c16:uniqueId val="{00000002-9480-4182-B511-DE3761C213AC}"/>
              </c:ext>
            </c:extLst>
          </c:dPt>
          <c:dPt>
            <c:idx val="15"/>
            <c:invertIfNegative val="0"/>
            <c:bubble3D val="0"/>
            <c:extLst>
              <c:ext xmlns:c16="http://schemas.microsoft.com/office/drawing/2014/chart" uri="{C3380CC4-5D6E-409C-BE32-E72D297353CC}">
                <c16:uniqueId val="{00000003-9480-4182-B511-DE3761C213AC}"/>
              </c:ext>
            </c:extLst>
          </c:dPt>
          <c:dPt>
            <c:idx val="16"/>
            <c:invertIfNegative val="0"/>
            <c:bubble3D val="0"/>
            <c:extLst>
              <c:ext xmlns:c16="http://schemas.microsoft.com/office/drawing/2014/chart" uri="{C3380CC4-5D6E-409C-BE32-E72D297353CC}">
                <c16:uniqueId val="{00000004-9480-4182-B511-DE3761C213AC}"/>
              </c:ext>
            </c:extLst>
          </c:dPt>
          <c:dPt>
            <c:idx val="17"/>
            <c:invertIfNegative val="0"/>
            <c:bubble3D val="0"/>
            <c:extLst>
              <c:ext xmlns:c16="http://schemas.microsoft.com/office/drawing/2014/chart" uri="{C3380CC4-5D6E-409C-BE32-E72D297353CC}">
                <c16:uniqueId val="{00000005-9480-4182-B511-DE3761C213AC}"/>
              </c:ext>
            </c:extLst>
          </c:dPt>
          <c:dPt>
            <c:idx val="18"/>
            <c:invertIfNegative val="0"/>
            <c:bubble3D val="0"/>
            <c:spPr>
              <a:solidFill>
                <a:srgbClr val="F79646">
                  <a:lumMod val="75000"/>
                </a:srgbClr>
              </a:solidFill>
              <a:ln>
                <a:noFill/>
              </a:ln>
              <a:effectLst/>
            </c:spPr>
            <c:extLst>
              <c:ext xmlns:c16="http://schemas.microsoft.com/office/drawing/2014/chart" uri="{C3380CC4-5D6E-409C-BE32-E72D297353CC}">
                <c16:uniqueId val="{00000007-9480-4182-B511-DE3761C213AC}"/>
              </c:ext>
            </c:extLst>
          </c:dPt>
          <c:dPt>
            <c:idx val="19"/>
            <c:invertIfNegative val="0"/>
            <c:bubble3D val="0"/>
            <c:extLst>
              <c:ext xmlns:c16="http://schemas.microsoft.com/office/drawing/2014/chart" uri="{C3380CC4-5D6E-409C-BE32-E72D297353CC}">
                <c16:uniqueId val="{00000008-9480-4182-B511-DE3761C213AC}"/>
              </c:ext>
            </c:extLst>
          </c:dPt>
          <c:dPt>
            <c:idx val="20"/>
            <c:invertIfNegative val="0"/>
            <c:bubble3D val="0"/>
            <c:extLst>
              <c:ext xmlns:c16="http://schemas.microsoft.com/office/drawing/2014/chart" uri="{C3380CC4-5D6E-409C-BE32-E72D297353CC}">
                <c16:uniqueId val="{00000009-9480-4182-B511-DE3761C213AC}"/>
              </c:ext>
            </c:extLst>
          </c:dPt>
          <c:dPt>
            <c:idx val="24"/>
            <c:invertIfNegative val="0"/>
            <c:bubble3D val="0"/>
            <c:spPr>
              <a:solidFill>
                <a:srgbClr val="FFC000"/>
              </a:solidFill>
              <a:ln>
                <a:noFill/>
              </a:ln>
              <a:effectLst/>
            </c:spPr>
            <c:extLst>
              <c:ext xmlns:c16="http://schemas.microsoft.com/office/drawing/2014/chart" uri="{C3380CC4-5D6E-409C-BE32-E72D297353CC}">
                <c16:uniqueId val="{0000000B-9480-4182-B511-DE3761C213AC}"/>
              </c:ext>
            </c:extLst>
          </c:dPt>
          <c:dPt>
            <c:idx val="25"/>
            <c:invertIfNegative val="0"/>
            <c:bubble3D val="0"/>
            <c:extLst>
              <c:ext xmlns:c16="http://schemas.microsoft.com/office/drawing/2014/chart" uri="{C3380CC4-5D6E-409C-BE32-E72D297353CC}">
                <c16:uniqueId val="{0000000C-9480-4182-B511-DE3761C213AC}"/>
              </c:ext>
            </c:extLst>
          </c:dPt>
          <c:dPt>
            <c:idx val="27"/>
            <c:invertIfNegative val="0"/>
            <c:bubble3D val="0"/>
            <c:extLst>
              <c:ext xmlns:c16="http://schemas.microsoft.com/office/drawing/2014/chart" uri="{C3380CC4-5D6E-409C-BE32-E72D297353CC}">
                <c16:uniqueId val="{0000000D-9480-4182-B511-DE3761C213AC}"/>
              </c:ext>
            </c:extLst>
          </c:dPt>
          <c:dPt>
            <c:idx val="29"/>
            <c:invertIfNegative val="0"/>
            <c:bubble3D val="0"/>
            <c:extLst>
              <c:ext xmlns:c16="http://schemas.microsoft.com/office/drawing/2014/chart" uri="{C3380CC4-5D6E-409C-BE32-E72D297353CC}">
                <c16:uniqueId val="{0000000E-9480-4182-B511-DE3761C213A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'F101'!$A$7:$A$39</c:f>
              <c:strCache>
                <c:ptCount val="33"/>
                <c:pt idx="0">
                  <c:v>Guerrero</c:v>
                </c:pt>
                <c:pt idx="1">
                  <c:v>Tlaxcala</c:v>
                </c:pt>
                <c:pt idx="2">
                  <c:v>Zacatecas</c:v>
                </c:pt>
                <c:pt idx="3">
                  <c:v>Nuevo León</c:v>
                </c:pt>
                <c:pt idx="4">
                  <c:v>San Luis Potosí</c:v>
                </c:pt>
                <c:pt idx="5">
                  <c:v>Campeche</c:v>
                </c:pt>
                <c:pt idx="6">
                  <c:v>Tabasco</c:v>
                </c:pt>
                <c:pt idx="7">
                  <c:v>Coahuila</c:v>
                </c:pt>
                <c:pt idx="8">
                  <c:v>Hidalgo</c:v>
                </c:pt>
                <c:pt idx="9">
                  <c:v>Sinaloa</c:v>
                </c:pt>
                <c:pt idx="10">
                  <c:v>Querétaro</c:v>
                </c:pt>
                <c:pt idx="11">
                  <c:v>Tamaulipas</c:v>
                </c:pt>
                <c:pt idx="12">
                  <c:v>Puebla</c:v>
                </c:pt>
                <c:pt idx="13">
                  <c:v>Durango</c:v>
                </c:pt>
                <c:pt idx="14">
                  <c:v>Ciudad de México</c:v>
                </c:pt>
                <c:pt idx="15">
                  <c:v>Chiapas</c:v>
                </c:pt>
                <c:pt idx="16">
                  <c:v>Yucatán</c:v>
                </c:pt>
                <c:pt idx="17">
                  <c:v>Aguascalientes</c:v>
                </c:pt>
                <c:pt idx="18">
                  <c:v>Chihuahua</c:v>
                </c:pt>
                <c:pt idx="19">
                  <c:v>Guanajuato</c:v>
                </c:pt>
                <c:pt idx="20">
                  <c:v>Nacional</c:v>
                </c:pt>
                <c:pt idx="21">
                  <c:v>Veracruz</c:v>
                </c:pt>
                <c:pt idx="22">
                  <c:v>Morelos</c:v>
                </c:pt>
                <c:pt idx="23">
                  <c:v>Sonora</c:v>
                </c:pt>
                <c:pt idx="24">
                  <c:v>Jalisco</c:v>
                </c:pt>
                <c:pt idx="25">
                  <c:v>Estado de México</c:v>
                </c:pt>
                <c:pt idx="26">
                  <c:v>Oaxaca</c:v>
                </c:pt>
                <c:pt idx="27">
                  <c:v>Michoacán</c:v>
                </c:pt>
                <c:pt idx="28">
                  <c:v>Nayarit</c:v>
                </c:pt>
                <c:pt idx="29">
                  <c:v>Colima</c:v>
                </c:pt>
                <c:pt idx="30">
                  <c:v>Baja California</c:v>
                </c:pt>
                <c:pt idx="31">
                  <c:v>Baja California Sur</c:v>
                </c:pt>
                <c:pt idx="32">
                  <c:v>Quintana Roo</c:v>
                </c:pt>
              </c:strCache>
            </c:strRef>
          </c:cat>
          <c:val>
            <c:numRef>
              <c:f>'F101'!$F$7:$F$39</c:f>
              <c:numCache>
                <c:formatCode>0.00%</c:formatCode>
                <c:ptCount val="33"/>
                <c:pt idx="0">
                  <c:v>-2.5656062160973598E-3</c:v>
                </c:pt>
                <c:pt idx="1">
                  <c:v>-1.46493316242446E-3</c:v>
                </c:pt>
                <c:pt idx="2">
                  <c:v>-9.9552015928328096E-4</c:v>
                </c:pt>
                <c:pt idx="3">
                  <c:v>-8.2211761585893105E-4</c:v>
                </c:pt>
                <c:pt idx="4">
                  <c:v>-2.95209176788158E-4</c:v>
                </c:pt>
                <c:pt idx="5">
                  <c:v>0</c:v>
                </c:pt>
                <c:pt idx="6">
                  <c:v>0</c:v>
                </c:pt>
                <c:pt idx="7">
                  <c:v>1.11604028905532E-4</c:v>
                </c:pt>
                <c:pt idx="8">
                  <c:v>1.8700910110958099E-4</c:v>
                </c:pt>
                <c:pt idx="9">
                  <c:v>2.7893354408314901E-4</c:v>
                </c:pt>
                <c:pt idx="10">
                  <c:v>3.4504175005167803E-4</c:v>
                </c:pt>
                <c:pt idx="11">
                  <c:v>4.3196544276446997E-4</c:v>
                </c:pt>
                <c:pt idx="12">
                  <c:v>6.6387646124987899E-4</c:v>
                </c:pt>
                <c:pt idx="13">
                  <c:v>8.1749437972611404E-4</c:v>
                </c:pt>
                <c:pt idx="14">
                  <c:v>8.6686124653056996E-4</c:v>
                </c:pt>
                <c:pt idx="15">
                  <c:v>8.8219326818683697E-4</c:v>
                </c:pt>
                <c:pt idx="16">
                  <c:v>1.0519269388926699E-3</c:v>
                </c:pt>
                <c:pt idx="17">
                  <c:v>1.1947431302270499E-3</c:v>
                </c:pt>
                <c:pt idx="18">
                  <c:v>1.22815304676438E-3</c:v>
                </c:pt>
                <c:pt idx="19">
                  <c:v>1.45849370011741E-3</c:v>
                </c:pt>
                <c:pt idx="20">
                  <c:v>1.5421359575804601E-3</c:v>
                </c:pt>
                <c:pt idx="21">
                  <c:v>1.6349145075955601E-3</c:v>
                </c:pt>
                <c:pt idx="22">
                  <c:v>1.8275725069527599E-3</c:v>
                </c:pt>
                <c:pt idx="23">
                  <c:v>1.8834308984474501E-3</c:v>
                </c:pt>
                <c:pt idx="24">
                  <c:v>2.4621066399939098E-3</c:v>
                </c:pt>
                <c:pt idx="25">
                  <c:v>2.4727291460069399E-3</c:v>
                </c:pt>
                <c:pt idx="26">
                  <c:v>2.65734265734263E-3</c:v>
                </c:pt>
                <c:pt idx="27">
                  <c:v>2.7756817936832601E-3</c:v>
                </c:pt>
                <c:pt idx="28">
                  <c:v>3.81903642773218E-3</c:v>
                </c:pt>
                <c:pt idx="29">
                  <c:v>4.4580419580420002E-3</c:v>
                </c:pt>
                <c:pt idx="30">
                  <c:v>4.6605280423519498E-3</c:v>
                </c:pt>
                <c:pt idx="31">
                  <c:v>5.4983786832087898E-3</c:v>
                </c:pt>
                <c:pt idx="32">
                  <c:v>1.2549060111547199E-2</c:v>
                </c:pt>
              </c:numCache>
            </c:numRef>
          </c:val>
          <c:extLst>
            <c:ext xmlns:c16="http://schemas.microsoft.com/office/drawing/2014/chart" uri="{C3380CC4-5D6E-409C-BE32-E72D297353CC}">
              <c16:uniqueId val="{0000000F-9480-4182-B511-DE3761C213A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000000000000002E-2"/>
          <c:min val="-1.0000000000000002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A6E5-4E56-8254-5EAF9817A7C3}"/>
              </c:ext>
            </c:extLst>
          </c:dPt>
          <c:dPt>
            <c:idx val="19"/>
            <c:invertIfNegative val="0"/>
            <c:bubble3D val="0"/>
            <c:extLst>
              <c:ext xmlns:c16="http://schemas.microsoft.com/office/drawing/2014/chart" uri="{C3380CC4-5D6E-409C-BE32-E72D297353CC}">
                <c16:uniqueId val="{00000001-A6E5-4E56-8254-5EAF9817A7C3}"/>
              </c:ext>
            </c:extLst>
          </c:dPt>
          <c:dPt>
            <c:idx val="28"/>
            <c:invertIfNegative val="0"/>
            <c:bubble3D val="0"/>
            <c:spPr>
              <a:solidFill>
                <a:srgbClr val="FFC000"/>
              </a:solidFill>
              <a:ln>
                <a:noFill/>
              </a:ln>
              <a:effectLst/>
            </c:spPr>
            <c:extLst>
              <c:ext xmlns:c16="http://schemas.microsoft.com/office/drawing/2014/chart" uri="{C3380CC4-5D6E-409C-BE32-E72D297353CC}">
                <c16:uniqueId val="{00000003-A6E5-4E56-8254-5EAF9817A7C3}"/>
              </c:ext>
            </c:extLst>
          </c:dPt>
          <c:dPt>
            <c:idx val="29"/>
            <c:invertIfNegative val="0"/>
            <c:bubble3D val="0"/>
            <c:extLst>
              <c:ext xmlns:c16="http://schemas.microsoft.com/office/drawing/2014/chart" uri="{C3380CC4-5D6E-409C-BE32-E72D297353CC}">
                <c16:uniqueId val="{00000004-A6E5-4E56-8254-5EAF9817A7C3}"/>
              </c:ext>
            </c:extLst>
          </c:dPt>
          <c:dPt>
            <c:idx val="30"/>
            <c:invertIfNegative val="0"/>
            <c:bubble3D val="0"/>
            <c:extLst>
              <c:ext xmlns:c16="http://schemas.microsoft.com/office/drawing/2014/chart" uri="{C3380CC4-5D6E-409C-BE32-E72D297353CC}">
                <c16:uniqueId val="{00000005-A6E5-4E56-8254-5EAF9817A7C3}"/>
              </c:ext>
            </c:extLst>
          </c:dPt>
          <c:dPt>
            <c:idx val="31"/>
            <c:invertIfNegative val="0"/>
            <c:bubble3D val="0"/>
            <c:extLst>
              <c:ext xmlns:c16="http://schemas.microsoft.com/office/drawing/2014/chart" uri="{C3380CC4-5D6E-409C-BE32-E72D297353CC}">
                <c16:uniqueId val="{00000006-A6E5-4E56-8254-5EAF9817A7C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'F102'!$A$7:$A$38</c:f>
              <c:strCache>
                <c:ptCount val="32"/>
                <c:pt idx="0">
                  <c:v>Guerrero</c:v>
                </c:pt>
                <c:pt idx="1">
                  <c:v>Zacatecas</c:v>
                </c:pt>
                <c:pt idx="2">
                  <c:v>Tlaxcala</c:v>
                </c:pt>
                <c:pt idx="3">
                  <c:v>Chiapas</c:v>
                </c:pt>
                <c:pt idx="4">
                  <c:v>Durango</c:v>
                </c:pt>
                <c:pt idx="5">
                  <c:v>Oaxaca</c:v>
                </c:pt>
                <c:pt idx="6">
                  <c:v>Campeche</c:v>
                </c:pt>
                <c:pt idx="7">
                  <c:v>Morelos</c:v>
                </c:pt>
                <c:pt idx="8">
                  <c:v>Hidalgo</c:v>
                </c:pt>
                <c:pt idx="9">
                  <c:v>Aguascalientes</c:v>
                </c:pt>
                <c:pt idx="10">
                  <c:v>Colima</c:v>
                </c:pt>
                <c:pt idx="11">
                  <c:v>Tabasco</c:v>
                </c:pt>
                <c:pt idx="12">
                  <c:v>San Luis Potosí</c:v>
                </c:pt>
                <c:pt idx="13">
                  <c:v>Nayarit</c:v>
                </c:pt>
                <c:pt idx="14">
                  <c:v>Michoacán</c:v>
                </c:pt>
                <c:pt idx="15">
                  <c:v>Tamaulipas</c:v>
                </c:pt>
                <c:pt idx="16">
                  <c:v>Veracruz</c:v>
                </c:pt>
                <c:pt idx="17">
                  <c:v>Baja California Sur</c:v>
                </c:pt>
                <c:pt idx="18">
                  <c:v>Yucatán</c:v>
                </c:pt>
                <c:pt idx="19">
                  <c:v>Coahuila</c:v>
                </c:pt>
                <c:pt idx="20">
                  <c:v>Puebla</c:v>
                </c:pt>
                <c:pt idx="21">
                  <c:v>Guanajuato</c:v>
                </c:pt>
                <c:pt idx="22">
                  <c:v>Sonora</c:v>
                </c:pt>
                <c:pt idx="23">
                  <c:v>Sinaloa</c:v>
                </c:pt>
                <c:pt idx="24">
                  <c:v>Chihuahua</c:v>
                </c:pt>
                <c:pt idx="25">
                  <c:v>Baja California</c:v>
                </c:pt>
                <c:pt idx="26">
                  <c:v>Quintana Roo</c:v>
                </c:pt>
                <c:pt idx="27">
                  <c:v>Querétaro</c:v>
                </c:pt>
                <c:pt idx="28">
                  <c:v>Jalisco</c:v>
                </c:pt>
                <c:pt idx="29">
                  <c:v>Estado de México</c:v>
                </c:pt>
                <c:pt idx="30">
                  <c:v>Nuevo León</c:v>
                </c:pt>
                <c:pt idx="31">
                  <c:v>Ciudad de México</c:v>
                </c:pt>
              </c:strCache>
            </c:strRef>
          </c:cat>
          <c:val>
            <c:numRef>
              <c:f>'F102'!$F$7:$F$38</c:f>
              <c:numCache>
                <c:formatCode>#,##0</c:formatCode>
                <c:ptCount val="32"/>
                <c:pt idx="0">
                  <c:v>72</c:v>
                </c:pt>
                <c:pt idx="1">
                  <c:v>195</c:v>
                </c:pt>
                <c:pt idx="2">
                  <c:v>217</c:v>
                </c:pt>
                <c:pt idx="3">
                  <c:v>331</c:v>
                </c:pt>
                <c:pt idx="4">
                  <c:v>378</c:v>
                </c:pt>
                <c:pt idx="5">
                  <c:v>398</c:v>
                </c:pt>
                <c:pt idx="6">
                  <c:v>422</c:v>
                </c:pt>
                <c:pt idx="7">
                  <c:v>473</c:v>
                </c:pt>
                <c:pt idx="8">
                  <c:v>537</c:v>
                </c:pt>
                <c:pt idx="9">
                  <c:v>571</c:v>
                </c:pt>
                <c:pt idx="10">
                  <c:v>594</c:v>
                </c:pt>
                <c:pt idx="11">
                  <c:v>599</c:v>
                </c:pt>
                <c:pt idx="12">
                  <c:v>741</c:v>
                </c:pt>
                <c:pt idx="13">
                  <c:v>797</c:v>
                </c:pt>
                <c:pt idx="14">
                  <c:v>885</c:v>
                </c:pt>
                <c:pt idx="15">
                  <c:v>896</c:v>
                </c:pt>
                <c:pt idx="16">
                  <c:v>955</c:v>
                </c:pt>
                <c:pt idx="17">
                  <c:v>1276</c:v>
                </c:pt>
                <c:pt idx="18">
                  <c:v>1306</c:v>
                </c:pt>
                <c:pt idx="19">
                  <c:v>1610</c:v>
                </c:pt>
                <c:pt idx="20">
                  <c:v>1662</c:v>
                </c:pt>
                <c:pt idx="21">
                  <c:v>1753</c:v>
                </c:pt>
                <c:pt idx="22">
                  <c:v>1779</c:v>
                </c:pt>
                <c:pt idx="23">
                  <c:v>1932</c:v>
                </c:pt>
                <c:pt idx="24">
                  <c:v>2298</c:v>
                </c:pt>
                <c:pt idx="25">
                  <c:v>2557</c:v>
                </c:pt>
                <c:pt idx="26">
                  <c:v>2649</c:v>
                </c:pt>
                <c:pt idx="27">
                  <c:v>2678</c:v>
                </c:pt>
                <c:pt idx="28">
                  <c:v>5355</c:v>
                </c:pt>
                <c:pt idx="29">
                  <c:v>5514</c:v>
                </c:pt>
                <c:pt idx="30">
                  <c:v>5526</c:v>
                </c:pt>
                <c:pt idx="31">
                  <c:v>8034</c:v>
                </c:pt>
              </c:numCache>
            </c:numRef>
          </c:val>
          <c:extLst>
            <c:ext xmlns:c16="http://schemas.microsoft.com/office/drawing/2014/chart" uri="{C3380CC4-5D6E-409C-BE32-E72D297353CC}">
              <c16:uniqueId val="{00000007-A6E5-4E56-8254-5EAF9817A7C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6.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chart" Target="../charts/chart6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09.xml"/></Relationships>
</file>

<file path=xl/drawings/drawing1.xml><?xml version="1.0" encoding="utf-8"?>
<xdr:wsDr xmlns:xdr="http://schemas.openxmlformats.org/drawingml/2006/spreadsheetDrawing" xmlns:a="http://schemas.openxmlformats.org/drawingml/2006/main">
  <xdr:twoCellAnchor>
    <xdr:from>
      <xdr:col>0</xdr:col>
      <xdr:colOff>11904</xdr:colOff>
      <xdr:row>50</xdr:row>
      <xdr:rowOff>140493</xdr:rowOff>
    </xdr:from>
    <xdr:to>
      <xdr:col>1</xdr:col>
      <xdr:colOff>392904</xdr:colOff>
      <xdr:row>94</xdr:row>
      <xdr:rowOff>119063</xdr:rowOff>
    </xdr:to>
    <xdr:graphicFrame macro="">
      <xdr:nvGraphicFramePr>
        <xdr:cNvPr id="2" name="Gráfico 1">
          <a:extLst>
            <a:ext uri="{FF2B5EF4-FFF2-40B4-BE49-F238E27FC236}">
              <a16:creationId xmlns:a16="http://schemas.microsoft.com/office/drawing/2014/main" id="{BCBABBF5-2704-4A46-B7C7-0949E13DE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495300</xdr:colOff>
      <xdr:row>5</xdr:row>
      <xdr:rowOff>57150</xdr:rowOff>
    </xdr:from>
    <xdr:to>
      <xdr:col>12</xdr:col>
      <xdr:colOff>190500</xdr:colOff>
      <xdr:row>19</xdr:row>
      <xdr:rowOff>133350</xdr:rowOff>
    </xdr:to>
    <xdr:graphicFrame macro="">
      <xdr:nvGraphicFramePr>
        <xdr:cNvPr id="2" name="Gráfico 1">
          <a:extLst>
            <a:ext uri="{FF2B5EF4-FFF2-40B4-BE49-F238E27FC236}">
              <a16:creationId xmlns:a16="http://schemas.microsoft.com/office/drawing/2014/main" id="{CA8AF340-946D-4B88-A36B-DF03751BD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12865B17-64A5-43E7-B2E7-B19D1A71C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B853F3CF-0766-40D2-929F-B99378A6C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B9CA40F3-0E13-4F94-8920-C77E00109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F71BE79E-46B4-42FA-8F77-6CE887FDB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D4CF55C7-35B1-41E8-9135-B9598A1A8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F9B12BC6-4CB7-465A-875D-EEB4E452C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861540F4-2F23-48EF-8C83-19C3EC58C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7968D08B-1BF6-48E5-A95D-87441E98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F5585901-6740-4DC1-A780-3CA557DA5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28</xdr:row>
      <xdr:rowOff>36576</xdr:rowOff>
    </xdr:to>
    <xdr:graphicFrame macro="">
      <xdr:nvGraphicFramePr>
        <xdr:cNvPr id="2" name="Gráfico 1">
          <a:extLst>
            <a:ext uri="{FF2B5EF4-FFF2-40B4-BE49-F238E27FC236}">
              <a16:creationId xmlns:a16="http://schemas.microsoft.com/office/drawing/2014/main" id="{032E0427-A64B-434F-AFE0-495AC6675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15B9CFAE-DC74-4C67-9B5B-FBFF71877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31</xdr:row>
      <xdr:rowOff>77216</xdr:rowOff>
    </xdr:to>
    <xdr:graphicFrame macro="">
      <xdr:nvGraphicFramePr>
        <xdr:cNvPr id="2" name="Gráfico 1">
          <a:extLst>
            <a:ext uri="{FF2B5EF4-FFF2-40B4-BE49-F238E27FC236}">
              <a16:creationId xmlns:a16="http://schemas.microsoft.com/office/drawing/2014/main" id="{811FA061-A7BA-4568-88A5-A6C8AD942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21813F09-E041-47E5-ACF4-D1FCB3F10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6C6E9D67-115D-44F5-B30A-44E37F64D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048FC8A-F5FC-4336-AC13-7807B8FED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3241DF88-C2E9-47BE-A665-5EACCADA7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C4104337-4C50-42AC-B60B-A51E0BCD0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91F6BC95-BD32-4B42-B092-E269E3FD4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1E9E9F1B-BB3C-4543-B36B-618A4BF6F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ADCF07F6-26EB-4419-851A-C4D560F7C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7</xdr:col>
      <xdr:colOff>0</xdr:colOff>
      <xdr:row>6</xdr:row>
      <xdr:rowOff>0</xdr:rowOff>
    </xdr:from>
    <xdr:to>
      <xdr:col>17</xdr:col>
      <xdr:colOff>590551</xdr:colOff>
      <xdr:row>22</xdr:row>
      <xdr:rowOff>152400</xdr:rowOff>
    </xdr:to>
    <xdr:graphicFrame macro="">
      <xdr:nvGraphicFramePr>
        <xdr:cNvPr id="4" name="Gráfico 3">
          <a:extLst>
            <a:ext uri="{FF2B5EF4-FFF2-40B4-BE49-F238E27FC236}">
              <a16:creationId xmlns:a16="http://schemas.microsoft.com/office/drawing/2014/main" id="{3E944412-7235-4F52-AA42-092480474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13</xdr:row>
      <xdr:rowOff>0</xdr:rowOff>
    </xdr:from>
    <xdr:to>
      <xdr:col>7</xdr:col>
      <xdr:colOff>606000</xdr:colOff>
      <xdr:row>24</xdr:row>
      <xdr:rowOff>64500</xdr:rowOff>
    </xdr:to>
    <xdr:graphicFrame macro="">
      <xdr:nvGraphicFramePr>
        <xdr:cNvPr id="2" name="Gráfico 1">
          <a:extLst>
            <a:ext uri="{FF2B5EF4-FFF2-40B4-BE49-F238E27FC236}">
              <a16:creationId xmlns:a16="http://schemas.microsoft.com/office/drawing/2014/main" id="{73FD8449-6DCB-4658-98EE-BA6B2410D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152399</xdr:colOff>
      <xdr:row>5</xdr:row>
      <xdr:rowOff>63500</xdr:rowOff>
    </xdr:from>
    <xdr:to>
      <xdr:col>14</xdr:col>
      <xdr:colOff>28574</xdr:colOff>
      <xdr:row>38</xdr:row>
      <xdr:rowOff>127000</xdr:rowOff>
    </xdr:to>
    <xdr:graphicFrame macro="">
      <xdr:nvGraphicFramePr>
        <xdr:cNvPr id="2" name="Gráfico 1">
          <a:extLst>
            <a:ext uri="{FF2B5EF4-FFF2-40B4-BE49-F238E27FC236}">
              <a16:creationId xmlns:a16="http://schemas.microsoft.com/office/drawing/2014/main" id="{6F0CFE1B-2A19-4628-A401-C515C8A56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3</xdr:col>
      <xdr:colOff>571499</xdr:colOff>
      <xdr:row>5</xdr:row>
      <xdr:rowOff>63500</xdr:rowOff>
    </xdr:from>
    <xdr:to>
      <xdr:col>12</xdr:col>
      <xdr:colOff>47624</xdr:colOff>
      <xdr:row>38</xdr:row>
      <xdr:rowOff>127000</xdr:rowOff>
    </xdr:to>
    <xdr:graphicFrame macro="">
      <xdr:nvGraphicFramePr>
        <xdr:cNvPr id="2" name="Gráfico 1">
          <a:extLst>
            <a:ext uri="{FF2B5EF4-FFF2-40B4-BE49-F238E27FC236}">
              <a16:creationId xmlns:a16="http://schemas.microsoft.com/office/drawing/2014/main" id="{0D5C90DF-742C-43D7-A88F-46F3DD559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7</xdr:col>
      <xdr:colOff>0</xdr:colOff>
      <xdr:row>6</xdr:row>
      <xdr:rowOff>0</xdr:rowOff>
    </xdr:from>
    <xdr:to>
      <xdr:col>14</xdr:col>
      <xdr:colOff>304800</xdr:colOff>
      <xdr:row>20</xdr:row>
      <xdr:rowOff>76200</xdr:rowOff>
    </xdr:to>
    <xdr:graphicFrame macro="">
      <xdr:nvGraphicFramePr>
        <xdr:cNvPr id="4" name="Gráfico 3">
          <a:extLst>
            <a:ext uri="{FF2B5EF4-FFF2-40B4-BE49-F238E27FC236}">
              <a16:creationId xmlns:a16="http://schemas.microsoft.com/office/drawing/2014/main" id="{E7DA1ABE-D5CE-47BE-8156-F6A5E1A65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13</xdr:col>
      <xdr:colOff>552450</xdr:colOff>
      <xdr:row>38</xdr:row>
      <xdr:rowOff>127000</xdr:rowOff>
    </xdr:to>
    <xdr:graphicFrame macro="">
      <xdr:nvGraphicFramePr>
        <xdr:cNvPr id="2" name="Gráfico 1">
          <a:extLst>
            <a:ext uri="{FF2B5EF4-FFF2-40B4-BE49-F238E27FC236}">
              <a16:creationId xmlns:a16="http://schemas.microsoft.com/office/drawing/2014/main" id="{13A3BCF2-5E20-4E51-90D2-ED53FE2A5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3" name="Picture 1">
          <a:extLst>
            <a:ext uri="{FF2B5EF4-FFF2-40B4-BE49-F238E27FC236}">
              <a16:creationId xmlns:a16="http://schemas.microsoft.com/office/drawing/2014/main" id="{32E137B4-7095-4FC5-83F9-4CCE1827AEC1}"/>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38</xdr:row>
      <xdr:rowOff>95250</xdr:rowOff>
    </xdr:to>
    <xdr:pic>
      <xdr:nvPicPr>
        <xdr:cNvPr id="4" name="Picture 1">
          <a:extLst>
            <a:ext uri="{FF2B5EF4-FFF2-40B4-BE49-F238E27FC236}">
              <a16:creationId xmlns:a16="http://schemas.microsoft.com/office/drawing/2014/main" id="{EF1561F5-31D2-4CCC-9179-C466B34EA97C}"/>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4" name="Picture 1">
          <a:extLst>
            <a:ext uri="{FF2B5EF4-FFF2-40B4-BE49-F238E27FC236}">
              <a16:creationId xmlns:a16="http://schemas.microsoft.com/office/drawing/2014/main" id="{EF30C41B-B03E-4D89-A519-F12B458D6B0C}"/>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38</xdr:row>
      <xdr:rowOff>95250</xdr:rowOff>
    </xdr:to>
    <xdr:pic>
      <xdr:nvPicPr>
        <xdr:cNvPr id="4" name="Picture 1">
          <a:extLst>
            <a:ext uri="{FF2B5EF4-FFF2-40B4-BE49-F238E27FC236}">
              <a16:creationId xmlns:a16="http://schemas.microsoft.com/office/drawing/2014/main" id="{D02C053F-EA8D-4988-B440-7CDA521381AE}"/>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31</xdr:row>
      <xdr:rowOff>0</xdr:rowOff>
    </xdr:to>
    <xdr:pic>
      <xdr:nvPicPr>
        <xdr:cNvPr id="4" name="Picture 1">
          <a:extLst>
            <a:ext uri="{FF2B5EF4-FFF2-40B4-BE49-F238E27FC236}">
              <a16:creationId xmlns:a16="http://schemas.microsoft.com/office/drawing/2014/main" id="{5E217B84-FC39-422C-A540-5019944002E6}"/>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41</xdr:row>
      <xdr:rowOff>123825</xdr:rowOff>
    </xdr:to>
    <xdr:pic>
      <xdr:nvPicPr>
        <xdr:cNvPr id="4" name="Picture 1">
          <a:extLst>
            <a:ext uri="{FF2B5EF4-FFF2-40B4-BE49-F238E27FC236}">
              <a16:creationId xmlns:a16="http://schemas.microsoft.com/office/drawing/2014/main" id="{E707C745-41B6-4EF3-879B-1918CA21B093}"/>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207643</xdr:colOff>
      <xdr:row>5</xdr:row>
      <xdr:rowOff>173355</xdr:rowOff>
    </xdr:from>
    <xdr:to>
      <xdr:col>14</xdr:col>
      <xdr:colOff>512653</xdr:colOff>
      <xdr:row>38</xdr:row>
      <xdr:rowOff>161925</xdr:rowOff>
    </xdr:to>
    <xdr:graphicFrame macro="">
      <xdr:nvGraphicFramePr>
        <xdr:cNvPr id="2" name="Gráfico 1">
          <a:extLst>
            <a:ext uri="{FF2B5EF4-FFF2-40B4-BE49-F238E27FC236}">
              <a16:creationId xmlns:a16="http://schemas.microsoft.com/office/drawing/2014/main" id="{CD72B462-53B6-4C53-9097-1F7ADFCB9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29766</xdr:colOff>
      <xdr:row>5</xdr:row>
      <xdr:rowOff>156766</xdr:rowOff>
    </xdr:from>
    <xdr:to>
      <xdr:col>22</xdr:col>
      <xdr:colOff>13256</xdr:colOff>
      <xdr:row>37</xdr:row>
      <xdr:rowOff>166688</xdr:rowOff>
    </xdr:to>
    <xdr:graphicFrame macro="">
      <xdr:nvGraphicFramePr>
        <xdr:cNvPr id="3" name="Gráfico 2">
          <a:extLst>
            <a:ext uri="{FF2B5EF4-FFF2-40B4-BE49-F238E27FC236}">
              <a16:creationId xmlns:a16="http://schemas.microsoft.com/office/drawing/2014/main" id="{D00BEC7C-1C9C-4DB2-9DAC-32F52E922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4" name="Picture 1">
          <a:extLst>
            <a:ext uri="{FF2B5EF4-FFF2-40B4-BE49-F238E27FC236}">
              <a16:creationId xmlns:a16="http://schemas.microsoft.com/office/drawing/2014/main" id="{44C7E1D1-7B0B-44FB-BD19-2C50EB26CF40}"/>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41</xdr:row>
      <xdr:rowOff>123825</xdr:rowOff>
    </xdr:to>
    <xdr:pic>
      <xdr:nvPicPr>
        <xdr:cNvPr id="4" name="Picture 1">
          <a:extLst>
            <a:ext uri="{FF2B5EF4-FFF2-40B4-BE49-F238E27FC236}">
              <a16:creationId xmlns:a16="http://schemas.microsoft.com/office/drawing/2014/main" id="{30CA577A-C71F-4A43-9FC4-A9F4DA19D914}"/>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4" name="Picture 1">
          <a:extLst>
            <a:ext uri="{FF2B5EF4-FFF2-40B4-BE49-F238E27FC236}">
              <a16:creationId xmlns:a16="http://schemas.microsoft.com/office/drawing/2014/main" id="{FCFD7B32-B3FA-4D2F-B2D0-C77C86191F65}"/>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38</xdr:row>
      <xdr:rowOff>95250</xdr:rowOff>
    </xdr:to>
    <xdr:pic>
      <xdr:nvPicPr>
        <xdr:cNvPr id="4" name="Picture 1">
          <a:extLst>
            <a:ext uri="{FF2B5EF4-FFF2-40B4-BE49-F238E27FC236}">
              <a16:creationId xmlns:a16="http://schemas.microsoft.com/office/drawing/2014/main" id="{8C9918B3-08AF-4E16-9EAC-6840BC6B2D4A}"/>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4" name="Picture 1">
          <a:extLst>
            <a:ext uri="{FF2B5EF4-FFF2-40B4-BE49-F238E27FC236}">
              <a16:creationId xmlns:a16="http://schemas.microsoft.com/office/drawing/2014/main" id="{6D83B8A2-858F-4256-9270-05E5443BBD7B}"/>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38</xdr:row>
      <xdr:rowOff>95250</xdr:rowOff>
    </xdr:to>
    <xdr:pic>
      <xdr:nvPicPr>
        <xdr:cNvPr id="4" name="Picture 1">
          <a:extLst>
            <a:ext uri="{FF2B5EF4-FFF2-40B4-BE49-F238E27FC236}">
              <a16:creationId xmlns:a16="http://schemas.microsoft.com/office/drawing/2014/main" id="{76CAD944-A164-4326-A64E-11EE49D88BED}"/>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639699</xdr:colOff>
      <xdr:row>24</xdr:row>
      <xdr:rowOff>20828</xdr:rowOff>
    </xdr:to>
    <xdr:graphicFrame macro="">
      <xdr:nvGraphicFramePr>
        <xdr:cNvPr id="2" name="Gráfico 1">
          <a:extLst>
            <a:ext uri="{FF2B5EF4-FFF2-40B4-BE49-F238E27FC236}">
              <a16:creationId xmlns:a16="http://schemas.microsoft.com/office/drawing/2014/main" id="{38B49B6F-2639-4958-BA70-248144CD9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6</xdr:col>
      <xdr:colOff>0</xdr:colOff>
      <xdr:row>5</xdr:row>
      <xdr:rowOff>0</xdr:rowOff>
    </xdr:from>
    <xdr:to>
      <xdr:col>13</xdr:col>
      <xdr:colOff>639699</xdr:colOff>
      <xdr:row>29</xdr:row>
      <xdr:rowOff>155321</xdr:rowOff>
    </xdr:to>
    <xdr:graphicFrame macro="">
      <xdr:nvGraphicFramePr>
        <xdr:cNvPr id="2" name="Gráfico 1">
          <a:extLst>
            <a:ext uri="{FF2B5EF4-FFF2-40B4-BE49-F238E27FC236}">
              <a16:creationId xmlns:a16="http://schemas.microsoft.com/office/drawing/2014/main" id="{4F168B02-C275-4DFD-AEA0-FE6F5DD98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639699</xdr:colOff>
      <xdr:row>33</xdr:row>
      <xdr:rowOff>171450</xdr:rowOff>
    </xdr:to>
    <xdr:graphicFrame macro="">
      <xdr:nvGraphicFramePr>
        <xdr:cNvPr id="2" name="Gráfico 1">
          <a:extLst>
            <a:ext uri="{FF2B5EF4-FFF2-40B4-BE49-F238E27FC236}">
              <a16:creationId xmlns:a16="http://schemas.microsoft.com/office/drawing/2014/main" id="{5D596910-00A7-4792-84F0-FF266E52C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5</xdr:col>
      <xdr:colOff>0</xdr:colOff>
      <xdr:row>4</xdr:row>
      <xdr:rowOff>0</xdr:rowOff>
    </xdr:from>
    <xdr:to>
      <xdr:col>12</xdr:col>
      <xdr:colOff>639699</xdr:colOff>
      <xdr:row>33</xdr:row>
      <xdr:rowOff>171450</xdr:rowOff>
    </xdr:to>
    <xdr:graphicFrame macro="">
      <xdr:nvGraphicFramePr>
        <xdr:cNvPr id="2" name="Gráfico 1">
          <a:extLst>
            <a:ext uri="{FF2B5EF4-FFF2-40B4-BE49-F238E27FC236}">
              <a16:creationId xmlns:a16="http://schemas.microsoft.com/office/drawing/2014/main" id="{164D10B2-3BCE-4C61-AC4D-64992CF07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0.75736</cdr:x>
      <cdr:y>0.01804</cdr:y>
    </cdr:from>
    <cdr:to>
      <cdr:x>0.7745</cdr:x>
      <cdr:y>0.03361</cdr:y>
    </cdr:to>
    <cdr:sp macro="" textlink="">
      <cdr:nvSpPr>
        <cdr:cNvPr id="2" name="Paralelogramo 1">
          <a:extLst xmlns:a="http://schemas.openxmlformats.org/drawingml/2006/main">
            <a:ext uri="{FF2B5EF4-FFF2-40B4-BE49-F238E27FC236}">
              <a16:creationId xmlns:a16="http://schemas.microsoft.com/office/drawing/2014/main" id="{31C6C245-EC10-4C1D-AB5C-66962E48D3A6}"/>
            </a:ext>
          </a:extLst>
        </cdr:cNvPr>
        <cdr:cNvSpPr/>
      </cdr:nvSpPr>
      <cdr:spPr>
        <a:xfrm xmlns:a="http://schemas.openxmlformats.org/drawingml/2006/main">
          <a:off x="4724945" y="118227"/>
          <a:ext cx="106913" cy="102053"/>
        </a:xfrm>
        <a:prstGeom xmlns:a="http://schemas.openxmlformats.org/drawingml/2006/main" prst="parallelogram">
          <a:avLst/>
        </a:prstGeom>
        <a:solidFill xmlns:a="http://schemas.openxmlformats.org/drawingml/2006/main">
          <a:schemeClr val="bg1"/>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s-MX"/>
        </a:p>
      </cdr:txBody>
    </cdr:sp>
  </cdr:relSizeAnchor>
</c:userShapes>
</file>

<file path=xl/drawings/drawing140.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4040622F-B69F-4252-BA9D-8DB80AF0B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3</xdr:col>
      <xdr:colOff>657225</xdr:colOff>
      <xdr:row>7</xdr:row>
      <xdr:rowOff>66675</xdr:rowOff>
    </xdr:from>
    <xdr:to>
      <xdr:col>13</xdr:col>
      <xdr:colOff>257175</xdr:colOff>
      <xdr:row>16</xdr:row>
      <xdr:rowOff>180975</xdr:rowOff>
    </xdr:to>
    <xdr:graphicFrame macro="">
      <xdr:nvGraphicFramePr>
        <xdr:cNvPr id="2" name="1 Gráfico">
          <a:extLst>
            <a:ext uri="{FF2B5EF4-FFF2-40B4-BE49-F238E27FC236}">
              <a16:creationId xmlns:a16="http://schemas.microsoft.com/office/drawing/2014/main" id="{2E1DD9C2-7EFD-4C5D-A6D7-745474381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DFBD20A8-77B1-4022-8BA4-21C2686B4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A4B51ED9-9F2A-4A6B-9271-45804EE8C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22FB10D6-AF2E-4BF0-8B50-98E27B72D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EBB7B40D-EFBC-4FE8-AB31-9FB1AFA9D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57A3FB2F-7D4D-49D8-AE4A-2E4311116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36066C8D-6445-423A-BEBB-4FF9A822B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A7DCB56D-CD2A-49E4-920B-67602CFF7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8C7F6AE1-1AA5-4DEA-822A-5157756B3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657225</xdr:colOff>
      <xdr:row>5</xdr:row>
      <xdr:rowOff>85725</xdr:rowOff>
    </xdr:from>
    <xdr:to>
      <xdr:col>10</xdr:col>
      <xdr:colOff>9525</xdr:colOff>
      <xdr:row>23</xdr:row>
      <xdr:rowOff>161925</xdr:rowOff>
    </xdr:to>
    <xdr:graphicFrame macro="">
      <xdr:nvGraphicFramePr>
        <xdr:cNvPr id="2" name="Gráfico 1">
          <a:extLst>
            <a:ext uri="{FF2B5EF4-FFF2-40B4-BE49-F238E27FC236}">
              <a16:creationId xmlns:a16="http://schemas.microsoft.com/office/drawing/2014/main" id="{1FA6DAF9-A38E-4F9A-A2D8-76F6DE587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A00DC0AC-9CB4-44BE-B2EE-5994E06C0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7AEEE3E1-6FA7-4389-8C25-B9D688A16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13</xdr:row>
      <xdr:rowOff>174625</xdr:rowOff>
    </xdr:from>
    <xdr:to>
      <xdr:col>9</xdr:col>
      <xdr:colOff>215265</xdr:colOff>
      <xdr:row>35</xdr:row>
      <xdr:rowOff>97155</xdr:rowOff>
    </xdr:to>
    <xdr:graphicFrame macro="">
      <xdr:nvGraphicFramePr>
        <xdr:cNvPr id="2" name="Gráfico 1">
          <a:extLst>
            <a:ext uri="{FF2B5EF4-FFF2-40B4-BE49-F238E27FC236}">
              <a16:creationId xmlns:a16="http://schemas.microsoft.com/office/drawing/2014/main" id="{720981AE-0990-450D-80BE-B43E234CF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156210</xdr:colOff>
      <xdr:row>3</xdr:row>
      <xdr:rowOff>22860</xdr:rowOff>
    </xdr:from>
    <xdr:to>
      <xdr:col>10</xdr:col>
      <xdr:colOff>636270</xdr:colOff>
      <xdr:row>30</xdr:row>
      <xdr:rowOff>41910</xdr:rowOff>
    </xdr:to>
    <xdr:graphicFrame macro="">
      <xdr:nvGraphicFramePr>
        <xdr:cNvPr id="2" name="Gráfico 1">
          <a:extLst>
            <a:ext uri="{FF2B5EF4-FFF2-40B4-BE49-F238E27FC236}">
              <a16:creationId xmlns:a16="http://schemas.microsoft.com/office/drawing/2014/main" id="{21158783-5381-45E0-8874-24DF43CB2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116205</xdr:colOff>
      <xdr:row>3</xdr:row>
      <xdr:rowOff>66675</xdr:rowOff>
    </xdr:from>
    <xdr:to>
      <xdr:col>13</xdr:col>
      <xdr:colOff>626745</xdr:colOff>
      <xdr:row>30</xdr:row>
      <xdr:rowOff>93345</xdr:rowOff>
    </xdr:to>
    <xdr:graphicFrame macro="">
      <xdr:nvGraphicFramePr>
        <xdr:cNvPr id="2" name="Gráfico 1">
          <a:extLst>
            <a:ext uri="{FF2B5EF4-FFF2-40B4-BE49-F238E27FC236}">
              <a16:creationId xmlns:a16="http://schemas.microsoft.com/office/drawing/2014/main" id="{7B266108-3381-4493-9767-C875EDFCA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404812</xdr:colOff>
      <xdr:row>4</xdr:row>
      <xdr:rowOff>161925</xdr:rowOff>
    </xdr:from>
    <xdr:to>
      <xdr:col>11</xdr:col>
      <xdr:colOff>248812</xdr:colOff>
      <xdr:row>32</xdr:row>
      <xdr:rowOff>47925</xdr:rowOff>
    </xdr:to>
    <xdr:graphicFrame macro="">
      <xdr:nvGraphicFramePr>
        <xdr:cNvPr id="3" name="Gráfico 2">
          <a:extLst>
            <a:ext uri="{FF2B5EF4-FFF2-40B4-BE49-F238E27FC236}">
              <a16:creationId xmlns:a16="http://schemas.microsoft.com/office/drawing/2014/main" id="{F5449361-EAEB-484C-BEE5-6F8393DF2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6</xdr:row>
      <xdr:rowOff>0</xdr:rowOff>
    </xdr:from>
    <xdr:to>
      <xdr:col>15</xdr:col>
      <xdr:colOff>457200</xdr:colOff>
      <xdr:row>23</xdr:row>
      <xdr:rowOff>1500</xdr:rowOff>
    </xdr:to>
    <xdr:graphicFrame macro="">
      <xdr:nvGraphicFramePr>
        <xdr:cNvPr id="2" name="Gráfico 1">
          <a:extLst>
            <a:ext uri="{FF2B5EF4-FFF2-40B4-BE49-F238E27FC236}">
              <a16:creationId xmlns:a16="http://schemas.microsoft.com/office/drawing/2014/main" id="{E9FA1491-B586-43A7-8728-9915F9D8B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19050</xdr:colOff>
      <xdr:row>6</xdr:row>
      <xdr:rowOff>9524</xdr:rowOff>
    </xdr:from>
    <xdr:to>
      <xdr:col>13</xdr:col>
      <xdr:colOff>625050</xdr:colOff>
      <xdr:row>34</xdr:row>
      <xdr:rowOff>95249</xdr:rowOff>
    </xdr:to>
    <xdr:graphicFrame macro="">
      <xdr:nvGraphicFramePr>
        <xdr:cNvPr id="2" name="Gráfico 1">
          <a:extLst>
            <a:ext uri="{FF2B5EF4-FFF2-40B4-BE49-F238E27FC236}">
              <a16:creationId xmlns:a16="http://schemas.microsoft.com/office/drawing/2014/main" id="{6DC0CE31-0230-42F7-A614-EFD09B40C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620395</xdr:colOff>
      <xdr:row>24</xdr:row>
      <xdr:rowOff>30480</xdr:rowOff>
    </xdr:to>
    <xdr:pic>
      <xdr:nvPicPr>
        <xdr:cNvPr id="2" name="Imagen 1">
          <a:extLst>
            <a:ext uri="{FF2B5EF4-FFF2-40B4-BE49-F238E27FC236}">
              <a16:creationId xmlns:a16="http://schemas.microsoft.com/office/drawing/2014/main" id="{5BFDE3CB-FBDA-460B-AC2A-74CF266FB1B2}"/>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056" t="5943" b="2420"/>
        <a:stretch/>
      </xdr:blipFill>
      <xdr:spPr bwMode="auto">
        <a:xfrm>
          <a:off x="0" y="952500"/>
          <a:ext cx="5954395" cy="36499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5</xdr:row>
      <xdr:rowOff>171450</xdr:rowOff>
    </xdr:from>
    <xdr:to>
      <xdr:col>7</xdr:col>
      <xdr:colOff>756920</xdr:colOff>
      <xdr:row>28</xdr:row>
      <xdr:rowOff>174625</xdr:rowOff>
    </xdr:to>
    <xdr:pic>
      <xdr:nvPicPr>
        <xdr:cNvPr id="2" name="Imagen 1">
          <a:extLst>
            <a:ext uri="{FF2B5EF4-FFF2-40B4-BE49-F238E27FC236}">
              <a16:creationId xmlns:a16="http://schemas.microsoft.com/office/drawing/2014/main" id="{548AC2F5-6AF9-4E2A-AA72-1B0F01ECB747}"/>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368" t="6207"/>
        <a:stretch/>
      </xdr:blipFill>
      <xdr:spPr bwMode="auto">
        <a:xfrm>
          <a:off x="0" y="1123950"/>
          <a:ext cx="6090920" cy="43846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280987</xdr:colOff>
      <xdr:row>4</xdr:row>
      <xdr:rowOff>147637</xdr:rowOff>
    </xdr:from>
    <xdr:to>
      <xdr:col>14</xdr:col>
      <xdr:colOff>323850</xdr:colOff>
      <xdr:row>17</xdr:row>
      <xdr:rowOff>138112</xdr:rowOff>
    </xdr:to>
    <xdr:graphicFrame macro="">
      <xdr:nvGraphicFramePr>
        <xdr:cNvPr id="2" name="Gráfico 1">
          <a:extLst>
            <a:ext uri="{FF2B5EF4-FFF2-40B4-BE49-F238E27FC236}">
              <a16:creationId xmlns:a16="http://schemas.microsoft.com/office/drawing/2014/main" id="{FCE19F56-2DB4-4278-9AA9-42C6660544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41</xdr:col>
      <xdr:colOff>0</xdr:colOff>
      <xdr:row>7</xdr:row>
      <xdr:rowOff>0</xdr:rowOff>
    </xdr:from>
    <xdr:to>
      <xdr:col>55</xdr:col>
      <xdr:colOff>420553</xdr:colOff>
      <xdr:row>32</xdr:row>
      <xdr:rowOff>41267</xdr:rowOff>
    </xdr:to>
    <xdr:graphicFrame macro="">
      <xdr:nvGraphicFramePr>
        <xdr:cNvPr id="3" name="Chart 2">
          <a:extLst>
            <a:ext uri="{FF2B5EF4-FFF2-40B4-BE49-F238E27FC236}">
              <a16:creationId xmlns:a16="http://schemas.microsoft.com/office/drawing/2014/main" id="{416733A5-628E-4671-88EA-04DF02284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606095</xdr:colOff>
      <xdr:row>5</xdr:row>
      <xdr:rowOff>0</xdr:rowOff>
    </xdr:from>
    <xdr:to>
      <xdr:col>11</xdr:col>
      <xdr:colOff>301295</xdr:colOff>
      <xdr:row>39</xdr:row>
      <xdr:rowOff>38100</xdr:rowOff>
    </xdr:to>
    <xdr:graphicFrame macro="">
      <xdr:nvGraphicFramePr>
        <xdr:cNvPr id="2" name="Chart 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232710</xdr:colOff>
      <xdr:row>31</xdr:row>
      <xdr:rowOff>60224</xdr:rowOff>
    </xdr:to>
    <xdr:graphicFrame macro="">
      <xdr:nvGraphicFramePr>
        <xdr:cNvPr id="4" name="Chart 2">
          <a:extLst>
            <a:ext uri="{FF2B5EF4-FFF2-40B4-BE49-F238E27FC236}">
              <a16:creationId xmlns:a16="http://schemas.microsoft.com/office/drawing/2014/main" id="{69B0CBA9-3D50-4589-9DD8-7B7714BC8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195262</xdr:colOff>
      <xdr:row>5</xdr:row>
      <xdr:rowOff>0</xdr:rowOff>
    </xdr:from>
    <xdr:to>
      <xdr:col>11</xdr:col>
      <xdr:colOff>500062</xdr:colOff>
      <xdr:row>38</xdr:row>
      <xdr:rowOff>19050</xdr:rowOff>
    </xdr:to>
    <xdr:graphicFrame macro="">
      <xdr:nvGraphicFramePr>
        <xdr:cNvPr id="2" name="Chart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761999</xdr:colOff>
      <xdr:row>3</xdr:row>
      <xdr:rowOff>180976</xdr:rowOff>
    </xdr:from>
    <xdr:to>
      <xdr:col>12</xdr:col>
      <xdr:colOff>734786</xdr:colOff>
      <xdr:row>18</xdr:row>
      <xdr:rowOff>161926</xdr:rowOff>
    </xdr:to>
    <xdr:graphicFrame macro="">
      <xdr:nvGraphicFramePr>
        <xdr:cNvPr id="2" name="Gráfico 1">
          <a:extLst>
            <a:ext uri="{FF2B5EF4-FFF2-40B4-BE49-F238E27FC236}">
              <a16:creationId xmlns:a16="http://schemas.microsoft.com/office/drawing/2014/main" id="{6F970E59-7166-41CB-AD05-F9BF2490F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610460</xdr:colOff>
      <xdr:row>0</xdr:row>
      <xdr:rowOff>119063</xdr:rowOff>
    </xdr:from>
    <xdr:to>
      <xdr:col>13</xdr:col>
      <xdr:colOff>413412</xdr:colOff>
      <xdr:row>42</xdr:row>
      <xdr:rowOff>157684</xdr:rowOff>
    </xdr:to>
    <xdr:graphicFrame macro="">
      <xdr:nvGraphicFramePr>
        <xdr:cNvPr id="2" name="Gráfico 1">
          <a:extLst>
            <a:ext uri="{FF2B5EF4-FFF2-40B4-BE49-F238E27FC236}">
              <a16:creationId xmlns:a16="http://schemas.microsoft.com/office/drawing/2014/main" id="{7AD36303-33F9-4B7B-994A-9BDAFCAA3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323850</xdr:colOff>
      <xdr:row>7</xdr:row>
      <xdr:rowOff>19050</xdr:rowOff>
    </xdr:from>
    <xdr:to>
      <xdr:col>20</xdr:col>
      <xdr:colOff>19050</xdr:colOff>
      <xdr:row>36</xdr:row>
      <xdr:rowOff>114300</xdr:rowOff>
    </xdr:to>
    <xdr:graphicFrame macro="">
      <xdr:nvGraphicFramePr>
        <xdr:cNvPr id="2" name="Gráfico 1">
          <a:extLst>
            <a:ext uri="{FF2B5EF4-FFF2-40B4-BE49-F238E27FC236}">
              <a16:creationId xmlns:a16="http://schemas.microsoft.com/office/drawing/2014/main" id="{6269AC7C-EB4F-4EDA-B795-4019BE66F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238125</xdr:colOff>
      <xdr:row>7</xdr:row>
      <xdr:rowOff>114300</xdr:rowOff>
    </xdr:from>
    <xdr:to>
      <xdr:col>32</xdr:col>
      <xdr:colOff>542925</xdr:colOff>
      <xdr:row>39</xdr:row>
      <xdr:rowOff>0</xdr:rowOff>
    </xdr:to>
    <xdr:graphicFrame macro="">
      <xdr:nvGraphicFramePr>
        <xdr:cNvPr id="3" name="Gráfico 2">
          <a:extLst>
            <a:ext uri="{FF2B5EF4-FFF2-40B4-BE49-F238E27FC236}">
              <a16:creationId xmlns:a16="http://schemas.microsoft.com/office/drawing/2014/main" id="{E24AE72F-CE59-4ABE-AE54-73E0724CF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246530</xdr:colOff>
      <xdr:row>5</xdr:row>
      <xdr:rowOff>168088</xdr:rowOff>
    </xdr:from>
    <xdr:to>
      <xdr:col>14</xdr:col>
      <xdr:colOff>412937</xdr:colOff>
      <xdr:row>19</xdr:row>
      <xdr:rowOff>168088</xdr:rowOff>
    </xdr:to>
    <xdr:graphicFrame macro="">
      <xdr:nvGraphicFramePr>
        <xdr:cNvPr id="2" name="Gráfico 1">
          <a:extLst>
            <a:ext uri="{FF2B5EF4-FFF2-40B4-BE49-F238E27FC236}">
              <a16:creationId xmlns:a16="http://schemas.microsoft.com/office/drawing/2014/main" id="{5287752C-47E8-4376-8163-37CA91847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79563</xdr:colOff>
      <xdr:row>7</xdr:row>
      <xdr:rowOff>56028</xdr:rowOff>
    </xdr:from>
    <xdr:to>
      <xdr:col>13</xdr:col>
      <xdr:colOff>251013</xdr:colOff>
      <xdr:row>16</xdr:row>
      <xdr:rowOff>141753</xdr:rowOff>
    </xdr:to>
    <xdr:sp macro="" textlink="">
      <xdr:nvSpPr>
        <xdr:cNvPr id="3" name="Cerrar llave 2">
          <a:extLst>
            <a:ext uri="{FF2B5EF4-FFF2-40B4-BE49-F238E27FC236}">
              <a16:creationId xmlns:a16="http://schemas.microsoft.com/office/drawing/2014/main" id="{F730AF3C-9553-492D-8FB4-4CDE183E1651}"/>
            </a:ext>
          </a:extLst>
        </xdr:cNvPr>
        <xdr:cNvSpPr/>
      </xdr:nvSpPr>
      <xdr:spPr>
        <a:xfrm>
          <a:off x="11681013" y="1389528"/>
          <a:ext cx="171450" cy="1800225"/>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272863</xdr:colOff>
      <xdr:row>10</xdr:row>
      <xdr:rowOff>164166</xdr:rowOff>
    </xdr:from>
    <xdr:to>
      <xdr:col>14</xdr:col>
      <xdr:colOff>120463</xdr:colOff>
      <xdr:row>12</xdr:row>
      <xdr:rowOff>148926</xdr:rowOff>
    </xdr:to>
    <xdr:sp macro="" textlink="">
      <xdr:nvSpPr>
        <xdr:cNvPr id="4" name="Cuadro de texto 2">
          <a:extLst>
            <a:ext uri="{FF2B5EF4-FFF2-40B4-BE49-F238E27FC236}">
              <a16:creationId xmlns:a16="http://schemas.microsoft.com/office/drawing/2014/main" id="{51321B66-ADC8-42F4-91D4-838EB883AFD4}"/>
            </a:ext>
          </a:extLst>
        </xdr:cNvPr>
        <xdr:cNvSpPr txBox="1">
          <a:spLocks noChangeArrowheads="1"/>
        </xdr:cNvSpPr>
      </xdr:nvSpPr>
      <xdr:spPr bwMode="auto">
        <a:xfrm>
          <a:off x="11874313" y="2069166"/>
          <a:ext cx="609600" cy="3657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chemeClr val="tx1">
                  <a:lumMod val="75000"/>
                  <a:lumOff val="25000"/>
                </a:schemeClr>
              </a:solidFill>
              <a:effectLst/>
              <a:latin typeface="Arial" panose="020B0604020202020204" pitchFamily="34" charset="0"/>
              <a:ea typeface="Calibri" panose="020F0502020204030204" pitchFamily="34" charset="0"/>
            </a:rPr>
            <a:t>84.4%, 3,010</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701447</xdr:colOff>
      <xdr:row>0</xdr:row>
      <xdr:rowOff>110150</xdr:rowOff>
    </xdr:from>
    <xdr:to>
      <xdr:col>18</xdr:col>
      <xdr:colOff>305337</xdr:colOff>
      <xdr:row>20</xdr:row>
      <xdr:rowOff>72050</xdr:rowOff>
    </xdr:to>
    <xdr:graphicFrame macro="">
      <xdr:nvGraphicFramePr>
        <xdr:cNvPr id="2" name="Gráfico 1">
          <a:extLst>
            <a:ext uri="{FF2B5EF4-FFF2-40B4-BE49-F238E27FC236}">
              <a16:creationId xmlns:a16="http://schemas.microsoft.com/office/drawing/2014/main" id="{3E0C0D96-B3E4-4AC4-8879-B027BB5538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AAEB5EC8-8DC6-40AF-B560-85329E31D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FF019698-BC56-4DD3-ABC1-AC4A02CC3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EC0852F7-B74B-49A1-8CFB-443E8CD37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1904</xdr:colOff>
      <xdr:row>16</xdr:row>
      <xdr:rowOff>73342</xdr:rowOff>
    </xdr:from>
    <xdr:to>
      <xdr:col>18</xdr:col>
      <xdr:colOff>575504</xdr:colOff>
      <xdr:row>29</xdr:row>
      <xdr:rowOff>1642</xdr:rowOff>
    </xdr:to>
    <xdr:graphicFrame macro="">
      <xdr:nvGraphicFramePr>
        <xdr:cNvPr id="2" name="Gráfico 1">
          <a:extLst>
            <a:ext uri="{FF2B5EF4-FFF2-40B4-BE49-F238E27FC236}">
              <a16:creationId xmlns:a16="http://schemas.microsoft.com/office/drawing/2014/main" id="{939A3676-E8FA-4101-9A78-C122EF808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32E040AC-8810-4D16-AA2E-ABE191C36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0</xdr:colOff>
      <xdr:row>5</xdr:row>
      <xdr:rowOff>157162</xdr:rowOff>
    </xdr:from>
    <xdr:to>
      <xdr:col>12</xdr:col>
      <xdr:colOff>606000</xdr:colOff>
      <xdr:row>33</xdr:row>
      <xdr:rowOff>115162</xdr:rowOff>
    </xdr:to>
    <xdr:graphicFrame macro="">
      <xdr:nvGraphicFramePr>
        <xdr:cNvPr id="2" name="Gráfico 1">
          <a:extLst>
            <a:ext uri="{FF2B5EF4-FFF2-40B4-BE49-F238E27FC236}">
              <a16:creationId xmlns:a16="http://schemas.microsoft.com/office/drawing/2014/main" id="{F4E2879A-0AC1-4241-9AAD-01C567E12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D4F82D6E-ABA8-4177-8CA3-3CEC2D228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606000</xdr:colOff>
      <xdr:row>31</xdr:row>
      <xdr:rowOff>140700</xdr:rowOff>
    </xdr:to>
    <xdr:graphicFrame macro="">
      <xdr:nvGraphicFramePr>
        <xdr:cNvPr id="2" name="Gráfico 1">
          <a:extLst>
            <a:ext uri="{FF2B5EF4-FFF2-40B4-BE49-F238E27FC236}">
              <a16:creationId xmlns:a16="http://schemas.microsoft.com/office/drawing/2014/main" id="{5394CC65-C59B-4AE1-B63F-34118DDEA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756075</xdr:colOff>
      <xdr:row>79</xdr:row>
      <xdr:rowOff>11418</xdr:rowOff>
    </xdr:from>
    <xdr:to>
      <xdr:col>14</xdr:col>
      <xdr:colOff>636412</xdr:colOff>
      <xdr:row>97</xdr:row>
      <xdr:rowOff>20418</xdr:rowOff>
    </xdr:to>
    <xdr:graphicFrame macro="">
      <xdr:nvGraphicFramePr>
        <xdr:cNvPr id="2" name="Gráfico 1">
          <a:extLst>
            <a:ext uri="{FF2B5EF4-FFF2-40B4-BE49-F238E27FC236}">
              <a16:creationId xmlns:a16="http://schemas.microsoft.com/office/drawing/2014/main" id="{5155769F-0AF2-4C18-8D8E-998847996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D686FB08-146B-485E-9396-7CCE477EB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0FA1DBC8-9609-48EF-BA95-36D3EA58A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A091526A-2B03-4618-BFB1-3B722C741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695325</xdr:colOff>
      <xdr:row>6</xdr:row>
      <xdr:rowOff>14285</xdr:rowOff>
    </xdr:from>
    <xdr:to>
      <xdr:col>12</xdr:col>
      <xdr:colOff>539325</xdr:colOff>
      <xdr:row>32</xdr:row>
      <xdr:rowOff>161924</xdr:rowOff>
    </xdr:to>
    <xdr:graphicFrame macro="">
      <xdr:nvGraphicFramePr>
        <xdr:cNvPr id="2" name="Gráfico 1">
          <a:extLst>
            <a:ext uri="{FF2B5EF4-FFF2-40B4-BE49-F238E27FC236}">
              <a16:creationId xmlns:a16="http://schemas.microsoft.com/office/drawing/2014/main" id="{4C822847-8858-44C8-9EFF-A3A172033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EFFC7388-BE45-46DC-916E-325903E33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9F983D06-7BCC-4C72-9D0F-496EC4E433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6C64067F-B410-482C-8E3A-0F54C091E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EDA6B6A4-E6DA-4A5E-86F5-6A34A8D15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D968C923-B3B7-4F2D-979C-0680B024D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78F96FCE-C20C-4464-ABFB-66DBA2B6E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7E5058F4-C36E-4725-BD99-8F489EC1B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549275</xdr:colOff>
      <xdr:row>6</xdr:row>
      <xdr:rowOff>0</xdr:rowOff>
    </xdr:from>
    <xdr:to>
      <xdr:col>12</xdr:col>
      <xdr:colOff>393274</xdr:colOff>
      <xdr:row>34</xdr:row>
      <xdr:rowOff>66002</xdr:rowOff>
    </xdr:to>
    <xdr:graphicFrame macro="">
      <xdr:nvGraphicFramePr>
        <xdr:cNvPr id="2" name="Gráfico 1">
          <a:extLst>
            <a:ext uri="{FF2B5EF4-FFF2-40B4-BE49-F238E27FC236}">
              <a16:creationId xmlns:a16="http://schemas.microsoft.com/office/drawing/2014/main" id="{6A20A03F-9B50-4795-B6D4-356307E85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347661</xdr:colOff>
      <xdr:row>7</xdr:row>
      <xdr:rowOff>128587</xdr:rowOff>
    </xdr:from>
    <xdr:to>
      <xdr:col>10</xdr:col>
      <xdr:colOff>676274</xdr:colOff>
      <xdr:row>22</xdr:row>
      <xdr:rowOff>14287</xdr:rowOff>
    </xdr:to>
    <xdr:graphicFrame macro="">
      <xdr:nvGraphicFramePr>
        <xdr:cNvPr id="2" name="Gráfico 1">
          <a:extLst>
            <a:ext uri="{FF2B5EF4-FFF2-40B4-BE49-F238E27FC236}">
              <a16:creationId xmlns:a16="http://schemas.microsoft.com/office/drawing/2014/main" id="{FA0EAEE4-2204-40D8-8807-139AFA7FC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4</xdr:row>
      <xdr:rowOff>180975</xdr:rowOff>
    </xdr:from>
    <xdr:to>
      <xdr:col>16</xdr:col>
      <xdr:colOff>638400</xdr:colOff>
      <xdr:row>32</xdr:row>
      <xdr:rowOff>27375</xdr:rowOff>
    </xdr:to>
    <xdr:graphicFrame macro="">
      <xdr:nvGraphicFramePr>
        <xdr:cNvPr id="2" name="Gráfico 1">
          <a:extLst>
            <a:ext uri="{FF2B5EF4-FFF2-40B4-BE49-F238E27FC236}">
              <a16:creationId xmlns:a16="http://schemas.microsoft.com/office/drawing/2014/main" id="{2F9EF0D0-3CAD-4CF0-BD71-F96963647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2</xdr:col>
      <xdr:colOff>666750</xdr:colOff>
      <xdr:row>5</xdr:row>
      <xdr:rowOff>147637</xdr:rowOff>
    </xdr:from>
    <xdr:to>
      <xdr:col>9</xdr:col>
      <xdr:colOff>704850</xdr:colOff>
      <xdr:row>43</xdr:row>
      <xdr:rowOff>28575</xdr:rowOff>
    </xdr:to>
    <xdr:graphicFrame macro="">
      <xdr:nvGraphicFramePr>
        <xdr:cNvPr id="2" name="Gráfico 1">
          <a:extLst>
            <a:ext uri="{FF2B5EF4-FFF2-40B4-BE49-F238E27FC236}">
              <a16:creationId xmlns:a16="http://schemas.microsoft.com/office/drawing/2014/main" id="{6CCA1C10-ABC7-4BAE-8AD3-BE3F4034F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3</xdr:col>
      <xdr:colOff>438149</xdr:colOff>
      <xdr:row>6</xdr:row>
      <xdr:rowOff>42861</xdr:rowOff>
    </xdr:from>
    <xdr:to>
      <xdr:col>10</xdr:col>
      <xdr:colOff>542924</xdr:colOff>
      <xdr:row>43</xdr:row>
      <xdr:rowOff>47625</xdr:rowOff>
    </xdr:to>
    <xdr:graphicFrame macro="">
      <xdr:nvGraphicFramePr>
        <xdr:cNvPr id="2" name="Gráfico 1">
          <a:extLst>
            <a:ext uri="{FF2B5EF4-FFF2-40B4-BE49-F238E27FC236}">
              <a16:creationId xmlns:a16="http://schemas.microsoft.com/office/drawing/2014/main" id="{9162C8E7-E78F-45B3-9A18-CE463FD5C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9</xdr:col>
      <xdr:colOff>0</xdr:colOff>
      <xdr:row>254</xdr:row>
      <xdr:rowOff>0</xdr:rowOff>
    </xdr:from>
    <xdr:to>
      <xdr:col>18</xdr:col>
      <xdr:colOff>453600</xdr:colOff>
      <xdr:row>268</xdr:row>
      <xdr:rowOff>76200</xdr:rowOff>
    </xdr:to>
    <xdr:graphicFrame macro="">
      <xdr:nvGraphicFramePr>
        <xdr:cNvPr id="3" name="Gráfico 2">
          <a:extLst>
            <a:ext uri="{FF2B5EF4-FFF2-40B4-BE49-F238E27FC236}">
              <a16:creationId xmlns:a16="http://schemas.microsoft.com/office/drawing/2014/main" id="{90BA69AD-F0C4-416E-A2F8-32810D9D7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9525</xdr:colOff>
      <xdr:row>5</xdr:row>
      <xdr:rowOff>185737</xdr:rowOff>
    </xdr:from>
    <xdr:to>
      <xdr:col>17</xdr:col>
      <xdr:colOff>463125</xdr:colOff>
      <xdr:row>20</xdr:row>
      <xdr:rowOff>71437</xdr:rowOff>
    </xdr:to>
    <xdr:graphicFrame macro="">
      <xdr:nvGraphicFramePr>
        <xdr:cNvPr id="2" name="Gráfico 1">
          <a:extLst>
            <a:ext uri="{FF2B5EF4-FFF2-40B4-BE49-F238E27FC236}">
              <a16:creationId xmlns:a16="http://schemas.microsoft.com/office/drawing/2014/main" id="{EC7A74C9-EDB1-47BA-A18A-16B95C6F5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8</xdr:col>
      <xdr:colOff>461962</xdr:colOff>
      <xdr:row>238</xdr:row>
      <xdr:rowOff>57150</xdr:rowOff>
    </xdr:from>
    <xdr:to>
      <xdr:col>18</xdr:col>
      <xdr:colOff>305962</xdr:colOff>
      <xdr:row>252</xdr:row>
      <xdr:rowOff>133350</xdr:rowOff>
    </xdr:to>
    <xdr:graphicFrame macro="">
      <xdr:nvGraphicFramePr>
        <xdr:cNvPr id="2" name="Gráfico 1">
          <a:extLst>
            <a:ext uri="{FF2B5EF4-FFF2-40B4-BE49-F238E27FC236}">
              <a16:creationId xmlns:a16="http://schemas.microsoft.com/office/drawing/2014/main" id="{EFA8E7A2-78B6-44A8-8419-7919676BE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100010</xdr:colOff>
      <xdr:row>14</xdr:row>
      <xdr:rowOff>171450</xdr:rowOff>
    </xdr:from>
    <xdr:to>
      <xdr:col>17</xdr:col>
      <xdr:colOff>58310</xdr:colOff>
      <xdr:row>38</xdr:row>
      <xdr:rowOff>161925</xdr:rowOff>
    </xdr:to>
    <xdr:graphicFrame macro="">
      <xdr:nvGraphicFramePr>
        <xdr:cNvPr id="2" name="Gráfico 1">
          <a:extLst>
            <a:ext uri="{FF2B5EF4-FFF2-40B4-BE49-F238E27FC236}">
              <a16:creationId xmlns:a16="http://schemas.microsoft.com/office/drawing/2014/main" id="{14AA9AAD-A8C2-4A68-B88C-36EE63E97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138112</xdr:colOff>
      <xdr:row>5</xdr:row>
      <xdr:rowOff>33337</xdr:rowOff>
    </xdr:from>
    <xdr:to>
      <xdr:col>18</xdr:col>
      <xdr:colOff>591712</xdr:colOff>
      <xdr:row>32</xdr:row>
      <xdr:rowOff>120637</xdr:rowOff>
    </xdr:to>
    <xdr:graphicFrame macro="">
      <xdr:nvGraphicFramePr>
        <xdr:cNvPr id="2" name="Gráfico 1">
          <a:extLst>
            <a:ext uri="{FF2B5EF4-FFF2-40B4-BE49-F238E27FC236}">
              <a16:creationId xmlns:a16="http://schemas.microsoft.com/office/drawing/2014/main" id="{87126D89-FD10-4728-B417-47176D70D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46</xdr:col>
      <xdr:colOff>304800</xdr:colOff>
      <xdr:row>5</xdr:row>
      <xdr:rowOff>9525</xdr:rowOff>
    </xdr:from>
    <xdr:to>
      <xdr:col>56</xdr:col>
      <xdr:colOff>148800</xdr:colOff>
      <xdr:row>31</xdr:row>
      <xdr:rowOff>96525</xdr:rowOff>
    </xdr:to>
    <xdr:graphicFrame macro="">
      <xdr:nvGraphicFramePr>
        <xdr:cNvPr id="2" name="Gráfico 1">
          <a:extLst>
            <a:ext uri="{FF2B5EF4-FFF2-40B4-BE49-F238E27FC236}">
              <a16:creationId xmlns:a16="http://schemas.microsoft.com/office/drawing/2014/main" id="{573ADAE7-80CB-4CF2-894B-55D4CD9E3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1E9A4639-8106-4F44-B3F1-D2AC1D1A6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0766BC8A-B09D-4E80-8CE2-248E4BDCC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19</xdr:col>
      <xdr:colOff>114300</xdr:colOff>
      <xdr:row>46</xdr:row>
      <xdr:rowOff>47625</xdr:rowOff>
    </xdr:from>
    <xdr:to>
      <xdr:col>28</xdr:col>
      <xdr:colOff>234525</xdr:colOff>
      <xdr:row>79</xdr:row>
      <xdr:rowOff>74083</xdr:rowOff>
    </xdr:to>
    <xdr:graphicFrame macro="">
      <xdr:nvGraphicFramePr>
        <xdr:cNvPr id="2" name="Gráfico 1">
          <a:extLst>
            <a:ext uri="{FF2B5EF4-FFF2-40B4-BE49-F238E27FC236}">
              <a16:creationId xmlns:a16="http://schemas.microsoft.com/office/drawing/2014/main" id="{3BD69638-81BF-4305-A513-32B49B133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242887</xdr:colOff>
      <xdr:row>5</xdr:row>
      <xdr:rowOff>52387</xdr:rowOff>
    </xdr:from>
    <xdr:to>
      <xdr:col>17</xdr:col>
      <xdr:colOff>448837</xdr:colOff>
      <xdr:row>25</xdr:row>
      <xdr:rowOff>61987</xdr:rowOff>
    </xdr:to>
    <xdr:graphicFrame macro="">
      <xdr:nvGraphicFramePr>
        <xdr:cNvPr id="2" name="Gráfico 1">
          <a:extLst>
            <a:ext uri="{FF2B5EF4-FFF2-40B4-BE49-F238E27FC236}">
              <a16:creationId xmlns:a16="http://schemas.microsoft.com/office/drawing/2014/main" id="{ADB8F90F-92CE-4E61-92A1-A95A2A44B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6</xdr:col>
      <xdr:colOff>4762</xdr:colOff>
      <xdr:row>5</xdr:row>
      <xdr:rowOff>14287</xdr:rowOff>
    </xdr:from>
    <xdr:to>
      <xdr:col>16</xdr:col>
      <xdr:colOff>572662</xdr:colOff>
      <xdr:row>32</xdr:row>
      <xdr:rowOff>187987</xdr:rowOff>
    </xdr:to>
    <xdr:graphicFrame macro="">
      <xdr:nvGraphicFramePr>
        <xdr:cNvPr id="2" name="Gráfico 1">
          <a:extLst>
            <a:ext uri="{FF2B5EF4-FFF2-40B4-BE49-F238E27FC236}">
              <a16:creationId xmlns:a16="http://schemas.microsoft.com/office/drawing/2014/main" id="{AD56D5FE-716B-468F-AB8D-C548FB7AB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4762</xdr:colOff>
      <xdr:row>6</xdr:row>
      <xdr:rowOff>14287</xdr:rowOff>
    </xdr:from>
    <xdr:to>
      <xdr:col>16</xdr:col>
      <xdr:colOff>572662</xdr:colOff>
      <xdr:row>33</xdr:row>
      <xdr:rowOff>187987</xdr:rowOff>
    </xdr:to>
    <xdr:graphicFrame macro="">
      <xdr:nvGraphicFramePr>
        <xdr:cNvPr id="2" name="Gráfico 1">
          <a:extLst>
            <a:ext uri="{FF2B5EF4-FFF2-40B4-BE49-F238E27FC236}">
              <a16:creationId xmlns:a16="http://schemas.microsoft.com/office/drawing/2014/main" id="{9F48E0C7-792D-47C7-9404-F78F760C2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9</xdr:col>
      <xdr:colOff>1361</xdr:colOff>
      <xdr:row>4</xdr:row>
      <xdr:rowOff>177572</xdr:rowOff>
    </xdr:from>
    <xdr:to>
      <xdr:col>19</xdr:col>
      <xdr:colOff>517071</xdr:colOff>
      <xdr:row>38</xdr:row>
      <xdr:rowOff>122463</xdr:rowOff>
    </xdr:to>
    <xdr:graphicFrame macro="">
      <xdr:nvGraphicFramePr>
        <xdr:cNvPr id="2" name="Gráfico 1">
          <a:extLst>
            <a:ext uri="{FF2B5EF4-FFF2-40B4-BE49-F238E27FC236}">
              <a16:creationId xmlns:a16="http://schemas.microsoft.com/office/drawing/2014/main" id="{05DDB932-282F-440E-AACF-4AE85C6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093BE2B4-E9E4-4502-818C-1F9D8D774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35865CB1-EFD4-457A-B586-6B6AEF263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F43BB94E-B253-4F97-8438-1D01EEBA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6E5F5A84-027A-45B3-AA6E-4067D017A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3</xdr:col>
      <xdr:colOff>657223</xdr:colOff>
      <xdr:row>5</xdr:row>
      <xdr:rowOff>19050</xdr:rowOff>
    </xdr:from>
    <xdr:to>
      <xdr:col>15</xdr:col>
      <xdr:colOff>605118</xdr:colOff>
      <xdr:row>22</xdr:row>
      <xdr:rowOff>20550</xdr:rowOff>
    </xdr:to>
    <xdr:graphicFrame macro="">
      <xdr:nvGraphicFramePr>
        <xdr:cNvPr id="2" name="Gráfico 1">
          <a:extLst>
            <a:ext uri="{FF2B5EF4-FFF2-40B4-BE49-F238E27FC236}">
              <a16:creationId xmlns:a16="http://schemas.microsoft.com/office/drawing/2014/main" id="{6EA21A56-C0D2-48B6-B50C-A60C2451A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3</xdr:col>
      <xdr:colOff>742950</xdr:colOff>
      <xdr:row>4</xdr:row>
      <xdr:rowOff>19050</xdr:rowOff>
    </xdr:from>
    <xdr:to>
      <xdr:col>9</xdr:col>
      <xdr:colOff>742950</xdr:colOff>
      <xdr:row>18</xdr:row>
      <xdr:rowOff>95250</xdr:rowOff>
    </xdr:to>
    <xdr:graphicFrame macro="">
      <xdr:nvGraphicFramePr>
        <xdr:cNvPr id="2" name="Gráfico 1">
          <a:extLst>
            <a:ext uri="{FF2B5EF4-FFF2-40B4-BE49-F238E27FC236}">
              <a16:creationId xmlns:a16="http://schemas.microsoft.com/office/drawing/2014/main" id="{792CF84B-5678-4B77-8C07-F03317191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8</xdr:col>
      <xdr:colOff>0</xdr:colOff>
      <xdr:row>5</xdr:row>
      <xdr:rowOff>0</xdr:rowOff>
    </xdr:from>
    <xdr:to>
      <xdr:col>14</xdr:col>
      <xdr:colOff>0</xdr:colOff>
      <xdr:row>19</xdr:row>
      <xdr:rowOff>76200</xdr:rowOff>
    </xdr:to>
    <xdr:graphicFrame macro="">
      <xdr:nvGraphicFramePr>
        <xdr:cNvPr id="2" name="Gráfico 1">
          <a:extLst>
            <a:ext uri="{FF2B5EF4-FFF2-40B4-BE49-F238E27FC236}">
              <a16:creationId xmlns:a16="http://schemas.microsoft.com/office/drawing/2014/main" id="{0E693AFE-15CD-4C2D-8DB0-605989E3B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5</xdr:row>
      <xdr:rowOff>0</xdr:rowOff>
    </xdr:from>
    <xdr:to>
      <xdr:col>21</xdr:col>
      <xdr:colOff>0</xdr:colOff>
      <xdr:row>19</xdr:row>
      <xdr:rowOff>76200</xdr:rowOff>
    </xdr:to>
    <xdr:graphicFrame macro="">
      <xdr:nvGraphicFramePr>
        <xdr:cNvPr id="3" name="Gráfico 2">
          <a:extLst>
            <a:ext uri="{FF2B5EF4-FFF2-40B4-BE49-F238E27FC236}">
              <a16:creationId xmlns:a16="http://schemas.microsoft.com/office/drawing/2014/main" id="{6047BEBC-E40C-44F9-9B5C-F4EDFC9BF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320675</xdr:colOff>
      <xdr:row>20</xdr:row>
      <xdr:rowOff>104774</xdr:rowOff>
    </xdr:from>
    <xdr:to>
      <xdr:col>8</xdr:col>
      <xdr:colOff>444500</xdr:colOff>
      <xdr:row>40</xdr:row>
      <xdr:rowOff>31749</xdr:rowOff>
    </xdr:to>
    <xdr:graphicFrame macro="">
      <xdr:nvGraphicFramePr>
        <xdr:cNvPr id="2" name="Gráfico 1">
          <a:extLst>
            <a:ext uri="{FF2B5EF4-FFF2-40B4-BE49-F238E27FC236}">
              <a16:creationId xmlns:a16="http://schemas.microsoft.com/office/drawing/2014/main" id="{DCEAD916-18C8-4644-B001-CE511ED06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86307460-A907-4D90-BE72-AF9629540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276224</xdr:colOff>
      <xdr:row>8</xdr:row>
      <xdr:rowOff>57149</xdr:rowOff>
    </xdr:from>
    <xdr:to>
      <xdr:col>23</xdr:col>
      <xdr:colOff>314325</xdr:colOff>
      <xdr:row>26</xdr:row>
      <xdr:rowOff>85724</xdr:rowOff>
    </xdr:to>
    <xdr:graphicFrame macro="">
      <xdr:nvGraphicFramePr>
        <xdr:cNvPr id="2" name="Gráfico 1">
          <a:extLst>
            <a:ext uri="{FF2B5EF4-FFF2-40B4-BE49-F238E27FC236}">
              <a16:creationId xmlns:a16="http://schemas.microsoft.com/office/drawing/2014/main" id="{F4FE60BF-720E-42C7-A260-0CB2AA13A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723899</xdr:colOff>
      <xdr:row>4</xdr:row>
      <xdr:rowOff>139700</xdr:rowOff>
    </xdr:from>
    <xdr:to>
      <xdr:col>11</xdr:col>
      <xdr:colOff>154624</xdr:colOff>
      <xdr:row>27</xdr:row>
      <xdr:rowOff>73243</xdr:rowOff>
    </xdr:to>
    <xdr:graphicFrame macro="">
      <xdr:nvGraphicFramePr>
        <xdr:cNvPr id="2" name="Gráfico 1">
          <a:extLst>
            <a:ext uri="{FF2B5EF4-FFF2-40B4-BE49-F238E27FC236}">
              <a16:creationId xmlns:a16="http://schemas.microsoft.com/office/drawing/2014/main" id="{17CF9086-5E1A-4863-89D2-7E7C249E53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2</xdr:col>
      <xdr:colOff>666750</xdr:colOff>
      <xdr:row>1</xdr:row>
      <xdr:rowOff>158749</xdr:rowOff>
    </xdr:from>
    <xdr:to>
      <xdr:col>10</xdr:col>
      <xdr:colOff>438150</xdr:colOff>
      <xdr:row>26</xdr:row>
      <xdr:rowOff>19050</xdr:rowOff>
    </xdr:to>
    <xdr:graphicFrame macro="">
      <xdr:nvGraphicFramePr>
        <xdr:cNvPr id="2" name="Gráfico 1">
          <a:extLst>
            <a:ext uri="{FF2B5EF4-FFF2-40B4-BE49-F238E27FC236}">
              <a16:creationId xmlns:a16="http://schemas.microsoft.com/office/drawing/2014/main" id="{C378597C-E58D-46C1-8C16-6935D0CF8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26957</xdr:colOff>
      <xdr:row>2</xdr:row>
      <xdr:rowOff>152760</xdr:rowOff>
    </xdr:from>
    <xdr:to>
      <xdr:col>10</xdr:col>
      <xdr:colOff>664953</xdr:colOff>
      <xdr:row>21</xdr:row>
      <xdr:rowOff>152759</xdr:rowOff>
    </xdr:to>
    <xdr:graphicFrame macro="">
      <xdr:nvGraphicFramePr>
        <xdr:cNvPr id="2" name="Gráfico 1">
          <a:extLst>
            <a:ext uri="{FF2B5EF4-FFF2-40B4-BE49-F238E27FC236}">
              <a16:creationId xmlns:a16="http://schemas.microsoft.com/office/drawing/2014/main" id="{BCBA6733-85B6-4707-8E5B-01A9DDAF7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502053</xdr:colOff>
      <xdr:row>3</xdr:row>
      <xdr:rowOff>20080</xdr:rowOff>
    </xdr:from>
    <xdr:to>
      <xdr:col>10</xdr:col>
      <xdr:colOff>16278</xdr:colOff>
      <xdr:row>46</xdr:row>
      <xdr:rowOff>105794</xdr:rowOff>
    </xdr:to>
    <xdr:graphicFrame macro="">
      <xdr:nvGraphicFramePr>
        <xdr:cNvPr id="2" name="Gráfico 1">
          <a:extLst>
            <a:ext uri="{FF2B5EF4-FFF2-40B4-BE49-F238E27FC236}">
              <a16:creationId xmlns:a16="http://schemas.microsoft.com/office/drawing/2014/main" id="{8DE3E7B2-A544-4DB9-8AFB-63F80CD2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20</xdr:row>
      <xdr:rowOff>85724</xdr:rowOff>
    </xdr:to>
    <xdr:graphicFrame macro="">
      <xdr:nvGraphicFramePr>
        <xdr:cNvPr id="2" name="Gráfico 1">
          <a:extLst>
            <a:ext uri="{FF2B5EF4-FFF2-40B4-BE49-F238E27FC236}">
              <a16:creationId xmlns:a16="http://schemas.microsoft.com/office/drawing/2014/main" id="{2A1EE496-25A0-4C96-A7BA-ADE9D3B0D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2</xdr:col>
      <xdr:colOff>530165</xdr:colOff>
      <xdr:row>1</xdr:row>
      <xdr:rowOff>116817</xdr:rowOff>
    </xdr:from>
    <xdr:to>
      <xdr:col>10</xdr:col>
      <xdr:colOff>422335</xdr:colOff>
      <xdr:row>43</xdr:row>
      <xdr:rowOff>170731</xdr:rowOff>
    </xdr:to>
    <xdr:graphicFrame macro="">
      <xdr:nvGraphicFramePr>
        <xdr:cNvPr id="2" name="Gráfico 1">
          <a:extLst>
            <a:ext uri="{FF2B5EF4-FFF2-40B4-BE49-F238E27FC236}">
              <a16:creationId xmlns:a16="http://schemas.microsoft.com/office/drawing/2014/main" id="{4FF137B2-9E7B-4537-9EB5-59565A54C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3</xdr:col>
      <xdr:colOff>80589</xdr:colOff>
      <xdr:row>2</xdr:row>
      <xdr:rowOff>148011</xdr:rowOff>
    </xdr:from>
    <xdr:to>
      <xdr:col>11</xdr:col>
      <xdr:colOff>376075</xdr:colOff>
      <xdr:row>20</xdr:row>
      <xdr:rowOff>160712</xdr:rowOff>
    </xdr:to>
    <xdr:graphicFrame macro="">
      <xdr:nvGraphicFramePr>
        <xdr:cNvPr id="2" name="Gráfico 1">
          <a:extLst>
            <a:ext uri="{FF2B5EF4-FFF2-40B4-BE49-F238E27FC236}">
              <a16:creationId xmlns:a16="http://schemas.microsoft.com/office/drawing/2014/main" id="{8800B205-AEB9-4C3E-9D2F-88C3FDAD1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2</xdr:col>
      <xdr:colOff>434198</xdr:colOff>
      <xdr:row>1</xdr:row>
      <xdr:rowOff>152759</xdr:rowOff>
    </xdr:from>
    <xdr:to>
      <xdr:col>9</xdr:col>
      <xdr:colOff>646981</xdr:colOff>
      <xdr:row>40</xdr:row>
      <xdr:rowOff>161746</xdr:rowOff>
    </xdr:to>
    <xdr:graphicFrame macro="">
      <xdr:nvGraphicFramePr>
        <xdr:cNvPr id="2" name="Gráfico 1">
          <a:extLst>
            <a:ext uri="{FF2B5EF4-FFF2-40B4-BE49-F238E27FC236}">
              <a16:creationId xmlns:a16="http://schemas.microsoft.com/office/drawing/2014/main" id="{B57D462A-2F9C-4A0E-80D4-FCC9CCC02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701494</xdr:colOff>
      <xdr:row>1</xdr:row>
      <xdr:rowOff>171271</xdr:rowOff>
    </xdr:from>
    <xdr:to>
      <xdr:col>13</xdr:col>
      <xdr:colOff>217278</xdr:colOff>
      <xdr:row>28</xdr:row>
      <xdr:rowOff>115920</xdr:rowOff>
    </xdr:to>
    <xdr:graphicFrame macro="">
      <xdr:nvGraphicFramePr>
        <xdr:cNvPr id="2" name="Gráfico 1">
          <a:extLst>
            <a:ext uri="{FF2B5EF4-FFF2-40B4-BE49-F238E27FC236}">
              <a16:creationId xmlns:a16="http://schemas.microsoft.com/office/drawing/2014/main" id="{94BC9795-FC6D-4110-B56C-6F0D8CAC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664594</xdr:colOff>
      <xdr:row>2</xdr:row>
      <xdr:rowOff>33967</xdr:rowOff>
    </xdr:from>
    <xdr:to>
      <xdr:col>10</xdr:col>
      <xdr:colOff>512193</xdr:colOff>
      <xdr:row>29</xdr:row>
      <xdr:rowOff>166059</xdr:rowOff>
    </xdr:to>
    <xdr:graphicFrame macro="">
      <xdr:nvGraphicFramePr>
        <xdr:cNvPr id="2" name="Gráfico 1">
          <a:extLst>
            <a:ext uri="{FF2B5EF4-FFF2-40B4-BE49-F238E27FC236}">
              <a16:creationId xmlns:a16="http://schemas.microsoft.com/office/drawing/2014/main" id="{D8263CF7-5C41-48AA-9E32-978DA8E7B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19050</xdr:colOff>
      <xdr:row>7</xdr:row>
      <xdr:rowOff>9524</xdr:rowOff>
    </xdr:from>
    <xdr:to>
      <xdr:col>12</xdr:col>
      <xdr:colOff>323850</xdr:colOff>
      <xdr:row>39</xdr:row>
      <xdr:rowOff>0</xdr:rowOff>
    </xdr:to>
    <xdr:graphicFrame macro="">
      <xdr:nvGraphicFramePr>
        <xdr:cNvPr id="2" name="Gráfico 1">
          <a:extLst>
            <a:ext uri="{FF2B5EF4-FFF2-40B4-BE49-F238E27FC236}">
              <a16:creationId xmlns:a16="http://schemas.microsoft.com/office/drawing/2014/main" id="{4A4EB0C1-5E6D-4B3E-BA57-A76101A97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20847</xdr:colOff>
      <xdr:row>2</xdr:row>
      <xdr:rowOff>154494</xdr:rowOff>
    </xdr:from>
    <xdr:to>
      <xdr:col>15</xdr:col>
      <xdr:colOff>324029</xdr:colOff>
      <xdr:row>24</xdr:row>
      <xdr:rowOff>66135</xdr:rowOff>
    </xdr:to>
    <xdr:graphicFrame macro="">
      <xdr:nvGraphicFramePr>
        <xdr:cNvPr id="2" name="Gráfico 1">
          <a:extLst>
            <a:ext uri="{FF2B5EF4-FFF2-40B4-BE49-F238E27FC236}">
              <a16:creationId xmlns:a16="http://schemas.microsoft.com/office/drawing/2014/main" id="{137E1F0F-D5A6-4B30-8620-546201783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142875</xdr:colOff>
      <xdr:row>255</xdr:row>
      <xdr:rowOff>157162</xdr:rowOff>
    </xdr:from>
    <xdr:to>
      <xdr:col>16</xdr:col>
      <xdr:colOff>748875</xdr:colOff>
      <xdr:row>270</xdr:row>
      <xdr:rowOff>179662</xdr:rowOff>
    </xdr:to>
    <xdr:graphicFrame macro="">
      <xdr:nvGraphicFramePr>
        <xdr:cNvPr id="2" name="Gráfico 1">
          <a:extLst>
            <a:ext uri="{FF2B5EF4-FFF2-40B4-BE49-F238E27FC236}">
              <a16:creationId xmlns:a16="http://schemas.microsoft.com/office/drawing/2014/main" id="{7816CA09-0814-4A53-9698-63E82AA2A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59305</xdr:colOff>
      <xdr:row>271</xdr:row>
      <xdr:rowOff>93094</xdr:rowOff>
    </xdr:from>
    <xdr:to>
      <xdr:col>17</xdr:col>
      <xdr:colOff>9922</xdr:colOff>
      <xdr:row>285</xdr:row>
      <xdr:rowOff>138907</xdr:rowOff>
    </xdr:to>
    <xdr:graphicFrame macro="">
      <xdr:nvGraphicFramePr>
        <xdr:cNvPr id="3" name="Gráfico 2">
          <a:extLst>
            <a:ext uri="{FF2B5EF4-FFF2-40B4-BE49-F238E27FC236}">
              <a16:creationId xmlns:a16="http://schemas.microsoft.com/office/drawing/2014/main" id="{6F69D23C-8AEE-4AF8-A713-D156B8992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4762</xdr:colOff>
      <xdr:row>5</xdr:row>
      <xdr:rowOff>4762</xdr:rowOff>
    </xdr:from>
    <xdr:to>
      <xdr:col>12</xdr:col>
      <xdr:colOff>610762</xdr:colOff>
      <xdr:row>31</xdr:row>
      <xdr:rowOff>91762</xdr:rowOff>
    </xdr:to>
    <xdr:graphicFrame macro="">
      <xdr:nvGraphicFramePr>
        <xdr:cNvPr id="2" name="Gráfico 1">
          <a:extLst>
            <a:ext uri="{FF2B5EF4-FFF2-40B4-BE49-F238E27FC236}">
              <a16:creationId xmlns:a16="http://schemas.microsoft.com/office/drawing/2014/main" id="{51F23946-D5C4-4CD4-89CF-58C5300A4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14287</xdr:colOff>
      <xdr:row>5</xdr:row>
      <xdr:rowOff>4761</xdr:rowOff>
    </xdr:from>
    <xdr:to>
      <xdr:col>17</xdr:col>
      <xdr:colOff>619087</xdr:colOff>
      <xdr:row>31</xdr:row>
      <xdr:rowOff>180975</xdr:rowOff>
    </xdr:to>
    <xdr:graphicFrame macro="">
      <xdr:nvGraphicFramePr>
        <xdr:cNvPr id="3" name="Gráfico 2">
          <a:extLst>
            <a:ext uri="{FF2B5EF4-FFF2-40B4-BE49-F238E27FC236}">
              <a16:creationId xmlns:a16="http://schemas.microsoft.com/office/drawing/2014/main" id="{0108C7A3-E85D-4CF9-BBBE-3AC363CF1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442912</xdr:colOff>
      <xdr:row>4</xdr:row>
      <xdr:rowOff>185736</xdr:rowOff>
    </xdr:from>
    <xdr:to>
      <xdr:col>22</xdr:col>
      <xdr:colOff>379312</xdr:colOff>
      <xdr:row>32</xdr:row>
      <xdr:rowOff>38099</xdr:rowOff>
    </xdr:to>
    <xdr:graphicFrame macro="">
      <xdr:nvGraphicFramePr>
        <xdr:cNvPr id="4" name="Gráfico 3">
          <a:extLst>
            <a:ext uri="{FF2B5EF4-FFF2-40B4-BE49-F238E27FC236}">
              <a16:creationId xmlns:a16="http://schemas.microsoft.com/office/drawing/2014/main" id="{B33208F9-E10D-405A-B947-10CFCC470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23</xdr:col>
      <xdr:colOff>276225</xdr:colOff>
      <xdr:row>5</xdr:row>
      <xdr:rowOff>61912</xdr:rowOff>
    </xdr:from>
    <xdr:to>
      <xdr:col>29</xdr:col>
      <xdr:colOff>276225</xdr:colOff>
      <xdr:row>19</xdr:row>
      <xdr:rowOff>138112</xdr:rowOff>
    </xdr:to>
    <xdr:graphicFrame macro="">
      <xdr:nvGraphicFramePr>
        <xdr:cNvPr id="2" name="Gráfico 1">
          <a:extLst>
            <a:ext uri="{FF2B5EF4-FFF2-40B4-BE49-F238E27FC236}">
              <a16:creationId xmlns:a16="http://schemas.microsoft.com/office/drawing/2014/main" id="{AEE25639-FBA1-4936-9582-35FA3A384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23</xdr:row>
      <xdr:rowOff>0</xdr:rowOff>
    </xdr:from>
    <xdr:to>
      <xdr:col>29</xdr:col>
      <xdr:colOff>0</xdr:colOff>
      <xdr:row>37</xdr:row>
      <xdr:rowOff>76200</xdr:rowOff>
    </xdr:to>
    <xdr:graphicFrame macro="">
      <xdr:nvGraphicFramePr>
        <xdr:cNvPr id="3" name="Gráfico 2">
          <a:extLst>
            <a:ext uri="{FF2B5EF4-FFF2-40B4-BE49-F238E27FC236}">
              <a16:creationId xmlns:a16="http://schemas.microsoft.com/office/drawing/2014/main" id="{92F87B69-75BB-4689-AFEB-0CBBAB8A1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275</xdr:row>
      <xdr:rowOff>0</xdr:rowOff>
    </xdr:from>
    <xdr:to>
      <xdr:col>5</xdr:col>
      <xdr:colOff>165251</xdr:colOff>
      <xdr:row>300</xdr:row>
      <xdr:rowOff>180076</xdr:rowOff>
    </xdr:to>
    <xdr:graphicFrame macro="">
      <xdr:nvGraphicFramePr>
        <xdr:cNvPr id="2" name="Gráfico 1">
          <a:extLst>
            <a:ext uri="{FF2B5EF4-FFF2-40B4-BE49-F238E27FC236}">
              <a16:creationId xmlns:a16="http://schemas.microsoft.com/office/drawing/2014/main" id="{F09B3EE4-B1BC-462C-8F2D-99FBC72A3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25</xdr:row>
      <xdr:rowOff>57150</xdr:rowOff>
    </xdr:to>
    <xdr:graphicFrame macro="">
      <xdr:nvGraphicFramePr>
        <xdr:cNvPr id="2" name="Gráfico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3</xdr:col>
      <xdr:colOff>34926</xdr:colOff>
      <xdr:row>0</xdr:row>
      <xdr:rowOff>170908</xdr:rowOff>
    </xdr:from>
    <xdr:to>
      <xdr:col>10</xdr:col>
      <xdr:colOff>8138</xdr:colOff>
      <xdr:row>40</xdr:row>
      <xdr:rowOff>146487</xdr:rowOff>
    </xdr:to>
    <xdr:graphicFrame macro="">
      <xdr:nvGraphicFramePr>
        <xdr:cNvPr id="2" name="Gráfico 1">
          <a:extLst>
            <a:ext uri="{FF2B5EF4-FFF2-40B4-BE49-F238E27FC236}">
              <a16:creationId xmlns:a16="http://schemas.microsoft.com/office/drawing/2014/main"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7EF973A0-FA31-4A75-9821-986316EEA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370E5091-2249-4DD7-8BCD-D5B2F44C1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8</xdr:col>
      <xdr:colOff>47625</xdr:colOff>
      <xdr:row>6</xdr:row>
      <xdr:rowOff>19050</xdr:rowOff>
    </xdr:from>
    <xdr:to>
      <xdr:col>17</xdr:col>
      <xdr:colOff>504825</xdr:colOff>
      <xdr:row>34</xdr:row>
      <xdr:rowOff>85050</xdr:rowOff>
    </xdr:to>
    <xdr:graphicFrame macro="">
      <xdr:nvGraphicFramePr>
        <xdr:cNvPr id="2" name="Gráfico 1">
          <a:extLst>
            <a:ext uri="{FF2B5EF4-FFF2-40B4-BE49-F238E27FC236}">
              <a16:creationId xmlns:a16="http://schemas.microsoft.com/office/drawing/2014/main" id="{EA0E0C87-C882-4B3A-9F1E-9B6B1BD7E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495300</xdr:colOff>
      <xdr:row>3</xdr:row>
      <xdr:rowOff>190499</xdr:rowOff>
    </xdr:from>
    <xdr:to>
      <xdr:col>11</xdr:col>
      <xdr:colOff>190500</xdr:colOff>
      <xdr:row>37</xdr:row>
      <xdr:rowOff>66674</xdr:rowOff>
    </xdr:to>
    <xdr:graphicFrame macro="">
      <xdr:nvGraphicFramePr>
        <xdr:cNvPr id="2" name="Gráfico 1">
          <a:extLst>
            <a:ext uri="{FF2B5EF4-FFF2-40B4-BE49-F238E27FC236}">
              <a16:creationId xmlns:a16="http://schemas.microsoft.com/office/drawing/2014/main" id="{36B381B1-050A-4799-9C7F-17DB0BB33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7</xdr:col>
      <xdr:colOff>209550</xdr:colOff>
      <xdr:row>5</xdr:row>
      <xdr:rowOff>180975</xdr:rowOff>
    </xdr:from>
    <xdr:to>
      <xdr:col>17</xdr:col>
      <xdr:colOff>419100</xdr:colOff>
      <xdr:row>34</xdr:row>
      <xdr:rowOff>56475</xdr:rowOff>
    </xdr:to>
    <xdr:graphicFrame macro="">
      <xdr:nvGraphicFramePr>
        <xdr:cNvPr id="2" name="Gráfico 1">
          <a:extLst>
            <a:ext uri="{FF2B5EF4-FFF2-40B4-BE49-F238E27FC236}">
              <a16:creationId xmlns:a16="http://schemas.microsoft.com/office/drawing/2014/main" id="{9B966861-3946-4120-B308-FA5086AFF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82EA235A-B9F1-42BC-8719-EB6ED0226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7</xdr:col>
      <xdr:colOff>200025</xdr:colOff>
      <xdr:row>6</xdr:row>
      <xdr:rowOff>9525</xdr:rowOff>
    </xdr:from>
    <xdr:to>
      <xdr:col>17</xdr:col>
      <xdr:colOff>405975</xdr:colOff>
      <xdr:row>34</xdr:row>
      <xdr:rowOff>75525</xdr:rowOff>
    </xdr:to>
    <xdr:graphicFrame macro="">
      <xdr:nvGraphicFramePr>
        <xdr:cNvPr id="2" name="Gráfico 1">
          <a:extLst>
            <a:ext uri="{FF2B5EF4-FFF2-40B4-BE49-F238E27FC236}">
              <a16:creationId xmlns:a16="http://schemas.microsoft.com/office/drawing/2014/main" id="{2BCF25DD-C524-4DD9-8530-25FDCCEC1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C23F5CD4-A583-4050-9B30-A0C71DA8D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6CD808C4-C4EA-493A-A2C1-6EA562345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AA9E2DAB-EF22-4014-9AD8-48D577C44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90B45F59-722C-4071-89EF-46D536B2E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D737505A-B854-4F0D-B53A-03B612EC4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09762156-1109-4B38-91B8-D8AB28812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86E069B3-A362-4E84-ACC2-582C0E881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Copia%20de%20Cuadro_de_indicadores_ITLP_1T2022.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iudad"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Estatal"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omparativo"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gular"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Premium"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Diesel"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Mensual"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jalme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esMesAb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MesMesVar"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S/cb3.%20INFONAVIT%20a%20Marzo%202022.xlsm"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AcumuladoPandemia"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AnualAb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Anual"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jalacumulado"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AcumuladoAb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AcumuladoVar"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ACT%20COM"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MAN%20RANK"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S/InflacionXEdoxObG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S/cj1.%20GRAF_IMAIEF_R-Excel%202022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S/ck1.%20GRAF_ENEC_R-Excel_2022_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S/cl1.%20GRAF_EMIM_R-Excel_2022_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S/cm1.%20GRAF_IMMEX_R-Excel_2022_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S/BD_EMEC_3_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agnolia.lara\Documents\hibridos\Venta%20Hibridos%20jun%202019_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Cuadro 1"/>
      <sheetName val="Cuadro 2"/>
      <sheetName val="Cuadro 3"/>
      <sheetName val="Cuadro 4"/>
      <sheetName val="Cuadro 5"/>
      <sheetName val="Cuadro 6"/>
      <sheetName val="Cuadro 7"/>
      <sheetName val="Cuadro 8"/>
      <sheetName val="Cuadro 9"/>
      <sheetName val="Hoja2"/>
      <sheetName val="Cuadro 10"/>
      <sheetName val="Cuadro 11"/>
      <sheetName val="Cuadro 12"/>
      <sheetName val="Cuadro 13"/>
      <sheetName val="Cuadro 14"/>
      <sheetName val="Cuadro 15"/>
      <sheetName val="Cuadro 16"/>
      <sheetName val="Cuadro 17"/>
      <sheetName val="Cuadro 18"/>
      <sheetName val="Cuadro 19"/>
      <sheetName val="Cuadro 20"/>
      <sheetName val="Cuadro 21"/>
    </sheetNames>
    <sheetDataSet>
      <sheetData sheetId="0"/>
      <sheetData sheetId="1"/>
      <sheetData sheetId="2"/>
      <sheetData sheetId="3"/>
      <sheetData sheetId="4"/>
      <sheetData sheetId="5"/>
      <sheetData sheetId="6"/>
      <sheetData sheetId="7"/>
      <sheetData sheetId="8"/>
      <sheetData sheetId="9">
        <row r="7">
          <cell r="C7" t="str">
            <v>Aguascalientes</v>
          </cell>
          <cell r="D7">
            <v>1.1122000000000001</v>
          </cell>
          <cell r="E7">
            <v>1.0485</v>
          </cell>
          <cell r="F7">
            <v>1.0545</v>
          </cell>
          <cell r="G7">
            <v>0.97860000000000003</v>
          </cell>
          <cell r="H7">
            <v>1.0266</v>
          </cell>
          <cell r="I7">
            <v>0.999</v>
          </cell>
          <cell r="J7">
            <v>0.9677</v>
          </cell>
          <cell r="K7">
            <v>1.0263</v>
          </cell>
          <cell r="L7">
            <v>1.0770999999999999</v>
          </cell>
          <cell r="M7">
            <v>1.0141</v>
          </cell>
          <cell r="N7">
            <v>0.95990000000000009</v>
          </cell>
          <cell r="O7">
            <v>1.0717000000000001</v>
          </cell>
          <cell r="P7">
            <v>1.0210000000000001</v>
          </cell>
          <cell r="Q7">
            <v>1.0804</v>
          </cell>
          <cell r="R7">
            <v>1.1101000000000001</v>
          </cell>
          <cell r="S7">
            <v>1.1494</v>
          </cell>
          <cell r="T7">
            <v>1.3205</v>
          </cell>
          <cell r="U7">
            <v>1.3043</v>
          </cell>
          <cell r="V7">
            <v>1.3351</v>
          </cell>
          <cell r="W7">
            <v>1.2844</v>
          </cell>
          <cell r="X7">
            <v>1.33</v>
          </cell>
          <cell r="Y7">
            <v>1.2391000000000001</v>
          </cell>
          <cell r="Z7">
            <v>1.1865000000000001</v>
          </cell>
          <cell r="AA7">
            <v>1.3447</v>
          </cell>
          <cell r="AB7">
            <v>1.353</v>
          </cell>
          <cell r="AC7">
            <v>1.3824000000000001</v>
          </cell>
          <cell r="AD7">
            <v>1.3668</v>
          </cell>
          <cell r="AE7">
            <v>1.4357</v>
          </cell>
          <cell r="AF7">
            <v>1.4000000000000001</v>
          </cell>
          <cell r="AG7">
            <v>1.3153000000000001</v>
          </cell>
          <cell r="AH7">
            <v>1.4203000000000001</v>
          </cell>
          <cell r="AI7">
            <v>1.4126000000000001</v>
          </cell>
          <cell r="AJ7">
            <v>1.4156</v>
          </cell>
          <cell r="AK7">
            <v>1.3759000000000001</v>
          </cell>
          <cell r="AL7">
            <v>1.3778000000000001</v>
          </cell>
          <cell r="AM7">
            <v>1.2816000000000001</v>
          </cell>
          <cell r="AN7">
            <v>1.349</v>
          </cell>
          <cell r="AO7">
            <v>1.369</v>
          </cell>
          <cell r="AP7">
            <v>1.3575000000000002</v>
          </cell>
          <cell r="AQ7">
            <v>1.3898000000000001</v>
          </cell>
          <cell r="AR7">
            <v>1.3641000000000001</v>
          </cell>
          <cell r="AS7">
            <v>1.3425</v>
          </cell>
          <cell r="AT7">
            <v>1.3506</v>
          </cell>
          <cell r="AU7">
            <v>1.2709000000000001</v>
          </cell>
          <cell r="AV7">
            <v>1.2947</v>
          </cell>
          <cell r="AW7">
            <v>1.2669000000000001</v>
          </cell>
          <cell r="AX7">
            <v>1.1628000000000001</v>
          </cell>
          <cell r="AY7">
            <v>1.1632</v>
          </cell>
          <cell r="AZ7">
            <v>1.1709000000000001</v>
          </cell>
          <cell r="BA7">
            <v>1.2243000000000002</v>
          </cell>
          <cell r="BB7">
            <v>1.2751000000000001</v>
          </cell>
          <cell r="BC7">
            <v>1.2612000000000001</v>
          </cell>
          <cell r="BD7">
            <v>1.2118</v>
          </cell>
          <cell r="BE7">
            <v>1.1024</v>
          </cell>
          <cell r="BF7">
            <v>1.1691</v>
          </cell>
          <cell r="BG7">
            <v>1.1782000000000001</v>
          </cell>
          <cell r="BH7">
            <v>1.1667000000000001</v>
          </cell>
          <cell r="BI7">
            <v>1.2055</v>
          </cell>
          <cell r="BJ7">
            <v>1.2439</v>
          </cell>
          <cell r="BK7">
            <v>1.1628000000000001</v>
          </cell>
          <cell r="BL7">
            <v>1</v>
          </cell>
          <cell r="BM7" t="str">
            <v>ND</v>
          </cell>
          <cell r="BN7">
            <v>1.2753000000000001</v>
          </cell>
          <cell r="BO7">
            <v>1.1601000000000001</v>
          </cell>
          <cell r="BP7">
            <v>1.1382000000000001</v>
          </cell>
          <cell r="BQ7">
            <v>1.1331</v>
          </cell>
          <cell r="BR7">
            <v>1.1574</v>
          </cell>
          <cell r="BS7">
            <v>1.1374</v>
          </cell>
          <cell r="BT7">
            <v>1.1820000000000002</v>
          </cell>
        </row>
        <row r="8">
          <cell r="C8" t="str">
            <v>Baja California</v>
          </cell>
          <cell r="D8">
            <v>0.69210000000000005</v>
          </cell>
          <cell r="E8">
            <v>0.66239999999999999</v>
          </cell>
          <cell r="F8">
            <v>0.72630000000000006</v>
          </cell>
          <cell r="G8">
            <v>0.64329999999999998</v>
          </cell>
          <cell r="H8">
            <v>0.68890000000000007</v>
          </cell>
          <cell r="I8">
            <v>0.65429999999999999</v>
          </cell>
          <cell r="J8">
            <v>0.64850000000000008</v>
          </cell>
          <cell r="K8">
            <v>0.76090000000000002</v>
          </cell>
          <cell r="L8">
            <v>0.70879999999999999</v>
          </cell>
          <cell r="M8">
            <v>0.6179</v>
          </cell>
          <cell r="N8">
            <v>0.6593</v>
          </cell>
          <cell r="O8">
            <v>0.75840000000000007</v>
          </cell>
          <cell r="P8">
            <v>0.70569999999999999</v>
          </cell>
          <cell r="Q8">
            <v>0.67470000000000008</v>
          </cell>
          <cell r="R8">
            <v>0.7802</v>
          </cell>
          <cell r="S8">
            <v>0.93530000000000002</v>
          </cell>
          <cell r="T8">
            <v>0.93410000000000004</v>
          </cell>
          <cell r="U8">
            <v>0.99330000000000007</v>
          </cell>
          <cell r="V8">
            <v>1.1359000000000001</v>
          </cell>
          <cell r="W8">
            <v>1.1146</v>
          </cell>
          <cell r="X8">
            <v>1.0726</v>
          </cell>
          <cell r="Y8">
            <v>1.1443000000000001</v>
          </cell>
          <cell r="Z8">
            <v>1.0878000000000001</v>
          </cell>
          <cell r="AA8">
            <v>1.2806</v>
          </cell>
          <cell r="AB8">
            <v>1.1163000000000001</v>
          </cell>
          <cell r="AC8">
            <v>1.1126</v>
          </cell>
          <cell r="AD8">
            <v>1.1099000000000001</v>
          </cell>
          <cell r="AE8">
            <v>1.2481</v>
          </cell>
          <cell r="AF8">
            <v>1.2961</v>
          </cell>
          <cell r="AG8">
            <v>1.2270000000000001</v>
          </cell>
          <cell r="AH8">
            <v>1.2346000000000001</v>
          </cell>
          <cell r="AI8">
            <v>1.2265000000000001</v>
          </cell>
          <cell r="AJ8">
            <v>1.169</v>
          </cell>
          <cell r="AK8">
            <v>1.1247</v>
          </cell>
          <cell r="AL8">
            <v>1.1787000000000001</v>
          </cell>
          <cell r="AM8">
            <v>1.1165</v>
          </cell>
          <cell r="AN8">
            <v>1.2664</v>
          </cell>
          <cell r="AO8">
            <v>1.2509000000000001</v>
          </cell>
          <cell r="AP8">
            <v>1.3359000000000001</v>
          </cell>
          <cell r="AQ8">
            <v>1.4052</v>
          </cell>
          <cell r="AR8">
            <v>1.2617</v>
          </cell>
          <cell r="AS8">
            <v>1.2383</v>
          </cell>
          <cell r="AT8">
            <v>1.3939000000000001</v>
          </cell>
          <cell r="AU8">
            <v>1.2806</v>
          </cell>
          <cell r="AV8">
            <v>1.2587000000000002</v>
          </cell>
          <cell r="AW8">
            <v>1.1898</v>
          </cell>
          <cell r="AX8">
            <v>1.1342000000000001</v>
          </cell>
          <cell r="AY8">
            <v>1.1425000000000001</v>
          </cell>
          <cell r="AZ8">
            <v>1.1905000000000001</v>
          </cell>
          <cell r="BA8">
            <v>1.2837000000000001</v>
          </cell>
          <cell r="BB8">
            <v>1.3087</v>
          </cell>
          <cell r="BC8">
            <v>1.2404000000000002</v>
          </cell>
          <cell r="BD8">
            <v>1.1476</v>
          </cell>
          <cell r="BE8">
            <v>1.0768</v>
          </cell>
          <cell r="BF8">
            <v>1.1364000000000001</v>
          </cell>
          <cell r="BG8">
            <v>1.1246</v>
          </cell>
          <cell r="BH8">
            <v>0.95840000000000003</v>
          </cell>
          <cell r="BI8">
            <v>0.96740000000000004</v>
          </cell>
          <cell r="BJ8">
            <v>0.93149999999999999</v>
          </cell>
          <cell r="BK8">
            <v>0.99620000000000009</v>
          </cell>
          <cell r="BL8">
            <v>1</v>
          </cell>
          <cell r="BM8" t="str">
            <v>ND</v>
          </cell>
          <cell r="BN8">
            <v>1.3107</v>
          </cell>
          <cell r="BO8">
            <v>1.2470000000000001</v>
          </cell>
          <cell r="BP8">
            <v>1.2876000000000001</v>
          </cell>
          <cell r="BQ8">
            <v>1.0402</v>
          </cell>
          <cell r="BR8">
            <v>1.1064000000000001</v>
          </cell>
          <cell r="BS8">
            <v>1.0796000000000001</v>
          </cell>
          <cell r="BT8">
            <v>0.85810000000000008</v>
          </cell>
        </row>
        <row r="9">
          <cell r="C9" t="str">
            <v>Baja California Sur</v>
          </cell>
          <cell r="D9">
            <v>1.1158000000000001</v>
          </cell>
          <cell r="E9">
            <v>1.0869</v>
          </cell>
          <cell r="F9">
            <v>1.0555000000000001</v>
          </cell>
          <cell r="G9">
            <v>0.96000000000000008</v>
          </cell>
          <cell r="H9">
            <v>0.95569999999999999</v>
          </cell>
          <cell r="I9">
            <v>0.82500000000000007</v>
          </cell>
          <cell r="J9">
            <v>0.83600000000000008</v>
          </cell>
          <cell r="K9">
            <v>0.74690000000000001</v>
          </cell>
          <cell r="L9">
            <v>0.86620000000000008</v>
          </cell>
          <cell r="M9">
            <v>0.86130000000000007</v>
          </cell>
          <cell r="N9">
            <v>0.64939999999999998</v>
          </cell>
          <cell r="O9">
            <v>0.67890000000000006</v>
          </cell>
          <cell r="P9">
            <v>0.80549999999999999</v>
          </cell>
          <cell r="Q9">
            <v>0.74550000000000005</v>
          </cell>
          <cell r="R9">
            <v>0.76390000000000002</v>
          </cell>
          <cell r="S9">
            <v>0.91639999999999999</v>
          </cell>
          <cell r="T9">
            <v>0.9425</v>
          </cell>
          <cell r="U9">
            <v>0.9385</v>
          </cell>
          <cell r="V9">
            <v>1.2326000000000001</v>
          </cell>
          <cell r="W9">
            <v>1.4862</v>
          </cell>
          <cell r="X9">
            <v>1.1945000000000001</v>
          </cell>
          <cell r="Y9">
            <v>1.1488</v>
          </cell>
          <cell r="Z9">
            <v>1.2463</v>
          </cell>
          <cell r="AA9">
            <v>1.2297</v>
          </cell>
          <cell r="AB9">
            <v>1.1981000000000002</v>
          </cell>
          <cell r="AC9">
            <v>0.99420000000000008</v>
          </cell>
          <cell r="AD9">
            <v>1.1709000000000001</v>
          </cell>
          <cell r="AE9">
            <v>1.1223000000000001</v>
          </cell>
          <cell r="AF9">
            <v>1.1448</v>
          </cell>
          <cell r="AG9">
            <v>1.2169000000000001</v>
          </cell>
          <cell r="AH9">
            <v>1.2078</v>
          </cell>
          <cell r="AI9">
            <v>1.238</v>
          </cell>
          <cell r="AJ9">
            <v>1.1781000000000001</v>
          </cell>
          <cell r="AK9">
            <v>1.2366000000000001</v>
          </cell>
          <cell r="AL9">
            <v>1.3107</v>
          </cell>
          <cell r="AM9">
            <v>1.2431000000000001</v>
          </cell>
          <cell r="AN9">
            <v>1.3714000000000002</v>
          </cell>
          <cell r="AO9">
            <v>1.4249000000000001</v>
          </cell>
          <cell r="AP9">
            <v>1.4667000000000001</v>
          </cell>
          <cell r="AQ9">
            <v>1.3825000000000001</v>
          </cell>
          <cell r="AR9">
            <v>1.3634000000000002</v>
          </cell>
          <cell r="AS9">
            <v>1.2102000000000002</v>
          </cell>
          <cell r="AT9">
            <v>1.2494000000000001</v>
          </cell>
          <cell r="AU9">
            <v>1.1415999999999999</v>
          </cell>
          <cell r="AV9">
            <v>1.2436</v>
          </cell>
          <cell r="AW9">
            <v>1.2744</v>
          </cell>
          <cell r="AX9">
            <v>1.2982</v>
          </cell>
          <cell r="AY9">
            <v>1.2192000000000001</v>
          </cell>
          <cell r="AZ9">
            <v>1.0342</v>
          </cell>
          <cell r="BA9">
            <v>1.1151</v>
          </cell>
          <cell r="BB9">
            <v>1.2285000000000001</v>
          </cell>
          <cell r="BC9">
            <v>1.1023000000000001</v>
          </cell>
          <cell r="BD9">
            <v>1.2031000000000001</v>
          </cell>
          <cell r="BE9">
            <v>0.98710000000000009</v>
          </cell>
          <cell r="BF9">
            <v>1.2131000000000001</v>
          </cell>
          <cell r="BG9">
            <v>1.1700000000000002</v>
          </cell>
          <cell r="BH9">
            <v>1.0891</v>
          </cell>
          <cell r="BI9">
            <v>1.0369000000000002</v>
          </cell>
          <cell r="BJ9">
            <v>1.1209</v>
          </cell>
          <cell r="BK9">
            <v>1.101</v>
          </cell>
          <cell r="BL9">
            <v>1</v>
          </cell>
          <cell r="BM9" t="str">
            <v>ND</v>
          </cell>
          <cell r="BN9">
            <v>2.0058000000000002</v>
          </cell>
          <cell r="BO9">
            <v>1.5850000000000002</v>
          </cell>
          <cell r="BP9">
            <v>1.7115</v>
          </cell>
          <cell r="BQ9">
            <v>1.4479</v>
          </cell>
          <cell r="BR9">
            <v>1.1904000000000001</v>
          </cell>
          <cell r="BS9">
            <v>0.9467000000000001</v>
          </cell>
          <cell r="BT9">
            <v>1.0436000000000001</v>
          </cell>
        </row>
        <row r="10">
          <cell r="C10" t="str">
            <v>Campeche</v>
          </cell>
          <cell r="D10">
            <v>0.99980000000000002</v>
          </cell>
          <cell r="E10">
            <v>1.0073000000000001</v>
          </cell>
          <cell r="F10">
            <v>1.0257000000000001</v>
          </cell>
          <cell r="G10">
            <v>0.95040000000000002</v>
          </cell>
          <cell r="H10">
            <v>0.98640000000000005</v>
          </cell>
          <cell r="I10">
            <v>0.93070000000000008</v>
          </cell>
          <cell r="J10">
            <v>0.91739999999999999</v>
          </cell>
          <cell r="K10">
            <v>0.93700000000000006</v>
          </cell>
          <cell r="L10">
            <v>0.93730000000000002</v>
          </cell>
          <cell r="M10">
            <v>0.9083</v>
          </cell>
          <cell r="N10">
            <v>0.91250000000000009</v>
          </cell>
          <cell r="O10">
            <v>0.93640000000000001</v>
          </cell>
          <cell r="P10">
            <v>0.89410000000000001</v>
          </cell>
          <cell r="Q10">
            <v>0.87809999999999999</v>
          </cell>
          <cell r="R10">
            <v>0.89</v>
          </cell>
          <cell r="S10">
            <v>0.95830000000000004</v>
          </cell>
          <cell r="T10">
            <v>0.91190000000000004</v>
          </cell>
          <cell r="U10">
            <v>0.9909</v>
          </cell>
          <cell r="V10">
            <v>0.97470000000000001</v>
          </cell>
          <cell r="W10">
            <v>0.9214</v>
          </cell>
          <cell r="X10">
            <v>1.0003</v>
          </cell>
          <cell r="Y10">
            <v>0.9536</v>
          </cell>
          <cell r="Z10">
            <v>0.90360000000000007</v>
          </cell>
          <cell r="AA10">
            <v>0.95700000000000007</v>
          </cell>
          <cell r="AB10">
            <v>0.89380000000000004</v>
          </cell>
          <cell r="AC10">
            <v>0.91439999999999999</v>
          </cell>
          <cell r="AD10">
            <v>0.89940000000000009</v>
          </cell>
          <cell r="AE10">
            <v>0.92820000000000003</v>
          </cell>
          <cell r="AF10">
            <v>0.87620000000000009</v>
          </cell>
          <cell r="AG10">
            <v>0.8832000000000001</v>
          </cell>
          <cell r="AH10">
            <v>0.90680000000000005</v>
          </cell>
          <cell r="AI10">
            <v>0.92749999999999999</v>
          </cell>
          <cell r="AJ10">
            <v>0.86550000000000005</v>
          </cell>
          <cell r="AK10">
            <v>0.87070000000000003</v>
          </cell>
          <cell r="AL10">
            <v>0.87940000000000007</v>
          </cell>
          <cell r="AM10">
            <v>0.8983000000000001</v>
          </cell>
          <cell r="AN10">
            <v>0.96600000000000008</v>
          </cell>
          <cell r="AO10">
            <v>0.9748</v>
          </cell>
          <cell r="AP10">
            <v>0.99080000000000001</v>
          </cell>
          <cell r="AQ10">
            <v>1.0349000000000002</v>
          </cell>
          <cell r="AR10">
            <v>0.97650000000000003</v>
          </cell>
          <cell r="AS10">
            <v>0.97240000000000004</v>
          </cell>
          <cell r="AT10">
            <v>0.96579999999999999</v>
          </cell>
          <cell r="AU10">
            <v>0.93730000000000002</v>
          </cell>
          <cell r="AV10">
            <v>0.93610000000000004</v>
          </cell>
          <cell r="AW10">
            <v>0.95269999999999999</v>
          </cell>
          <cell r="AX10">
            <v>0.92770000000000008</v>
          </cell>
          <cell r="AY10">
            <v>0.89700000000000002</v>
          </cell>
          <cell r="AZ10">
            <v>0.94810000000000005</v>
          </cell>
          <cell r="BA10">
            <v>1.0468999999999999</v>
          </cell>
          <cell r="BB10">
            <v>1.0362</v>
          </cell>
          <cell r="BC10">
            <v>0.9929</v>
          </cell>
          <cell r="BD10">
            <v>1.0197000000000001</v>
          </cell>
          <cell r="BE10">
            <v>1.046</v>
          </cell>
          <cell r="BF10">
            <v>1.0430000000000001</v>
          </cell>
          <cell r="BG10">
            <v>1.0451000000000001</v>
          </cell>
          <cell r="BH10">
            <v>1.0404</v>
          </cell>
          <cell r="BI10">
            <v>1.0114000000000001</v>
          </cell>
          <cell r="BJ10">
            <v>0.98950000000000005</v>
          </cell>
          <cell r="BK10">
            <v>0.99550000000000005</v>
          </cell>
          <cell r="BL10">
            <v>1</v>
          </cell>
          <cell r="BM10" t="str">
            <v>ND</v>
          </cell>
          <cell r="BN10">
            <v>1.1946000000000001</v>
          </cell>
          <cell r="BO10">
            <v>1.0504</v>
          </cell>
          <cell r="BP10">
            <v>1.0362</v>
          </cell>
          <cell r="BQ10">
            <v>0.9880000000000001</v>
          </cell>
          <cell r="BR10">
            <v>1.0484</v>
          </cell>
          <cell r="BS10">
            <v>0.95680000000000009</v>
          </cell>
          <cell r="BT10">
            <v>0.9094000000000001</v>
          </cell>
        </row>
        <row r="11">
          <cell r="C11" t="str">
            <v>Coahuila de Zaragoza</v>
          </cell>
          <cell r="D11">
            <v>1.1660000000000001</v>
          </cell>
          <cell r="E11">
            <v>1.1473</v>
          </cell>
          <cell r="F11">
            <v>1.0920000000000001</v>
          </cell>
          <cell r="G11">
            <v>1.0417000000000001</v>
          </cell>
          <cell r="H11">
            <v>1.0475000000000001</v>
          </cell>
          <cell r="I11">
            <v>0.99840000000000007</v>
          </cell>
          <cell r="J11">
            <v>0.99480000000000002</v>
          </cell>
          <cell r="K11">
            <v>1.0105</v>
          </cell>
          <cell r="L11">
            <v>1.0196000000000001</v>
          </cell>
          <cell r="M11">
            <v>0.95700000000000007</v>
          </cell>
          <cell r="N11">
            <v>0.98560000000000003</v>
          </cell>
          <cell r="O11">
            <v>1.0987</v>
          </cell>
          <cell r="P11">
            <v>1.1107</v>
          </cell>
          <cell r="Q11">
            <v>1.0438000000000001</v>
          </cell>
          <cell r="R11">
            <v>1.1463000000000001</v>
          </cell>
          <cell r="S11">
            <v>1.1809000000000001</v>
          </cell>
          <cell r="T11">
            <v>1.2652000000000001</v>
          </cell>
          <cell r="U11">
            <v>1.3221000000000001</v>
          </cell>
          <cell r="V11">
            <v>1.4294</v>
          </cell>
          <cell r="W11">
            <v>1.335</v>
          </cell>
          <cell r="X11">
            <v>1.4768000000000001</v>
          </cell>
          <cell r="Y11">
            <v>1.4782000000000002</v>
          </cell>
          <cell r="Z11">
            <v>1.4197</v>
          </cell>
          <cell r="AA11">
            <v>1.427</v>
          </cell>
          <cell r="AB11">
            <v>1.3095000000000001</v>
          </cell>
          <cell r="AC11">
            <v>1.1948000000000001</v>
          </cell>
          <cell r="AD11">
            <v>1.1468</v>
          </cell>
          <cell r="AE11">
            <v>1.2246000000000001</v>
          </cell>
          <cell r="AF11">
            <v>1.3403</v>
          </cell>
          <cell r="AG11">
            <v>1.3156000000000001</v>
          </cell>
          <cell r="AH11">
            <v>1.2010000000000001</v>
          </cell>
          <cell r="AI11">
            <v>1.2790000000000001</v>
          </cell>
          <cell r="AJ11">
            <v>1.2634000000000001</v>
          </cell>
          <cell r="AK11">
            <v>1.1297000000000001</v>
          </cell>
          <cell r="AL11">
            <v>1.1535</v>
          </cell>
          <cell r="AM11">
            <v>1.1821000000000002</v>
          </cell>
          <cell r="AN11">
            <v>1.2723</v>
          </cell>
          <cell r="AO11">
            <v>1.1845000000000001</v>
          </cell>
          <cell r="AP11">
            <v>1.1545000000000001</v>
          </cell>
          <cell r="AQ11">
            <v>1.2344000000000002</v>
          </cell>
          <cell r="AR11">
            <v>1.2914000000000001</v>
          </cell>
          <cell r="AS11">
            <v>1.1756</v>
          </cell>
          <cell r="AT11">
            <v>1.2183000000000002</v>
          </cell>
          <cell r="AU11">
            <v>1.2083000000000002</v>
          </cell>
          <cell r="AV11">
            <v>1.1949000000000001</v>
          </cell>
          <cell r="AW11">
            <v>1.2147000000000001</v>
          </cell>
          <cell r="AX11">
            <v>1.0931999999999999</v>
          </cell>
          <cell r="AY11">
            <v>1.1447000000000001</v>
          </cell>
          <cell r="AZ11">
            <v>1.0463</v>
          </cell>
          <cell r="BA11">
            <v>1.1540000000000001</v>
          </cell>
          <cell r="BB11">
            <v>1.1789000000000001</v>
          </cell>
          <cell r="BC11">
            <v>1.1362000000000001</v>
          </cell>
          <cell r="BD11">
            <v>1.1389</v>
          </cell>
          <cell r="BE11">
            <v>1.0788</v>
          </cell>
          <cell r="BF11">
            <v>1.1204000000000001</v>
          </cell>
          <cell r="BG11">
            <v>1.1234</v>
          </cell>
          <cell r="BH11">
            <v>1.1216000000000002</v>
          </cell>
          <cell r="BI11">
            <v>1.0401</v>
          </cell>
          <cell r="BJ11">
            <v>1.0142</v>
          </cell>
          <cell r="BK11">
            <v>1.0173000000000001</v>
          </cell>
          <cell r="BL11">
            <v>1</v>
          </cell>
          <cell r="BM11" t="str">
            <v>ND</v>
          </cell>
          <cell r="BN11">
            <v>1.2094</v>
          </cell>
          <cell r="BO11">
            <v>1.127</v>
          </cell>
          <cell r="BP11">
            <v>1.1025</v>
          </cell>
          <cell r="BQ11">
            <v>1.0734000000000001</v>
          </cell>
          <cell r="BR11">
            <v>1.0925</v>
          </cell>
          <cell r="BS11">
            <v>1.0593000000000001</v>
          </cell>
          <cell r="BT11">
            <v>1.0761000000000001</v>
          </cell>
        </row>
        <row r="12">
          <cell r="C12" t="str">
            <v>Colima</v>
          </cell>
          <cell r="D12">
            <v>0.91190000000000004</v>
          </cell>
          <cell r="E12">
            <v>0.89300000000000002</v>
          </cell>
          <cell r="F12">
            <v>0.86040000000000005</v>
          </cell>
          <cell r="G12">
            <v>0.89610000000000001</v>
          </cell>
          <cell r="H12">
            <v>0.871</v>
          </cell>
          <cell r="I12">
            <v>0.73630000000000007</v>
          </cell>
          <cell r="J12">
            <v>0.80520000000000003</v>
          </cell>
          <cell r="K12">
            <v>0.84700000000000009</v>
          </cell>
          <cell r="L12">
            <v>0.89480000000000004</v>
          </cell>
          <cell r="M12">
            <v>0.80130000000000001</v>
          </cell>
          <cell r="N12">
            <v>0.84050000000000002</v>
          </cell>
          <cell r="O12">
            <v>0.81830000000000003</v>
          </cell>
          <cell r="P12">
            <v>0.78570000000000007</v>
          </cell>
          <cell r="Q12">
            <v>0.77290000000000003</v>
          </cell>
          <cell r="R12">
            <v>0.7167</v>
          </cell>
          <cell r="S12">
            <v>0.77890000000000004</v>
          </cell>
          <cell r="T12">
            <v>0.78110000000000002</v>
          </cell>
          <cell r="U12">
            <v>0.92300000000000004</v>
          </cell>
          <cell r="V12">
            <v>0.9395</v>
          </cell>
          <cell r="W12">
            <v>0.94040000000000001</v>
          </cell>
          <cell r="X12">
            <v>0.95520000000000005</v>
          </cell>
          <cell r="Y12">
            <v>0.87140000000000006</v>
          </cell>
          <cell r="Z12">
            <v>0.90850000000000009</v>
          </cell>
          <cell r="AA12">
            <v>0.95680000000000009</v>
          </cell>
          <cell r="AB12">
            <v>0.99210000000000009</v>
          </cell>
          <cell r="AC12">
            <v>0.97140000000000004</v>
          </cell>
          <cell r="AD12">
            <v>0.88100000000000001</v>
          </cell>
          <cell r="AE12">
            <v>0.97360000000000002</v>
          </cell>
          <cell r="AF12">
            <v>0.91439999999999999</v>
          </cell>
          <cell r="AG12">
            <v>0.86270000000000002</v>
          </cell>
          <cell r="AH12">
            <v>0.91560000000000008</v>
          </cell>
          <cell r="AI12">
            <v>0.97570000000000001</v>
          </cell>
          <cell r="AJ12">
            <v>0.96970000000000001</v>
          </cell>
          <cell r="AK12">
            <v>1.0010000000000001</v>
          </cell>
          <cell r="AL12">
            <v>1.0693000000000001</v>
          </cell>
          <cell r="AM12">
            <v>0.97350000000000003</v>
          </cell>
          <cell r="AN12">
            <v>0.98610000000000009</v>
          </cell>
          <cell r="AO12">
            <v>0.95950000000000002</v>
          </cell>
          <cell r="AP12">
            <v>0.96630000000000005</v>
          </cell>
          <cell r="AQ12">
            <v>1.1424000000000001</v>
          </cell>
          <cell r="AR12">
            <v>1.1127</v>
          </cell>
          <cell r="AS12">
            <v>1.115</v>
          </cell>
          <cell r="AT12">
            <v>1.1351</v>
          </cell>
          <cell r="AU12">
            <v>1.1239000000000001</v>
          </cell>
          <cell r="AV12">
            <v>1.1149</v>
          </cell>
          <cell r="AW12">
            <v>1.1156000000000001</v>
          </cell>
          <cell r="AX12">
            <v>1.0217000000000001</v>
          </cell>
          <cell r="AY12">
            <v>1.0472000000000001</v>
          </cell>
          <cell r="AZ12">
            <v>1.0192000000000001</v>
          </cell>
          <cell r="BA12">
            <v>1.1444000000000001</v>
          </cell>
          <cell r="BB12">
            <v>1.0615000000000001</v>
          </cell>
          <cell r="BC12">
            <v>1.0165</v>
          </cell>
          <cell r="BD12">
            <v>1.0288000000000002</v>
          </cell>
          <cell r="BE12">
            <v>1.0001</v>
          </cell>
          <cell r="BF12">
            <v>0.98089999999999999</v>
          </cell>
          <cell r="BG12">
            <v>0.97220000000000006</v>
          </cell>
          <cell r="BH12">
            <v>0.95390000000000008</v>
          </cell>
          <cell r="BI12">
            <v>0.98960000000000004</v>
          </cell>
          <cell r="BJ12">
            <v>0.99150000000000005</v>
          </cell>
          <cell r="BK12">
            <v>0.95240000000000002</v>
          </cell>
          <cell r="BL12">
            <v>1</v>
          </cell>
          <cell r="BM12" t="str">
            <v>ND</v>
          </cell>
          <cell r="BN12">
            <v>1.3232000000000002</v>
          </cell>
          <cell r="BO12">
            <v>1.1603000000000001</v>
          </cell>
          <cell r="BP12">
            <v>1.1619000000000002</v>
          </cell>
          <cell r="BQ12">
            <v>0.95840000000000003</v>
          </cell>
          <cell r="BR12">
            <v>0.93430000000000002</v>
          </cell>
          <cell r="BS12">
            <v>0.90580000000000005</v>
          </cell>
          <cell r="BT12">
            <v>0.94120000000000004</v>
          </cell>
        </row>
        <row r="13">
          <cell r="C13" t="str">
            <v>Chiapas</v>
          </cell>
          <cell r="D13">
            <v>1.0242</v>
          </cell>
          <cell r="E13">
            <v>1.0188000000000001</v>
          </cell>
          <cell r="F13">
            <v>1.0007000000000001</v>
          </cell>
          <cell r="G13">
            <v>1.0224</v>
          </cell>
          <cell r="H13">
            <v>0.99850000000000005</v>
          </cell>
          <cell r="I13">
            <v>1.0073000000000001</v>
          </cell>
          <cell r="J13">
            <v>0.99040000000000006</v>
          </cell>
          <cell r="K13">
            <v>1.0105</v>
          </cell>
          <cell r="L13">
            <v>1.0218</v>
          </cell>
          <cell r="M13">
            <v>0.93630000000000002</v>
          </cell>
          <cell r="N13">
            <v>0.97560000000000002</v>
          </cell>
          <cell r="O13">
            <v>0.96590000000000009</v>
          </cell>
          <cell r="P13">
            <v>0.9699000000000001</v>
          </cell>
          <cell r="Q13">
            <v>0.96560000000000001</v>
          </cell>
          <cell r="R13">
            <v>0.97070000000000001</v>
          </cell>
          <cell r="S13">
            <v>1.0012000000000001</v>
          </cell>
          <cell r="T13">
            <v>0.9526</v>
          </cell>
          <cell r="U13">
            <v>0.97110000000000007</v>
          </cell>
          <cell r="V13">
            <v>0.98110000000000008</v>
          </cell>
          <cell r="W13">
            <v>0.9769000000000001</v>
          </cell>
          <cell r="X13">
            <v>0.99060000000000004</v>
          </cell>
          <cell r="Y13">
            <v>0.9890000000000001</v>
          </cell>
          <cell r="Z13">
            <v>0.98330000000000006</v>
          </cell>
          <cell r="AA13">
            <v>1.0117</v>
          </cell>
          <cell r="AB13">
            <v>0.94650000000000001</v>
          </cell>
          <cell r="AC13">
            <v>0.96020000000000005</v>
          </cell>
          <cell r="AD13">
            <v>0.9718</v>
          </cell>
          <cell r="AE13">
            <v>0.99399999999999999</v>
          </cell>
          <cell r="AF13">
            <v>0.98910000000000009</v>
          </cell>
          <cell r="AG13">
            <v>0.99080000000000001</v>
          </cell>
          <cell r="AH13">
            <v>1.0021</v>
          </cell>
          <cell r="AI13">
            <v>1.0175000000000001</v>
          </cell>
          <cell r="AJ13">
            <v>1.0041</v>
          </cell>
          <cell r="AK13">
            <v>1.0230000000000001</v>
          </cell>
          <cell r="AL13">
            <v>1.0078</v>
          </cell>
          <cell r="AM13">
            <v>1.034</v>
          </cell>
          <cell r="AN13">
            <v>1.0234000000000001</v>
          </cell>
          <cell r="AO13">
            <v>1.0495000000000001</v>
          </cell>
          <cell r="AP13">
            <v>1.0524</v>
          </cell>
          <cell r="AQ13">
            <v>1.073</v>
          </cell>
          <cell r="AR13">
            <v>1.0429000000000002</v>
          </cell>
          <cell r="AS13">
            <v>1.0518000000000001</v>
          </cell>
          <cell r="AT13">
            <v>1.0448</v>
          </cell>
          <cell r="AU13">
            <v>1.0511000000000001</v>
          </cell>
          <cell r="AV13">
            <v>1.0172000000000001</v>
          </cell>
          <cell r="AW13">
            <v>1.0273000000000001</v>
          </cell>
          <cell r="AX13">
            <v>1.0135000000000001</v>
          </cell>
          <cell r="AY13">
            <v>1.0519000000000001</v>
          </cell>
          <cell r="AZ13">
            <v>1.0272000000000001</v>
          </cell>
          <cell r="BA13">
            <v>1.0418000000000001</v>
          </cell>
          <cell r="BB13">
            <v>1.0737000000000001</v>
          </cell>
          <cell r="BC13">
            <v>1.0821000000000001</v>
          </cell>
          <cell r="BD13">
            <v>1.0398000000000001</v>
          </cell>
          <cell r="BE13">
            <v>1.0471000000000001</v>
          </cell>
          <cell r="BF13">
            <v>1.0262</v>
          </cell>
          <cell r="BG13">
            <v>1.0576000000000001</v>
          </cell>
          <cell r="BH13">
            <v>1.0304</v>
          </cell>
          <cell r="BI13">
            <v>1.0183</v>
          </cell>
          <cell r="BJ13">
            <v>1.0416000000000001</v>
          </cell>
          <cell r="BK13">
            <v>0.99480000000000002</v>
          </cell>
          <cell r="BL13">
            <v>1</v>
          </cell>
          <cell r="BM13" t="str">
            <v>ND</v>
          </cell>
          <cell r="BN13">
            <v>1.0574000000000001</v>
          </cell>
          <cell r="BO13">
            <v>1.0018</v>
          </cell>
          <cell r="BP13">
            <v>1.0024</v>
          </cell>
          <cell r="BQ13">
            <v>0.96120000000000005</v>
          </cell>
          <cell r="BR13">
            <v>1.0081</v>
          </cell>
          <cell r="BS13">
            <v>1.0197000000000001</v>
          </cell>
          <cell r="BT13">
            <v>0.96140000000000003</v>
          </cell>
        </row>
        <row r="14">
          <cell r="C14" t="str">
            <v>Chihuahua</v>
          </cell>
          <cell r="D14">
            <v>1.0768</v>
          </cell>
          <cell r="E14">
            <v>1.0402</v>
          </cell>
          <cell r="F14">
            <v>1.0523</v>
          </cell>
          <cell r="G14">
            <v>1.0009000000000001</v>
          </cell>
          <cell r="H14">
            <v>0.83810000000000007</v>
          </cell>
          <cell r="I14">
            <v>0.80630000000000002</v>
          </cell>
          <cell r="J14">
            <v>0.91339999999999999</v>
          </cell>
          <cell r="K14">
            <v>0.89710000000000001</v>
          </cell>
          <cell r="L14">
            <v>0.89219999999999999</v>
          </cell>
          <cell r="M14">
            <v>0.87850000000000006</v>
          </cell>
          <cell r="N14">
            <v>0.86410000000000009</v>
          </cell>
          <cell r="O14">
            <v>0.95250000000000001</v>
          </cell>
          <cell r="P14">
            <v>0.94400000000000006</v>
          </cell>
          <cell r="Q14">
            <v>0.97900000000000009</v>
          </cell>
          <cell r="R14">
            <v>1.028</v>
          </cell>
          <cell r="S14">
            <v>1.2169000000000001</v>
          </cell>
          <cell r="T14">
            <v>1.3567</v>
          </cell>
          <cell r="U14">
            <v>1.4254</v>
          </cell>
          <cell r="V14">
            <v>1.3476000000000001</v>
          </cell>
          <cell r="W14">
            <v>1.3189</v>
          </cell>
          <cell r="X14">
            <v>1.5188000000000001</v>
          </cell>
          <cell r="Y14">
            <v>1.2952000000000001</v>
          </cell>
          <cell r="Z14">
            <v>1.3464</v>
          </cell>
          <cell r="AA14">
            <v>1.5951000000000002</v>
          </cell>
          <cell r="AB14">
            <v>1.5339</v>
          </cell>
          <cell r="AC14">
            <v>1.5312000000000001</v>
          </cell>
          <cell r="AD14">
            <v>1.5484</v>
          </cell>
          <cell r="AE14">
            <v>1.5743</v>
          </cell>
          <cell r="AF14">
            <v>1.5797000000000001</v>
          </cell>
          <cell r="AG14">
            <v>1.4052</v>
          </cell>
          <cell r="AH14">
            <v>1.4480000000000002</v>
          </cell>
          <cell r="AI14">
            <v>1.3923000000000001</v>
          </cell>
          <cell r="AJ14">
            <v>1.4521000000000002</v>
          </cell>
          <cell r="AK14">
            <v>1.3632</v>
          </cell>
          <cell r="AL14">
            <v>1.3363</v>
          </cell>
          <cell r="AM14">
            <v>1.3244</v>
          </cell>
          <cell r="AN14">
            <v>1.4347000000000001</v>
          </cell>
          <cell r="AO14">
            <v>1.1816</v>
          </cell>
          <cell r="AP14">
            <v>1.2358</v>
          </cell>
          <cell r="AQ14">
            <v>1.3394000000000001</v>
          </cell>
          <cell r="AR14">
            <v>1.3251000000000002</v>
          </cell>
          <cell r="AS14">
            <v>1.2405000000000002</v>
          </cell>
          <cell r="AT14">
            <v>1.2623</v>
          </cell>
          <cell r="AU14">
            <v>1.1480000000000001</v>
          </cell>
          <cell r="AV14">
            <v>1.2168000000000001</v>
          </cell>
          <cell r="AW14">
            <v>1.0275000000000001</v>
          </cell>
          <cell r="AX14">
            <v>1.0019</v>
          </cell>
          <cell r="AY14">
            <v>0.95600000000000007</v>
          </cell>
          <cell r="AZ14">
            <v>0.97120000000000006</v>
          </cell>
          <cell r="BA14">
            <v>1.0833000000000002</v>
          </cell>
          <cell r="BB14">
            <v>1.0957000000000001</v>
          </cell>
          <cell r="BC14">
            <v>1.0467</v>
          </cell>
          <cell r="BD14">
            <v>1.0917000000000001</v>
          </cell>
          <cell r="BE14">
            <v>1.0727</v>
          </cell>
          <cell r="BF14">
            <v>1.0009000000000001</v>
          </cell>
          <cell r="BG14">
            <v>1.0718000000000001</v>
          </cell>
          <cell r="BH14">
            <v>1.1086</v>
          </cell>
          <cell r="BI14">
            <v>1.0453000000000001</v>
          </cell>
          <cell r="BJ14">
            <v>1.0479000000000001</v>
          </cell>
          <cell r="BK14">
            <v>0.99390000000000001</v>
          </cell>
          <cell r="BL14">
            <v>1</v>
          </cell>
          <cell r="BM14" t="str">
            <v>ND</v>
          </cell>
          <cell r="BN14">
            <v>1.1546000000000001</v>
          </cell>
          <cell r="BO14">
            <v>1.1637</v>
          </cell>
          <cell r="BP14">
            <v>1.2119</v>
          </cell>
          <cell r="BQ14">
            <v>1.0465</v>
          </cell>
          <cell r="BR14">
            <v>1.1718</v>
          </cell>
          <cell r="BS14">
            <v>1.0591000000000002</v>
          </cell>
          <cell r="BT14">
            <v>1.0597000000000001</v>
          </cell>
        </row>
        <row r="15">
          <cell r="C15" t="str">
            <v>Ciudad de México</v>
          </cell>
          <cell r="D15">
            <v>0.77729999999999999</v>
          </cell>
          <cell r="E15">
            <v>0.8286</v>
          </cell>
          <cell r="F15">
            <v>0.82400000000000007</v>
          </cell>
          <cell r="G15">
            <v>0.71360000000000001</v>
          </cell>
          <cell r="H15">
            <v>0.7026</v>
          </cell>
          <cell r="I15">
            <v>0.75950000000000006</v>
          </cell>
          <cell r="J15">
            <v>0.77440000000000009</v>
          </cell>
          <cell r="K15">
            <v>0.76880000000000004</v>
          </cell>
          <cell r="L15">
            <v>0.7369</v>
          </cell>
          <cell r="M15">
            <v>0.72320000000000007</v>
          </cell>
          <cell r="N15">
            <v>0.72370000000000001</v>
          </cell>
          <cell r="O15">
            <v>0.78920000000000001</v>
          </cell>
          <cell r="P15">
            <v>0.75380000000000003</v>
          </cell>
          <cell r="Q15">
            <v>0.80640000000000001</v>
          </cell>
          <cell r="R15">
            <v>0.83600000000000008</v>
          </cell>
          <cell r="S15">
            <v>0.88340000000000007</v>
          </cell>
          <cell r="T15">
            <v>0.92910000000000004</v>
          </cell>
          <cell r="U15">
            <v>0.96679999999999999</v>
          </cell>
          <cell r="V15">
            <v>0.95420000000000005</v>
          </cell>
          <cell r="W15">
            <v>1.0375000000000001</v>
          </cell>
          <cell r="X15">
            <v>0.96390000000000009</v>
          </cell>
          <cell r="Y15">
            <v>1.0219</v>
          </cell>
          <cell r="Z15">
            <v>0.99010000000000009</v>
          </cell>
          <cell r="AA15">
            <v>1.097</v>
          </cell>
          <cell r="AB15">
            <v>0.9889</v>
          </cell>
          <cell r="AC15">
            <v>1.0822000000000001</v>
          </cell>
          <cell r="AD15">
            <v>0.99130000000000007</v>
          </cell>
          <cell r="AE15">
            <v>0.99180000000000001</v>
          </cell>
          <cell r="AF15">
            <v>1.0422</v>
          </cell>
          <cell r="AG15">
            <v>1.0541</v>
          </cell>
          <cell r="AH15">
            <v>1.0674000000000001</v>
          </cell>
          <cell r="AI15">
            <v>1.0541</v>
          </cell>
          <cell r="AJ15">
            <v>1.0535000000000001</v>
          </cell>
          <cell r="AK15">
            <v>1.1340000000000001</v>
          </cell>
          <cell r="AL15">
            <v>1.1437000000000002</v>
          </cell>
          <cell r="AM15">
            <v>1.0834000000000001</v>
          </cell>
          <cell r="AN15">
            <v>1.1239000000000001</v>
          </cell>
          <cell r="AO15">
            <v>1.1465000000000001</v>
          </cell>
          <cell r="AP15">
            <v>1.2119</v>
          </cell>
          <cell r="AQ15">
            <v>1.3152000000000001</v>
          </cell>
          <cell r="AR15">
            <v>1.2253000000000001</v>
          </cell>
          <cell r="AS15">
            <v>1.2917000000000001</v>
          </cell>
          <cell r="AT15">
            <v>1.0984</v>
          </cell>
          <cell r="AU15">
            <v>1.2262</v>
          </cell>
          <cell r="AV15">
            <v>1.1894</v>
          </cell>
          <cell r="AW15">
            <v>1.2343</v>
          </cell>
          <cell r="AX15">
            <v>1.1783000000000001</v>
          </cell>
          <cell r="AY15">
            <v>1.1209</v>
          </cell>
          <cell r="AZ15">
            <v>1.0851</v>
          </cell>
          <cell r="BA15">
            <v>1.0648</v>
          </cell>
          <cell r="BB15">
            <v>1.1849000000000001</v>
          </cell>
          <cell r="BC15">
            <v>1.3497000000000001</v>
          </cell>
          <cell r="BD15">
            <v>1.1073</v>
          </cell>
          <cell r="BE15">
            <v>1.0843</v>
          </cell>
          <cell r="BF15">
            <v>1.08</v>
          </cell>
          <cell r="BG15">
            <v>1.1187</v>
          </cell>
          <cell r="BH15">
            <v>1.1196000000000002</v>
          </cell>
          <cell r="BI15">
            <v>1.0789</v>
          </cell>
          <cell r="BJ15">
            <v>1.1294999999999999</v>
          </cell>
          <cell r="BK15">
            <v>1.0927</v>
          </cell>
          <cell r="BL15">
            <v>1</v>
          </cell>
          <cell r="BM15" t="str">
            <v>ND</v>
          </cell>
          <cell r="BN15">
            <v>1.5758000000000001</v>
          </cell>
          <cell r="BO15">
            <v>1.4399000000000002</v>
          </cell>
          <cell r="BP15">
            <v>1.5331000000000001</v>
          </cell>
          <cell r="BQ15">
            <v>1.3896000000000002</v>
          </cell>
          <cell r="BR15">
            <v>1.3056000000000001</v>
          </cell>
          <cell r="BS15">
            <v>1.2862</v>
          </cell>
          <cell r="BT15">
            <v>1.2349000000000001</v>
          </cell>
        </row>
        <row r="16">
          <cell r="C16" t="str">
            <v>Durango</v>
          </cell>
          <cell r="D16">
            <v>1.2574000000000001</v>
          </cell>
          <cell r="E16">
            <v>1.2662</v>
          </cell>
          <cell r="F16">
            <v>1.2322</v>
          </cell>
          <cell r="G16">
            <v>1.1460000000000001</v>
          </cell>
          <cell r="H16">
            <v>1.1768000000000001</v>
          </cell>
          <cell r="I16">
            <v>1.109</v>
          </cell>
          <cell r="J16">
            <v>1.1939</v>
          </cell>
          <cell r="K16">
            <v>1.1373</v>
          </cell>
          <cell r="L16">
            <v>1.1664000000000001</v>
          </cell>
          <cell r="M16">
            <v>1.1173</v>
          </cell>
          <cell r="N16">
            <v>1.1349</v>
          </cell>
          <cell r="O16">
            <v>1.0456000000000001</v>
          </cell>
          <cell r="P16">
            <v>1.1631</v>
          </cell>
          <cell r="Q16">
            <v>1.1284000000000001</v>
          </cell>
          <cell r="R16">
            <v>1.1158000000000001</v>
          </cell>
          <cell r="S16">
            <v>1.2053</v>
          </cell>
          <cell r="T16">
            <v>1.1981000000000002</v>
          </cell>
          <cell r="U16">
            <v>1.2344000000000002</v>
          </cell>
          <cell r="V16">
            <v>1.2992000000000001</v>
          </cell>
          <cell r="W16">
            <v>1.3147</v>
          </cell>
          <cell r="X16">
            <v>1.3084</v>
          </cell>
          <cell r="Y16">
            <v>1.2442</v>
          </cell>
          <cell r="Z16">
            <v>1.3203</v>
          </cell>
          <cell r="AA16">
            <v>1.2747000000000002</v>
          </cell>
          <cell r="AB16">
            <v>1.2772000000000001</v>
          </cell>
          <cell r="AC16">
            <v>1.2470000000000001</v>
          </cell>
          <cell r="AD16">
            <v>1.1460000000000001</v>
          </cell>
          <cell r="AE16">
            <v>1.2201</v>
          </cell>
          <cell r="AF16">
            <v>1.2043000000000001</v>
          </cell>
          <cell r="AG16">
            <v>1.2779</v>
          </cell>
          <cell r="AH16">
            <v>1.3540000000000001</v>
          </cell>
          <cell r="AI16">
            <v>1.1951000000000001</v>
          </cell>
          <cell r="AJ16">
            <v>1.2974000000000001</v>
          </cell>
          <cell r="AK16">
            <v>1.3363</v>
          </cell>
          <cell r="AL16">
            <v>1.3595000000000002</v>
          </cell>
          <cell r="AM16">
            <v>1.3686</v>
          </cell>
          <cell r="AN16">
            <v>1.3546</v>
          </cell>
          <cell r="AO16">
            <v>1.3965000000000001</v>
          </cell>
          <cell r="AP16">
            <v>1.3331000000000002</v>
          </cell>
          <cell r="AQ16">
            <v>1.4000000000000001</v>
          </cell>
          <cell r="AR16">
            <v>1.3932</v>
          </cell>
          <cell r="AS16">
            <v>1.2915000000000001</v>
          </cell>
          <cell r="AT16">
            <v>1.2264000000000002</v>
          </cell>
          <cell r="AU16">
            <v>1.2053</v>
          </cell>
          <cell r="AV16">
            <v>1.1514</v>
          </cell>
          <cell r="AW16">
            <v>1.1346000000000001</v>
          </cell>
          <cell r="AX16">
            <v>1.0847</v>
          </cell>
          <cell r="AY16">
            <v>1.0641</v>
          </cell>
          <cell r="AZ16">
            <v>1.0786</v>
          </cell>
          <cell r="BA16">
            <v>1.1005</v>
          </cell>
          <cell r="BB16">
            <v>1.1034000000000002</v>
          </cell>
          <cell r="BC16">
            <v>1.1379000000000001</v>
          </cell>
          <cell r="BD16">
            <v>1.1620000000000001</v>
          </cell>
          <cell r="BE16">
            <v>1.0781000000000001</v>
          </cell>
          <cell r="BF16">
            <v>1.1292</v>
          </cell>
          <cell r="BG16">
            <v>1.0716000000000001</v>
          </cell>
          <cell r="BH16">
            <v>1.0533000000000001</v>
          </cell>
          <cell r="BI16">
            <v>1.0214000000000001</v>
          </cell>
          <cell r="BJ16">
            <v>0.99260000000000004</v>
          </cell>
          <cell r="BK16">
            <v>0.99780000000000002</v>
          </cell>
          <cell r="BL16">
            <v>1</v>
          </cell>
          <cell r="BM16" t="str">
            <v>ND</v>
          </cell>
          <cell r="BN16">
            <v>1.1109</v>
          </cell>
          <cell r="BO16">
            <v>1.1227</v>
          </cell>
          <cell r="BP16">
            <v>1.1225000000000001</v>
          </cell>
          <cell r="BQ16">
            <v>1.0785</v>
          </cell>
          <cell r="BR16">
            <v>1.089</v>
          </cell>
          <cell r="BS16">
            <v>1.0639000000000001</v>
          </cell>
          <cell r="BT16">
            <v>1.0728</v>
          </cell>
        </row>
        <row r="17">
          <cell r="C17" t="str">
            <v>Guanajuato</v>
          </cell>
          <cell r="D17">
            <v>1.1163000000000001</v>
          </cell>
          <cell r="E17">
            <v>1.1507000000000001</v>
          </cell>
          <cell r="F17">
            <v>1.1714</v>
          </cell>
          <cell r="G17">
            <v>1.0921000000000001</v>
          </cell>
          <cell r="H17">
            <v>1.1397000000000002</v>
          </cell>
          <cell r="I17">
            <v>1.0511000000000001</v>
          </cell>
          <cell r="J17">
            <v>1.0538000000000001</v>
          </cell>
          <cell r="K17">
            <v>1.0897000000000001</v>
          </cell>
          <cell r="L17">
            <v>1.1478000000000002</v>
          </cell>
          <cell r="M17">
            <v>1.1182000000000001</v>
          </cell>
          <cell r="N17">
            <v>1.0994000000000002</v>
          </cell>
          <cell r="O17">
            <v>1.1166</v>
          </cell>
          <cell r="P17">
            <v>1.1709000000000001</v>
          </cell>
          <cell r="Q17">
            <v>1.1796</v>
          </cell>
          <cell r="R17">
            <v>1.2524</v>
          </cell>
          <cell r="S17">
            <v>1.3176000000000001</v>
          </cell>
          <cell r="T17">
            <v>1.2949000000000002</v>
          </cell>
          <cell r="U17">
            <v>1.3518000000000001</v>
          </cell>
          <cell r="V17">
            <v>1.3565</v>
          </cell>
          <cell r="W17">
            <v>1.3365</v>
          </cell>
          <cell r="X17">
            <v>1.4147000000000001</v>
          </cell>
          <cell r="Y17">
            <v>1.405</v>
          </cell>
          <cell r="Z17">
            <v>1.3606</v>
          </cell>
          <cell r="AA17">
            <v>1.3314000000000001</v>
          </cell>
          <cell r="AB17">
            <v>1.4164000000000001</v>
          </cell>
          <cell r="AC17">
            <v>1.2922</v>
          </cell>
          <cell r="AD17">
            <v>1.3094000000000001</v>
          </cell>
          <cell r="AE17">
            <v>1.3756000000000002</v>
          </cell>
          <cell r="AF17">
            <v>1.3905000000000001</v>
          </cell>
          <cell r="AG17">
            <v>1.4047000000000001</v>
          </cell>
          <cell r="AH17">
            <v>1.2850000000000001</v>
          </cell>
          <cell r="AI17">
            <v>1.3435000000000001</v>
          </cell>
          <cell r="AJ17">
            <v>1.3615000000000002</v>
          </cell>
          <cell r="AK17">
            <v>1.4239000000000002</v>
          </cell>
          <cell r="AL17">
            <v>1.2889000000000002</v>
          </cell>
          <cell r="AM17">
            <v>1.3090000000000002</v>
          </cell>
          <cell r="AN17">
            <v>1.3233000000000001</v>
          </cell>
          <cell r="AO17">
            <v>1.3184</v>
          </cell>
          <cell r="AP17">
            <v>1.3386</v>
          </cell>
          <cell r="AQ17">
            <v>1.3928</v>
          </cell>
          <cell r="AR17">
            <v>1.349</v>
          </cell>
          <cell r="AS17">
            <v>1.351</v>
          </cell>
          <cell r="AT17">
            <v>1.3451</v>
          </cell>
          <cell r="AU17">
            <v>1.3005</v>
          </cell>
          <cell r="AV17">
            <v>1.2046000000000001</v>
          </cell>
          <cell r="AW17">
            <v>1.1758</v>
          </cell>
          <cell r="AX17">
            <v>1.2432000000000001</v>
          </cell>
          <cell r="AY17">
            <v>1.1954</v>
          </cell>
          <cell r="AZ17">
            <v>1.0906</v>
          </cell>
          <cell r="BA17">
            <v>1.1113999999999999</v>
          </cell>
          <cell r="BB17">
            <v>1.1335</v>
          </cell>
          <cell r="BC17">
            <v>1.1401000000000001</v>
          </cell>
          <cell r="BD17">
            <v>0.96850000000000003</v>
          </cell>
          <cell r="BE17">
            <v>1.0337000000000001</v>
          </cell>
          <cell r="BF17">
            <v>1.05</v>
          </cell>
          <cell r="BG17">
            <v>1.0093000000000001</v>
          </cell>
          <cell r="BH17">
            <v>1.0793000000000001</v>
          </cell>
          <cell r="BI17">
            <v>1.002</v>
          </cell>
          <cell r="BJ17">
            <v>0.98360000000000003</v>
          </cell>
          <cell r="BK17">
            <v>1.0198</v>
          </cell>
          <cell r="BL17">
            <v>1</v>
          </cell>
          <cell r="BM17" t="str">
            <v>ND</v>
          </cell>
          <cell r="BN17">
            <v>1.2751000000000001</v>
          </cell>
          <cell r="BO17">
            <v>1.0935000000000001</v>
          </cell>
          <cell r="BP17">
            <v>1.2247000000000001</v>
          </cell>
          <cell r="BQ17">
            <v>1.1641000000000001</v>
          </cell>
          <cell r="BR17">
            <v>1.1183000000000001</v>
          </cell>
          <cell r="BS17">
            <v>1.2250000000000001</v>
          </cell>
          <cell r="BT17">
            <v>1.1620000000000001</v>
          </cell>
        </row>
        <row r="18">
          <cell r="C18" t="str">
            <v>Guerrero</v>
          </cell>
          <cell r="D18">
            <v>1.0462</v>
          </cell>
          <cell r="E18">
            <v>1.0622</v>
          </cell>
          <cell r="F18">
            <v>1.0565</v>
          </cell>
          <cell r="G18">
            <v>1.0248000000000002</v>
          </cell>
          <cell r="H18">
            <v>1.0057</v>
          </cell>
          <cell r="I18">
            <v>1.0013000000000001</v>
          </cell>
          <cell r="J18">
            <v>1.0038</v>
          </cell>
          <cell r="K18">
            <v>1.0342</v>
          </cell>
          <cell r="L18">
            <v>1.0387999999999999</v>
          </cell>
          <cell r="M18">
            <v>1.0119</v>
          </cell>
          <cell r="N18">
            <v>1.0150000000000001</v>
          </cell>
          <cell r="O18">
            <v>1.0289000000000001</v>
          </cell>
          <cell r="P18">
            <v>1.0024999999999999</v>
          </cell>
          <cell r="Q18">
            <v>0.98210000000000008</v>
          </cell>
          <cell r="R18">
            <v>1.0042</v>
          </cell>
          <cell r="S18">
            <v>1.0695000000000001</v>
          </cell>
          <cell r="T18">
            <v>1.0161</v>
          </cell>
          <cell r="U18">
            <v>1.0591000000000002</v>
          </cell>
          <cell r="V18">
            <v>1.0853000000000002</v>
          </cell>
          <cell r="W18">
            <v>1.0649</v>
          </cell>
          <cell r="X18">
            <v>1.083</v>
          </cell>
          <cell r="Y18">
            <v>1.0782</v>
          </cell>
          <cell r="Z18">
            <v>1.1238000000000001</v>
          </cell>
          <cell r="AA18">
            <v>1.1324000000000001</v>
          </cell>
          <cell r="AB18">
            <v>1.0530000000000002</v>
          </cell>
          <cell r="AC18">
            <v>1.0656000000000001</v>
          </cell>
          <cell r="AD18">
            <v>1.1231</v>
          </cell>
          <cell r="AE18">
            <v>1.1480000000000001</v>
          </cell>
          <cell r="AF18">
            <v>1.1265000000000001</v>
          </cell>
          <cell r="AG18">
            <v>1.0886</v>
          </cell>
          <cell r="AH18">
            <v>1.1995</v>
          </cell>
          <cell r="AI18">
            <v>1.2097</v>
          </cell>
          <cell r="AJ18">
            <v>1.1220000000000001</v>
          </cell>
          <cell r="AK18">
            <v>1.1562000000000001</v>
          </cell>
          <cell r="AL18">
            <v>1.1281000000000001</v>
          </cell>
          <cell r="AM18">
            <v>1.159</v>
          </cell>
          <cell r="AN18">
            <v>1.0951</v>
          </cell>
          <cell r="AO18">
            <v>1.0719000000000001</v>
          </cell>
          <cell r="AP18">
            <v>1.1717</v>
          </cell>
          <cell r="AQ18">
            <v>1.1395</v>
          </cell>
          <cell r="AR18">
            <v>1.1168</v>
          </cell>
          <cell r="AS18">
            <v>1.1335</v>
          </cell>
          <cell r="AT18">
            <v>1.1852</v>
          </cell>
          <cell r="AU18">
            <v>1.1582000000000001</v>
          </cell>
          <cell r="AV18">
            <v>1.1359000000000001</v>
          </cell>
          <cell r="AW18">
            <v>1.1441000000000001</v>
          </cell>
          <cell r="AX18">
            <v>1.1415999999999999</v>
          </cell>
          <cell r="AY18">
            <v>1.1778999999999999</v>
          </cell>
          <cell r="AZ18">
            <v>1.0704</v>
          </cell>
          <cell r="BA18">
            <v>1.1556999999999999</v>
          </cell>
          <cell r="BB18">
            <v>1.1950000000000001</v>
          </cell>
          <cell r="BC18">
            <v>1.1853</v>
          </cell>
          <cell r="BD18">
            <v>1.1629</v>
          </cell>
          <cell r="BE18">
            <v>1.1056000000000001</v>
          </cell>
          <cell r="BF18">
            <v>1.1694</v>
          </cell>
          <cell r="BG18">
            <v>1.1323000000000001</v>
          </cell>
          <cell r="BH18">
            <v>1.0891</v>
          </cell>
          <cell r="BI18">
            <v>1.1078000000000001</v>
          </cell>
          <cell r="BJ18">
            <v>1.1077000000000001</v>
          </cell>
          <cell r="BK18">
            <v>1.1145</v>
          </cell>
          <cell r="BL18">
            <v>1</v>
          </cell>
          <cell r="BM18" t="str">
            <v>ND</v>
          </cell>
          <cell r="BN18">
            <v>1.1435999999999999</v>
          </cell>
          <cell r="BO18">
            <v>1.0484</v>
          </cell>
          <cell r="BP18">
            <v>1.0716000000000001</v>
          </cell>
          <cell r="BQ18">
            <v>1.1104000000000001</v>
          </cell>
          <cell r="BR18">
            <v>1.1234999999999999</v>
          </cell>
          <cell r="BS18">
            <v>1.1326000000000001</v>
          </cell>
          <cell r="BT18">
            <v>1.0818000000000001</v>
          </cell>
        </row>
        <row r="19">
          <cell r="C19" t="str">
            <v>Hidalgo</v>
          </cell>
          <cell r="D19">
            <v>0.9961000000000001</v>
          </cell>
          <cell r="E19">
            <v>1.0492000000000001</v>
          </cell>
          <cell r="F19">
            <v>0.97150000000000003</v>
          </cell>
          <cell r="G19">
            <v>0.98370000000000002</v>
          </cell>
          <cell r="H19">
            <v>1.0170000000000001</v>
          </cell>
          <cell r="I19">
            <v>0.97350000000000003</v>
          </cell>
          <cell r="J19">
            <v>1.0141</v>
          </cell>
          <cell r="K19">
            <v>1.0136000000000001</v>
          </cell>
          <cell r="L19">
            <v>1.006</v>
          </cell>
          <cell r="M19">
            <v>0.94650000000000001</v>
          </cell>
          <cell r="N19">
            <v>1.0333000000000001</v>
          </cell>
          <cell r="O19">
            <v>0.99680000000000002</v>
          </cell>
          <cell r="P19">
            <v>1.0243</v>
          </cell>
          <cell r="Q19">
            <v>0.99220000000000008</v>
          </cell>
          <cell r="R19">
            <v>1.0517000000000001</v>
          </cell>
          <cell r="S19">
            <v>1.0475000000000001</v>
          </cell>
          <cell r="T19">
            <v>1.054</v>
          </cell>
          <cell r="U19">
            <v>1.1049</v>
          </cell>
          <cell r="V19">
            <v>1.0638000000000001</v>
          </cell>
          <cell r="W19">
            <v>1.0745</v>
          </cell>
          <cell r="X19">
            <v>1.1057000000000001</v>
          </cell>
          <cell r="Y19">
            <v>1.0842000000000001</v>
          </cell>
          <cell r="Z19">
            <v>0.996</v>
          </cell>
          <cell r="AA19">
            <v>1.0461</v>
          </cell>
          <cell r="AB19">
            <v>1.0196000000000001</v>
          </cell>
          <cell r="AC19">
            <v>1.0272000000000001</v>
          </cell>
          <cell r="AD19">
            <v>1.0226999999999999</v>
          </cell>
          <cell r="AE19">
            <v>1.0191000000000001</v>
          </cell>
          <cell r="AF19">
            <v>1.0534000000000001</v>
          </cell>
          <cell r="AG19">
            <v>1.006</v>
          </cell>
          <cell r="AH19">
            <v>1.0528</v>
          </cell>
          <cell r="AI19">
            <v>1.0554000000000001</v>
          </cell>
          <cell r="AJ19">
            <v>1.0931</v>
          </cell>
          <cell r="AK19">
            <v>1.0275000000000001</v>
          </cell>
          <cell r="AL19">
            <v>1.0536000000000001</v>
          </cell>
          <cell r="AM19">
            <v>1.0497000000000001</v>
          </cell>
          <cell r="AN19">
            <v>1.0488</v>
          </cell>
          <cell r="AO19">
            <v>1.0386</v>
          </cell>
          <cell r="AP19">
            <v>1.0496000000000001</v>
          </cell>
          <cell r="AQ19">
            <v>1.0302</v>
          </cell>
          <cell r="AR19">
            <v>1.0117</v>
          </cell>
          <cell r="AS19">
            <v>1.0141</v>
          </cell>
          <cell r="AT19">
            <v>0.95750000000000002</v>
          </cell>
          <cell r="AU19">
            <v>0.96900000000000008</v>
          </cell>
          <cell r="AV19">
            <v>1.0027000000000001</v>
          </cell>
          <cell r="AW19">
            <v>1.0085</v>
          </cell>
          <cell r="AX19">
            <v>0.88670000000000004</v>
          </cell>
          <cell r="AY19">
            <v>0.94170000000000009</v>
          </cell>
          <cell r="AZ19">
            <v>1.1447000000000001</v>
          </cell>
          <cell r="BA19">
            <v>1.0170000000000001</v>
          </cell>
          <cell r="BB19">
            <v>1.1051</v>
          </cell>
          <cell r="BC19">
            <v>1.1142000000000001</v>
          </cell>
          <cell r="BD19">
            <v>1.0669999999999999</v>
          </cell>
          <cell r="BE19">
            <v>1.0443</v>
          </cell>
          <cell r="BF19">
            <v>1.0228000000000002</v>
          </cell>
          <cell r="BG19">
            <v>1.0128000000000001</v>
          </cell>
          <cell r="BH19">
            <v>1.0243</v>
          </cell>
          <cell r="BI19">
            <v>1.0234000000000001</v>
          </cell>
          <cell r="BJ19">
            <v>1.0419</v>
          </cell>
          <cell r="BK19">
            <v>1.1288</v>
          </cell>
          <cell r="BL19">
            <v>1</v>
          </cell>
          <cell r="BM19" t="str">
            <v>ND</v>
          </cell>
          <cell r="BN19">
            <v>1.2299</v>
          </cell>
          <cell r="BO19">
            <v>1.1408</v>
          </cell>
          <cell r="BP19">
            <v>1.1389</v>
          </cell>
          <cell r="BQ19">
            <v>0.96890000000000009</v>
          </cell>
          <cell r="BR19">
            <v>1.0157</v>
          </cell>
          <cell r="BS19">
            <v>1.0268000000000002</v>
          </cell>
          <cell r="BT19">
            <v>1.1107</v>
          </cell>
        </row>
        <row r="20">
          <cell r="C20" t="str">
            <v>Jalisco</v>
          </cell>
          <cell r="D20">
            <v>1.2894000000000001</v>
          </cell>
          <cell r="E20">
            <v>1.2222</v>
          </cell>
          <cell r="F20">
            <v>1.2809000000000001</v>
          </cell>
          <cell r="G20">
            <v>1.248</v>
          </cell>
          <cell r="H20">
            <v>1.0902000000000001</v>
          </cell>
          <cell r="I20">
            <v>1.1781000000000001</v>
          </cell>
          <cell r="J20">
            <v>1.2574000000000001</v>
          </cell>
          <cell r="K20">
            <v>1.1494</v>
          </cell>
          <cell r="L20">
            <v>1.1086</v>
          </cell>
          <cell r="M20">
            <v>1.0318000000000001</v>
          </cell>
          <cell r="N20">
            <v>1.0971</v>
          </cell>
          <cell r="O20">
            <v>1.1566000000000001</v>
          </cell>
          <cell r="P20">
            <v>1.105</v>
          </cell>
          <cell r="Q20">
            <v>1.0578000000000001</v>
          </cell>
          <cell r="R20">
            <v>1.234</v>
          </cell>
          <cell r="S20">
            <v>1.2703</v>
          </cell>
          <cell r="T20">
            <v>1.2857000000000001</v>
          </cell>
          <cell r="U20">
            <v>1.3047</v>
          </cell>
          <cell r="V20">
            <v>1.2854000000000001</v>
          </cell>
          <cell r="W20">
            <v>1.3923000000000001</v>
          </cell>
          <cell r="X20">
            <v>1.3576000000000001</v>
          </cell>
          <cell r="Y20">
            <v>1.3616000000000001</v>
          </cell>
          <cell r="Z20">
            <v>1.3087</v>
          </cell>
          <cell r="AA20">
            <v>1.3385</v>
          </cell>
          <cell r="AB20">
            <v>1.3041</v>
          </cell>
          <cell r="AC20">
            <v>1.3088</v>
          </cell>
          <cell r="AD20">
            <v>1.3452000000000002</v>
          </cell>
          <cell r="AE20">
            <v>1.2936000000000001</v>
          </cell>
          <cell r="AF20">
            <v>1.2056</v>
          </cell>
          <cell r="AG20">
            <v>1.1869000000000001</v>
          </cell>
          <cell r="AH20">
            <v>1.2895000000000001</v>
          </cell>
          <cell r="AI20">
            <v>1.3725000000000001</v>
          </cell>
          <cell r="AJ20">
            <v>1.3106</v>
          </cell>
          <cell r="AK20">
            <v>1.2751000000000001</v>
          </cell>
          <cell r="AL20">
            <v>1.3356000000000001</v>
          </cell>
          <cell r="AM20">
            <v>1.3635000000000002</v>
          </cell>
          <cell r="AN20">
            <v>1.3362000000000001</v>
          </cell>
          <cell r="AO20">
            <v>1.3047</v>
          </cell>
          <cell r="AP20">
            <v>1.2692000000000001</v>
          </cell>
          <cell r="AQ20">
            <v>1.4102000000000001</v>
          </cell>
          <cell r="AR20">
            <v>1.4017000000000002</v>
          </cell>
          <cell r="AS20">
            <v>1.3036000000000001</v>
          </cell>
          <cell r="AT20">
            <v>1.3147</v>
          </cell>
          <cell r="AU20">
            <v>1.2647000000000002</v>
          </cell>
          <cell r="AV20">
            <v>1.2254</v>
          </cell>
          <cell r="AW20">
            <v>1.2281</v>
          </cell>
          <cell r="AX20">
            <v>1.1914</v>
          </cell>
          <cell r="AY20">
            <v>1.1844000000000001</v>
          </cell>
          <cell r="AZ20">
            <v>0.99020000000000008</v>
          </cell>
          <cell r="BA20">
            <v>1.0728</v>
          </cell>
          <cell r="BB20">
            <v>1.0789</v>
          </cell>
          <cell r="BC20">
            <v>1.1357000000000002</v>
          </cell>
          <cell r="BD20">
            <v>1.0485</v>
          </cell>
          <cell r="BE20">
            <v>1.1220000000000001</v>
          </cell>
          <cell r="BF20">
            <v>1.0940000000000001</v>
          </cell>
          <cell r="BG20">
            <v>1.1735</v>
          </cell>
          <cell r="BH20">
            <v>1.0859000000000001</v>
          </cell>
          <cell r="BI20">
            <v>1.1279000000000001</v>
          </cell>
          <cell r="BJ20">
            <v>1.1249</v>
          </cell>
          <cell r="BK20">
            <v>1.0786</v>
          </cell>
          <cell r="BL20">
            <v>1</v>
          </cell>
          <cell r="BM20" t="str">
            <v>ND</v>
          </cell>
          <cell r="BN20">
            <v>1.2107000000000001</v>
          </cell>
          <cell r="BO20">
            <v>1.0874000000000001</v>
          </cell>
          <cell r="BP20">
            <v>1.1041000000000001</v>
          </cell>
          <cell r="BQ20">
            <v>1.0286</v>
          </cell>
          <cell r="BR20">
            <v>1.1307</v>
          </cell>
          <cell r="BS20">
            <v>1.0767</v>
          </cell>
          <cell r="BT20">
            <v>1.0385</v>
          </cell>
        </row>
        <row r="21">
          <cell r="C21" t="str">
            <v>México</v>
          </cell>
          <cell r="D21">
            <v>0.9769000000000001</v>
          </cell>
          <cell r="E21">
            <v>1.0125</v>
          </cell>
          <cell r="F21">
            <v>0.93520000000000003</v>
          </cell>
          <cell r="G21">
            <v>0.92210000000000003</v>
          </cell>
          <cell r="H21">
            <v>0.87360000000000004</v>
          </cell>
          <cell r="I21">
            <v>0.81880000000000008</v>
          </cell>
          <cell r="J21">
            <v>0.87020000000000008</v>
          </cell>
          <cell r="K21">
            <v>0.90760000000000007</v>
          </cell>
          <cell r="L21">
            <v>0.94620000000000004</v>
          </cell>
          <cell r="M21">
            <v>0.87170000000000003</v>
          </cell>
          <cell r="N21">
            <v>0.91260000000000008</v>
          </cell>
          <cell r="O21">
            <v>0.9264</v>
          </cell>
          <cell r="P21">
            <v>0.97840000000000005</v>
          </cell>
          <cell r="Q21">
            <v>0.97110000000000007</v>
          </cell>
          <cell r="R21">
            <v>0.98910000000000009</v>
          </cell>
          <cell r="S21">
            <v>1.0090000000000001</v>
          </cell>
          <cell r="T21">
            <v>1.0010000000000001</v>
          </cell>
          <cell r="U21">
            <v>1.0389000000000002</v>
          </cell>
          <cell r="V21">
            <v>0.99820000000000009</v>
          </cell>
          <cell r="W21">
            <v>1.0175000000000001</v>
          </cell>
          <cell r="X21">
            <v>1.0327999999999999</v>
          </cell>
          <cell r="Y21">
            <v>0.95090000000000008</v>
          </cell>
          <cell r="Z21">
            <v>0.95490000000000008</v>
          </cell>
          <cell r="AA21">
            <v>0.97130000000000005</v>
          </cell>
          <cell r="AB21">
            <v>0.92710000000000004</v>
          </cell>
          <cell r="AC21">
            <v>0.92549999999999999</v>
          </cell>
          <cell r="AD21">
            <v>0.89319999999999999</v>
          </cell>
          <cell r="AE21">
            <v>0.9859</v>
          </cell>
          <cell r="AF21">
            <v>1.0098</v>
          </cell>
          <cell r="AG21">
            <v>0.94950000000000001</v>
          </cell>
          <cell r="AH21">
            <v>1.0061</v>
          </cell>
          <cell r="AI21">
            <v>1.0733000000000001</v>
          </cell>
          <cell r="AJ21">
            <v>1.0523</v>
          </cell>
          <cell r="AK21">
            <v>1.0880000000000001</v>
          </cell>
          <cell r="AL21">
            <v>1.1105</v>
          </cell>
          <cell r="AM21">
            <v>1.0742</v>
          </cell>
          <cell r="AN21">
            <v>1.0979000000000001</v>
          </cell>
          <cell r="AO21">
            <v>1.1061000000000001</v>
          </cell>
          <cell r="AP21">
            <v>1.1113999999999999</v>
          </cell>
          <cell r="AQ21">
            <v>1.1833</v>
          </cell>
          <cell r="AR21">
            <v>1.1296000000000002</v>
          </cell>
          <cell r="AS21">
            <v>1.2048000000000001</v>
          </cell>
          <cell r="AT21">
            <v>1.2173</v>
          </cell>
          <cell r="AU21">
            <v>1.2171000000000001</v>
          </cell>
          <cell r="AV21">
            <v>1.1986000000000001</v>
          </cell>
          <cell r="AW21">
            <v>1.1191</v>
          </cell>
          <cell r="AX21">
            <v>1.0969</v>
          </cell>
          <cell r="AY21">
            <v>1.1076000000000001</v>
          </cell>
          <cell r="AZ21">
            <v>1.0518000000000001</v>
          </cell>
          <cell r="BA21">
            <v>1.1489</v>
          </cell>
          <cell r="BB21">
            <v>1.1202000000000001</v>
          </cell>
          <cell r="BC21">
            <v>1.1306</v>
          </cell>
          <cell r="BD21">
            <v>1.0855000000000001</v>
          </cell>
          <cell r="BE21">
            <v>1.0802</v>
          </cell>
          <cell r="BF21">
            <v>1.0645</v>
          </cell>
          <cell r="BG21">
            <v>1.1016000000000001</v>
          </cell>
          <cell r="BH21">
            <v>1.0723</v>
          </cell>
          <cell r="BI21">
            <v>1.0379</v>
          </cell>
          <cell r="BJ21">
            <v>1.1521000000000001</v>
          </cell>
          <cell r="BK21">
            <v>1.1028</v>
          </cell>
          <cell r="BL21">
            <v>1</v>
          </cell>
          <cell r="BM21" t="str">
            <v>ND</v>
          </cell>
          <cell r="BN21">
            <v>1.3737000000000001</v>
          </cell>
          <cell r="BO21">
            <v>1.2367000000000001</v>
          </cell>
          <cell r="BP21">
            <v>1.2342</v>
          </cell>
          <cell r="BQ21">
            <v>1.1443000000000001</v>
          </cell>
          <cell r="BR21">
            <v>1.1294999999999999</v>
          </cell>
          <cell r="BS21">
            <v>1.1122000000000001</v>
          </cell>
          <cell r="BT21">
            <v>1.0297000000000001</v>
          </cell>
        </row>
        <row r="22">
          <cell r="C22" t="str">
            <v>Michoacán de Ocampo</v>
          </cell>
          <cell r="D22">
            <v>1.3607</v>
          </cell>
          <cell r="E22">
            <v>1.3162</v>
          </cell>
          <cell r="F22">
            <v>1.4333</v>
          </cell>
          <cell r="G22">
            <v>1.2994000000000001</v>
          </cell>
          <cell r="H22">
            <v>1.4204000000000001</v>
          </cell>
          <cell r="I22">
            <v>1.2523</v>
          </cell>
          <cell r="J22">
            <v>1.2565</v>
          </cell>
          <cell r="K22">
            <v>1.2839</v>
          </cell>
          <cell r="L22">
            <v>1.2733000000000001</v>
          </cell>
          <cell r="M22">
            <v>1.2653000000000001</v>
          </cell>
          <cell r="N22">
            <v>1.2581</v>
          </cell>
          <cell r="O22">
            <v>1.3156000000000001</v>
          </cell>
          <cell r="P22">
            <v>1.3266</v>
          </cell>
          <cell r="Q22">
            <v>1.2332000000000001</v>
          </cell>
          <cell r="R22">
            <v>1.3172000000000001</v>
          </cell>
          <cell r="S22">
            <v>1.2973000000000001</v>
          </cell>
          <cell r="T22">
            <v>1.1859</v>
          </cell>
          <cell r="U22">
            <v>1.3090000000000002</v>
          </cell>
          <cell r="V22">
            <v>1.3415000000000001</v>
          </cell>
          <cell r="W22">
            <v>1.2056</v>
          </cell>
          <cell r="X22">
            <v>1.3606</v>
          </cell>
          <cell r="Y22">
            <v>1.3181</v>
          </cell>
          <cell r="Z22">
            <v>1.2654000000000001</v>
          </cell>
          <cell r="AA22">
            <v>1.3408</v>
          </cell>
          <cell r="AB22">
            <v>1.2695000000000001</v>
          </cell>
          <cell r="AC22">
            <v>1.2126000000000001</v>
          </cell>
          <cell r="AD22">
            <v>1.2265000000000001</v>
          </cell>
          <cell r="AE22">
            <v>1.2329000000000001</v>
          </cell>
          <cell r="AF22">
            <v>1.2388000000000001</v>
          </cell>
          <cell r="AG22">
            <v>1.1712</v>
          </cell>
          <cell r="AH22">
            <v>1.2871000000000001</v>
          </cell>
          <cell r="AI22">
            <v>1.4645000000000001</v>
          </cell>
          <cell r="AJ22">
            <v>1.2531000000000001</v>
          </cell>
          <cell r="AK22">
            <v>1.3684000000000001</v>
          </cell>
          <cell r="AL22">
            <v>1.5056</v>
          </cell>
          <cell r="AM22">
            <v>1.5274000000000001</v>
          </cell>
          <cell r="AN22">
            <v>1.4245000000000001</v>
          </cell>
          <cell r="AO22">
            <v>1.4505000000000001</v>
          </cell>
          <cell r="AP22">
            <v>1.5109000000000001</v>
          </cell>
          <cell r="AQ22">
            <v>1.4885000000000002</v>
          </cell>
          <cell r="AR22">
            <v>1.4518</v>
          </cell>
          <cell r="AS22">
            <v>1.3957000000000002</v>
          </cell>
          <cell r="AT22">
            <v>1.4520000000000002</v>
          </cell>
          <cell r="AU22">
            <v>1.423</v>
          </cell>
          <cell r="AV22">
            <v>1.3972</v>
          </cell>
          <cell r="AW22">
            <v>1.3322000000000001</v>
          </cell>
          <cell r="AX22">
            <v>1.3412000000000002</v>
          </cell>
          <cell r="AY22">
            <v>1.4080000000000001</v>
          </cell>
          <cell r="AZ22">
            <v>1.2543</v>
          </cell>
          <cell r="BA22">
            <v>1.369</v>
          </cell>
          <cell r="BB22">
            <v>1.4057000000000002</v>
          </cell>
          <cell r="BC22">
            <v>1.2982</v>
          </cell>
          <cell r="BD22">
            <v>1.2710000000000001</v>
          </cell>
          <cell r="BE22">
            <v>1.1903000000000001</v>
          </cell>
          <cell r="BF22">
            <v>1.2157</v>
          </cell>
          <cell r="BG22">
            <v>1.2237</v>
          </cell>
          <cell r="BH22">
            <v>1.1312</v>
          </cell>
          <cell r="BI22">
            <v>1.1757</v>
          </cell>
          <cell r="BJ22">
            <v>1.1561000000000001</v>
          </cell>
          <cell r="BK22">
            <v>1.1669</v>
          </cell>
          <cell r="BL22">
            <v>1</v>
          </cell>
          <cell r="BM22" t="str">
            <v>ND</v>
          </cell>
          <cell r="BN22">
            <v>1.1811</v>
          </cell>
          <cell r="BO22">
            <v>1.1481000000000001</v>
          </cell>
          <cell r="BP22">
            <v>1.2161</v>
          </cell>
          <cell r="BQ22">
            <v>1.1140000000000001</v>
          </cell>
          <cell r="BR22">
            <v>1.1693</v>
          </cell>
          <cell r="BS22">
            <v>1.1966000000000001</v>
          </cell>
          <cell r="BT22">
            <v>1.1105</v>
          </cell>
        </row>
        <row r="23">
          <cell r="C23" t="str">
            <v>Morelos</v>
          </cell>
          <cell r="D23">
            <v>0.88330000000000009</v>
          </cell>
          <cell r="E23">
            <v>0.90300000000000002</v>
          </cell>
          <cell r="F23">
            <v>0.91050000000000009</v>
          </cell>
          <cell r="G23">
            <v>0.82080000000000009</v>
          </cell>
          <cell r="H23">
            <v>0.81180000000000008</v>
          </cell>
          <cell r="I23">
            <v>0.8105</v>
          </cell>
          <cell r="J23">
            <v>0.73850000000000005</v>
          </cell>
          <cell r="K23">
            <v>0.75719999999999998</v>
          </cell>
          <cell r="L23">
            <v>0.79580000000000006</v>
          </cell>
          <cell r="M23">
            <v>0.75260000000000005</v>
          </cell>
          <cell r="N23">
            <v>0.76900000000000002</v>
          </cell>
          <cell r="O23">
            <v>0.86160000000000003</v>
          </cell>
          <cell r="P23">
            <v>0.83410000000000006</v>
          </cell>
          <cell r="Q23">
            <v>0.85570000000000002</v>
          </cell>
          <cell r="R23">
            <v>0.87720000000000009</v>
          </cell>
          <cell r="S23">
            <v>0.9506</v>
          </cell>
          <cell r="T23">
            <v>0.9749000000000001</v>
          </cell>
          <cell r="U23">
            <v>0.92380000000000007</v>
          </cell>
          <cell r="V23">
            <v>0.92360000000000009</v>
          </cell>
          <cell r="W23">
            <v>0.94420000000000004</v>
          </cell>
          <cell r="X23">
            <v>0.89980000000000004</v>
          </cell>
          <cell r="Y23">
            <v>0.8952</v>
          </cell>
          <cell r="Z23">
            <v>0.86399999999999999</v>
          </cell>
          <cell r="AA23">
            <v>0.9487000000000001</v>
          </cell>
          <cell r="AB23">
            <v>0.97010000000000007</v>
          </cell>
          <cell r="AC23">
            <v>0.93370000000000009</v>
          </cell>
          <cell r="AD23">
            <v>0.90960000000000008</v>
          </cell>
          <cell r="AE23">
            <v>0.97989999999999999</v>
          </cell>
          <cell r="AF23">
            <v>0.91370000000000007</v>
          </cell>
          <cell r="AG23">
            <v>0.92220000000000002</v>
          </cell>
          <cell r="AH23">
            <v>1.0467</v>
          </cell>
          <cell r="AI23">
            <v>1.012</v>
          </cell>
          <cell r="AJ23">
            <v>1.0636000000000001</v>
          </cell>
          <cell r="AK23">
            <v>0.99870000000000003</v>
          </cell>
          <cell r="AL23">
            <v>1.0523</v>
          </cell>
          <cell r="AM23">
            <v>1.0833000000000002</v>
          </cell>
          <cell r="AN23">
            <v>1.0911999999999999</v>
          </cell>
          <cell r="AO23">
            <v>1.0898000000000001</v>
          </cell>
          <cell r="AP23">
            <v>1.1546000000000001</v>
          </cell>
          <cell r="AQ23">
            <v>1.1748000000000001</v>
          </cell>
          <cell r="AR23">
            <v>1.0966</v>
          </cell>
          <cell r="AS23">
            <v>1.1257000000000001</v>
          </cell>
          <cell r="AT23">
            <v>1.1692</v>
          </cell>
          <cell r="AU23">
            <v>1.2205000000000001</v>
          </cell>
          <cell r="AV23">
            <v>1.1466000000000001</v>
          </cell>
          <cell r="AW23">
            <v>1.1282000000000001</v>
          </cell>
          <cell r="AX23">
            <v>1.1094000000000002</v>
          </cell>
          <cell r="AY23">
            <v>1.1251</v>
          </cell>
          <cell r="AZ23">
            <v>1.0533000000000001</v>
          </cell>
          <cell r="BA23">
            <v>1.1025</v>
          </cell>
          <cell r="BB23">
            <v>1.1217000000000001</v>
          </cell>
          <cell r="BC23">
            <v>1.1333</v>
          </cell>
          <cell r="BD23">
            <v>1.1781000000000001</v>
          </cell>
          <cell r="BE23">
            <v>1.1498000000000002</v>
          </cell>
          <cell r="BF23">
            <v>1.2027000000000001</v>
          </cell>
          <cell r="BG23">
            <v>1.1987000000000001</v>
          </cell>
          <cell r="BH23">
            <v>1.1945000000000001</v>
          </cell>
          <cell r="BI23">
            <v>1.1938</v>
          </cell>
          <cell r="BJ23">
            <v>1.1665000000000001</v>
          </cell>
          <cell r="BK23">
            <v>1.1160000000000001</v>
          </cell>
          <cell r="BL23">
            <v>1</v>
          </cell>
          <cell r="BM23" t="str">
            <v>ND</v>
          </cell>
          <cell r="BN23">
            <v>1.137</v>
          </cell>
          <cell r="BO23">
            <v>1.0934000000000001</v>
          </cell>
          <cell r="BP23">
            <v>1.0877000000000001</v>
          </cell>
          <cell r="BQ23">
            <v>1.0444</v>
          </cell>
          <cell r="BR23">
            <v>1.0563</v>
          </cell>
          <cell r="BS23">
            <v>1.1004</v>
          </cell>
          <cell r="BT23">
            <v>1.0916000000000001</v>
          </cell>
        </row>
        <row r="24">
          <cell r="C24" t="str">
            <v>Nayarit</v>
          </cell>
          <cell r="D24">
            <v>1.0933000000000002</v>
          </cell>
          <cell r="E24">
            <v>1.1950000000000001</v>
          </cell>
          <cell r="F24">
            <v>1.1863000000000001</v>
          </cell>
          <cell r="G24">
            <v>1.1061000000000001</v>
          </cell>
          <cell r="H24">
            <v>1.0835000000000001</v>
          </cell>
          <cell r="I24">
            <v>1.0201</v>
          </cell>
          <cell r="J24">
            <v>1.0632000000000001</v>
          </cell>
          <cell r="K24">
            <v>0.99660000000000004</v>
          </cell>
          <cell r="L24">
            <v>1.0453000000000001</v>
          </cell>
          <cell r="M24">
            <v>1.0116000000000001</v>
          </cell>
          <cell r="N24">
            <v>1.0588</v>
          </cell>
          <cell r="O24">
            <v>0.98430000000000006</v>
          </cell>
          <cell r="P24">
            <v>0.99110000000000009</v>
          </cell>
          <cell r="Q24">
            <v>0.96190000000000009</v>
          </cell>
          <cell r="R24">
            <v>1.0780000000000001</v>
          </cell>
          <cell r="S24">
            <v>1.0147000000000002</v>
          </cell>
          <cell r="T24">
            <v>0.95990000000000009</v>
          </cell>
          <cell r="U24">
            <v>0.98230000000000006</v>
          </cell>
          <cell r="V24">
            <v>1.0856000000000001</v>
          </cell>
          <cell r="W24">
            <v>1.07</v>
          </cell>
          <cell r="X24">
            <v>1.1208</v>
          </cell>
          <cell r="Y24">
            <v>1.01</v>
          </cell>
          <cell r="Z24">
            <v>1.0602</v>
          </cell>
          <cell r="AA24">
            <v>1.0264</v>
          </cell>
          <cell r="AB24">
            <v>1.0279</v>
          </cell>
          <cell r="AC24">
            <v>1.071</v>
          </cell>
          <cell r="AD24">
            <v>1.1804000000000001</v>
          </cell>
          <cell r="AE24">
            <v>1.1133999999999999</v>
          </cell>
          <cell r="AF24">
            <v>1.1353</v>
          </cell>
          <cell r="AG24">
            <v>1.1386000000000001</v>
          </cell>
          <cell r="AH24">
            <v>1.2363</v>
          </cell>
          <cell r="AI24">
            <v>1.2046000000000001</v>
          </cell>
          <cell r="AJ24">
            <v>1.0895000000000001</v>
          </cell>
          <cell r="AK24">
            <v>1.1563000000000001</v>
          </cell>
          <cell r="AL24">
            <v>1.1995</v>
          </cell>
          <cell r="AM24">
            <v>1.1200000000000001</v>
          </cell>
          <cell r="AN24">
            <v>1.0736000000000001</v>
          </cell>
          <cell r="AO24">
            <v>1.1701000000000001</v>
          </cell>
          <cell r="AP24">
            <v>1.1869000000000001</v>
          </cell>
          <cell r="AQ24">
            <v>1.226</v>
          </cell>
          <cell r="AR24">
            <v>1.2062000000000002</v>
          </cell>
          <cell r="AS24">
            <v>1.1721000000000001</v>
          </cell>
          <cell r="AT24">
            <v>1.2372000000000001</v>
          </cell>
          <cell r="AU24">
            <v>1.1822000000000001</v>
          </cell>
          <cell r="AV24">
            <v>1.1348</v>
          </cell>
          <cell r="AW24">
            <v>1.1444000000000001</v>
          </cell>
          <cell r="AX24">
            <v>1.1178000000000001</v>
          </cell>
          <cell r="AY24">
            <v>1.0633000000000001</v>
          </cell>
          <cell r="AZ24">
            <v>1.0492000000000001</v>
          </cell>
          <cell r="BA24">
            <v>1.0723</v>
          </cell>
          <cell r="BB24">
            <v>1.1543000000000001</v>
          </cell>
          <cell r="BC24">
            <v>1.0324</v>
          </cell>
          <cell r="BD24">
            <v>0.99890000000000001</v>
          </cell>
          <cell r="BE24">
            <v>1.0004999999999999</v>
          </cell>
          <cell r="BF24">
            <v>1.0803</v>
          </cell>
          <cell r="BG24">
            <v>1.1177000000000001</v>
          </cell>
          <cell r="BH24">
            <v>1.0694000000000001</v>
          </cell>
          <cell r="BI24">
            <v>1.0698000000000001</v>
          </cell>
          <cell r="BJ24">
            <v>1.1077000000000001</v>
          </cell>
          <cell r="BK24">
            <v>1.1294999999999999</v>
          </cell>
          <cell r="BL24">
            <v>1</v>
          </cell>
          <cell r="BM24" t="str">
            <v>ND</v>
          </cell>
          <cell r="BN24">
            <v>1.2033</v>
          </cell>
          <cell r="BO24">
            <v>1.0441</v>
          </cell>
          <cell r="BP24">
            <v>0.88900000000000001</v>
          </cell>
          <cell r="BQ24">
            <v>0.98930000000000007</v>
          </cell>
          <cell r="BR24">
            <v>1.0139</v>
          </cell>
          <cell r="BS24">
            <v>0.96550000000000002</v>
          </cell>
          <cell r="BT24">
            <v>0.84740000000000004</v>
          </cell>
        </row>
        <row r="25">
          <cell r="C25" t="str">
            <v>Nuevo León</v>
          </cell>
          <cell r="D25">
            <v>0.81110000000000004</v>
          </cell>
          <cell r="E25">
            <v>0.81140000000000001</v>
          </cell>
          <cell r="F25">
            <v>0.81870000000000009</v>
          </cell>
          <cell r="G25">
            <v>0.85570000000000002</v>
          </cell>
          <cell r="H25">
            <v>0.76360000000000006</v>
          </cell>
          <cell r="I25">
            <v>0.77370000000000005</v>
          </cell>
          <cell r="J25">
            <v>0.81459999999999999</v>
          </cell>
          <cell r="K25">
            <v>0.75800000000000001</v>
          </cell>
          <cell r="L25">
            <v>0.79260000000000008</v>
          </cell>
          <cell r="M25">
            <v>0.67870000000000008</v>
          </cell>
          <cell r="N25">
            <v>0.71489999999999998</v>
          </cell>
          <cell r="O25">
            <v>0.79749999999999999</v>
          </cell>
          <cell r="P25">
            <v>0.86930000000000007</v>
          </cell>
          <cell r="Q25">
            <v>0.86860000000000004</v>
          </cell>
          <cell r="R25">
            <v>0.90900000000000003</v>
          </cell>
          <cell r="S25">
            <v>1.0057</v>
          </cell>
          <cell r="T25">
            <v>1.1006</v>
          </cell>
          <cell r="U25">
            <v>1.1891</v>
          </cell>
          <cell r="V25">
            <v>1.2356</v>
          </cell>
          <cell r="W25">
            <v>1.1206</v>
          </cell>
          <cell r="X25">
            <v>1.1458000000000002</v>
          </cell>
          <cell r="Y25">
            <v>1.0844</v>
          </cell>
          <cell r="Z25">
            <v>1.2293000000000001</v>
          </cell>
          <cell r="AA25">
            <v>1.2190000000000001</v>
          </cell>
          <cell r="AB25">
            <v>1.2090000000000001</v>
          </cell>
          <cell r="AC25">
            <v>1.204</v>
          </cell>
          <cell r="AD25">
            <v>1.242</v>
          </cell>
          <cell r="AE25">
            <v>1.3078000000000001</v>
          </cell>
          <cell r="AF25">
            <v>1.2789000000000001</v>
          </cell>
          <cell r="AG25">
            <v>1.2290000000000001</v>
          </cell>
          <cell r="AH25">
            <v>1.4141000000000001</v>
          </cell>
          <cell r="AI25">
            <v>1.4409000000000001</v>
          </cell>
          <cell r="AJ25">
            <v>1.4267000000000001</v>
          </cell>
          <cell r="AK25">
            <v>1.2674000000000001</v>
          </cell>
          <cell r="AL25">
            <v>1.4446000000000001</v>
          </cell>
          <cell r="AM25">
            <v>1.4012</v>
          </cell>
          <cell r="AN25">
            <v>1.4506000000000001</v>
          </cell>
          <cell r="AO25">
            <v>1.4396</v>
          </cell>
          <cell r="AP25">
            <v>1.3786</v>
          </cell>
          <cell r="AQ25">
            <v>1.4564000000000001</v>
          </cell>
          <cell r="AR25">
            <v>1.4972000000000001</v>
          </cell>
          <cell r="AS25">
            <v>1.4996</v>
          </cell>
          <cell r="AT25">
            <v>1.2674000000000001</v>
          </cell>
          <cell r="AU25">
            <v>1.2988</v>
          </cell>
          <cell r="AV25">
            <v>1.3596000000000001</v>
          </cell>
          <cell r="AW25">
            <v>1.3014000000000001</v>
          </cell>
          <cell r="AX25">
            <v>1.1944000000000001</v>
          </cell>
          <cell r="AY25">
            <v>1.1576</v>
          </cell>
          <cell r="AZ25">
            <v>1.1637999999999999</v>
          </cell>
          <cell r="BA25">
            <v>1.2595000000000001</v>
          </cell>
          <cell r="BB25">
            <v>1.2459</v>
          </cell>
          <cell r="BC25">
            <v>1.2316</v>
          </cell>
          <cell r="BD25">
            <v>1.2670000000000001</v>
          </cell>
          <cell r="BE25">
            <v>1.1775</v>
          </cell>
          <cell r="BF25">
            <v>1.1648000000000001</v>
          </cell>
          <cell r="BG25">
            <v>1.2626000000000002</v>
          </cell>
          <cell r="BH25">
            <v>1.2216</v>
          </cell>
          <cell r="BI25">
            <v>1.1631</v>
          </cell>
          <cell r="BJ25">
            <v>1.0868</v>
          </cell>
          <cell r="BK25">
            <v>1.05</v>
          </cell>
          <cell r="BL25">
            <v>1</v>
          </cell>
          <cell r="BM25" t="str">
            <v>ND</v>
          </cell>
          <cell r="BN25">
            <v>1.4205000000000001</v>
          </cell>
          <cell r="BO25">
            <v>1.2047000000000001</v>
          </cell>
          <cell r="BP25">
            <v>1.1921000000000002</v>
          </cell>
          <cell r="BQ25">
            <v>1.1774</v>
          </cell>
          <cell r="BR25">
            <v>1.1225000000000001</v>
          </cell>
          <cell r="BS25">
            <v>1.1438000000000001</v>
          </cell>
          <cell r="BT25">
            <v>1.1303000000000001</v>
          </cell>
        </row>
        <row r="26">
          <cell r="C26" t="str">
            <v>Oaxaca</v>
          </cell>
          <cell r="D26">
            <v>1.0055000000000001</v>
          </cell>
          <cell r="E26">
            <v>1.0518000000000001</v>
          </cell>
          <cell r="F26">
            <v>1.0261</v>
          </cell>
          <cell r="G26">
            <v>0.99099999999999999</v>
          </cell>
          <cell r="H26">
            <v>1.0502</v>
          </cell>
          <cell r="I26">
            <v>0.98420000000000007</v>
          </cell>
          <cell r="J26">
            <v>0.99360000000000004</v>
          </cell>
          <cell r="K26">
            <v>1.0369000000000002</v>
          </cell>
          <cell r="L26">
            <v>1.0421</v>
          </cell>
          <cell r="M26">
            <v>0.99410000000000009</v>
          </cell>
          <cell r="N26">
            <v>0.99140000000000006</v>
          </cell>
          <cell r="O26">
            <v>1.0232000000000001</v>
          </cell>
          <cell r="P26">
            <v>0.98520000000000008</v>
          </cell>
          <cell r="Q26">
            <v>0.95410000000000006</v>
          </cell>
          <cell r="R26">
            <v>1.0269000000000001</v>
          </cell>
          <cell r="S26">
            <v>1.0459000000000001</v>
          </cell>
          <cell r="T26">
            <v>1.0051000000000001</v>
          </cell>
          <cell r="U26">
            <v>1.0676000000000001</v>
          </cell>
          <cell r="V26">
            <v>1.0505</v>
          </cell>
          <cell r="W26">
            <v>1.0742</v>
          </cell>
          <cell r="X26">
            <v>1.0511000000000001</v>
          </cell>
          <cell r="Y26">
            <v>1.0511000000000001</v>
          </cell>
          <cell r="Z26">
            <v>1.0865</v>
          </cell>
          <cell r="AA26">
            <v>1.0617000000000001</v>
          </cell>
          <cell r="AB26">
            <v>1.0571000000000002</v>
          </cell>
          <cell r="AC26">
            <v>1.0555000000000001</v>
          </cell>
          <cell r="AD26">
            <v>1.0552000000000001</v>
          </cell>
          <cell r="AE26">
            <v>1.0401</v>
          </cell>
          <cell r="AF26">
            <v>1.0231000000000001</v>
          </cell>
          <cell r="AG26">
            <v>1.0143</v>
          </cell>
          <cell r="AH26">
            <v>1.0390000000000001</v>
          </cell>
          <cell r="AI26">
            <v>1.0607</v>
          </cell>
          <cell r="AJ26">
            <v>1.0545</v>
          </cell>
          <cell r="AK26">
            <v>1.0739000000000001</v>
          </cell>
          <cell r="AL26">
            <v>1.0776000000000001</v>
          </cell>
          <cell r="AM26">
            <v>1.1569</v>
          </cell>
          <cell r="AN26">
            <v>1.0865</v>
          </cell>
          <cell r="AO26">
            <v>1.0939000000000001</v>
          </cell>
          <cell r="AP26">
            <v>1.0913000000000002</v>
          </cell>
          <cell r="AQ26">
            <v>1.1388</v>
          </cell>
          <cell r="AR26">
            <v>1.0972999999999999</v>
          </cell>
          <cell r="AS26">
            <v>1.1113</v>
          </cell>
          <cell r="AT26">
            <v>1.0976000000000001</v>
          </cell>
          <cell r="AU26">
            <v>1.052</v>
          </cell>
          <cell r="AV26">
            <v>1.0979000000000001</v>
          </cell>
          <cell r="AW26">
            <v>1.0552000000000001</v>
          </cell>
          <cell r="AX26">
            <v>1.1029</v>
          </cell>
          <cell r="AY26">
            <v>1.0917000000000001</v>
          </cell>
          <cell r="AZ26">
            <v>1.1046</v>
          </cell>
          <cell r="BA26">
            <v>1.1061000000000001</v>
          </cell>
          <cell r="BB26">
            <v>1.1313</v>
          </cell>
          <cell r="BC26">
            <v>1.1355</v>
          </cell>
          <cell r="BD26">
            <v>1.1127</v>
          </cell>
          <cell r="BE26">
            <v>1.0848</v>
          </cell>
          <cell r="BF26">
            <v>1.1233</v>
          </cell>
          <cell r="BG26">
            <v>1.1083000000000001</v>
          </cell>
          <cell r="BH26">
            <v>1.0673000000000001</v>
          </cell>
          <cell r="BI26">
            <v>1.0511000000000001</v>
          </cell>
          <cell r="BJ26">
            <v>1.0677000000000001</v>
          </cell>
          <cell r="BK26">
            <v>1.0576000000000001</v>
          </cell>
          <cell r="BL26">
            <v>1</v>
          </cell>
          <cell r="BM26" t="str">
            <v>ND</v>
          </cell>
          <cell r="BN26">
            <v>1.0695000000000001</v>
          </cell>
          <cell r="BO26">
            <v>0.9971000000000001</v>
          </cell>
          <cell r="BP26">
            <v>1.0026000000000002</v>
          </cell>
          <cell r="BQ26">
            <v>1.0688</v>
          </cell>
          <cell r="BR26">
            <v>1.0824</v>
          </cell>
          <cell r="BS26">
            <v>1.0896000000000001</v>
          </cell>
          <cell r="BT26">
            <v>1.0285</v>
          </cell>
        </row>
        <row r="27">
          <cell r="C27" t="str">
            <v>Puebla</v>
          </cell>
          <cell r="D27">
            <v>1.1597</v>
          </cell>
          <cell r="E27">
            <v>1.22</v>
          </cell>
          <cell r="F27">
            <v>1.1896</v>
          </cell>
          <cell r="G27">
            <v>1.1420000000000001</v>
          </cell>
          <cell r="H27">
            <v>1.1758</v>
          </cell>
          <cell r="I27">
            <v>1.1381000000000001</v>
          </cell>
          <cell r="J27">
            <v>1.1047</v>
          </cell>
          <cell r="K27">
            <v>1.1316000000000002</v>
          </cell>
          <cell r="L27">
            <v>1.1002000000000001</v>
          </cell>
          <cell r="M27">
            <v>1.0822000000000001</v>
          </cell>
          <cell r="N27">
            <v>1.0695000000000001</v>
          </cell>
          <cell r="O27">
            <v>1.1304000000000001</v>
          </cell>
          <cell r="P27">
            <v>1.1886000000000001</v>
          </cell>
          <cell r="Q27">
            <v>1.1231</v>
          </cell>
          <cell r="R27">
            <v>1.1632</v>
          </cell>
          <cell r="S27">
            <v>1.2444</v>
          </cell>
          <cell r="T27">
            <v>1.1814</v>
          </cell>
          <cell r="U27">
            <v>1.2893000000000001</v>
          </cell>
          <cell r="V27">
            <v>1.2614000000000001</v>
          </cell>
          <cell r="W27">
            <v>1.2346000000000001</v>
          </cell>
          <cell r="X27">
            <v>1.2305000000000001</v>
          </cell>
          <cell r="Y27">
            <v>1.2109000000000001</v>
          </cell>
          <cell r="Z27">
            <v>1.0935000000000001</v>
          </cell>
          <cell r="AA27">
            <v>1.2093</v>
          </cell>
          <cell r="AB27">
            <v>1.2330000000000001</v>
          </cell>
          <cell r="AC27">
            <v>1.2112000000000001</v>
          </cell>
          <cell r="AD27">
            <v>1.2805</v>
          </cell>
          <cell r="AE27">
            <v>1.2524</v>
          </cell>
          <cell r="AF27">
            <v>1.1432</v>
          </cell>
          <cell r="AG27">
            <v>1.1901000000000002</v>
          </cell>
          <cell r="AH27">
            <v>1.2549000000000001</v>
          </cell>
          <cell r="AI27">
            <v>1.2535000000000001</v>
          </cell>
          <cell r="AJ27">
            <v>1.1955</v>
          </cell>
          <cell r="AK27">
            <v>1.2974000000000001</v>
          </cell>
          <cell r="AL27">
            <v>1.2724</v>
          </cell>
          <cell r="AM27">
            <v>1.2394000000000001</v>
          </cell>
          <cell r="AN27">
            <v>1.2685</v>
          </cell>
          <cell r="AO27">
            <v>1.2638</v>
          </cell>
          <cell r="AP27">
            <v>1.2786</v>
          </cell>
          <cell r="AQ27">
            <v>1.3039000000000001</v>
          </cell>
          <cell r="AR27">
            <v>1.2549000000000001</v>
          </cell>
          <cell r="AS27">
            <v>1.2861</v>
          </cell>
          <cell r="AT27">
            <v>1.2335</v>
          </cell>
          <cell r="AU27">
            <v>1.2507000000000001</v>
          </cell>
          <cell r="AV27">
            <v>1.2299</v>
          </cell>
          <cell r="AW27">
            <v>1.1884000000000001</v>
          </cell>
          <cell r="AX27">
            <v>1.1627000000000001</v>
          </cell>
          <cell r="AY27">
            <v>1.2012</v>
          </cell>
          <cell r="AZ27">
            <v>1.1930000000000001</v>
          </cell>
          <cell r="BA27">
            <v>1.1620000000000001</v>
          </cell>
          <cell r="BB27">
            <v>1.2429000000000001</v>
          </cell>
          <cell r="BC27">
            <v>1.1733</v>
          </cell>
          <cell r="BD27">
            <v>1.1648000000000001</v>
          </cell>
          <cell r="BE27">
            <v>1.1107</v>
          </cell>
          <cell r="BF27">
            <v>1.1431</v>
          </cell>
          <cell r="BG27">
            <v>1.1159000000000001</v>
          </cell>
          <cell r="BH27">
            <v>1.0836000000000001</v>
          </cell>
          <cell r="BI27">
            <v>1.0877000000000001</v>
          </cell>
          <cell r="BJ27">
            <v>1.0182</v>
          </cell>
          <cell r="BK27">
            <v>1.0763</v>
          </cell>
          <cell r="BL27">
            <v>1</v>
          </cell>
          <cell r="BM27" t="str">
            <v>ND</v>
          </cell>
          <cell r="BN27">
            <v>1.2936000000000001</v>
          </cell>
          <cell r="BO27">
            <v>1.2339</v>
          </cell>
          <cell r="BP27">
            <v>1.1445000000000001</v>
          </cell>
          <cell r="BQ27">
            <v>1.1327</v>
          </cell>
          <cell r="BR27">
            <v>1.171</v>
          </cell>
          <cell r="BS27">
            <v>1.2211000000000001</v>
          </cell>
          <cell r="BT27">
            <v>1.1463000000000001</v>
          </cell>
        </row>
        <row r="28">
          <cell r="C28" t="str">
            <v>Querétaro</v>
          </cell>
          <cell r="D28">
            <v>1.0094000000000001</v>
          </cell>
          <cell r="E28">
            <v>1.0178</v>
          </cell>
          <cell r="F28">
            <v>0.9758</v>
          </cell>
          <cell r="G28">
            <v>0.88100000000000001</v>
          </cell>
          <cell r="H28">
            <v>0.93100000000000005</v>
          </cell>
          <cell r="I28">
            <v>0.87030000000000007</v>
          </cell>
          <cell r="J28">
            <v>0.84789999999999999</v>
          </cell>
          <cell r="K28">
            <v>0.91080000000000005</v>
          </cell>
          <cell r="L28">
            <v>0.9052</v>
          </cell>
          <cell r="M28">
            <v>0.86499999999999999</v>
          </cell>
          <cell r="N28">
            <v>0.89100000000000001</v>
          </cell>
          <cell r="O28">
            <v>0.88919999999999999</v>
          </cell>
          <cell r="P28">
            <v>0.94200000000000006</v>
          </cell>
          <cell r="Q28">
            <v>0.89860000000000007</v>
          </cell>
          <cell r="R28">
            <v>0.91900000000000004</v>
          </cell>
          <cell r="S28">
            <v>0.98030000000000006</v>
          </cell>
          <cell r="T28">
            <v>1.0623</v>
          </cell>
          <cell r="U28">
            <v>1.1568000000000001</v>
          </cell>
          <cell r="V28">
            <v>1.1680000000000001</v>
          </cell>
          <cell r="W28">
            <v>1.1155000000000002</v>
          </cell>
          <cell r="X28">
            <v>1.08</v>
          </cell>
          <cell r="Y28">
            <v>1.0648</v>
          </cell>
          <cell r="Z28">
            <v>1.0559000000000001</v>
          </cell>
          <cell r="AA28">
            <v>1.1738</v>
          </cell>
          <cell r="AB28">
            <v>1.0093000000000001</v>
          </cell>
          <cell r="AC28">
            <v>1.0512000000000001</v>
          </cell>
          <cell r="AD28">
            <v>1.141</v>
          </cell>
          <cell r="AE28">
            <v>1.1398000000000001</v>
          </cell>
          <cell r="AF28">
            <v>1.0326</v>
          </cell>
          <cell r="AG28">
            <v>1.0713000000000001</v>
          </cell>
          <cell r="AH28">
            <v>1.1327</v>
          </cell>
          <cell r="AI28">
            <v>1.2466000000000002</v>
          </cell>
          <cell r="AJ28">
            <v>1.1142000000000001</v>
          </cell>
          <cell r="AK28">
            <v>1.1998</v>
          </cell>
          <cell r="AL28">
            <v>1.1998</v>
          </cell>
          <cell r="AM28">
            <v>1.1815</v>
          </cell>
          <cell r="AN28">
            <v>1.1141000000000001</v>
          </cell>
          <cell r="AO28">
            <v>1.2059</v>
          </cell>
          <cell r="AP28">
            <v>1.2307000000000001</v>
          </cell>
          <cell r="AQ28">
            <v>1.2752000000000001</v>
          </cell>
          <cell r="AR28">
            <v>1.1132</v>
          </cell>
          <cell r="AS28">
            <v>1.2198</v>
          </cell>
          <cell r="AT28">
            <v>1.1425000000000001</v>
          </cell>
          <cell r="AU28">
            <v>1.1222000000000001</v>
          </cell>
          <cell r="AV28">
            <v>1.0468</v>
          </cell>
          <cell r="AW28">
            <v>1.0797000000000001</v>
          </cell>
          <cell r="AX28">
            <v>1.1444000000000001</v>
          </cell>
          <cell r="AY28">
            <v>1.1445000000000001</v>
          </cell>
          <cell r="AZ28">
            <v>1.1153</v>
          </cell>
          <cell r="BA28">
            <v>1.2438</v>
          </cell>
          <cell r="BB28">
            <v>1.2554000000000001</v>
          </cell>
          <cell r="BC28">
            <v>1.2070000000000001</v>
          </cell>
          <cell r="BD28">
            <v>0.9778</v>
          </cell>
          <cell r="BE28">
            <v>1.0483</v>
          </cell>
          <cell r="BF28">
            <v>1.0492000000000001</v>
          </cell>
          <cell r="BG28">
            <v>1.0508</v>
          </cell>
          <cell r="BH28">
            <v>0.9284</v>
          </cell>
          <cell r="BI28">
            <v>1.052</v>
          </cell>
          <cell r="BJ28">
            <v>1.091</v>
          </cell>
          <cell r="BK28">
            <v>1.0629999999999999</v>
          </cell>
          <cell r="BL28">
            <v>1</v>
          </cell>
          <cell r="BM28" t="str">
            <v>ND</v>
          </cell>
          <cell r="BN28">
            <v>1.232</v>
          </cell>
          <cell r="BO28">
            <v>1.0608</v>
          </cell>
          <cell r="BP28">
            <v>1.0729</v>
          </cell>
          <cell r="BQ28">
            <v>1.0724</v>
          </cell>
          <cell r="BR28">
            <v>1.0352000000000001</v>
          </cell>
          <cell r="BS28">
            <v>1.0922000000000001</v>
          </cell>
          <cell r="BT28">
            <v>1.0647</v>
          </cell>
        </row>
        <row r="29">
          <cell r="C29" t="str">
            <v>Quintana Roo</v>
          </cell>
          <cell r="D29">
            <v>0.82190000000000007</v>
          </cell>
          <cell r="E29">
            <v>0.83430000000000004</v>
          </cell>
          <cell r="F29">
            <v>0.84210000000000007</v>
          </cell>
          <cell r="G29">
            <v>0.80430000000000001</v>
          </cell>
          <cell r="H29">
            <v>0.74040000000000006</v>
          </cell>
          <cell r="I29">
            <v>0.71679999999999999</v>
          </cell>
          <cell r="J29">
            <v>0.71010000000000006</v>
          </cell>
          <cell r="K29">
            <v>0.77440000000000009</v>
          </cell>
          <cell r="L29">
            <v>0.68659999999999999</v>
          </cell>
          <cell r="M29">
            <v>0.69540000000000002</v>
          </cell>
          <cell r="N29">
            <v>0.73320000000000007</v>
          </cell>
          <cell r="O29">
            <v>0.71190000000000009</v>
          </cell>
          <cell r="P29">
            <v>0.67959999999999998</v>
          </cell>
          <cell r="Q29">
            <v>0.62180000000000002</v>
          </cell>
          <cell r="R29">
            <v>0.67870000000000008</v>
          </cell>
          <cell r="S29">
            <v>0.80959999999999999</v>
          </cell>
          <cell r="T29">
            <v>0.70620000000000005</v>
          </cell>
          <cell r="U29">
            <v>0.86960000000000004</v>
          </cell>
          <cell r="V29">
            <v>0.90750000000000008</v>
          </cell>
          <cell r="W29">
            <v>0.98740000000000006</v>
          </cell>
          <cell r="X29">
            <v>0.96120000000000005</v>
          </cell>
          <cell r="Y29">
            <v>0.95760000000000001</v>
          </cell>
          <cell r="Z29">
            <v>0.9667</v>
          </cell>
          <cell r="AA29">
            <v>1.0211000000000001</v>
          </cell>
          <cell r="AB29">
            <v>0.98760000000000003</v>
          </cell>
          <cell r="AC29">
            <v>0.99790000000000001</v>
          </cell>
          <cell r="AD29">
            <v>1.0259</v>
          </cell>
          <cell r="AE29">
            <v>1.0214000000000001</v>
          </cell>
          <cell r="AF29">
            <v>0.9900000000000001</v>
          </cell>
          <cell r="AG29">
            <v>1.0276000000000001</v>
          </cell>
          <cell r="AH29">
            <v>1.0199</v>
          </cell>
          <cell r="AI29">
            <v>1.1069</v>
          </cell>
          <cell r="AJ29">
            <v>1.0598000000000001</v>
          </cell>
          <cell r="AK29">
            <v>0.99470000000000003</v>
          </cell>
          <cell r="AL29">
            <v>1.0546</v>
          </cell>
          <cell r="AM29">
            <v>1.1226</v>
          </cell>
          <cell r="AN29">
            <v>1.1288</v>
          </cell>
          <cell r="AO29">
            <v>1.1409</v>
          </cell>
          <cell r="AP29">
            <v>1.1696</v>
          </cell>
          <cell r="AQ29">
            <v>1.2744</v>
          </cell>
          <cell r="AR29">
            <v>1.2347000000000001</v>
          </cell>
          <cell r="AS29">
            <v>1.1894</v>
          </cell>
          <cell r="AT29">
            <v>1.1758</v>
          </cell>
          <cell r="AU29">
            <v>1.123</v>
          </cell>
          <cell r="AV29">
            <v>1.0478000000000001</v>
          </cell>
          <cell r="AW29">
            <v>1.0316000000000001</v>
          </cell>
          <cell r="AX29">
            <v>0.98760000000000003</v>
          </cell>
          <cell r="AY29">
            <v>1.0778000000000001</v>
          </cell>
          <cell r="AZ29">
            <v>1.0161</v>
          </cell>
          <cell r="BA29">
            <v>1.0498000000000001</v>
          </cell>
          <cell r="BB29">
            <v>0.98710000000000009</v>
          </cell>
          <cell r="BC29">
            <v>1.0744</v>
          </cell>
          <cell r="BD29">
            <v>1.0539000000000001</v>
          </cell>
          <cell r="BE29">
            <v>1.0316000000000001</v>
          </cell>
          <cell r="BF29">
            <v>0.96590000000000009</v>
          </cell>
          <cell r="BG29">
            <v>0.95750000000000002</v>
          </cell>
          <cell r="BH29">
            <v>0.93780000000000008</v>
          </cell>
          <cell r="BI29">
            <v>0.95450000000000002</v>
          </cell>
          <cell r="BJ29">
            <v>1.0455000000000001</v>
          </cell>
          <cell r="BK29">
            <v>1.0298</v>
          </cell>
          <cell r="BL29">
            <v>1</v>
          </cell>
          <cell r="BM29" t="str">
            <v>ND</v>
          </cell>
          <cell r="BN29">
            <v>1.8411000000000002</v>
          </cell>
          <cell r="BO29">
            <v>1.5671000000000002</v>
          </cell>
          <cell r="BP29">
            <v>1.4100000000000001</v>
          </cell>
          <cell r="BQ29">
            <v>1.2555000000000001</v>
          </cell>
          <cell r="BR29">
            <v>1.1021000000000001</v>
          </cell>
          <cell r="BS29">
            <v>1.0834000000000001</v>
          </cell>
          <cell r="BT29">
            <v>1.1059000000000001</v>
          </cell>
        </row>
        <row r="30">
          <cell r="C30" t="str">
            <v>San Luis Potosí</v>
          </cell>
          <cell r="D30">
            <v>1.0634000000000001</v>
          </cell>
          <cell r="E30">
            <v>1.0818000000000001</v>
          </cell>
          <cell r="F30">
            <v>1.0871999999999999</v>
          </cell>
          <cell r="G30">
            <v>1.0514000000000001</v>
          </cell>
          <cell r="H30">
            <v>0.99240000000000006</v>
          </cell>
          <cell r="I30">
            <v>0.99170000000000003</v>
          </cell>
          <cell r="J30">
            <v>1.0189000000000001</v>
          </cell>
          <cell r="K30">
            <v>1.0548</v>
          </cell>
          <cell r="L30">
            <v>1.0649</v>
          </cell>
          <cell r="M30">
            <v>1.0403</v>
          </cell>
          <cell r="N30">
            <v>1.0350000000000001</v>
          </cell>
          <cell r="O30">
            <v>1.0743</v>
          </cell>
          <cell r="P30">
            <v>1.0347</v>
          </cell>
          <cell r="Q30">
            <v>1.0617000000000001</v>
          </cell>
          <cell r="R30">
            <v>1.0669</v>
          </cell>
          <cell r="S30">
            <v>1.1533</v>
          </cell>
          <cell r="T30">
            <v>1.1216000000000002</v>
          </cell>
          <cell r="U30">
            <v>1.1171</v>
          </cell>
          <cell r="V30">
            <v>1.1252</v>
          </cell>
          <cell r="W30">
            <v>1.141</v>
          </cell>
          <cell r="X30">
            <v>1.1491</v>
          </cell>
          <cell r="Y30">
            <v>1.1187</v>
          </cell>
          <cell r="Z30">
            <v>1.0897000000000001</v>
          </cell>
          <cell r="AA30">
            <v>1.2073</v>
          </cell>
          <cell r="AB30">
            <v>1.1676</v>
          </cell>
          <cell r="AC30">
            <v>1.1648000000000001</v>
          </cell>
          <cell r="AD30">
            <v>1.2196</v>
          </cell>
          <cell r="AE30">
            <v>1.2468000000000001</v>
          </cell>
          <cell r="AF30">
            <v>1.2283000000000002</v>
          </cell>
          <cell r="AG30">
            <v>1.2291000000000001</v>
          </cell>
          <cell r="AH30">
            <v>1.2675000000000001</v>
          </cell>
          <cell r="AI30">
            <v>1.2468000000000001</v>
          </cell>
          <cell r="AJ30">
            <v>1.2662</v>
          </cell>
          <cell r="AK30">
            <v>1.2191000000000001</v>
          </cell>
          <cell r="AL30">
            <v>1.2132000000000001</v>
          </cell>
          <cell r="AM30">
            <v>1.1824000000000001</v>
          </cell>
          <cell r="AN30">
            <v>1.2315</v>
          </cell>
          <cell r="AO30">
            <v>1.2250000000000001</v>
          </cell>
          <cell r="AP30">
            <v>1.2401</v>
          </cell>
          <cell r="AQ30">
            <v>1.2388000000000001</v>
          </cell>
          <cell r="AR30">
            <v>1.2645</v>
          </cell>
          <cell r="AS30">
            <v>1.2577</v>
          </cell>
          <cell r="AT30">
            <v>1.2856000000000001</v>
          </cell>
          <cell r="AU30">
            <v>1.2097</v>
          </cell>
          <cell r="AV30">
            <v>1.2374000000000001</v>
          </cell>
          <cell r="AW30">
            <v>1.2490000000000001</v>
          </cell>
          <cell r="AX30">
            <v>1.1187</v>
          </cell>
          <cell r="AY30">
            <v>1.2345000000000002</v>
          </cell>
          <cell r="AZ30">
            <v>1.1464000000000001</v>
          </cell>
          <cell r="BA30">
            <v>1.0915000000000001</v>
          </cell>
          <cell r="BB30">
            <v>1.0728</v>
          </cell>
          <cell r="BC30">
            <v>1.0881000000000001</v>
          </cell>
          <cell r="BD30">
            <v>1.1157000000000001</v>
          </cell>
          <cell r="BE30">
            <v>1.0151000000000001</v>
          </cell>
          <cell r="BF30">
            <v>1.0642</v>
          </cell>
          <cell r="BG30">
            <v>1.0592000000000001</v>
          </cell>
          <cell r="BH30">
            <v>1.1040000000000001</v>
          </cell>
          <cell r="BI30">
            <v>1.0524</v>
          </cell>
          <cell r="BJ30">
            <v>1.0508999999999999</v>
          </cell>
          <cell r="BK30">
            <v>1.0402</v>
          </cell>
          <cell r="BL30">
            <v>1</v>
          </cell>
          <cell r="BM30" t="str">
            <v>ND</v>
          </cell>
          <cell r="BN30">
            <v>1.1096000000000001</v>
          </cell>
          <cell r="BO30">
            <v>1.0246</v>
          </cell>
          <cell r="BP30">
            <v>1.0571000000000002</v>
          </cell>
          <cell r="BQ30">
            <v>0.98830000000000007</v>
          </cell>
          <cell r="BR30">
            <v>0.99220000000000008</v>
          </cell>
          <cell r="BS30">
            <v>0.95480000000000009</v>
          </cell>
          <cell r="BT30">
            <v>0.93080000000000007</v>
          </cell>
        </row>
        <row r="31">
          <cell r="C31" t="str">
            <v>Sinaloa</v>
          </cell>
          <cell r="D31">
            <v>0.96320000000000006</v>
          </cell>
          <cell r="E31">
            <v>1.0860000000000001</v>
          </cell>
          <cell r="F31">
            <v>1.1212</v>
          </cell>
          <cell r="G31">
            <v>0.97330000000000005</v>
          </cell>
          <cell r="H31">
            <v>0.84360000000000002</v>
          </cell>
          <cell r="I31">
            <v>0.92230000000000001</v>
          </cell>
          <cell r="J31">
            <v>1.0033000000000001</v>
          </cell>
          <cell r="K31">
            <v>0.94630000000000003</v>
          </cell>
          <cell r="L31">
            <v>0.9195000000000001</v>
          </cell>
          <cell r="M31">
            <v>0.89700000000000002</v>
          </cell>
          <cell r="N31">
            <v>0.93670000000000009</v>
          </cell>
          <cell r="O31">
            <v>0.93959999999999999</v>
          </cell>
          <cell r="P31">
            <v>0.90490000000000004</v>
          </cell>
          <cell r="Q31">
            <v>0.9042</v>
          </cell>
          <cell r="R31">
            <v>1.0362</v>
          </cell>
          <cell r="S31">
            <v>0.9961000000000001</v>
          </cell>
          <cell r="T31">
            <v>1.0138</v>
          </cell>
          <cell r="U31">
            <v>1.0657000000000001</v>
          </cell>
          <cell r="V31">
            <v>1.1720000000000002</v>
          </cell>
          <cell r="W31">
            <v>0.96740000000000004</v>
          </cell>
          <cell r="X31">
            <v>0.99440000000000006</v>
          </cell>
          <cell r="Y31">
            <v>1.0057</v>
          </cell>
          <cell r="Z31">
            <v>1.1383000000000001</v>
          </cell>
          <cell r="AA31">
            <v>1.1674</v>
          </cell>
          <cell r="AB31">
            <v>1.0218</v>
          </cell>
          <cell r="AC31">
            <v>1.1560000000000001</v>
          </cell>
          <cell r="AD31">
            <v>1.2427000000000001</v>
          </cell>
          <cell r="AE31">
            <v>1.2295</v>
          </cell>
          <cell r="AF31">
            <v>1.0724</v>
          </cell>
          <cell r="AG31">
            <v>1.1918</v>
          </cell>
          <cell r="AH31">
            <v>1.3405</v>
          </cell>
          <cell r="AI31">
            <v>1.1140000000000001</v>
          </cell>
          <cell r="AJ31">
            <v>1.1199000000000001</v>
          </cell>
          <cell r="AK31">
            <v>1.1802000000000001</v>
          </cell>
          <cell r="AL31">
            <v>1.2718</v>
          </cell>
          <cell r="AM31">
            <v>1.1792</v>
          </cell>
          <cell r="AN31">
            <v>1.1639000000000002</v>
          </cell>
          <cell r="AO31">
            <v>1.3659000000000001</v>
          </cell>
          <cell r="AP31">
            <v>1.3657000000000001</v>
          </cell>
          <cell r="AQ31">
            <v>1.2163000000000002</v>
          </cell>
          <cell r="AR31">
            <v>1.085</v>
          </cell>
          <cell r="AS31">
            <v>1.1725000000000001</v>
          </cell>
          <cell r="AT31">
            <v>1.1968000000000001</v>
          </cell>
          <cell r="AU31">
            <v>1.1867000000000001</v>
          </cell>
          <cell r="AV31">
            <v>1.1633</v>
          </cell>
          <cell r="AW31">
            <v>1.2092000000000001</v>
          </cell>
          <cell r="AX31">
            <v>1.2112000000000001</v>
          </cell>
          <cell r="AY31">
            <v>0.95620000000000005</v>
          </cell>
          <cell r="AZ31">
            <v>1.0071000000000001</v>
          </cell>
          <cell r="BA31">
            <v>1.1252</v>
          </cell>
          <cell r="BB31">
            <v>1.0742</v>
          </cell>
          <cell r="BC31">
            <v>1.038</v>
          </cell>
          <cell r="BD31">
            <v>0.94610000000000005</v>
          </cell>
          <cell r="BE31">
            <v>1.0609</v>
          </cell>
          <cell r="BF31">
            <v>1.1463000000000001</v>
          </cell>
          <cell r="BG31">
            <v>1.0856000000000001</v>
          </cell>
          <cell r="BH31">
            <v>1.0663</v>
          </cell>
          <cell r="BI31">
            <v>1.1518000000000002</v>
          </cell>
          <cell r="BJ31">
            <v>1.1500000000000001</v>
          </cell>
          <cell r="BK31">
            <v>1.0675000000000001</v>
          </cell>
          <cell r="BL31">
            <v>1</v>
          </cell>
          <cell r="BM31" t="str">
            <v>ND</v>
          </cell>
          <cell r="BN31">
            <v>1.5881000000000001</v>
          </cell>
          <cell r="BO31">
            <v>1.2405000000000002</v>
          </cell>
          <cell r="BP31">
            <v>1.224</v>
          </cell>
          <cell r="BQ31">
            <v>1.0658000000000001</v>
          </cell>
          <cell r="BR31">
            <v>1.3008</v>
          </cell>
          <cell r="BS31">
            <v>1.1502000000000001</v>
          </cell>
          <cell r="BT31">
            <v>1.0792000000000002</v>
          </cell>
        </row>
        <row r="32">
          <cell r="C32" t="str">
            <v>Sonora</v>
          </cell>
          <cell r="D32">
            <v>0.94890000000000008</v>
          </cell>
          <cell r="E32">
            <v>0.87370000000000003</v>
          </cell>
          <cell r="F32">
            <v>0.93690000000000007</v>
          </cell>
          <cell r="G32">
            <v>0.88030000000000008</v>
          </cell>
          <cell r="H32">
            <v>0.80830000000000002</v>
          </cell>
          <cell r="I32">
            <v>0.72240000000000004</v>
          </cell>
          <cell r="J32">
            <v>0.92270000000000008</v>
          </cell>
          <cell r="K32">
            <v>0.83810000000000007</v>
          </cell>
          <cell r="L32">
            <v>0.80600000000000005</v>
          </cell>
          <cell r="M32">
            <v>0.78370000000000006</v>
          </cell>
          <cell r="N32">
            <v>0.80570000000000008</v>
          </cell>
          <cell r="O32">
            <v>0.87680000000000002</v>
          </cell>
          <cell r="P32">
            <v>0.92620000000000002</v>
          </cell>
          <cell r="Q32">
            <v>0.80959999999999999</v>
          </cell>
          <cell r="R32">
            <v>0.91639999999999999</v>
          </cell>
          <cell r="S32">
            <v>0.98670000000000002</v>
          </cell>
          <cell r="T32">
            <v>1.0375000000000001</v>
          </cell>
          <cell r="U32">
            <v>0.95850000000000002</v>
          </cell>
          <cell r="V32">
            <v>1.1763000000000001</v>
          </cell>
          <cell r="W32">
            <v>0.999</v>
          </cell>
          <cell r="X32">
            <v>1.1763000000000001</v>
          </cell>
          <cell r="Y32">
            <v>1.0744</v>
          </cell>
          <cell r="Z32">
            <v>1.3008</v>
          </cell>
          <cell r="AA32">
            <v>1.1792</v>
          </cell>
          <cell r="AB32">
            <v>1.0790999999999999</v>
          </cell>
          <cell r="AC32">
            <v>1.0395000000000001</v>
          </cell>
          <cell r="AD32">
            <v>1.2124000000000001</v>
          </cell>
          <cell r="AE32">
            <v>1.1120000000000001</v>
          </cell>
          <cell r="AF32">
            <v>1.1044</v>
          </cell>
          <cell r="AG32">
            <v>1.1089</v>
          </cell>
          <cell r="AH32">
            <v>1.153</v>
          </cell>
          <cell r="AI32">
            <v>1.2173</v>
          </cell>
          <cell r="AJ32">
            <v>1.1029</v>
          </cell>
          <cell r="AK32">
            <v>1.0013000000000001</v>
          </cell>
          <cell r="AL32">
            <v>1.1161000000000001</v>
          </cell>
          <cell r="AM32">
            <v>1.1081000000000001</v>
          </cell>
          <cell r="AN32">
            <v>1.0228000000000002</v>
          </cell>
          <cell r="AO32">
            <v>1.0837000000000001</v>
          </cell>
          <cell r="AP32">
            <v>1.196</v>
          </cell>
          <cell r="AQ32">
            <v>1.1681000000000001</v>
          </cell>
          <cell r="AR32">
            <v>1.1640000000000001</v>
          </cell>
          <cell r="AS32">
            <v>1.0669</v>
          </cell>
          <cell r="AT32">
            <v>1.1348</v>
          </cell>
          <cell r="AU32">
            <v>1.1043000000000001</v>
          </cell>
          <cell r="AV32">
            <v>1.2228000000000001</v>
          </cell>
          <cell r="AW32">
            <v>1.1106</v>
          </cell>
          <cell r="AX32">
            <v>1.1956</v>
          </cell>
          <cell r="AY32">
            <v>1.0824</v>
          </cell>
          <cell r="AZ32">
            <v>1.1016000000000001</v>
          </cell>
          <cell r="BA32">
            <v>0.99150000000000005</v>
          </cell>
          <cell r="BB32">
            <v>1.1388</v>
          </cell>
          <cell r="BC32">
            <v>0.99010000000000009</v>
          </cell>
          <cell r="BD32">
            <v>1.0574000000000001</v>
          </cell>
          <cell r="BE32">
            <v>1.0632000000000001</v>
          </cell>
          <cell r="BF32">
            <v>1.1045</v>
          </cell>
          <cell r="BG32">
            <v>1.1199000000000001</v>
          </cell>
          <cell r="BH32">
            <v>1.0310000000000001</v>
          </cell>
          <cell r="BI32">
            <v>1.0658000000000001</v>
          </cell>
          <cell r="BJ32">
            <v>1.0117</v>
          </cell>
          <cell r="BK32">
            <v>0.98150000000000004</v>
          </cell>
          <cell r="BL32">
            <v>1</v>
          </cell>
          <cell r="BM32" t="str">
            <v>ND</v>
          </cell>
          <cell r="BN32">
            <v>1.5255000000000001</v>
          </cell>
          <cell r="BO32">
            <v>1.1457000000000002</v>
          </cell>
          <cell r="BP32">
            <v>1.1315</v>
          </cell>
          <cell r="BQ32">
            <v>1.0467</v>
          </cell>
          <cell r="BR32">
            <v>1.1431</v>
          </cell>
          <cell r="BS32">
            <v>0.99020000000000008</v>
          </cell>
          <cell r="BT32">
            <v>1.0637000000000001</v>
          </cell>
        </row>
        <row r="33">
          <cell r="C33" t="str">
            <v>Tabasco</v>
          </cell>
          <cell r="D33">
            <v>1.0997000000000001</v>
          </cell>
          <cell r="E33">
            <v>1.0637000000000001</v>
          </cell>
          <cell r="F33">
            <v>0.99460000000000004</v>
          </cell>
          <cell r="G33">
            <v>0.98380000000000001</v>
          </cell>
          <cell r="H33">
            <v>0.91460000000000008</v>
          </cell>
          <cell r="I33">
            <v>0.92020000000000002</v>
          </cell>
          <cell r="J33">
            <v>0.88690000000000002</v>
          </cell>
          <cell r="K33">
            <v>0.87809999999999999</v>
          </cell>
          <cell r="L33">
            <v>0.93510000000000004</v>
          </cell>
          <cell r="M33">
            <v>0.90650000000000008</v>
          </cell>
          <cell r="N33">
            <v>0.93320000000000003</v>
          </cell>
          <cell r="O33">
            <v>0.8701000000000001</v>
          </cell>
          <cell r="P33">
            <v>0.88690000000000002</v>
          </cell>
          <cell r="Q33">
            <v>0.8609</v>
          </cell>
          <cell r="R33">
            <v>0.90010000000000001</v>
          </cell>
          <cell r="S33">
            <v>0.94090000000000007</v>
          </cell>
          <cell r="T33">
            <v>0.89990000000000003</v>
          </cell>
          <cell r="U33">
            <v>0.9052</v>
          </cell>
          <cell r="V33">
            <v>1.0275000000000001</v>
          </cell>
          <cell r="W33">
            <v>0.96679999999999999</v>
          </cell>
          <cell r="X33">
            <v>0.97720000000000007</v>
          </cell>
          <cell r="Y33">
            <v>0.92720000000000002</v>
          </cell>
          <cell r="Z33">
            <v>0.9889</v>
          </cell>
          <cell r="AA33">
            <v>1.0329000000000002</v>
          </cell>
          <cell r="AB33">
            <v>0.91870000000000007</v>
          </cell>
          <cell r="AC33">
            <v>0.97810000000000008</v>
          </cell>
          <cell r="AD33">
            <v>0.9830000000000001</v>
          </cell>
          <cell r="AE33">
            <v>1.0445</v>
          </cell>
          <cell r="AF33">
            <v>0.9457000000000001</v>
          </cell>
          <cell r="AG33">
            <v>1.0323</v>
          </cell>
          <cell r="AH33">
            <v>1.0163</v>
          </cell>
          <cell r="AI33">
            <v>1.0644</v>
          </cell>
          <cell r="AJ33">
            <v>1.0714000000000001</v>
          </cell>
          <cell r="AK33">
            <v>1.0537000000000001</v>
          </cell>
          <cell r="AL33">
            <v>1.0242</v>
          </cell>
          <cell r="AM33">
            <v>1.0115000000000001</v>
          </cell>
          <cell r="AN33">
            <v>0.99340000000000006</v>
          </cell>
          <cell r="AO33">
            <v>0.98760000000000003</v>
          </cell>
          <cell r="AP33">
            <v>0.91780000000000006</v>
          </cell>
          <cell r="AQ33">
            <v>0.96020000000000005</v>
          </cell>
          <cell r="AR33">
            <v>0.94890000000000008</v>
          </cell>
          <cell r="AS33">
            <v>0.96290000000000009</v>
          </cell>
          <cell r="AT33">
            <v>0.90880000000000005</v>
          </cell>
          <cell r="AU33">
            <v>0.98610000000000009</v>
          </cell>
          <cell r="AV33">
            <v>0.98560000000000003</v>
          </cell>
          <cell r="AW33">
            <v>0.97360000000000002</v>
          </cell>
          <cell r="AX33">
            <v>1.008</v>
          </cell>
          <cell r="AY33">
            <v>1.0895000000000001</v>
          </cell>
          <cell r="AZ33">
            <v>1.0817000000000001</v>
          </cell>
          <cell r="BA33">
            <v>1.1735</v>
          </cell>
          <cell r="BB33">
            <v>1.2475000000000001</v>
          </cell>
          <cell r="BC33">
            <v>1.2411000000000001</v>
          </cell>
          <cell r="BD33">
            <v>1.2016</v>
          </cell>
          <cell r="BE33">
            <v>1.1379000000000001</v>
          </cell>
          <cell r="BF33">
            <v>1.19</v>
          </cell>
          <cell r="BG33">
            <v>1.2101</v>
          </cell>
          <cell r="BH33">
            <v>1.1617</v>
          </cell>
          <cell r="BI33">
            <v>1.1078000000000001</v>
          </cell>
          <cell r="BJ33">
            <v>1.1131</v>
          </cell>
          <cell r="BK33">
            <v>1.0468999999999999</v>
          </cell>
          <cell r="BL33">
            <v>1</v>
          </cell>
          <cell r="BM33" t="str">
            <v>ND</v>
          </cell>
          <cell r="BN33">
            <v>1.3952</v>
          </cell>
          <cell r="BO33">
            <v>1.2758</v>
          </cell>
          <cell r="BP33">
            <v>1.1846000000000001</v>
          </cell>
          <cell r="BQ33">
            <v>1.1543000000000001</v>
          </cell>
          <cell r="BR33">
            <v>1.1226</v>
          </cell>
          <cell r="BS33">
            <v>1.099</v>
          </cell>
          <cell r="BT33">
            <v>1.0631000000000002</v>
          </cell>
        </row>
        <row r="34">
          <cell r="C34" t="str">
            <v>Tamaulipas</v>
          </cell>
          <cell r="D34">
            <v>0.93500000000000005</v>
          </cell>
          <cell r="E34">
            <v>1.0307999999999999</v>
          </cell>
          <cell r="F34">
            <v>0.8983000000000001</v>
          </cell>
          <cell r="G34">
            <v>0.81400000000000006</v>
          </cell>
          <cell r="H34">
            <v>0.84090000000000009</v>
          </cell>
          <cell r="I34">
            <v>0.79320000000000002</v>
          </cell>
          <cell r="J34">
            <v>0.78050000000000008</v>
          </cell>
          <cell r="K34">
            <v>0.80840000000000001</v>
          </cell>
          <cell r="L34">
            <v>0.88530000000000009</v>
          </cell>
          <cell r="M34">
            <v>0.78029999999999999</v>
          </cell>
          <cell r="N34">
            <v>0.78360000000000007</v>
          </cell>
          <cell r="O34">
            <v>0.87670000000000003</v>
          </cell>
          <cell r="P34">
            <v>0.7681</v>
          </cell>
          <cell r="Q34">
            <v>0.81890000000000007</v>
          </cell>
          <cell r="R34">
            <v>0.86510000000000009</v>
          </cell>
          <cell r="S34">
            <v>0.9476</v>
          </cell>
          <cell r="T34">
            <v>0.93770000000000009</v>
          </cell>
          <cell r="U34">
            <v>0.98350000000000004</v>
          </cell>
          <cell r="V34">
            <v>1.0407</v>
          </cell>
          <cell r="W34">
            <v>0.98450000000000004</v>
          </cell>
          <cell r="X34">
            <v>1.08</v>
          </cell>
          <cell r="Y34">
            <v>1.0341</v>
          </cell>
          <cell r="Z34">
            <v>1.0484</v>
          </cell>
          <cell r="AA34">
            <v>1.0801000000000001</v>
          </cell>
          <cell r="AB34">
            <v>1.0986</v>
          </cell>
          <cell r="AC34">
            <v>1.1223000000000001</v>
          </cell>
          <cell r="AD34">
            <v>1.1969000000000001</v>
          </cell>
          <cell r="AE34">
            <v>1.2119</v>
          </cell>
          <cell r="AF34">
            <v>1.1438000000000001</v>
          </cell>
          <cell r="AG34">
            <v>1.1472</v>
          </cell>
          <cell r="AH34">
            <v>1.2470000000000001</v>
          </cell>
          <cell r="AI34">
            <v>1.1821000000000002</v>
          </cell>
          <cell r="AJ34">
            <v>1.1763000000000001</v>
          </cell>
          <cell r="AK34">
            <v>1.1662000000000001</v>
          </cell>
          <cell r="AL34">
            <v>1.2211000000000001</v>
          </cell>
          <cell r="AM34">
            <v>1.2232000000000001</v>
          </cell>
          <cell r="AN34">
            <v>1.2459</v>
          </cell>
          <cell r="AO34">
            <v>1.236</v>
          </cell>
          <cell r="AP34">
            <v>1.3661000000000001</v>
          </cell>
          <cell r="AQ34">
            <v>1.2928000000000002</v>
          </cell>
          <cell r="AR34">
            <v>1.2875000000000001</v>
          </cell>
          <cell r="AS34">
            <v>1.2747000000000002</v>
          </cell>
          <cell r="AT34">
            <v>1.2635000000000001</v>
          </cell>
          <cell r="AU34">
            <v>1.2368000000000001</v>
          </cell>
          <cell r="AV34">
            <v>1.2181</v>
          </cell>
          <cell r="AW34">
            <v>1.1983000000000001</v>
          </cell>
          <cell r="AX34">
            <v>1.1440000000000001</v>
          </cell>
          <cell r="AY34">
            <v>1.1521000000000001</v>
          </cell>
          <cell r="AZ34">
            <v>1.1836</v>
          </cell>
          <cell r="BA34">
            <v>1.1927000000000001</v>
          </cell>
          <cell r="BB34">
            <v>1.2048000000000001</v>
          </cell>
          <cell r="BC34">
            <v>1.2195</v>
          </cell>
          <cell r="BD34">
            <v>1.1966000000000001</v>
          </cell>
          <cell r="BE34">
            <v>1.0904</v>
          </cell>
          <cell r="BF34">
            <v>1.1099000000000001</v>
          </cell>
          <cell r="BG34">
            <v>1.1036000000000001</v>
          </cell>
          <cell r="BH34">
            <v>1.0381</v>
          </cell>
          <cell r="BI34">
            <v>1.0339</v>
          </cell>
          <cell r="BJ34">
            <v>1.0214000000000001</v>
          </cell>
          <cell r="BK34">
            <v>1.0215000000000001</v>
          </cell>
          <cell r="BL34">
            <v>1</v>
          </cell>
          <cell r="BM34" t="str">
            <v>ND</v>
          </cell>
          <cell r="BN34">
            <v>1.1910000000000001</v>
          </cell>
          <cell r="BO34">
            <v>1.0742</v>
          </cell>
          <cell r="BP34">
            <v>1.0378000000000001</v>
          </cell>
          <cell r="BQ34">
            <v>1.0162</v>
          </cell>
          <cell r="BR34">
            <v>0.98320000000000007</v>
          </cell>
          <cell r="BS34">
            <v>0.9346000000000001</v>
          </cell>
          <cell r="BT34">
            <v>1.0111000000000001</v>
          </cell>
        </row>
        <row r="35">
          <cell r="C35" t="str">
            <v>Tlaxcala</v>
          </cell>
          <cell r="D35">
            <v>0.98140000000000005</v>
          </cell>
          <cell r="E35">
            <v>1.0055000000000001</v>
          </cell>
          <cell r="F35">
            <v>1.0185999999999999</v>
          </cell>
          <cell r="G35">
            <v>0.9618000000000001</v>
          </cell>
          <cell r="H35">
            <v>0.97260000000000002</v>
          </cell>
          <cell r="I35">
            <v>0.95860000000000001</v>
          </cell>
          <cell r="J35">
            <v>0.99340000000000006</v>
          </cell>
          <cell r="K35">
            <v>0.98540000000000005</v>
          </cell>
          <cell r="L35">
            <v>0.9476</v>
          </cell>
          <cell r="M35">
            <v>0.94980000000000009</v>
          </cell>
          <cell r="N35">
            <v>0.95660000000000001</v>
          </cell>
          <cell r="O35">
            <v>1.0047000000000001</v>
          </cell>
          <cell r="P35">
            <v>1.0585</v>
          </cell>
          <cell r="Q35">
            <v>1.0163</v>
          </cell>
          <cell r="R35">
            <v>1.0747</v>
          </cell>
          <cell r="S35">
            <v>1.1059000000000001</v>
          </cell>
          <cell r="T35">
            <v>1.1422000000000001</v>
          </cell>
          <cell r="U35">
            <v>1.1508</v>
          </cell>
          <cell r="V35">
            <v>1.1857</v>
          </cell>
          <cell r="W35">
            <v>1.1962000000000002</v>
          </cell>
          <cell r="X35">
            <v>1.1851</v>
          </cell>
          <cell r="Y35">
            <v>1.1656</v>
          </cell>
          <cell r="Z35">
            <v>1.1191</v>
          </cell>
          <cell r="AA35">
            <v>1.2244000000000002</v>
          </cell>
          <cell r="AB35">
            <v>1.1908000000000001</v>
          </cell>
          <cell r="AC35">
            <v>1.1091</v>
          </cell>
          <cell r="AD35">
            <v>1.0823</v>
          </cell>
          <cell r="AE35">
            <v>1.1108</v>
          </cell>
          <cell r="AF35">
            <v>1.127</v>
          </cell>
          <cell r="AG35">
            <v>1.1395999999999999</v>
          </cell>
          <cell r="AH35">
            <v>1.1747000000000001</v>
          </cell>
          <cell r="AI35">
            <v>1.1732</v>
          </cell>
          <cell r="AJ35">
            <v>1.1276000000000002</v>
          </cell>
          <cell r="AK35">
            <v>1.1707000000000001</v>
          </cell>
          <cell r="AL35">
            <v>1.1195000000000002</v>
          </cell>
          <cell r="AM35">
            <v>1.1604000000000001</v>
          </cell>
          <cell r="AN35">
            <v>1.1711</v>
          </cell>
          <cell r="AO35">
            <v>1.2058</v>
          </cell>
          <cell r="AP35">
            <v>1.1628000000000001</v>
          </cell>
          <cell r="AQ35">
            <v>1.1949000000000001</v>
          </cell>
          <cell r="AR35">
            <v>1.1322000000000001</v>
          </cell>
          <cell r="AS35">
            <v>1.1601000000000001</v>
          </cell>
          <cell r="AT35">
            <v>1.1415</v>
          </cell>
          <cell r="AU35">
            <v>1.0953000000000002</v>
          </cell>
          <cell r="AV35">
            <v>1.1137000000000001</v>
          </cell>
          <cell r="AW35">
            <v>1.0548</v>
          </cell>
          <cell r="AX35">
            <v>1.0621</v>
          </cell>
          <cell r="AY35">
            <v>1.0752000000000002</v>
          </cell>
          <cell r="AZ35">
            <v>1.0406</v>
          </cell>
          <cell r="BA35">
            <v>1.0699000000000001</v>
          </cell>
          <cell r="BB35">
            <v>1.0424</v>
          </cell>
          <cell r="BC35">
            <v>1.0304</v>
          </cell>
          <cell r="BD35">
            <v>1.0369000000000002</v>
          </cell>
          <cell r="BE35">
            <v>1.0013000000000001</v>
          </cell>
          <cell r="BF35">
            <v>1.0210000000000001</v>
          </cell>
          <cell r="BG35">
            <v>1.0404</v>
          </cell>
          <cell r="BH35">
            <v>1.0522</v>
          </cell>
          <cell r="BI35">
            <v>1.0681</v>
          </cell>
          <cell r="BJ35">
            <v>1.0219</v>
          </cell>
          <cell r="BK35">
            <v>1.0052000000000001</v>
          </cell>
          <cell r="BL35">
            <v>1</v>
          </cell>
          <cell r="BM35" t="str">
            <v>ND</v>
          </cell>
          <cell r="BN35">
            <v>1.2239</v>
          </cell>
          <cell r="BO35">
            <v>1.161</v>
          </cell>
          <cell r="BP35">
            <v>1.1395999999999999</v>
          </cell>
          <cell r="BQ35">
            <v>1.0651000000000002</v>
          </cell>
          <cell r="BR35">
            <v>1.1035000000000001</v>
          </cell>
          <cell r="BS35">
            <v>1.0861000000000001</v>
          </cell>
          <cell r="BT35">
            <v>1.0337000000000001</v>
          </cell>
        </row>
        <row r="36">
          <cell r="C36" t="str">
            <v>Veracruz de Ignacio de la Llave</v>
          </cell>
          <cell r="D36">
            <v>0.99630000000000007</v>
          </cell>
          <cell r="E36">
            <v>1.0198</v>
          </cell>
          <cell r="F36">
            <v>0.98980000000000001</v>
          </cell>
          <cell r="G36">
            <v>0.96579999999999999</v>
          </cell>
          <cell r="H36">
            <v>0.93200000000000005</v>
          </cell>
          <cell r="I36">
            <v>0.93340000000000001</v>
          </cell>
          <cell r="J36">
            <v>0.92570000000000008</v>
          </cell>
          <cell r="K36">
            <v>0.99270000000000003</v>
          </cell>
          <cell r="L36">
            <v>0.95840000000000003</v>
          </cell>
          <cell r="M36">
            <v>0.8983000000000001</v>
          </cell>
          <cell r="N36">
            <v>0.93740000000000001</v>
          </cell>
          <cell r="O36">
            <v>0.97260000000000002</v>
          </cell>
          <cell r="P36">
            <v>0.9335</v>
          </cell>
          <cell r="Q36">
            <v>0.95110000000000006</v>
          </cell>
          <cell r="R36">
            <v>0.9487000000000001</v>
          </cell>
          <cell r="S36">
            <v>0.97350000000000003</v>
          </cell>
          <cell r="T36">
            <v>0.94390000000000007</v>
          </cell>
          <cell r="U36">
            <v>0.95840000000000003</v>
          </cell>
          <cell r="V36">
            <v>0.97660000000000002</v>
          </cell>
          <cell r="W36">
            <v>0.94950000000000001</v>
          </cell>
          <cell r="X36">
            <v>0.98950000000000005</v>
          </cell>
          <cell r="Y36">
            <v>0.93910000000000005</v>
          </cell>
          <cell r="Z36">
            <v>1.0051000000000001</v>
          </cell>
          <cell r="AA36">
            <v>1.028</v>
          </cell>
          <cell r="AB36">
            <v>0.9617</v>
          </cell>
          <cell r="AC36">
            <v>0.9638000000000001</v>
          </cell>
          <cell r="AD36">
            <v>1.0026000000000002</v>
          </cell>
          <cell r="AE36">
            <v>0.99670000000000003</v>
          </cell>
          <cell r="AF36">
            <v>0.96410000000000007</v>
          </cell>
          <cell r="AG36">
            <v>0.8891</v>
          </cell>
          <cell r="AH36">
            <v>1.0137</v>
          </cell>
          <cell r="AI36">
            <v>0.97400000000000009</v>
          </cell>
          <cell r="AJ36">
            <v>0.96390000000000009</v>
          </cell>
          <cell r="AK36">
            <v>0.9839</v>
          </cell>
          <cell r="AL36">
            <v>1.0406</v>
          </cell>
          <cell r="AM36">
            <v>1.0151000000000001</v>
          </cell>
          <cell r="AN36">
            <v>1.0347</v>
          </cell>
          <cell r="AO36">
            <v>1.0246999999999999</v>
          </cell>
          <cell r="AP36">
            <v>1.0868</v>
          </cell>
          <cell r="AQ36">
            <v>1.1880000000000002</v>
          </cell>
          <cell r="AR36">
            <v>1.0976000000000001</v>
          </cell>
          <cell r="AS36">
            <v>1.1046</v>
          </cell>
          <cell r="AT36">
            <v>1.0734000000000001</v>
          </cell>
          <cell r="AU36">
            <v>1.1116000000000001</v>
          </cell>
          <cell r="AV36">
            <v>1.1328</v>
          </cell>
          <cell r="AW36">
            <v>1.1164000000000001</v>
          </cell>
          <cell r="AX36">
            <v>1.0937000000000001</v>
          </cell>
          <cell r="AY36">
            <v>1.1412</v>
          </cell>
          <cell r="AZ36">
            <v>1.0825</v>
          </cell>
          <cell r="BA36">
            <v>1.1200000000000001</v>
          </cell>
          <cell r="BB36">
            <v>1.1681000000000001</v>
          </cell>
          <cell r="BC36">
            <v>1.1451</v>
          </cell>
          <cell r="BD36">
            <v>1.085</v>
          </cell>
          <cell r="BE36">
            <v>1.1067</v>
          </cell>
          <cell r="BF36">
            <v>1.0525</v>
          </cell>
          <cell r="BG36">
            <v>1.0983000000000001</v>
          </cell>
          <cell r="BH36">
            <v>1.0484</v>
          </cell>
          <cell r="BI36">
            <v>1.0318000000000001</v>
          </cell>
          <cell r="BJ36">
            <v>1.1322000000000001</v>
          </cell>
          <cell r="BK36">
            <v>1.0436000000000001</v>
          </cell>
          <cell r="BL36">
            <v>1</v>
          </cell>
          <cell r="BM36" t="str">
            <v>ND</v>
          </cell>
          <cell r="BN36">
            <v>1.2021000000000002</v>
          </cell>
          <cell r="BO36">
            <v>1.0897000000000001</v>
          </cell>
          <cell r="BP36">
            <v>1.0803</v>
          </cell>
          <cell r="BQ36">
            <v>1.0152000000000001</v>
          </cell>
          <cell r="BR36">
            <v>1.1473</v>
          </cell>
          <cell r="BS36">
            <v>1.0928</v>
          </cell>
          <cell r="BT36">
            <v>1.0458000000000001</v>
          </cell>
        </row>
        <row r="37">
          <cell r="C37" t="str">
            <v>Yucatán</v>
          </cell>
          <cell r="D37">
            <v>1.3153000000000001</v>
          </cell>
          <cell r="E37">
            <v>1.3454000000000002</v>
          </cell>
          <cell r="F37">
            <v>1.3225</v>
          </cell>
          <cell r="G37">
            <v>1.2879</v>
          </cell>
          <cell r="H37">
            <v>1.2797000000000001</v>
          </cell>
          <cell r="I37">
            <v>1.2075</v>
          </cell>
          <cell r="J37">
            <v>1.2176</v>
          </cell>
          <cell r="K37">
            <v>1.1722000000000001</v>
          </cell>
          <cell r="L37">
            <v>1.1928000000000001</v>
          </cell>
          <cell r="M37">
            <v>1.1503000000000001</v>
          </cell>
          <cell r="N37">
            <v>1.1509</v>
          </cell>
          <cell r="O37">
            <v>1.1737</v>
          </cell>
          <cell r="P37">
            <v>1.1558000000000002</v>
          </cell>
          <cell r="Q37">
            <v>1.1148</v>
          </cell>
          <cell r="R37">
            <v>1.1513</v>
          </cell>
          <cell r="S37">
            <v>1.1923000000000001</v>
          </cell>
          <cell r="T37">
            <v>1.1871</v>
          </cell>
          <cell r="U37">
            <v>1.1994</v>
          </cell>
          <cell r="V37">
            <v>1.1783000000000001</v>
          </cell>
          <cell r="W37">
            <v>1.1707000000000001</v>
          </cell>
          <cell r="X37">
            <v>1.2152000000000001</v>
          </cell>
          <cell r="Y37">
            <v>1.2530000000000001</v>
          </cell>
          <cell r="Z37">
            <v>1.1589</v>
          </cell>
          <cell r="AA37">
            <v>1.2029000000000001</v>
          </cell>
          <cell r="AB37">
            <v>1.1890000000000001</v>
          </cell>
          <cell r="AC37">
            <v>1.1361000000000001</v>
          </cell>
          <cell r="AD37">
            <v>1.1516999999999999</v>
          </cell>
          <cell r="AE37">
            <v>1.2055</v>
          </cell>
          <cell r="AF37">
            <v>1.2094</v>
          </cell>
          <cell r="AG37">
            <v>1.1409</v>
          </cell>
          <cell r="AH37">
            <v>1.2052</v>
          </cell>
          <cell r="AI37">
            <v>1.2470000000000001</v>
          </cell>
          <cell r="AJ37">
            <v>1.2166000000000001</v>
          </cell>
          <cell r="AK37">
            <v>1.266</v>
          </cell>
          <cell r="AL37">
            <v>1.177</v>
          </cell>
          <cell r="AM37">
            <v>1.2212000000000001</v>
          </cell>
          <cell r="AN37">
            <v>1.2511000000000001</v>
          </cell>
          <cell r="AO37">
            <v>1.226</v>
          </cell>
          <cell r="AP37">
            <v>1.2072000000000001</v>
          </cell>
          <cell r="AQ37">
            <v>1.2293000000000001</v>
          </cell>
          <cell r="AR37">
            <v>1.2042000000000002</v>
          </cell>
          <cell r="AS37">
            <v>1.1784000000000001</v>
          </cell>
          <cell r="AT37">
            <v>1.2198</v>
          </cell>
          <cell r="AU37">
            <v>1.2442</v>
          </cell>
          <cell r="AV37">
            <v>1.2538</v>
          </cell>
          <cell r="AW37">
            <v>1.2058</v>
          </cell>
          <cell r="AX37">
            <v>1.1649</v>
          </cell>
          <cell r="AY37">
            <v>1.1243000000000001</v>
          </cell>
          <cell r="AZ37">
            <v>1.1420000000000001</v>
          </cell>
          <cell r="BA37">
            <v>1.1512</v>
          </cell>
          <cell r="BB37">
            <v>1.1580000000000001</v>
          </cell>
          <cell r="BC37">
            <v>1.1861000000000002</v>
          </cell>
          <cell r="BD37">
            <v>1.1595</v>
          </cell>
          <cell r="BE37">
            <v>1.0637000000000001</v>
          </cell>
          <cell r="BF37">
            <v>1.0603</v>
          </cell>
          <cell r="BG37">
            <v>1.0478000000000001</v>
          </cell>
          <cell r="BH37">
            <v>1.1426000000000001</v>
          </cell>
          <cell r="BI37">
            <v>1.0652000000000001</v>
          </cell>
          <cell r="BJ37">
            <v>1.0289000000000001</v>
          </cell>
          <cell r="BK37">
            <v>1.0143</v>
          </cell>
          <cell r="BL37">
            <v>1</v>
          </cell>
          <cell r="BM37" t="str">
            <v>ND</v>
          </cell>
          <cell r="BN37">
            <v>1.1930000000000001</v>
          </cell>
          <cell r="BO37">
            <v>1.1117000000000001</v>
          </cell>
          <cell r="BP37">
            <v>1.0768</v>
          </cell>
          <cell r="BQ37">
            <v>1.0713000000000001</v>
          </cell>
          <cell r="BR37">
            <v>1.1401000000000001</v>
          </cell>
          <cell r="BS37">
            <v>1.1120000000000001</v>
          </cell>
          <cell r="BT37">
            <v>1.0127000000000002</v>
          </cell>
        </row>
        <row r="38">
          <cell r="C38" t="str">
            <v>Zacatecas</v>
          </cell>
          <cell r="D38">
            <v>1.1043000000000001</v>
          </cell>
          <cell r="E38">
            <v>1.0684</v>
          </cell>
          <cell r="F38">
            <v>1.0336000000000001</v>
          </cell>
          <cell r="G38">
            <v>0.97400000000000009</v>
          </cell>
          <cell r="H38">
            <v>1.0824</v>
          </cell>
          <cell r="I38">
            <v>0.96020000000000005</v>
          </cell>
          <cell r="J38">
            <v>0.98370000000000002</v>
          </cell>
          <cell r="K38">
            <v>0.96220000000000006</v>
          </cell>
          <cell r="L38">
            <v>0.98100000000000009</v>
          </cell>
          <cell r="M38">
            <v>0.92770000000000008</v>
          </cell>
          <cell r="N38">
            <v>0.90429999999999999</v>
          </cell>
          <cell r="O38">
            <v>1.0031000000000001</v>
          </cell>
          <cell r="P38">
            <v>1.1115000000000002</v>
          </cell>
          <cell r="Q38">
            <v>1.0436000000000001</v>
          </cell>
          <cell r="R38">
            <v>1.0406</v>
          </cell>
          <cell r="S38">
            <v>1.0532000000000001</v>
          </cell>
          <cell r="T38">
            <v>1.113</v>
          </cell>
          <cell r="U38">
            <v>1.1239000000000001</v>
          </cell>
          <cell r="V38">
            <v>1.1211</v>
          </cell>
          <cell r="W38">
            <v>1.0797000000000001</v>
          </cell>
          <cell r="X38">
            <v>1.1334</v>
          </cell>
          <cell r="Y38">
            <v>1.0845</v>
          </cell>
          <cell r="Z38">
            <v>1.0906</v>
          </cell>
          <cell r="AA38">
            <v>1.1444000000000001</v>
          </cell>
          <cell r="AB38">
            <v>1.1729000000000001</v>
          </cell>
          <cell r="AC38">
            <v>1.1023000000000001</v>
          </cell>
          <cell r="AD38">
            <v>1.1428</v>
          </cell>
          <cell r="AE38">
            <v>1.2126000000000001</v>
          </cell>
          <cell r="AF38">
            <v>1.2068000000000001</v>
          </cell>
          <cell r="AG38">
            <v>1.1163000000000001</v>
          </cell>
          <cell r="AH38">
            <v>1.1425000000000001</v>
          </cell>
          <cell r="AI38">
            <v>1.1842000000000001</v>
          </cell>
          <cell r="AJ38">
            <v>1.2548000000000001</v>
          </cell>
          <cell r="AK38">
            <v>1.1974</v>
          </cell>
          <cell r="AL38">
            <v>1.1729000000000001</v>
          </cell>
          <cell r="AM38">
            <v>1.1842000000000001</v>
          </cell>
          <cell r="AN38">
            <v>1.232</v>
          </cell>
          <cell r="AO38">
            <v>1.1890000000000001</v>
          </cell>
          <cell r="AP38">
            <v>1.2364000000000002</v>
          </cell>
          <cell r="AQ38">
            <v>1.2778</v>
          </cell>
          <cell r="AR38">
            <v>1.2683</v>
          </cell>
          <cell r="AS38">
            <v>1.2264000000000002</v>
          </cell>
          <cell r="AT38">
            <v>1.1619000000000002</v>
          </cell>
          <cell r="AU38">
            <v>1.1676</v>
          </cell>
          <cell r="AV38">
            <v>1.2210000000000001</v>
          </cell>
          <cell r="AW38">
            <v>1.1061000000000001</v>
          </cell>
          <cell r="AX38">
            <v>1.0816000000000001</v>
          </cell>
          <cell r="AY38">
            <v>1.1355</v>
          </cell>
          <cell r="AZ38">
            <v>1.1614</v>
          </cell>
          <cell r="BA38">
            <v>1.0325</v>
          </cell>
          <cell r="BB38">
            <v>1.0986</v>
          </cell>
          <cell r="BC38">
            <v>1.0484</v>
          </cell>
          <cell r="BD38">
            <v>1.1199000000000001</v>
          </cell>
          <cell r="BE38">
            <v>1.069</v>
          </cell>
          <cell r="BF38">
            <v>1.0302</v>
          </cell>
          <cell r="BG38">
            <v>1.0838000000000001</v>
          </cell>
          <cell r="BH38">
            <v>1.0763</v>
          </cell>
          <cell r="BI38">
            <v>1.0056</v>
          </cell>
          <cell r="BJ38">
            <v>1.0145</v>
          </cell>
          <cell r="BK38">
            <v>0.98770000000000002</v>
          </cell>
          <cell r="BL38">
            <v>1</v>
          </cell>
          <cell r="BM38" t="str">
            <v>ND</v>
          </cell>
          <cell r="BN38">
            <v>0.9961000000000001</v>
          </cell>
          <cell r="BO38">
            <v>0.95590000000000008</v>
          </cell>
          <cell r="BP38">
            <v>0.9608000000000001</v>
          </cell>
          <cell r="BQ38">
            <v>0.96240000000000003</v>
          </cell>
          <cell r="BR38">
            <v>0.9516</v>
          </cell>
          <cell r="BS38">
            <v>0.91910000000000003</v>
          </cell>
          <cell r="BT38">
            <v>1.0352000000000001</v>
          </cell>
        </row>
      </sheetData>
      <sheetData sheetId="10"/>
      <sheetData sheetId="11">
        <row r="7">
          <cell r="C7" t="str">
            <v>Aguascalientes</v>
          </cell>
          <cell r="D7">
            <v>34.041400000000003</v>
          </cell>
          <cell r="E7">
            <v>32.093600000000002</v>
          </cell>
          <cell r="F7">
            <v>32.2759</v>
          </cell>
          <cell r="G7">
            <v>29.9528</v>
          </cell>
          <cell r="H7">
            <v>31.4222</v>
          </cell>
          <cell r="I7">
            <v>30.577000000000002</v>
          </cell>
          <cell r="J7">
            <v>29.619300000000003</v>
          </cell>
          <cell r="K7">
            <v>31.413700000000002</v>
          </cell>
          <cell r="L7">
            <v>32.968000000000004</v>
          </cell>
          <cell r="M7">
            <v>31.040900000000001</v>
          </cell>
          <cell r="N7">
            <v>29.3797</v>
          </cell>
          <cell r="O7">
            <v>32.802100000000003</v>
          </cell>
          <cell r="P7">
            <v>31.250600000000002</v>
          </cell>
          <cell r="Q7">
            <v>33.0702</v>
          </cell>
          <cell r="R7">
            <v>33.978700000000003</v>
          </cell>
          <cell r="S7">
            <v>35.1798</v>
          </cell>
          <cell r="T7">
            <v>40.417000000000002</v>
          </cell>
          <cell r="U7">
            <v>39.922699999999999</v>
          </cell>
          <cell r="V7">
            <v>40.864600000000003</v>
          </cell>
          <cell r="W7">
            <v>39.314500000000002</v>
          </cell>
          <cell r="X7">
            <v>40.707900000000002</v>
          </cell>
          <cell r="Y7">
            <v>37.9255</v>
          </cell>
          <cell r="Z7">
            <v>36.315800000000003</v>
          </cell>
          <cell r="AA7">
            <v>41.159199999999998</v>
          </cell>
          <cell r="AB7">
            <v>41.413800000000002</v>
          </cell>
          <cell r="AC7">
            <v>42.311900000000001</v>
          </cell>
          <cell r="AD7">
            <v>41.834800000000001</v>
          </cell>
          <cell r="AE7">
            <v>43.945399999999999</v>
          </cell>
          <cell r="AF7">
            <v>42.8506</v>
          </cell>
          <cell r="AG7">
            <v>40.259700000000002</v>
          </cell>
          <cell r="AH7">
            <v>43.471499999999999</v>
          </cell>
          <cell r="AI7">
            <v>43.236800000000002</v>
          </cell>
          <cell r="AJ7">
            <v>43.328800000000001</v>
          </cell>
          <cell r="AK7">
            <v>42.114800000000002</v>
          </cell>
          <cell r="AL7">
            <v>42.171900000000001</v>
          </cell>
          <cell r="AM7">
            <v>39.2286</v>
          </cell>
          <cell r="AN7">
            <v>41.2898</v>
          </cell>
          <cell r="AO7">
            <v>41.904000000000003</v>
          </cell>
          <cell r="AP7">
            <v>41.5518</v>
          </cell>
          <cell r="AQ7">
            <v>42.540400000000005</v>
          </cell>
          <cell r="AR7">
            <v>41.752300000000005</v>
          </cell>
          <cell r="AS7">
            <v>41.0914</v>
          </cell>
          <cell r="AT7">
            <v>41.338100000000004</v>
          </cell>
          <cell r="AU7">
            <v>38.899799999999999</v>
          </cell>
          <cell r="AV7">
            <v>39.628300000000003</v>
          </cell>
          <cell r="AW7">
            <v>38.7774</v>
          </cell>
          <cell r="AX7">
            <v>35.591300000000004</v>
          </cell>
          <cell r="AY7">
            <v>35.6036</v>
          </cell>
          <cell r="AZ7">
            <v>35.838999999999999</v>
          </cell>
          <cell r="BA7">
            <v>37.473800000000004</v>
          </cell>
          <cell r="BB7">
            <v>39.027700000000003</v>
          </cell>
          <cell r="BC7">
            <v>38.603900000000003</v>
          </cell>
          <cell r="BD7">
            <v>37.092400000000005</v>
          </cell>
          <cell r="BE7">
            <v>33.741</v>
          </cell>
          <cell r="BF7">
            <v>35.784600000000005</v>
          </cell>
          <cell r="BG7">
            <v>36.061700000000002</v>
          </cell>
          <cell r="BH7">
            <v>35.710999999999999</v>
          </cell>
          <cell r="BI7">
            <v>36.896700000000003</v>
          </cell>
          <cell r="BJ7">
            <v>38.0749</v>
          </cell>
          <cell r="BK7">
            <v>35.5899</v>
          </cell>
          <cell r="BL7">
            <v>30.6083</v>
          </cell>
          <cell r="BM7" t="str">
            <v>ND</v>
          </cell>
          <cell r="BN7">
            <v>39.033999999999999</v>
          </cell>
          <cell r="BO7">
            <v>35.508800000000001</v>
          </cell>
          <cell r="BP7">
            <v>34.8386</v>
          </cell>
          <cell r="BQ7">
            <v>34.682500000000005</v>
          </cell>
          <cell r="BR7">
            <v>35.425800000000002</v>
          </cell>
          <cell r="BS7">
            <v>34.813400000000001</v>
          </cell>
          <cell r="BT7">
            <v>36.180300000000003</v>
          </cell>
        </row>
        <row r="8">
          <cell r="C8" t="str">
            <v>Baja California</v>
          </cell>
          <cell r="D8">
            <v>14.374400000000001</v>
          </cell>
          <cell r="E8">
            <v>13.757200000000001</v>
          </cell>
          <cell r="F8">
            <v>15.084300000000001</v>
          </cell>
          <cell r="G8">
            <v>13.360000000000001</v>
          </cell>
          <cell r="H8">
            <v>14.3072</v>
          </cell>
          <cell r="I8">
            <v>13.5898</v>
          </cell>
          <cell r="J8">
            <v>13.4694</v>
          </cell>
          <cell r="K8">
            <v>15.803000000000001</v>
          </cell>
          <cell r="L8">
            <v>14.7203</v>
          </cell>
          <cell r="M8">
            <v>12.832600000000001</v>
          </cell>
          <cell r="N8">
            <v>13.692400000000001</v>
          </cell>
          <cell r="O8">
            <v>15.750500000000001</v>
          </cell>
          <cell r="P8">
            <v>14.657200000000001</v>
          </cell>
          <cell r="Q8">
            <v>14.012600000000001</v>
          </cell>
          <cell r="R8">
            <v>16.202999999999999</v>
          </cell>
          <cell r="S8">
            <v>19.424900000000001</v>
          </cell>
          <cell r="T8">
            <v>19.399900000000002</v>
          </cell>
          <cell r="U8">
            <v>20.630500000000001</v>
          </cell>
          <cell r="V8">
            <v>23.591699999999999</v>
          </cell>
          <cell r="W8">
            <v>23.148800000000001</v>
          </cell>
          <cell r="X8">
            <v>22.275500000000001</v>
          </cell>
          <cell r="Y8">
            <v>23.765600000000003</v>
          </cell>
          <cell r="Z8">
            <v>22.5931</v>
          </cell>
          <cell r="AA8">
            <v>26.595500000000001</v>
          </cell>
          <cell r="AB8">
            <v>23.183400000000002</v>
          </cell>
          <cell r="AC8">
            <v>23.108000000000001</v>
          </cell>
          <cell r="AD8">
            <v>23.0504</v>
          </cell>
          <cell r="AE8">
            <v>25.9206</v>
          </cell>
          <cell r="AF8">
            <v>26.918800000000001</v>
          </cell>
          <cell r="AG8">
            <v>25.482900000000001</v>
          </cell>
          <cell r="AH8">
            <v>25.6418</v>
          </cell>
          <cell r="AI8">
            <v>25.472300000000001</v>
          </cell>
          <cell r="AJ8">
            <v>24.279300000000003</v>
          </cell>
          <cell r="AK8">
            <v>23.359000000000002</v>
          </cell>
          <cell r="AL8">
            <v>24.480500000000003</v>
          </cell>
          <cell r="AM8">
            <v>23.1889</v>
          </cell>
          <cell r="AN8">
            <v>26.302500000000002</v>
          </cell>
          <cell r="AO8">
            <v>25.980700000000002</v>
          </cell>
          <cell r="AP8">
            <v>27.746000000000002</v>
          </cell>
          <cell r="AQ8">
            <v>29.184800000000003</v>
          </cell>
          <cell r="AR8">
            <v>26.2044</v>
          </cell>
          <cell r="AS8">
            <v>25.717300000000002</v>
          </cell>
          <cell r="AT8">
            <v>28.9498</v>
          </cell>
          <cell r="AU8">
            <v>26.597200000000001</v>
          </cell>
          <cell r="AV8">
            <v>26.142100000000003</v>
          </cell>
          <cell r="AW8">
            <v>24.711000000000002</v>
          </cell>
          <cell r="AX8">
            <v>23.556800000000003</v>
          </cell>
          <cell r="AY8">
            <v>23.728200000000001</v>
          </cell>
          <cell r="AZ8">
            <v>24.725900000000003</v>
          </cell>
          <cell r="BA8">
            <v>26.661300000000001</v>
          </cell>
          <cell r="BB8">
            <v>27.179600000000001</v>
          </cell>
          <cell r="BC8">
            <v>25.760899999999999</v>
          </cell>
          <cell r="BD8">
            <v>23.833600000000001</v>
          </cell>
          <cell r="BE8">
            <v>22.363900000000001</v>
          </cell>
          <cell r="BF8">
            <v>23.6021</v>
          </cell>
          <cell r="BG8">
            <v>23.355700000000002</v>
          </cell>
          <cell r="BH8">
            <v>19.904</v>
          </cell>
          <cell r="BI8">
            <v>20.091900000000003</v>
          </cell>
          <cell r="BJ8">
            <v>19.345200000000002</v>
          </cell>
          <cell r="BK8">
            <v>20.689</v>
          </cell>
          <cell r="BL8">
            <v>20.768800000000002</v>
          </cell>
          <cell r="BM8" t="str">
            <v>ND</v>
          </cell>
          <cell r="BN8">
            <v>27.221800000000002</v>
          </cell>
          <cell r="BO8">
            <v>25.898100000000003</v>
          </cell>
          <cell r="BP8">
            <v>26.741800000000001</v>
          </cell>
          <cell r="BQ8">
            <v>21.6038</v>
          </cell>
          <cell r="BR8">
            <v>22.978300000000001</v>
          </cell>
          <cell r="BS8">
            <v>22.421100000000003</v>
          </cell>
          <cell r="BT8">
            <v>17.820700000000002</v>
          </cell>
        </row>
        <row r="9">
          <cell r="C9" t="str">
            <v>Baja California Sur</v>
          </cell>
          <cell r="D9">
            <v>18.366099999999999</v>
          </cell>
          <cell r="E9">
            <v>17.890700000000002</v>
          </cell>
          <cell r="F9">
            <v>17.374000000000002</v>
          </cell>
          <cell r="G9">
            <v>15.801500000000001</v>
          </cell>
          <cell r="H9">
            <v>15.7308</v>
          </cell>
          <cell r="I9">
            <v>13.5801</v>
          </cell>
          <cell r="J9">
            <v>13.760200000000001</v>
          </cell>
          <cell r="K9">
            <v>12.2935</v>
          </cell>
          <cell r="L9">
            <v>14.257800000000001</v>
          </cell>
          <cell r="M9">
            <v>14.1769</v>
          </cell>
          <cell r="N9">
            <v>10.688800000000001</v>
          </cell>
          <cell r="O9">
            <v>11.1744</v>
          </cell>
          <cell r="P9">
            <v>13.258100000000001</v>
          </cell>
          <cell r="Q9">
            <v>12.271500000000001</v>
          </cell>
          <cell r="R9">
            <v>12.5745</v>
          </cell>
          <cell r="S9">
            <v>15.083600000000001</v>
          </cell>
          <cell r="T9">
            <v>15.513100000000001</v>
          </cell>
          <cell r="U9">
            <v>15.4474</v>
          </cell>
          <cell r="V9">
            <v>20.2881</v>
          </cell>
          <cell r="W9">
            <v>24.462400000000002</v>
          </cell>
          <cell r="X9">
            <v>19.662200000000002</v>
          </cell>
          <cell r="Y9">
            <v>18.9087</v>
          </cell>
          <cell r="Z9">
            <v>20.513999999999999</v>
          </cell>
          <cell r="AA9">
            <v>20.2409</v>
          </cell>
          <cell r="AB9">
            <v>19.720700000000001</v>
          </cell>
          <cell r="AC9">
            <v>16.364599999999999</v>
          </cell>
          <cell r="AD9">
            <v>19.2727</v>
          </cell>
          <cell r="AE9">
            <v>18.473700000000001</v>
          </cell>
          <cell r="AF9">
            <v>18.8428</v>
          </cell>
          <cell r="AG9">
            <v>20.029900000000001</v>
          </cell>
          <cell r="AH9">
            <v>19.8809</v>
          </cell>
          <cell r="AI9">
            <v>20.377600000000001</v>
          </cell>
          <cell r="AJ9">
            <v>19.391100000000002</v>
          </cell>
          <cell r="AK9">
            <v>20.353999999999999</v>
          </cell>
          <cell r="AL9">
            <v>21.574000000000002</v>
          </cell>
          <cell r="AM9">
            <v>20.461100000000002</v>
          </cell>
          <cell r="AN9">
            <v>22.572800000000001</v>
          </cell>
          <cell r="AO9">
            <v>23.454900000000002</v>
          </cell>
          <cell r="AP9">
            <v>24.141999999999999</v>
          </cell>
          <cell r="AQ9">
            <v>22.755500000000001</v>
          </cell>
          <cell r="AR9">
            <v>22.441400000000002</v>
          </cell>
          <cell r="AS9">
            <v>19.920300000000001</v>
          </cell>
          <cell r="AT9">
            <v>20.566100000000002</v>
          </cell>
          <cell r="AU9">
            <v>18.790600000000001</v>
          </cell>
          <cell r="AV9">
            <v>20.470500000000001</v>
          </cell>
          <cell r="AW9">
            <v>20.976600000000001</v>
          </cell>
          <cell r="AX9">
            <v>21.368300000000001</v>
          </cell>
          <cell r="AY9">
            <v>20.0687</v>
          </cell>
          <cell r="AZ9">
            <v>17.023800000000001</v>
          </cell>
          <cell r="BA9">
            <v>18.353999999999999</v>
          </cell>
          <cell r="BB9">
            <v>20.221700000000002</v>
          </cell>
          <cell r="BC9">
            <v>18.1435</v>
          </cell>
          <cell r="BD9">
            <v>19.802600000000002</v>
          </cell>
          <cell r="BE9">
            <v>16.2485</v>
          </cell>
          <cell r="BF9">
            <v>19.9679</v>
          </cell>
          <cell r="BG9">
            <v>19.2577</v>
          </cell>
          <cell r="BH9">
            <v>17.926300000000001</v>
          </cell>
          <cell r="BI9">
            <v>17.067399999999999</v>
          </cell>
          <cell r="BJ9">
            <v>18.450100000000003</v>
          </cell>
          <cell r="BK9">
            <v>18.122</v>
          </cell>
          <cell r="BL9">
            <v>16.4602</v>
          </cell>
          <cell r="BM9" t="str">
            <v>ND</v>
          </cell>
          <cell r="BN9">
            <v>33.016300000000001</v>
          </cell>
          <cell r="BO9">
            <v>26.089100000000002</v>
          </cell>
          <cell r="BP9">
            <v>28.171100000000003</v>
          </cell>
          <cell r="BQ9">
            <v>23.832800000000002</v>
          </cell>
          <cell r="BR9">
            <v>19.593700000000002</v>
          </cell>
          <cell r="BS9">
            <v>15.582500000000001</v>
          </cell>
          <cell r="BT9">
            <v>17.177099999999999</v>
          </cell>
        </row>
        <row r="10">
          <cell r="C10" t="str">
            <v>Campeche</v>
          </cell>
          <cell r="D10">
            <v>41.716500000000003</v>
          </cell>
          <cell r="E10">
            <v>42.029400000000003</v>
          </cell>
          <cell r="F10">
            <v>42.798999999999999</v>
          </cell>
          <cell r="G10">
            <v>39.657200000000003</v>
          </cell>
          <cell r="H10">
            <v>41.1586</v>
          </cell>
          <cell r="I10">
            <v>38.833600000000004</v>
          </cell>
          <cell r="J10">
            <v>38.278800000000004</v>
          </cell>
          <cell r="K10">
            <v>39.098600000000005</v>
          </cell>
          <cell r="L10">
            <v>39.110100000000003</v>
          </cell>
          <cell r="M10">
            <v>37.8994</v>
          </cell>
          <cell r="N10">
            <v>38.0764</v>
          </cell>
          <cell r="O10">
            <v>39.071800000000003</v>
          </cell>
          <cell r="P10">
            <v>37.307500000000005</v>
          </cell>
          <cell r="Q10">
            <v>36.637799999999999</v>
          </cell>
          <cell r="R10">
            <v>37.137700000000002</v>
          </cell>
          <cell r="S10">
            <v>39.984000000000002</v>
          </cell>
          <cell r="T10">
            <v>38.051300000000005</v>
          </cell>
          <cell r="U10">
            <v>41.344999999999999</v>
          </cell>
          <cell r="V10">
            <v>40.670999999999999</v>
          </cell>
          <cell r="W10">
            <v>38.444400000000002</v>
          </cell>
          <cell r="X10">
            <v>41.738900000000001</v>
          </cell>
          <cell r="Y10">
            <v>39.789300000000004</v>
          </cell>
          <cell r="Z10">
            <v>37.704000000000001</v>
          </cell>
          <cell r="AA10">
            <v>39.932900000000004</v>
          </cell>
          <cell r="AB10">
            <v>37.2926</v>
          </cell>
          <cell r="AC10">
            <v>38.154499999999999</v>
          </cell>
          <cell r="AD10">
            <v>37.5261</v>
          </cell>
          <cell r="AE10">
            <v>38.7316</v>
          </cell>
          <cell r="AF10">
            <v>36.5595</v>
          </cell>
          <cell r="AG10">
            <v>36.853500000000004</v>
          </cell>
          <cell r="AH10">
            <v>37.837400000000002</v>
          </cell>
          <cell r="AI10">
            <v>38.702500000000001</v>
          </cell>
          <cell r="AJ10">
            <v>36.113900000000001</v>
          </cell>
          <cell r="AK10">
            <v>36.3292</v>
          </cell>
          <cell r="AL10">
            <v>36.692700000000002</v>
          </cell>
          <cell r="AM10">
            <v>37.481100000000005</v>
          </cell>
          <cell r="AN10">
            <v>40.308399999999999</v>
          </cell>
          <cell r="AO10">
            <v>40.672800000000002</v>
          </cell>
          <cell r="AP10">
            <v>41.342800000000004</v>
          </cell>
          <cell r="AQ10">
            <v>43.182400000000001</v>
          </cell>
          <cell r="AR10">
            <v>40.744399999999999</v>
          </cell>
          <cell r="AS10">
            <v>40.575800000000001</v>
          </cell>
          <cell r="AT10">
            <v>40.298400000000001</v>
          </cell>
          <cell r="AU10">
            <v>39.108699999999999</v>
          </cell>
          <cell r="AV10">
            <v>39.060400000000001</v>
          </cell>
          <cell r="AW10">
            <v>39.753399999999999</v>
          </cell>
          <cell r="AX10">
            <v>38.708200000000005</v>
          </cell>
          <cell r="AY10">
            <v>37.426200000000001</v>
          </cell>
          <cell r="AZ10">
            <v>39.560400000000001</v>
          </cell>
          <cell r="BA10">
            <v>43.683600000000006</v>
          </cell>
          <cell r="BB10">
            <v>43.234900000000003</v>
          </cell>
          <cell r="BC10">
            <v>41.427500000000002</v>
          </cell>
          <cell r="BD10">
            <v>42.548100000000005</v>
          </cell>
          <cell r="BE10">
            <v>43.6449</v>
          </cell>
          <cell r="BF10">
            <v>43.5212</v>
          </cell>
          <cell r="BG10">
            <v>43.608800000000002</v>
          </cell>
          <cell r="BH10">
            <v>43.413499999999999</v>
          </cell>
          <cell r="BI10">
            <v>42.203200000000002</v>
          </cell>
          <cell r="BJ10">
            <v>41.287700000000001</v>
          </cell>
          <cell r="BK10">
            <v>41.536300000000004</v>
          </cell>
          <cell r="BL10">
            <v>41.7258</v>
          </cell>
          <cell r="BM10" t="str">
            <v>ND</v>
          </cell>
          <cell r="BN10">
            <v>49.844700000000003</v>
          </cell>
          <cell r="BO10">
            <v>43.828600000000002</v>
          </cell>
          <cell r="BP10">
            <v>43.237900000000003</v>
          </cell>
          <cell r="BQ10">
            <v>41.224400000000003</v>
          </cell>
          <cell r="BR10">
            <v>43.747</v>
          </cell>
          <cell r="BS10">
            <v>39.924300000000002</v>
          </cell>
          <cell r="BT10">
            <v>37.944500000000005</v>
          </cell>
        </row>
        <row r="11">
          <cell r="C11" t="str">
            <v>Coahuila de Zaragoza</v>
          </cell>
          <cell r="D11">
            <v>29.622300000000003</v>
          </cell>
          <cell r="E11">
            <v>29.149100000000001</v>
          </cell>
          <cell r="F11">
            <v>27.744100000000003</v>
          </cell>
          <cell r="G11">
            <v>26.464600000000001</v>
          </cell>
          <cell r="H11">
            <v>26.611600000000003</v>
          </cell>
          <cell r="I11">
            <v>25.366500000000002</v>
          </cell>
          <cell r="J11">
            <v>25.273099999999999</v>
          </cell>
          <cell r="K11">
            <v>25.672000000000001</v>
          </cell>
          <cell r="L11">
            <v>25.902800000000003</v>
          </cell>
          <cell r="M11">
            <v>24.313800000000001</v>
          </cell>
          <cell r="N11">
            <v>25.040800000000001</v>
          </cell>
          <cell r="O11">
            <v>27.9129</v>
          </cell>
          <cell r="P11">
            <v>28.218800000000002</v>
          </cell>
          <cell r="Q11">
            <v>26.5198</v>
          </cell>
          <cell r="R11">
            <v>29.122400000000003</v>
          </cell>
          <cell r="S11">
            <v>30.000600000000002</v>
          </cell>
          <cell r="T11">
            <v>32.143900000000002</v>
          </cell>
          <cell r="U11">
            <v>33.590299999999999</v>
          </cell>
          <cell r="V11">
            <v>36.314500000000002</v>
          </cell>
          <cell r="W11">
            <v>33.916400000000003</v>
          </cell>
          <cell r="X11">
            <v>37.520000000000003</v>
          </cell>
          <cell r="Y11">
            <v>37.554099999999998</v>
          </cell>
          <cell r="Z11">
            <v>36.067900000000002</v>
          </cell>
          <cell r="AA11">
            <v>36.255000000000003</v>
          </cell>
          <cell r="AB11">
            <v>33.269300000000001</v>
          </cell>
          <cell r="AC11">
            <v>30.355400000000003</v>
          </cell>
          <cell r="AD11">
            <v>29.1358</v>
          </cell>
          <cell r="AE11">
            <v>31.113300000000002</v>
          </cell>
          <cell r="AF11">
            <v>34.051700000000004</v>
          </cell>
          <cell r="AG11">
            <v>33.423999999999999</v>
          </cell>
          <cell r="AH11">
            <v>30.512700000000002</v>
          </cell>
          <cell r="AI11">
            <v>32.4953</v>
          </cell>
          <cell r="AJ11">
            <v>32.096800000000002</v>
          </cell>
          <cell r="AK11">
            <v>28.700900000000001</v>
          </cell>
          <cell r="AL11">
            <v>29.305900000000001</v>
          </cell>
          <cell r="AM11">
            <v>30.032400000000003</v>
          </cell>
          <cell r="AN11">
            <v>32.322800000000001</v>
          </cell>
          <cell r="AO11">
            <v>30.092400000000001</v>
          </cell>
          <cell r="AP11">
            <v>29.330200000000001</v>
          </cell>
          <cell r="AQ11">
            <v>31.362200000000001</v>
          </cell>
          <cell r="AR11">
            <v>32.808300000000003</v>
          </cell>
          <cell r="AS11">
            <v>29.867600000000003</v>
          </cell>
          <cell r="AT11">
            <v>30.953000000000003</v>
          </cell>
          <cell r="AU11">
            <v>30.698800000000002</v>
          </cell>
          <cell r="AV11">
            <v>30.3565</v>
          </cell>
          <cell r="AW11">
            <v>30.860000000000003</v>
          </cell>
          <cell r="AX11">
            <v>27.773700000000002</v>
          </cell>
          <cell r="AY11">
            <v>29.081900000000001</v>
          </cell>
          <cell r="AZ11">
            <v>26.583300000000001</v>
          </cell>
          <cell r="BA11">
            <v>29.3171</v>
          </cell>
          <cell r="BB11">
            <v>29.950000000000003</v>
          </cell>
          <cell r="BC11">
            <v>28.865600000000001</v>
          </cell>
          <cell r="BD11">
            <v>28.934000000000001</v>
          </cell>
          <cell r="BE11">
            <v>27.408900000000003</v>
          </cell>
          <cell r="BF11">
            <v>28.464500000000001</v>
          </cell>
          <cell r="BG11">
            <v>28.540300000000002</v>
          </cell>
          <cell r="BH11">
            <v>28.495700000000003</v>
          </cell>
          <cell r="BI11">
            <v>26.424500000000002</v>
          </cell>
          <cell r="BJ11">
            <v>25.766500000000001</v>
          </cell>
          <cell r="BK11">
            <v>25.846</v>
          </cell>
          <cell r="BL11">
            <v>25.405900000000003</v>
          </cell>
          <cell r="BM11" t="str">
            <v>ND</v>
          </cell>
          <cell r="BN11">
            <v>30.725200000000001</v>
          </cell>
          <cell r="BO11">
            <v>28.631800000000002</v>
          </cell>
          <cell r="BP11">
            <v>28.0091</v>
          </cell>
          <cell r="BQ11">
            <v>27.270700000000001</v>
          </cell>
          <cell r="BR11">
            <v>27.756</v>
          </cell>
          <cell r="BS11">
            <v>26.912300000000002</v>
          </cell>
          <cell r="BT11">
            <v>27.339000000000002</v>
          </cell>
        </row>
        <row r="12">
          <cell r="C12" t="str">
            <v>Colima</v>
          </cell>
          <cell r="D12">
            <v>23.965400000000002</v>
          </cell>
          <cell r="E12">
            <v>23.470200000000002</v>
          </cell>
          <cell r="F12">
            <v>22.6128</v>
          </cell>
          <cell r="G12">
            <v>23.5518</v>
          </cell>
          <cell r="H12">
            <v>22.891400000000001</v>
          </cell>
          <cell r="I12">
            <v>19.351500000000001</v>
          </cell>
          <cell r="J12">
            <v>21.161000000000001</v>
          </cell>
          <cell r="K12">
            <v>22.259900000000002</v>
          </cell>
          <cell r="L12">
            <v>23.5151</v>
          </cell>
          <cell r="M12">
            <v>21.060200000000002</v>
          </cell>
          <cell r="N12">
            <v>22.0884</v>
          </cell>
          <cell r="O12">
            <v>21.505400000000002</v>
          </cell>
          <cell r="P12">
            <v>20.6494</v>
          </cell>
          <cell r="Q12">
            <v>20.311900000000001</v>
          </cell>
          <cell r="R12">
            <v>18.835900000000002</v>
          </cell>
          <cell r="S12">
            <v>20.471700000000002</v>
          </cell>
          <cell r="T12">
            <v>20.529500000000002</v>
          </cell>
          <cell r="U12">
            <v>24.2576</v>
          </cell>
          <cell r="V12">
            <v>24.692299999999999</v>
          </cell>
          <cell r="W12">
            <v>24.714400000000001</v>
          </cell>
          <cell r="X12">
            <v>25.104300000000002</v>
          </cell>
          <cell r="Y12">
            <v>22.901</v>
          </cell>
          <cell r="Z12">
            <v>23.8765</v>
          </cell>
          <cell r="AA12">
            <v>25.1462</v>
          </cell>
          <cell r="AB12">
            <v>26.073900000000002</v>
          </cell>
          <cell r="AC12">
            <v>25.528700000000001</v>
          </cell>
          <cell r="AD12">
            <v>23.153000000000002</v>
          </cell>
          <cell r="AE12">
            <v>25.5871</v>
          </cell>
          <cell r="AF12">
            <v>24.030800000000003</v>
          </cell>
          <cell r="AG12">
            <v>22.673400000000001</v>
          </cell>
          <cell r="AH12">
            <v>24.064</v>
          </cell>
          <cell r="AI12">
            <v>25.6419</v>
          </cell>
          <cell r="AJ12">
            <v>25.4849</v>
          </cell>
          <cell r="AK12">
            <v>26.3081</v>
          </cell>
          <cell r="AL12">
            <v>28.103400000000001</v>
          </cell>
          <cell r="AM12">
            <v>25.5839</v>
          </cell>
          <cell r="AN12">
            <v>25.9146</v>
          </cell>
          <cell r="AO12">
            <v>25.217700000000001</v>
          </cell>
          <cell r="AP12">
            <v>25.394300000000001</v>
          </cell>
          <cell r="AQ12">
            <v>30.024000000000001</v>
          </cell>
          <cell r="AR12">
            <v>29.2437</v>
          </cell>
          <cell r="AS12">
            <v>29.3047</v>
          </cell>
          <cell r="AT12">
            <v>29.831900000000001</v>
          </cell>
          <cell r="AU12">
            <v>29.537000000000003</v>
          </cell>
          <cell r="AV12">
            <v>29.3002</v>
          </cell>
          <cell r="AW12">
            <v>29.319900000000001</v>
          </cell>
          <cell r="AX12">
            <v>26.851600000000001</v>
          </cell>
          <cell r="AY12">
            <v>27.520900000000001</v>
          </cell>
          <cell r="AZ12">
            <v>26.785800000000002</v>
          </cell>
          <cell r="BA12">
            <v>30.076900000000002</v>
          </cell>
          <cell r="BB12">
            <v>27.8978</v>
          </cell>
          <cell r="BC12">
            <v>26.714000000000002</v>
          </cell>
          <cell r="BD12">
            <v>27.039100000000001</v>
          </cell>
          <cell r="BE12">
            <v>26.284000000000002</v>
          </cell>
          <cell r="BF12">
            <v>25.778100000000002</v>
          </cell>
          <cell r="BG12">
            <v>25.549400000000002</v>
          </cell>
          <cell r="BH12">
            <v>25.069800000000001</v>
          </cell>
          <cell r="BI12">
            <v>26.007000000000001</v>
          </cell>
          <cell r="BJ12">
            <v>26.058800000000002</v>
          </cell>
          <cell r="BK12">
            <v>25.029700000000002</v>
          </cell>
          <cell r="BL12">
            <v>26.281200000000002</v>
          </cell>
          <cell r="BM12" t="str">
            <v>ND</v>
          </cell>
          <cell r="BN12">
            <v>34.776299999999999</v>
          </cell>
          <cell r="BO12">
            <v>30.494600000000002</v>
          </cell>
          <cell r="BP12">
            <v>30.537000000000003</v>
          </cell>
          <cell r="BQ12">
            <v>25.187100000000001</v>
          </cell>
          <cell r="BR12">
            <v>24.553599999999999</v>
          </cell>
          <cell r="BS12">
            <v>23.805</v>
          </cell>
          <cell r="BT12">
            <v>24.736000000000001</v>
          </cell>
        </row>
        <row r="13">
          <cell r="C13" t="str">
            <v>Chiapas</v>
          </cell>
          <cell r="D13">
            <v>69.588999999999999</v>
          </cell>
          <cell r="E13">
            <v>69.222800000000007</v>
          </cell>
          <cell r="F13">
            <v>67.98960000000001</v>
          </cell>
          <cell r="G13">
            <v>69.466800000000006</v>
          </cell>
          <cell r="H13">
            <v>67.841499999999996</v>
          </cell>
          <cell r="I13">
            <v>68.438299999999998</v>
          </cell>
          <cell r="J13">
            <v>67.293300000000002</v>
          </cell>
          <cell r="K13">
            <v>68.656900000000007</v>
          </cell>
          <cell r="L13">
            <v>69.423600000000008</v>
          </cell>
          <cell r="M13">
            <v>63.618600000000001</v>
          </cell>
          <cell r="N13">
            <v>66.284400000000005</v>
          </cell>
          <cell r="O13">
            <v>65.629100000000008</v>
          </cell>
          <cell r="P13">
            <v>65.900700000000001</v>
          </cell>
          <cell r="Q13">
            <v>65.605199999999996</v>
          </cell>
          <cell r="R13">
            <v>65.952600000000004</v>
          </cell>
          <cell r="S13">
            <v>68.027100000000004</v>
          </cell>
          <cell r="T13">
            <v>64.722700000000003</v>
          </cell>
          <cell r="U13">
            <v>65.978999999999999</v>
          </cell>
          <cell r="V13">
            <v>66.661500000000004</v>
          </cell>
          <cell r="W13">
            <v>66.378600000000006</v>
          </cell>
          <cell r="X13">
            <v>67.308999999999997</v>
          </cell>
          <cell r="Y13">
            <v>67.198099999999997</v>
          </cell>
          <cell r="Z13">
            <v>66.811900000000009</v>
          </cell>
          <cell r="AA13">
            <v>68.738399999999999</v>
          </cell>
          <cell r="AB13">
            <v>64.311000000000007</v>
          </cell>
          <cell r="AC13">
            <v>65.240000000000009</v>
          </cell>
          <cell r="AD13">
            <v>66.030200000000008</v>
          </cell>
          <cell r="AE13">
            <v>67.539600000000007</v>
          </cell>
          <cell r="AF13">
            <v>67.202100000000002</v>
          </cell>
          <cell r="AG13">
            <v>67.32180000000001</v>
          </cell>
          <cell r="AH13">
            <v>68.091000000000008</v>
          </cell>
          <cell r="AI13">
            <v>69.137</v>
          </cell>
          <cell r="AJ13">
            <v>68.222400000000007</v>
          </cell>
          <cell r="AK13">
            <v>69.508099999999999</v>
          </cell>
          <cell r="AL13">
            <v>68.476600000000005</v>
          </cell>
          <cell r="AM13">
            <v>70.252899999999997</v>
          </cell>
          <cell r="AN13">
            <v>69.531900000000007</v>
          </cell>
          <cell r="AO13">
            <v>71.308400000000006</v>
          </cell>
          <cell r="AP13">
            <v>71.507900000000006</v>
          </cell>
          <cell r="AQ13">
            <v>72.904300000000006</v>
          </cell>
          <cell r="AR13">
            <v>70.859700000000004</v>
          </cell>
          <cell r="AS13">
            <v>71.463700000000003</v>
          </cell>
          <cell r="AT13">
            <v>70.989500000000007</v>
          </cell>
          <cell r="AU13">
            <v>71.418400000000005</v>
          </cell>
          <cell r="AV13">
            <v>69.113900000000001</v>
          </cell>
          <cell r="AW13">
            <v>69.7971</v>
          </cell>
          <cell r="AX13">
            <v>68.865600000000001</v>
          </cell>
          <cell r="AY13">
            <v>71.472400000000007</v>
          </cell>
          <cell r="AZ13">
            <v>69.790500000000009</v>
          </cell>
          <cell r="BA13">
            <v>70.787900000000008</v>
          </cell>
          <cell r="BB13">
            <v>72.954999999999998</v>
          </cell>
          <cell r="BC13">
            <v>73.522199999999998</v>
          </cell>
          <cell r="BD13">
            <v>70.6494</v>
          </cell>
          <cell r="BE13">
            <v>71.145600000000002</v>
          </cell>
          <cell r="BF13">
            <v>69.728300000000004</v>
          </cell>
          <cell r="BG13">
            <v>71.861699999999999</v>
          </cell>
          <cell r="BH13">
            <v>70.008899999999997</v>
          </cell>
          <cell r="BI13">
            <v>69.186500000000009</v>
          </cell>
          <cell r="BJ13">
            <v>70.772400000000005</v>
          </cell>
          <cell r="BK13">
            <v>67.59490000000001</v>
          </cell>
          <cell r="BL13">
            <v>67.945000000000007</v>
          </cell>
          <cell r="BM13" t="str">
            <v>ND</v>
          </cell>
          <cell r="BN13">
            <v>71.847099999999998</v>
          </cell>
          <cell r="BO13">
            <v>68.069699999999997</v>
          </cell>
          <cell r="BP13">
            <v>68.105500000000006</v>
          </cell>
          <cell r="BQ13">
            <v>65.306700000000006</v>
          </cell>
          <cell r="BR13">
            <v>68.492000000000004</v>
          </cell>
          <cell r="BS13">
            <v>69.28240000000001</v>
          </cell>
          <cell r="BT13">
            <v>65.325100000000006</v>
          </cell>
        </row>
        <row r="14">
          <cell r="C14" t="str">
            <v>Chihuahua</v>
          </cell>
          <cell r="D14">
            <v>26.3918</v>
          </cell>
          <cell r="E14">
            <v>25.4956</v>
          </cell>
          <cell r="F14">
            <v>25.7912</v>
          </cell>
          <cell r="G14">
            <v>24.531700000000001</v>
          </cell>
          <cell r="H14">
            <v>20.542000000000002</v>
          </cell>
          <cell r="I14">
            <v>19.763000000000002</v>
          </cell>
          <cell r="J14">
            <v>22.387700000000002</v>
          </cell>
          <cell r="K14">
            <v>21.986900000000002</v>
          </cell>
          <cell r="L14">
            <v>21.867000000000001</v>
          </cell>
          <cell r="M14">
            <v>21.531000000000002</v>
          </cell>
          <cell r="N14">
            <v>21.179500000000001</v>
          </cell>
          <cell r="O14">
            <v>23.3447</v>
          </cell>
          <cell r="P14">
            <v>23.136600000000001</v>
          </cell>
          <cell r="Q14">
            <v>23.9953</v>
          </cell>
          <cell r="R14">
            <v>25.197200000000002</v>
          </cell>
          <cell r="S14">
            <v>29.824900000000003</v>
          </cell>
          <cell r="T14">
            <v>33.2532</v>
          </cell>
          <cell r="U14">
            <v>34.935600000000001</v>
          </cell>
          <cell r="V14">
            <v>33.029900000000005</v>
          </cell>
          <cell r="W14">
            <v>32.325800000000001</v>
          </cell>
          <cell r="X14">
            <v>37.225000000000001</v>
          </cell>
          <cell r="Y14">
            <v>31.744200000000003</v>
          </cell>
          <cell r="Z14">
            <v>33.001000000000005</v>
          </cell>
          <cell r="AA14">
            <v>39.0961</v>
          </cell>
          <cell r="AB14">
            <v>37.5946</v>
          </cell>
          <cell r="AC14">
            <v>37.528600000000004</v>
          </cell>
          <cell r="AD14">
            <v>37.9512</v>
          </cell>
          <cell r="AE14">
            <v>38.585900000000002</v>
          </cell>
          <cell r="AF14">
            <v>38.7181</v>
          </cell>
          <cell r="AG14">
            <v>34.441900000000004</v>
          </cell>
          <cell r="AH14">
            <v>35.4895</v>
          </cell>
          <cell r="AI14">
            <v>34.125599999999999</v>
          </cell>
          <cell r="AJ14">
            <v>35.590299999999999</v>
          </cell>
          <cell r="AK14">
            <v>33.412500000000001</v>
          </cell>
          <cell r="AL14">
            <v>32.751899999999999</v>
          </cell>
          <cell r="AM14">
            <v>32.461300000000001</v>
          </cell>
          <cell r="AN14">
            <v>35.163200000000003</v>
          </cell>
          <cell r="AO14">
            <v>28.961400000000001</v>
          </cell>
          <cell r="AP14">
            <v>30.2882</v>
          </cell>
          <cell r="AQ14">
            <v>32.828700000000005</v>
          </cell>
          <cell r="AR14">
            <v>32.4771</v>
          </cell>
          <cell r="AS14">
            <v>30.4053</v>
          </cell>
          <cell r="AT14">
            <v>30.939800000000002</v>
          </cell>
          <cell r="AU14">
            <v>28.138300000000001</v>
          </cell>
          <cell r="AV14">
            <v>29.8247</v>
          </cell>
          <cell r="AW14">
            <v>25.184100000000001</v>
          </cell>
          <cell r="AX14">
            <v>24.555900000000001</v>
          </cell>
          <cell r="AY14">
            <v>23.432500000000001</v>
          </cell>
          <cell r="AZ14">
            <v>23.802900000000001</v>
          </cell>
          <cell r="BA14">
            <v>26.551000000000002</v>
          </cell>
          <cell r="BB14">
            <v>26.854600000000001</v>
          </cell>
          <cell r="BC14">
            <v>25.653300000000002</v>
          </cell>
          <cell r="BD14">
            <v>26.757400000000001</v>
          </cell>
          <cell r="BE14">
            <v>26.2928</v>
          </cell>
          <cell r="BF14">
            <v>24.5307</v>
          </cell>
          <cell r="BG14">
            <v>26.269200000000001</v>
          </cell>
          <cell r="BH14">
            <v>27.1721</v>
          </cell>
          <cell r="BI14">
            <v>25.619300000000003</v>
          </cell>
          <cell r="BJ14">
            <v>25.6845</v>
          </cell>
          <cell r="BK14">
            <v>24.360300000000002</v>
          </cell>
          <cell r="BL14">
            <v>24.509900000000002</v>
          </cell>
          <cell r="BM14" t="str">
            <v>ND</v>
          </cell>
          <cell r="BN14">
            <v>28.297900000000002</v>
          </cell>
          <cell r="BO14">
            <v>28.523</v>
          </cell>
          <cell r="BP14">
            <v>29.7041</v>
          </cell>
          <cell r="BQ14">
            <v>25.6496</v>
          </cell>
          <cell r="BR14">
            <v>28.721</v>
          </cell>
          <cell r="BS14">
            <v>25.9574</v>
          </cell>
          <cell r="BT14">
            <v>25.973500000000001</v>
          </cell>
        </row>
        <row r="15">
          <cell r="C15" t="str">
            <v>Ciudad de México</v>
          </cell>
          <cell r="D15">
            <v>22.593500000000002</v>
          </cell>
          <cell r="E15">
            <v>24.084099999999999</v>
          </cell>
          <cell r="F15">
            <v>23.9483</v>
          </cell>
          <cell r="G15">
            <v>20.742100000000001</v>
          </cell>
          <cell r="H15">
            <v>20.420400000000001</v>
          </cell>
          <cell r="I15">
            <v>22.076000000000001</v>
          </cell>
          <cell r="J15">
            <v>22.5077</v>
          </cell>
          <cell r="K15">
            <v>22.346500000000002</v>
          </cell>
          <cell r="L15">
            <v>21.4191</v>
          </cell>
          <cell r="M15">
            <v>21.018800000000002</v>
          </cell>
          <cell r="N15">
            <v>21.0349</v>
          </cell>
          <cell r="O15">
            <v>22.938500000000001</v>
          </cell>
          <cell r="P15">
            <v>21.908100000000001</v>
          </cell>
          <cell r="Q15">
            <v>23.436700000000002</v>
          </cell>
          <cell r="R15">
            <v>24.2987</v>
          </cell>
          <cell r="S15">
            <v>25.6754</v>
          </cell>
          <cell r="T15">
            <v>27.004100000000001</v>
          </cell>
          <cell r="U15">
            <v>28.099900000000002</v>
          </cell>
          <cell r="V15">
            <v>27.7348</v>
          </cell>
          <cell r="W15">
            <v>30.1553</v>
          </cell>
          <cell r="X15">
            <v>28.015800000000002</v>
          </cell>
          <cell r="Y15">
            <v>29.700800000000001</v>
          </cell>
          <cell r="Z15">
            <v>28.7788</v>
          </cell>
          <cell r="AA15">
            <v>31.883600000000001</v>
          </cell>
          <cell r="AB15">
            <v>28.7438</v>
          </cell>
          <cell r="AC15">
            <v>31.455000000000002</v>
          </cell>
          <cell r="AD15">
            <v>28.811200000000003</v>
          </cell>
          <cell r="AE15">
            <v>28.828100000000003</v>
          </cell>
          <cell r="AF15">
            <v>30.2912</v>
          </cell>
          <cell r="AG15">
            <v>30.636400000000002</v>
          </cell>
          <cell r="AH15">
            <v>31.023500000000002</v>
          </cell>
          <cell r="AI15">
            <v>30.638900000000003</v>
          </cell>
          <cell r="AJ15">
            <v>30.620700000000003</v>
          </cell>
          <cell r="AK15">
            <v>32.961199999999998</v>
          </cell>
          <cell r="AL15">
            <v>33.242800000000003</v>
          </cell>
          <cell r="AM15">
            <v>31.490300000000001</v>
          </cell>
          <cell r="AN15">
            <v>32.665500000000002</v>
          </cell>
          <cell r="AO15">
            <v>33.323500000000003</v>
          </cell>
          <cell r="AP15">
            <v>35.225000000000001</v>
          </cell>
          <cell r="AQ15">
            <v>38.2256</v>
          </cell>
          <cell r="AR15">
            <v>35.614699999999999</v>
          </cell>
          <cell r="AS15">
            <v>37.542400000000001</v>
          </cell>
          <cell r="AT15">
            <v>31.926400000000001</v>
          </cell>
          <cell r="AU15">
            <v>35.641100000000002</v>
          </cell>
          <cell r="AV15">
            <v>34.568899999999999</v>
          </cell>
          <cell r="AW15">
            <v>35.875900000000001</v>
          </cell>
          <cell r="AX15">
            <v>34.247300000000003</v>
          </cell>
          <cell r="AY15">
            <v>32.580400000000004</v>
          </cell>
          <cell r="AZ15">
            <v>31.538700000000002</v>
          </cell>
          <cell r="BA15">
            <v>30.948500000000003</v>
          </cell>
          <cell r="BB15">
            <v>34.439100000000003</v>
          </cell>
          <cell r="BC15">
            <v>39.229300000000002</v>
          </cell>
          <cell r="BD15">
            <v>32.183800000000005</v>
          </cell>
          <cell r="BE15">
            <v>31.514700000000001</v>
          </cell>
          <cell r="BF15">
            <v>31.389500000000002</v>
          </cell>
          <cell r="BG15">
            <v>32.514600000000002</v>
          </cell>
          <cell r="BH15">
            <v>32.54</v>
          </cell>
          <cell r="BI15">
            <v>31.359300000000001</v>
          </cell>
          <cell r="BJ15">
            <v>32.830400000000004</v>
          </cell>
          <cell r="BK15">
            <v>31.759800000000002</v>
          </cell>
          <cell r="BL15">
            <v>29.065100000000001</v>
          </cell>
          <cell r="BM15" t="str">
            <v>ND</v>
          </cell>
          <cell r="BN15">
            <v>45.801400000000001</v>
          </cell>
          <cell r="BO15">
            <v>41.85</v>
          </cell>
          <cell r="BP15">
            <v>44.558300000000003</v>
          </cell>
          <cell r="BQ15">
            <v>40.39</v>
          </cell>
          <cell r="BR15">
            <v>37.947700000000005</v>
          </cell>
          <cell r="BS15">
            <v>37.383299999999998</v>
          </cell>
          <cell r="BT15">
            <v>35.892700000000005</v>
          </cell>
        </row>
        <row r="16">
          <cell r="C16" t="str">
            <v>Durango</v>
          </cell>
          <cell r="D16">
            <v>43.465700000000005</v>
          </cell>
          <cell r="E16">
            <v>43.771100000000004</v>
          </cell>
          <cell r="F16">
            <v>42.593299999999999</v>
          </cell>
          <cell r="G16">
            <v>39.612900000000003</v>
          </cell>
          <cell r="H16">
            <v>40.678800000000003</v>
          </cell>
          <cell r="I16">
            <v>38.335000000000001</v>
          </cell>
          <cell r="J16">
            <v>41.269100000000002</v>
          </cell>
          <cell r="K16">
            <v>39.312200000000004</v>
          </cell>
          <cell r="L16">
            <v>40.318200000000004</v>
          </cell>
          <cell r="M16">
            <v>38.621700000000004</v>
          </cell>
          <cell r="N16">
            <v>39.2303</v>
          </cell>
          <cell r="O16">
            <v>36.145200000000003</v>
          </cell>
          <cell r="P16">
            <v>40.2042</v>
          </cell>
          <cell r="Q16">
            <v>39.007000000000005</v>
          </cell>
          <cell r="R16">
            <v>38.572000000000003</v>
          </cell>
          <cell r="S16">
            <v>41.664100000000005</v>
          </cell>
          <cell r="T16">
            <v>41.416800000000002</v>
          </cell>
          <cell r="U16">
            <v>42.672000000000004</v>
          </cell>
          <cell r="V16">
            <v>44.911300000000004</v>
          </cell>
          <cell r="W16">
            <v>45.444400000000002</v>
          </cell>
          <cell r="X16">
            <v>45.228999999999999</v>
          </cell>
          <cell r="Y16">
            <v>43.010200000000005</v>
          </cell>
          <cell r="Z16">
            <v>45.640500000000003</v>
          </cell>
          <cell r="AA16">
            <v>44.063400000000001</v>
          </cell>
          <cell r="AB16">
            <v>44.148200000000003</v>
          </cell>
          <cell r="AC16">
            <v>43.105400000000003</v>
          </cell>
          <cell r="AD16">
            <v>39.613800000000005</v>
          </cell>
          <cell r="AE16">
            <v>42.176700000000004</v>
          </cell>
          <cell r="AF16">
            <v>41.628900000000002</v>
          </cell>
          <cell r="AG16">
            <v>44.172499999999999</v>
          </cell>
          <cell r="AH16">
            <v>46.805700000000002</v>
          </cell>
          <cell r="AI16">
            <v>41.312100000000001</v>
          </cell>
          <cell r="AJ16">
            <v>44.8476</v>
          </cell>
          <cell r="AK16">
            <v>46.192100000000003</v>
          </cell>
          <cell r="AL16">
            <v>46.993200000000002</v>
          </cell>
          <cell r="AM16">
            <v>47.311</v>
          </cell>
          <cell r="AN16">
            <v>46.823700000000002</v>
          </cell>
          <cell r="AO16">
            <v>48.275300000000001</v>
          </cell>
          <cell r="AP16">
            <v>46.082599999999999</v>
          </cell>
          <cell r="AQ16">
            <v>48.396300000000004</v>
          </cell>
          <cell r="AR16">
            <v>48.159700000000001</v>
          </cell>
          <cell r="AS16">
            <v>44.643000000000001</v>
          </cell>
          <cell r="AT16">
            <v>42.392099999999999</v>
          </cell>
          <cell r="AU16">
            <v>41.663200000000003</v>
          </cell>
          <cell r="AV16">
            <v>39.802700000000002</v>
          </cell>
          <cell r="AW16">
            <v>39.219700000000003</v>
          </cell>
          <cell r="AX16">
            <v>37.495600000000003</v>
          </cell>
          <cell r="AY16">
            <v>36.783100000000005</v>
          </cell>
          <cell r="AZ16">
            <v>37.285499999999999</v>
          </cell>
          <cell r="BA16">
            <v>38.041400000000003</v>
          </cell>
          <cell r="BB16">
            <v>38.140300000000003</v>
          </cell>
          <cell r="BC16">
            <v>39.335700000000003</v>
          </cell>
          <cell r="BD16">
            <v>40.167999999999999</v>
          </cell>
          <cell r="BE16">
            <v>37.266500000000001</v>
          </cell>
          <cell r="BF16">
            <v>39.034700000000001</v>
          </cell>
          <cell r="BG16">
            <v>37.042700000000004</v>
          </cell>
          <cell r="BH16">
            <v>36.410299999999999</v>
          </cell>
          <cell r="BI16">
            <v>35.308</v>
          </cell>
          <cell r="BJ16">
            <v>34.310500000000005</v>
          </cell>
          <cell r="BK16">
            <v>34.490400000000001</v>
          </cell>
          <cell r="BL16">
            <v>34.567700000000002</v>
          </cell>
          <cell r="BM16" t="str">
            <v>ND</v>
          </cell>
          <cell r="BN16">
            <v>38.400300000000001</v>
          </cell>
          <cell r="BO16">
            <v>38.809200000000004</v>
          </cell>
          <cell r="BP16">
            <v>38.803100000000001</v>
          </cell>
          <cell r="BQ16">
            <v>37.281700000000001</v>
          </cell>
          <cell r="BR16">
            <v>37.644200000000005</v>
          </cell>
          <cell r="BS16">
            <v>36.777300000000004</v>
          </cell>
          <cell r="BT16">
            <v>37.084200000000003</v>
          </cell>
        </row>
        <row r="17">
          <cell r="C17" t="str">
            <v>Guanajuato</v>
          </cell>
          <cell r="D17">
            <v>37.134700000000002</v>
          </cell>
          <cell r="E17">
            <v>38.278100000000002</v>
          </cell>
          <cell r="F17">
            <v>38.9694</v>
          </cell>
          <cell r="G17">
            <v>36.331299999999999</v>
          </cell>
          <cell r="H17">
            <v>37.912300000000002</v>
          </cell>
          <cell r="I17">
            <v>34.964700000000001</v>
          </cell>
          <cell r="J17">
            <v>35.057600000000001</v>
          </cell>
          <cell r="K17">
            <v>36.249600000000001</v>
          </cell>
          <cell r="L17">
            <v>38.182700000000004</v>
          </cell>
          <cell r="M17">
            <v>37.197000000000003</v>
          </cell>
          <cell r="N17">
            <v>36.572500000000005</v>
          </cell>
          <cell r="O17">
            <v>37.146700000000003</v>
          </cell>
          <cell r="P17">
            <v>38.952000000000005</v>
          </cell>
          <cell r="Q17">
            <v>39.241900000000001</v>
          </cell>
          <cell r="R17">
            <v>41.661200000000001</v>
          </cell>
          <cell r="S17">
            <v>43.832599999999999</v>
          </cell>
          <cell r="T17">
            <v>43.075700000000005</v>
          </cell>
          <cell r="U17">
            <v>44.967800000000004</v>
          </cell>
          <cell r="V17">
            <v>45.127000000000002</v>
          </cell>
          <cell r="W17">
            <v>44.460300000000004</v>
          </cell>
          <cell r="X17">
            <v>47.061100000000003</v>
          </cell>
          <cell r="Y17">
            <v>46.739000000000004</v>
          </cell>
          <cell r="Z17">
            <v>45.262700000000002</v>
          </cell>
          <cell r="AA17">
            <v>44.290100000000002</v>
          </cell>
          <cell r="AB17">
            <v>47.1188</v>
          </cell>
          <cell r="AC17">
            <v>42.985800000000005</v>
          </cell>
          <cell r="AD17">
            <v>43.559699999999999</v>
          </cell>
          <cell r="AE17">
            <v>45.760200000000005</v>
          </cell>
          <cell r="AF17">
            <v>46.257899999999999</v>
          </cell>
          <cell r="AG17">
            <v>46.728200000000001</v>
          </cell>
          <cell r="AH17">
            <v>42.748400000000004</v>
          </cell>
          <cell r="AI17">
            <v>44.694000000000003</v>
          </cell>
          <cell r="AJ17">
            <v>45.292100000000005</v>
          </cell>
          <cell r="AK17">
            <v>47.368100000000005</v>
          </cell>
          <cell r="AL17">
            <v>42.878100000000003</v>
          </cell>
          <cell r="AM17">
            <v>43.545999999999999</v>
          </cell>
          <cell r="AN17">
            <v>44.019500000000001</v>
          </cell>
          <cell r="AO17">
            <v>43.858900000000006</v>
          </cell>
          <cell r="AP17">
            <v>44.529800000000002</v>
          </cell>
          <cell r="AQ17">
            <v>46.333800000000004</v>
          </cell>
          <cell r="AR17">
            <v>44.8767</v>
          </cell>
          <cell r="AS17">
            <v>44.943100000000001</v>
          </cell>
          <cell r="AT17">
            <v>44.746200000000002</v>
          </cell>
          <cell r="AU17">
            <v>43.2639</v>
          </cell>
          <cell r="AV17">
            <v>40.073900000000002</v>
          </cell>
          <cell r="AW17">
            <v>39.113800000000005</v>
          </cell>
          <cell r="AX17">
            <v>41.356200000000001</v>
          </cell>
          <cell r="AY17">
            <v>39.765799999999999</v>
          </cell>
          <cell r="AZ17">
            <v>36.281300000000002</v>
          </cell>
          <cell r="BA17">
            <v>36.972500000000004</v>
          </cell>
          <cell r="BB17">
            <v>37.708200000000005</v>
          </cell>
          <cell r="BC17">
            <v>37.928100000000001</v>
          </cell>
          <cell r="BD17">
            <v>32.218900000000005</v>
          </cell>
          <cell r="BE17">
            <v>34.386000000000003</v>
          </cell>
          <cell r="BF17">
            <v>34.928899999999999</v>
          </cell>
          <cell r="BG17">
            <v>33.575600000000001</v>
          </cell>
          <cell r="BH17">
            <v>35.902799999999999</v>
          </cell>
          <cell r="BI17">
            <v>33.332900000000002</v>
          </cell>
          <cell r="BJ17">
            <v>32.7194</v>
          </cell>
          <cell r="BK17">
            <v>33.925200000000004</v>
          </cell>
          <cell r="BL17">
            <v>33.266200000000005</v>
          </cell>
          <cell r="BM17" t="str">
            <v>ND</v>
          </cell>
          <cell r="BN17">
            <v>42.4191</v>
          </cell>
          <cell r="BO17">
            <v>36.376300000000001</v>
          </cell>
          <cell r="BP17">
            <v>40.7408</v>
          </cell>
          <cell r="BQ17">
            <v>38.726600000000005</v>
          </cell>
          <cell r="BR17">
            <v>37.200900000000004</v>
          </cell>
          <cell r="BS17">
            <v>40.750100000000003</v>
          </cell>
          <cell r="BT17">
            <v>38.654800000000002</v>
          </cell>
        </row>
        <row r="18">
          <cell r="C18" t="str">
            <v>Guerrero</v>
          </cell>
          <cell r="D18">
            <v>58.9497</v>
          </cell>
          <cell r="E18">
            <v>59.852200000000003</v>
          </cell>
          <cell r="F18">
            <v>59.534000000000006</v>
          </cell>
          <cell r="G18">
            <v>57.742900000000006</v>
          </cell>
          <cell r="H18">
            <v>56.671700000000001</v>
          </cell>
          <cell r="I18">
            <v>56.421200000000006</v>
          </cell>
          <cell r="J18">
            <v>56.565000000000005</v>
          </cell>
          <cell r="K18">
            <v>58.274300000000004</v>
          </cell>
          <cell r="L18">
            <v>58.533300000000004</v>
          </cell>
          <cell r="M18">
            <v>57.016500000000001</v>
          </cell>
          <cell r="N18">
            <v>57.195800000000006</v>
          </cell>
          <cell r="O18">
            <v>57.974500000000006</v>
          </cell>
          <cell r="P18">
            <v>56.49</v>
          </cell>
          <cell r="Q18">
            <v>55.339800000000004</v>
          </cell>
          <cell r="R18">
            <v>56.585700000000003</v>
          </cell>
          <cell r="S18">
            <v>60.261700000000005</v>
          </cell>
          <cell r="T18">
            <v>57.252600000000001</v>
          </cell>
          <cell r="U18">
            <v>59.680700000000002</v>
          </cell>
          <cell r="V18">
            <v>61.154200000000003</v>
          </cell>
          <cell r="W18">
            <v>60.002400000000002</v>
          </cell>
          <cell r="X18">
            <v>61.024700000000003</v>
          </cell>
          <cell r="Y18">
            <v>60.752200000000002</v>
          </cell>
          <cell r="Z18">
            <v>63.326300000000003</v>
          </cell>
          <cell r="AA18">
            <v>63.806000000000004</v>
          </cell>
          <cell r="AB18">
            <v>59.3352</v>
          </cell>
          <cell r="AC18">
            <v>60.046900000000001</v>
          </cell>
          <cell r="AD18">
            <v>63.282200000000003</v>
          </cell>
          <cell r="AE18">
            <v>64.684899999999999</v>
          </cell>
          <cell r="AF18">
            <v>63.476900000000001</v>
          </cell>
          <cell r="AG18">
            <v>61.342600000000004</v>
          </cell>
          <cell r="AH18">
            <v>67.592200000000005</v>
          </cell>
          <cell r="AI18">
            <v>68.165400000000005</v>
          </cell>
          <cell r="AJ18">
            <v>63.224600000000002</v>
          </cell>
          <cell r="AK18">
            <v>65.150300000000001</v>
          </cell>
          <cell r="AL18">
            <v>63.566100000000006</v>
          </cell>
          <cell r="AM18">
            <v>65.305500000000009</v>
          </cell>
          <cell r="AN18">
            <v>61.707600000000006</v>
          </cell>
          <cell r="AO18">
            <v>60.402100000000004</v>
          </cell>
          <cell r="AP18">
            <v>66.02170000000001</v>
          </cell>
          <cell r="AQ18">
            <v>64.210800000000006</v>
          </cell>
          <cell r="AR18">
            <v>62.928000000000004</v>
          </cell>
          <cell r="AS18">
            <v>63.868000000000002</v>
          </cell>
          <cell r="AT18">
            <v>66.784700000000001</v>
          </cell>
          <cell r="AU18">
            <v>65.260500000000008</v>
          </cell>
          <cell r="AV18">
            <v>64.008499999999998</v>
          </cell>
          <cell r="AW18">
            <v>64.465600000000009</v>
          </cell>
          <cell r="AX18">
            <v>64.3249</v>
          </cell>
          <cell r="AY18">
            <v>66.375</v>
          </cell>
          <cell r="AZ18">
            <v>60.315000000000005</v>
          </cell>
          <cell r="BA18">
            <v>65.12230000000001</v>
          </cell>
          <cell r="BB18">
            <v>67.333399999999997</v>
          </cell>
          <cell r="BC18">
            <v>66.790400000000005</v>
          </cell>
          <cell r="BD18">
            <v>65.526300000000006</v>
          </cell>
          <cell r="BE18">
            <v>62.299600000000005</v>
          </cell>
          <cell r="BF18">
            <v>65.891900000000007</v>
          </cell>
          <cell r="BG18">
            <v>63.802900000000001</v>
          </cell>
          <cell r="BH18">
            <v>61.367400000000004</v>
          </cell>
          <cell r="BI18">
            <v>62.419700000000006</v>
          </cell>
          <cell r="BJ18">
            <v>62.416600000000003</v>
          </cell>
          <cell r="BK18">
            <v>62.802100000000003</v>
          </cell>
          <cell r="BL18">
            <v>56.348100000000002</v>
          </cell>
          <cell r="BM18" t="str">
            <v>ND</v>
          </cell>
          <cell r="BN18">
            <v>64.439300000000003</v>
          </cell>
          <cell r="BO18">
            <v>59.072700000000005</v>
          </cell>
          <cell r="BP18">
            <v>60.383900000000004</v>
          </cell>
          <cell r="BQ18">
            <v>62.570700000000002</v>
          </cell>
          <cell r="BR18">
            <v>63.305200000000006</v>
          </cell>
          <cell r="BS18">
            <v>63.821800000000003</v>
          </cell>
          <cell r="BT18">
            <v>60.955500000000001</v>
          </cell>
        </row>
        <row r="19">
          <cell r="C19" t="str">
            <v>Hidalgo</v>
          </cell>
          <cell r="D19">
            <v>46.5227</v>
          </cell>
          <cell r="E19">
            <v>49.001100000000001</v>
          </cell>
          <cell r="F19">
            <v>45.3705</v>
          </cell>
          <cell r="G19">
            <v>45.9392</v>
          </cell>
          <cell r="H19">
            <v>47.496400000000001</v>
          </cell>
          <cell r="I19">
            <v>45.464100000000002</v>
          </cell>
          <cell r="J19">
            <v>47.360199999999999</v>
          </cell>
          <cell r="K19">
            <v>47.3369</v>
          </cell>
          <cell r="L19">
            <v>46.985100000000003</v>
          </cell>
          <cell r="M19">
            <v>44.2059</v>
          </cell>
          <cell r="N19">
            <v>48.258400000000002</v>
          </cell>
          <cell r="O19">
            <v>46.554700000000004</v>
          </cell>
          <cell r="P19">
            <v>47.836500000000001</v>
          </cell>
          <cell r="Q19">
            <v>46.336100000000002</v>
          </cell>
          <cell r="R19">
            <v>49.116</v>
          </cell>
          <cell r="S19">
            <v>48.921300000000002</v>
          </cell>
          <cell r="T19">
            <v>49.226600000000005</v>
          </cell>
          <cell r="U19">
            <v>51.600700000000003</v>
          </cell>
          <cell r="V19">
            <v>49.682900000000004</v>
          </cell>
          <cell r="W19">
            <v>50.180400000000006</v>
          </cell>
          <cell r="X19">
            <v>51.6387</v>
          </cell>
          <cell r="Y19">
            <v>50.635600000000004</v>
          </cell>
          <cell r="Z19">
            <v>46.5139</v>
          </cell>
          <cell r="AA19">
            <v>48.854300000000002</v>
          </cell>
          <cell r="AB19">
            <v>47.617699999999999</v>
          </cell>
          <cell r="AC19">
            <v>47.971000000000004</v>
          </cell>
          <cell r="AD19">
            <v>47.762</v>
          </cell>
          <cell r="AE19">
            <v>47.595600000000005</v>
          </cell>
          <cell r="AF19">
            <v>49.196400000000004</v>
          </cell>
          <cell r="AG19">
            <v>46.983800000000002</v>
          </cell>
          <cell r="AH19">
            <v>49.166900000000005</v>
          </cell>
          <cell r="AI19">
            <v>49.288000000000004</v>
          </cell>
          <cell r="AJ19">
            <v>51.0503</v>
          </cell>
          <cell r="AK19">
            <v>47.987200000000001</v>
          </cell>
          <cell r="AL19">
            <v>49.206400000000002</v>
          </cell>
          <cell r="AM19">
            <v>49.022100000000002</v>
          </cell>
          <cell r="AN19">
            <v>48.983900000000006</v>
          </cell>
          <cell r="AO19">
            <v>48.505900000000004</v>
          </cell>
          <cell r="AP19">
            <v>49.019200000000005</v>
          </cell>
          <cell r="AQ19">
            <v>48.113600000000005</v>
          </cell>
          <cell r="AR19">
            <v>47.249700000000004</v>
          </cell>
          <cell r="AS19">
            <v>47.362000000000002</v>
          </cell>
          <cell r="AT19">
            <v>44.718700000000005</v>
          </cell>
          <cell r="AU19">
            <v>45.255400000000002</v>
          </cell>
          <cell r="AV19">
            <v>46.8294</v>
          </cell>
          <cell r="AW19">
            <v>47.099000000000004</v>
          </cell>
          <cell r="AX19">
            <v>41.410699999999999</v>
          </cell>
          <cell r="AY19">
            <v>43.980900000000005</v>
          </cell>
          <cell r="AZ19">
            <v>53.460300000000004</v>
          </cell>
          <cell r="BA19">
            <v>47.497300000000003</v>
          </cell>
          <cell r="BB19">
            <v>51.610100000000003</v>
          </cell>
          <cell r="BC19">
            <v>52.034300000000002</v>
          </cell>
          <cell r="BD19">
            <v>49.829800000000006</v>
          </cell>
          <cell r="BE19">
            <v>48.771799999999999</v>
          </cell>
          <cell r="BF19">
            <v>47.767200000000003</v>
          </cell>
          <cell r="BG19">
            <v>47.302800000000005</v>
          </cell>
          <cell r="BH19">
            <v>47.836500000000001</v>
          </cell>
          <cell r="BI19">
            <v>47.793500000000002</v>
          </cell>
          <cell r="BJ19">
            <v>48.660499999999999</v>
          </cell>
          <cell r="BK19">
            <v>52.716500000000003</v>
          </cell>
          <cell r="BL19">
            <v>46.7027</v>
          </cell>
          <cell r="BM19" t="str">
            <v>ND</v>
          </cell>
          <cell r="BN19">
            <v>57.439</v>
          </cell>
          <cell r="BO19">
            <v>53.280700000000003</v>
          </cell>
          <cell r="BP19">
            <v>53.188600000000001</v>
          </cell>
          <cell r="BQ19">
            <v>45.252300000000005</v>
          </cell>
          <cell r="BR19">
            <v>47.436100000000003</v>
          </cell>
          <cell r="BS19">
            <v>47.955000000000005</v>
          </cell>
          <cell r="BT19">
            <v>51.871100000000006</v>
          </cell>
        </row>
        <row r="20">
          <cell r="C20" t="str">
            <v>Jalisco</v>
          </cell>
          <cell r="D20">
            <v>30.831500000000002</v>
          </cell>
          <cell r="E20">
            <v>29.224400000000003</v>
          </cell>
          <cell r="F20">
            <v>30.629300000000001</v>
          </cell>
          <cell r="G20">
            <v>29.8429</v>
          </cell>
          <cell r="H20">
            <v>26.0686</v>
          </cell>
          <cell r="I20">
            <v>28.170400000000001</v>
          </cell>
          <cell r="J20">
            <v>30.0655</v>
          </cell>
          <cell r="K20">
            <v>27.484000000000002</v>
          </cell>
          <cell r="L20">
            <v>26.508200000000002</v>
          </cell>
          <cell r="M20">
            <v>24.673300000000001</v>
          </cell>
          <cell r="N20">
            <v>26.232500000000002</v>
          </cell>
          <cell r="O20">
            <v>27.656300000000002</v>
          </cell>
          <cell r="P20">
            <v>26.4221</v>
          </cell>
          <cell r="Q20">
            <v>25.293600000000001</v>
          </cell>
          <cell r="R20">
            <v>29.506400000000003</v>
          </cell>
          <cell r="S20">
            <v>30.375500000000002</v>
          </cell>
          <cell r="T20">
            <v>30.744200000000003</v>
          </cell>
          <cell r="U20">
            <v>31.197500000000002</v>
          </cell>
          <cell r="V20">
            <v>30.735800000000001</v>
          </cell>
          <cell r="W20">
            <v>33.293199999999999</v>
          </cell>
          <cell r="X20">
            <v>32.462800000000001</v>
          </cell>
          <cell r="Y20">
            <v>32.557700000000004</v>
          </cell>
          <cell r="Z20">
            <v>31.2943</v>
          </cell>
          <cell r="AA20">
            <v>32.004899999999999</v>
          </cell>
          <cell r="AB20">
            <v>31.184000000000001</v>
          </cell>
          <cell r="AC20">
            <v>31.294600000000003</v>
          </cell>
          <cell r="AD20">
            <v>32.165900000000001</v>
          </cell>
          <cell r="AE20">
            <v>30.932700000000001</v>
          </cell>
          <cell r="AF20">
            <v>28.828300000000002</v>
          </cell>
          <cell r="AG20">
            <v>28.3812</v>
          </cell>
          <cell r="AH20">
            <v>30.834100000000003</v>
          </cell>
          <cell r="AI20">
            <v>32.819099999999999</v>
          </cell>
          <cell r="AJ20">
            <v>31.338100000000001</v>
          </cell>
          <cell r="AK20">
            <v>30.4892</v>
          </cell>
          <cell r="AL20">
            <v>31.936800000000002</v>
          </cell>
          <cell r="AM20">
            <v>32.6036</v>
          </cell>
          <cell r="AN20">
            <v>31.950300000000002</v>
          </cell>
          <cell r="AO20">
            <v>31.198</v>
          </cell>
          <cell r="AP20">
            <v>30.348800000000001</v>
          </cell>
          <cell r="AQ20">
            <v>33.7211</v>
          </cell>
          <cell r="AR20">
            <v>33.517200000000003</v>
          </cell>
          <cell r="AS20">
            <v>31.171800000000001</v>
          </cell>
          <cell r="AT20">
            <v>31.436</v>
          </cell>
          <cell r="AU20">
            <v>30.241400000000002</v>
          </cell>
          <cell r="AV20">
            <v>29.302300000000002</v>
          </cell>
          <cell r="AW20">
            <v>29.365500000000001</v>
          </cell>
          <cell r="AX20">
            <v>28.489000000000001</v>
          </cell>
          <cell r="AY20">
            <v>28.3217</v>
          </cell>
          <cell r="AZ20">
            <v>23.677300000000002</v>
          </cell>
          <cell r="BA20">
            <v>25.6525</v>
          </cell>
          <cell r="BB20">
            <v>25.797600000000003</v>
          </cell>
          <cell r="BC20">
            <v>27.1571</v>
          </cell>
          <cell r="BD20">
            <v>25.070700000000002</v>
          </cell>
          <cell r="BE20">
            <v>26.829800000000002</v>
          </cell>
          <cell r="BF20">
            <v>26.159800000000001</v>
          </cell>
          <cell r="BG20">
            <v>28.0611</v>
          </cell>
          <cell r="BH20">
            <v>25.9666</v>
          </cell>
          <cell r="BI20">
            <v>26.970400000000001</v>
          </cell>
          <cell r="BJ20">
            <v>26.899100000000001</v>
          </cell>
          <cell r="BK20">
            <v>25.790600000000001</v>
          </cell>
          <cell r="BL20">
            <v>23.9117</v>
          </cell>
          <cell r="BM20" t="str">
            <v>ND</v>
          </cell>
          <cell r="BN20">
            <v>28.949400000000001</v>
          </cell>
          <cell r="BO20">
            <v>26.000600000000002</v>
          </cell>
          <cell r="BP20">
            <v>26.401300000000003</v>
          </cell>
          <cell r="BQ20">
            <v>24.595300000000002</v>
          </cell>
          <cell r="BR20">
            <v>27.036300000000001</v>
          </cell>
          <cell r="BS20">
            <v>25.7455</v>
          </cell>
          <cell r="BT20">
            <v>24.832700000000003</v>
          </cell>
        </row>
        <row r="21">
          <cell r="C21" t="str">
            <v>México</v>
          </cell>
          <cell r="D21">
            <v>33.967500000000001</v>
          </cell>
          <cell r="E21">
            <v>35.2029</v>
          </cell>
          <cell r="F21">
            <v>32.515999999999998</v>
          </cell>
          <cell r="G21">
            <v>32.0627</v>
          </cell>
          <cell r="H21">
            <v>30.376100000000001</v>
          </cell>
          <cell r="I21">
            <v>28.470300000000002</v>
          </cell>
          <cell r="J21">
            <v>30.258000000000003</v>
          </cell>
          <cell r="K21">
            <v>31.558</v>
          </cell>
          <cell r="L21">
            <v>32.897800000000004</v>
          </cell>
          <cell r="M21">
            <v>30.3095</v>
          </cell>
          <cell r="N21">
            <v>31.732300000000002</v>
          </cell>
          <cell r="O21">
            <v>32.209000000000003</v>
          </cell>
          <cell r="P21">
            <v>34.017200000000003</v>
          </cell>
          <cell r="Q21">
            <v>33.765500000000003</v>
          </cell>
          <cell r="R21">
            <v>34.389700000000005</v>
          </cell>
          <cell r="S21">
            <v>35.082500000000003</v>
          </cell>
          <cell r="T21">
            <v>34.805399999999999</v>
          </cell>
          <cell r="U21">
            <v>36.123699999999999</v>
          </cell>
          <cell r="V21">
            <v>34.7087</v>
          </cell>
          <cell r="W21">
            <v>35.378799999999998</v>
          </cell>
          <cell r="X21">
            <v>35.909100000000002</v>
          </cell>
          <cell r="Y21">
            <v>33.0608</v>
          </cell>
          <cell r="Z21">
            <v>33.199800000000003</v>
          </cell>
          <cell r="AA21">
            <v>33.771500000000003</v>
          </cell>
          <cell r="AB21">
            <v>32.234200000000001</v>
          </cell>
          <cell r="AC21">
            <v>32.179099999999998</v>
          </cell>
          <cell r="AD21">
            <v>31.055500000000002</v>
          </cell>
          <cell r="AE21">
            <v>34.279200000000003</v>
          </cell>
          <cell r="AF21">
            <v>35.109400000000001</v>
          </cell>
          <cell r="AG21">
            <v>33.0152</v>
          </cell>
          <cell r="AH21">
            <v>34.981200000000001</v>
          </cell>
          <cell r="AI21">
            <v>37.317599999999999</v>
          </cell>
          <cell r="AJ21">
            <v>36.5867</v>
          </cell>
          <cell r="AK21">
            <v>37.828500000000005</v>
          </cell>
          <cell r="AL21">
            <v>38.612300000000005</v>
          </cell>
          <cell r="AM21">
            <v>37.3491</v>
          </cell>
          <cell r="AN21">
            <v>38.172499999999999</v>
          </cell>
          <cell r="AO21">
            <v>38.457599999999999</v>
          </cell>
          <cell r="AP21">
            <v>38.643500000000003</v>
          </cell>
          <cell r="AQ21">
            <v>41.143799999999999</v>
          </cell>
          <cell r="AR21">
            <v>39.275100000000002</v>
          </cell>
          <cell r="AS21">
            <v>41.8917</v>
          </cell>
          <cell r="AT21">
            <v>42.324800000000003</v>
          </cell>
          <cell r="AU21">
            <v>42.317500000000003</v>
          </cell>
          <cell r="AV21">
            <v>41.676300000000005</v>
          </cell>
          <cell r="AW21">
            <v>38.909500000000001</v>
          </cell>
          <cell r="AX21">
            <v>38.138800000000003</v>
          </cell>
          <cell r="AY21">
            <v>38.5105</v>
          </cell>
          <cell r="AZ21">
            <v>36.572099999999999</v>
          </cell>
          <cell r="BA21">
            <v>39.946800000000003</v>
          </cell>
          <cell r="BB21">
            <v>38.948900000000002</v>
          </cell>
          <cell r="BC21">
            <v>39.312100000000001</v>
          </cell>
          <cell r="BD21">
            <v>37.741800000000005</v>
          </cell>
          <cell r="BE21">
            <v>37.5578</v>
          </cell>
          <cell r="BF21">
            <v>37.011200000000002</v>
          </cell>
          <cell r="BG21">
            <v>38.300800000000002</v>
          </cell>
          <cell r="BH21">
            <v>37.284100000000002</v>
          </cell>
          <cell r="BI21">
            <v>36.086200000000005</v>
          </cell>
          <cell r="BJ21">
            <v>40.057600000000001</v>
          </cell>
          <cell r="BK21">
            <v>38.344999999999999</v>
          </cell>
          <cell r="BL21">
            <v>34.7697</v>
          </cell>
          <cell r="BM21" t="str">
            <v>ND</v>
          </cell>
          <cell r="BN21">
            <v>47.764500000000005</v>
          </cell>
          <cell r="BO21">
            <v>43.000399999999999</v>
          </cell>
          <cell r="BP21">
            <v>42.911500000000004</v>
          </cell>
          <cell r="BQ21">
            <v>39.786000000000001</v>
          </cell>
          <cell r="BR21">
            <v>39.271700000000003</v>
          </cell>
          <cell r="BS21">
            <v>38.672499999999999</v>
          </cell>
          <cell r="BT21">
            <v>35.801500000000004</v>
          </cell>
        </row>
        <row r="22">
          <cell r="C22" t="str">
            <v>Michoacán de Ocampo</v>
          </cell>
          <cell r="D22">
            <v>43.507300000000001</v>
          </cell>
          <cell r="E22">
            <v>42.084099999999999</v>
          </cell>
          <cell r="F22">
            <v>45.827300000000001</v>
          </cell>
          <cell r="G22">
            <v>41.546500000000002</v>
          </cell>
          <cell r="H22">
            <v>45.417400000000001</v>
          </cell>
          <cell r="I22">
            <v>40.041400000000003</v>
          </cell>
          <cell r="J22">
            <v>40.1768</v>
          </cell>
          <cell r="K22">
            <v>41.052500000000002</v>
          </cell>
          <cell r="L22">
            <v>40.711600000000004</v>
          </cell>
          <cell r="M22">
            <v>40.455400000000004</v>
          </cell>
          <cell r="N22">
            <v>40.227200000000003</v>
          </cell>
          <cell r="O22">
            <v>42.064300000000003</v>
          </cell>
          <cell r="P22">
            <v>42.4178</v>
          </cell>
          <cell r="Q22">
            <v>39.431000000000004</v>
          </cell>
          <cell r="R22">
            <v>42.114899999999999</v>
          </cell>
          <cell r="S22">
            <v>41.480600000000003</v>
          </cell>
          <cell r="T22">
            <v>37.917999999999999</v>
          </cell>
          <cell r="U22">
            <v>41.853000000000002</v>
          </cell>
          <cell r="V22">
            <v>42.893599999999999</v>
          </cell>
          <cell r="W22">
            <v>38.548400000000001</v>
          </cell>
          <cell r="X22">
            <v>43.502400000000002</v>
          </cell>
          <cell r="Y22">
            <v>42.145400000000002</v>
          </cell>
          <cell r="Z22">
            <v>40.459400000000002</v>
          </cell>
          <cell r="AA22">
            <v>42.871700000000004</v>
          </cell>
          <cell r="AB22">
            <v>40.592400000000005</v>
          </cell>
          <cell r="AC22">
            <v>38.771700000000003</v>
          </cell>
          <cell r="AD22">
            <v>39.216500000000003</v>
          </cell>
          <cell r="AE22">
            <v>39.420999999999999</v>
          </cell>
          <cell r="AF22">
            <v>39.6081</v>
          </cell>
          <cell r="AG22">
            <v>37.448799999999999</v>
          </cell>
          <cell r="AH22">
            <v>41.153400000000005</v>
          </cell>
          <cell r="AI22">
            <v>46.825400000000002</v>
          </cell>
          <cell r="AJ22">
            <v>40.068000000000005</v>
          </cell>
          <cell r="AK22">
            <v>43.754000000000005</v>
          </cell>
          <cell r="AL22">
            <v>48.141500000000001</v>
          </cell>
          <cell r="AM22">
            <v>48.835799999999999</v>
          </cell>
          <cell r="AN22">
            <v>45.548400000000001</v>
          </cell>
          <cell r="AO22">
            <v>46.377600000000001</v>
          </cell>
          <cell r="AP22">
            <v>48.311199999999999</v>
          </cell>
          <cell r="AQ22">
            <v>47.592600000000004</v>
          </cell>
          <cell r="AR22">
            <v>46.421199999999999</v>
          </cell>
          <cell r="AS22">
            <v>44.625599999999999</v>
          </cell>
          <cell r="AT22">
            <v>46.427400000000006</v>
          </cell>
          <cell r="AU22">
            <v>45.499700000000004</v>
          </cell>
          <cell r="AV22">
            <v>44.6753</v>
          </cell>
          <cell r="AW22">
            <v>42.595300000000002</v>
          </cell>
          <cell r="AX22">
            <v>42.882600000000004</v>
          </cell>
          <cell r="AY22">
            <v>45.019200000000005</v>
          </cell>
          <cell r="AZ22">
            <v>40.103999999999999</v>
          </cell>
          <cell r="BA22">
            <v>43.772100000000002</v>
          </cell>
          <cell r="BB22">
            <v>44.944500000000005</v>
          </cell>
          <cell r="BC22">
            <v>41.509500000000003</v>
          </cell>
          <cell r="BD22">
            <v>40.640500000000003</v>
          </cell>
          <cell r="BE22">
            <v>38.057300000000005</v>
          </cell>
          <cell r="BF22">
            <v>38.871900000000004</v>
          </cell>
          <cell r="BG22">
            <v>39.126899999999999</v>
          </cell>
          <cell r="BH22">
            <v>36.168900000000001</v>
          </cell>
          <cell r="BI22">
            <v>37.591500000000003</v>
          </cell>
          <cell r="BJ22">
            <v>36.965400000000002</v>
          </cell>
          <cell r="BK22">
            <v>37.311300000000003</v>
          </cell>
          <cell r="BL22">
            <v>31.9741</v>
          </cell>
          <cell r="BM22" t="str">
            <v>ND</v>
          </cell>
          <cell r="BN22">
            <v>37.7639</v>
          </cell>
          <cell r="BO22">
            <v>36.709400000000002</v>
          </cell>
          <cell r="BP22">
            <v>38.883700000000005</v>
          </cell>
          <cell r="BQ22">
            <v>35.620200000000004</v>
          </cell>
          <cell r="BR22">
            <v>37.386600000000001</v>
          </cell>
          <cell r="BS22">
            <v>38.259599999999999</v>
          </cell>
          <cell r="BT22">
            <v>35.506100000000004</v>
          </cell>
        </row>
        <row r="23">
          <cell r="C23" t="str">
            <v>Morelos</v>
          </cell>
          <cell r="D23">
            <v>41.104400000000005</v>
          </cell>
          <cell r="E23">
            <v>42.019000000000005</v>
          </cell>
          <cell r="F23">
            <v>42.368200000000002</v>
          </cell>
          <cell r="G23">
            <v>38.195500000000003</v>
          </cell>
          <cell r="H23">
            <v>37.779200000000003</v>
          </cell>
          <cell r="I23">
            <v>37.716900000000003</v>
          </cell>
          <cell r="J23">
            <v>34.365900000000003</v>
          </cell>
          <cell r="K23">
            <v>35.234300000000005</v>
          </cell>
          <cell r="L23">
            <v>37.033700000000003</v>
          </cell>
          <cell r="M23">
            <v>35.020299999999999</v>
          </cell>
          <cell r="N23">
            <v>35.787600000000005</v>
          </cell>
          <cell r="O23">
            <v>40.096699999999998</v>
          </cell>
          <cell r="P23">
            <v>38.814900000000002</v>
          </cell>
          <cell r="Q23">
            <v>39.820799999999998</v>
          </cell>
          <cell r="R23">
            <v>40.822299999999998</v>
          </cell>
          <cell r="S23">
            <v>44.236000000000004</v>
          </cell>
          <cell r="T23">
            <v>45.366500000000002</v>
          </cell>
          <cell r="U23">
            <v>42.988399999999999</v>
          </cell>
          <cell r="V23">
            <v>42.980400000000003</v>
          </cell>
          <cell r="W23">
            <v>43.939100000000003</v>
          </cell>
          <cell r="X23">
            <v>41.8733</v>
          </cell>
          <cell r="Y23">
            <v>41.658700000000003</v>
          </cell>
          <cell r="Z23">
            <v>40.2074</v>
          </cell>
          <cell r="AA23">
            <v>44.145900000000005</v>
          </cell>
          <cell r="AB23">
            <v>45.144300000000001</v>
          </cell>
          <cell r="AC23">
            <v>43.4482</v>
          </cell>
          <cell r="AD23">
            <v>42.327600000000004</v>
          </cell>
          <cell r="AE23">
            <v>45.598200000000006</v>
          </cell>
          <cell r="AF23">
            <v>42.5169</v>
          </cell>
          <cell r="AG23">
            <v>42.915800000000004</v>
          </cell>
          <cell r="AH23">
            <v>48.709400000000002</v>
          </cell>
          <cell r="AI23">
            <v>47.093900000000005</v>
          </cell>
          <cell r="AJ23">
            <v>49.494</v>
          </cell>
          <cell r="AK23">
            <v>46.4758</v>
          </cell>
          <cell r="AL23">
            <v>48.9694</v>
          </cell>
          <cell r="AM23">
            <v>50.4131</v>
          </cell>
          <cell r="AN23">
            <v>50.781000000000006</v>
          </cell>
          <cell r="AO23">
            <v>50.716000000000001</v>
          </cell>
          <cell r="AP23">
            <v>53.727200000000003</v>
          </cell>
          <cell r="AQ23">
            <v>54.669900000000005</v>
          </cell>
          <cell r="AR23">
            <v>51.028200000000005</v>
          </cell>
          <cell r="AS23">
            <v>52.383500000000005</v>
          </cell>
          <cell r="AT23">
            <v>54.407400000000003</v>
          </cell>
          <cell r="AU23">
            <v>56.796300000000002</v>
          </cell>
          <cell r="AV23">
            <v>53.3553</v>
          </cell>
          <cell r="AW23">
            <v>52.501800000000003</v>
          </cell>
          <cell r="AX23">
            <v>51.624200000000002</v>
          </cell>
          <cell r="AY23">
            <v>52.356300000000005</v>
          </cell>
          <cell r="AZ23">
            <v>49.014600000000002</v>
          </cell>
          <cell r="BA23">
            <v>51.305199999999999</v>
          </cell>
          <cell r="BB23">
            <v>52.199100000000001</v>
          </cell>
          <cell r="BC23">
            <v>52.7376</v>
          </cell>
          <cell r="BD23">
            <v>54.825300000000006</v>
          </cell>
          <cell r="BE23">
            <v>53.503800000000005</v>
          </cell>
          <cell r="BF23">
            <v>55.967700000000001</v>
          </cell>
          <cell r="BG23">
            <v>55.783900000000003</v>
          </cell>
          <cell r="BH23">
            <v>55.584900000000005</v>
          </cell>
          <cell r="BI23">
            <v>55.553900000000006</v>
          </cell>
          <cell r="BJ23">
            <v>54.285400000000003</v>
          </cell>
          <cell r="BK23">
            <v>51.933199999999999</v>
          </cell>
          <cell r="BL23">
            <v>46.5351</v>
          </cell>
          <cell r="BM23" t="str">
            <v>ND</v>
          </cell>
          <cell r="BN23">
            <v>52.908799999999999</v>
          </cell>
          <cell r="BO23">
            <v>50.880400000000002</v>
          </cell>
          <cell r="BP23">
            <v>50.6158</v>
          </cell>
          <cell r="BQ23">
            <v>48.599000000000004</v>
          </cell>
          <cell r="BR23">
            <v>49.154200000000003</v>
          </cell>
          <cell r="BS23">
            <v>51.207000000000001</v>
          </cell>
          <cell r="BT23">
            <v>50.7988</v>
          </cell>
        </row>
        <row r="24">
          <cell r="C24" t="str">
            <v>Nayarit</v>
          </cell>
          <cell r="D24">
            <v>34.747900000000001</v>
          </cell>
          <cell r="E24">
            <v>37.978000000000002</v>
          </cell>
          <cell r="F24">
            <v>37.703700000000005</v>
          </cell>
          <cell r="G24">
            <v>35.152700000000003</v>
          </cell>
          <cell r="H24">
            <v>34.435900000000004</v>
          </cell>
          <cell r="I24">
            <v>32.420500000000004</v>
          </cell>
          <cell r="J24">
            <v>33.789700000000003</v>
          </cell>
          <cell r="K24">
            <v>31.672900000000002</v>
          </cell>
          <cell r="L24">
            <v>33.221699999999998</v>
          </cell>
          <cell r="M24">
            <v>32.149300000000004</v>
          </cell>
          <cell r="N24">
            <v>33.649100000000004</v>
          </cell>
          <cell r="O24">
            <v>31.281700000000001</v>
          </cell>
          <cell r="P24">
            <v>31.499300000000002</v>
          </cell>
          <cell r="Q24">
            <v>30.571400000000001</v>
          </cell>
          <cell r="R24">
            <v>34.261099999999999</v>
          </cell>
          <cell r="S24">
            <v>32.247700000000002</v>
          </cell>
          <cell r="T24">
            <v>30.506800000000002</v>
          </cell>
          <cell r="U24">
            <v>31.219100000000001</v>
          </cell>
          <cell r="V24">
            <v>34.500500000000002</v>
          </cell>
          <cell r="W24">
            <v>34.0075</v>
          </cell>
          <cell r="X24">
            <v>35.6203</v>
          </cell>
          <cell r="Y24">
            <v>32.099000000000004</v>
          </cell>
          <cell r="Z24">
            <v>33.695300000000003</v>
          </cell>
          <cell r="AA24">
            <v>32.621200000000002</v>
          </cell>
          <cell r="AB24">
            <v>32.668100000000003</v>
          </cell>
          <cell r="AC24">
            <v>34.037399999999998</v>
          </cell>
          <cell r="AD24">
            <v>37.516300000000001</v>
          </cell>
          <cell r="AE24">
            <v>35.385100000000001</v>
          </cell>
          <cell r="AF24">
            <v>36.082900000000002</v>
          </cell>
          <cell r="AG24">
            <v>36.185600000000001</v>
          </cell>
          <cell r="AH24">
            <v>39.290700000000001</v>
          </cell>
          <cell r="AI24">
            <v>38.282699999999998</v>
          </cell>
          <cell r="AJ24">
            <v>34.625</v>
          </cell>
          <cell r="AK24">
            <v>36.7498</v>
          </cell>
          <cell r="AL24">
            <v>38.121400000000001</v>
          </cell>
          <cell r="AM24">
            <v>35.595500000000001</v>
          </cell>
          <cell r="AN24">
            <v>34.121500000000005</v>
          </cell>
          <cell r="AO24">
            <v>37.188099999999999</v>
          </cell>
          <cell r="AP24">
            <v>37.7224</v>
          </cell>
          <cell r="AQ24">
            <v>38.962700000000005</v>
          </cell>
          <cell r="AR24">
            <v>38.334000000000003</v>
          </cell>
          <cell r="AS24">
            <v>37.250399999999999</v>
          </cell>
          <cell r="AT24">
            <v>39.319299999999998</v>
          </cell>
          <cell r="AU24">
            <v>37.570799999999998</v>
          </cell>
          <cell r="AV24">
            <v>36.067</v>
          </cell>
          <cell r="AW24">
            <v>36.372199999999999</v>
          </cell>
          <cell r="AX24">
            <v>35.524300000000004</v>
          </cell>
          <cell r="AY24">
            <v>33.793399999999998</v>
          </cell>
          <cell r="AZ24">
            <v>33.344500000000004</v>
          </cell>
          <cell r="BA24">
            <v>34.079599999999999</v>
          </cell>
          <cell r="BB24">
            <v>36.685000000000002</v>
          </cell>
          <cell r="BC24">
            <v>32.811900000000001</v>
          </cell>
          <cell r="BD24">
            <v>31.745100000000001</v>
          </cell>
          <cell r="BE24">
            <v>31.797700000000003</v>
          </cell>
          <cell r="BF24">
            <v>34.334099999999999</v>
          </cell>
          <cell r="BG24">
            <v>35.520800000000001</v>
          </cell>
          <cell r="BH24">
            <v>33.987500000000004</v>
          </cell>
          <cell r="BI24">
            <v>33.999200000000002</v>
          </cell>
          <cell r="BJ24">
            <v>35.203099999999999</v>
          </cell>
          <cell r="BK24">
            <v>35.8964</v>
          </cell>
          <cell r="BL24">
            <v>31.781500000000001</v>
          </cell>
          <cell r="BM24" t="str">
            <v>ND</v>
          </cell>
          <cell r="BN24">
            <v>38.243000000000002</v>
          </cell>
          <cell r="BO24">
            <v>33.181600000000003</v>
          </cell>
          <cell r="BP24">
            <v>28.2529</v>
          </cell>
          <cell r="BQ24">
            <v>31.440700000000003</v>
          </cell>
          <cell r="BR24">
            <v>32.222900000000003</v>
          </cell>
          <cell r="BS24">
            <v>30.686500000000002</v>
          </cell>
          <cell r="BT24">
            <v>26.930400000000002</v>
          </cell>
        </row>
        <row r="25">
          <cell r="C25" t="str">
            <v>Nuevo León</v>
          </cell>
          <cell r="D25">
            <v>16.378600000000002</v>
          </cell>
          <cell r="E25">
            <v>16.385899999999999</v>
          </cell>
          <cell r="F25">
            <v>16.5319</v>
          </cell>
          <cell r="G25">
            <v>17.2789</v>
          </cell>
          <cell r="H25">
            <v>15.4198</v>
          </cell>
          <cell r="I25">
            <v>15.6226</v>
          </cell>
          <cell r="J25">
            <v>16.449400000000001</v>
          </cell>
          <cell r="K25">
            <v>15.3063</v>
          </cell>
          <cell r="L25">
            <v>16.005100000000002</v>
          </cell>
          <cell r="M25">
            <v>13.704600000000001</v>
          </cell>
          <cell r="N25">
            <v>14.4358</v>
          </cell>
          <cell r="O25">
            <v>16.104300000000002</v>
          </cell>
          <cell r="P25">
            <v>17.555099999999999</v>
          </cell>
          <cell r="Q25">
            <v>17.540300000000002</v>
          </cell>
          <cell r="R25">
            <v>18.356400000000001</v>
          </cell>
          <cell r="S25">
            <v>20.3079</v>
          </cell>
          <cell r="T25">
            <v>22.2255</v>
          </cell>
          <cell r="U25">
            <v>24.012700000000002</v>
          </cell>
          <cell r="V25">
            <v>24.951500000000003</v>
          </cell>
          <cell r="W25">
            <v>22.6279</v>
          </cell>
          <cell r="X25">
            <v>23.138400000000001</v>
          </cell>
          <cell r="Y25">
            <v>21.897300000000001</v>
          </cell>
          <cell r="Z25">
            <v>24.822900000000001</v>
          </cell>
          <cell r="AA25">
            <v>24.615400000000001</v>
          </cell>
          <cell r="AB25">
            <v>24.414400000000001</v>
          </cell>
          <cell r="AC25">
            <v>24.3126</v>
          </cell>
          <cell r="AD25">
            <v>25.079499999999999</v>
          </cell>
          <cell r="AE25">
            <v>26.4085</v>
          </cell>
          <cell r="AF25">
            <v>25.825700000000001</v>
          </cell>
          <cell r="AG25">
            <v>24.8169</v>
          </cell>
          <cell r="AH25">
            <v>28.554600000000001</v>
          </cell>
          <cell r="AI25">
            <v>29.096</v>
          </cell>
          <cell r="AJ25">
            <v>28.8109</v>
          </cell>
          <cell r="AK25">
            <v>25.592200000000002</v>
          </cell>
          <cell r="AL25">
            <v>29.1707</v>
          </cell>
          <cell r="AM25">
            <v>28.295300000000001</v>
          </cell>
          <cell r="AN25">
            <v>29.293300000000002</v>
          </cell>
          <cell r="AO25">
            <v>29.071100000000001</v>
          </cell>
          <cell r="AP25">
            <v>27.838700000000003</v>
          </cell>
          <cell r="AQ25">
            <v>29.408700000000003</v>
          </cell>
          <cell r="AR25">
            <v>30.234500000000001</v>
          </cell>
          <cell r="AS25">
            <v>30.281000000000002</v>
          </cell>
          <cell r="AT25">
            <v>25.5932</v>
          </cell>
          <cell r="AU25">
            <v>26.226500000000001</v>
          </cell>
          <cell r="AV25">
            <v>27.455300000000001</v>
          </cell>
          <cell r="AW25">
            <v>26.2803</v>
          </cell>
          <cell r="AX25">
            <v>24.118200000000002</v>
          </cell>
          <cell r="AY25">
            <v>23.375900000000001</v>
          </cell>
          <cell r="AZ25">
            <v>23.500600000000002</v>
          </cell>
          <cell r="BA25">
            <v>25.4329</v>
          </cell>
          <cell r="BB25">
            <v>25.159000000000002</v>
          </cell>
          <cell r="BC25">
            <v>24.870100000000001</v>
          </cell>
          <cell r="BD25">
            <v>25.585000000000001</v>
          </cell>
          <cell r="BE25">
            <v>23.778400000000001</v>
          </cell>
          <cell r="BF25">
            <v>23.522200000000002</v>
          </cell>
          <cell r="BG25">
            <v>25.4956</v>
          </cell>
          <cell r="BH25">
            <v>24.667300000000001</v>
          </cell>
          <cell r="BI25">
            <v>23.4876</v>
          </cell>
          <cell r="BJ25">
            <v>21.945700000000002</v>
          </cell>
          <cell r="BK25">
            <v>21.203500000000002</v>
          </cell>
          <cell r="BL25">
            <v>20.1934</v>
          </cell>
          <cell r="BM25" t="str">
            <v>ND</v>
          </cell>
          <cell r="BN25">
            <v>28.684200000000001</v>
          </cell>
          <cell r="BO25">
            <v>24.327200000000001</v>
          </cell>
          <cell r="BP25">
            <v>24.073399999999999</v>
          </cell>
          <cell r="BQ25">
            <v>23.775700000000001</v>
          </cell>
          <cell r="BR25">
            <v>22.667899999999999</v>
          </cell>
          <cell r="BS25">
            <v>23.098200000000002</v>
          </cell>
          <cell r="BT25">
            <v>22.825300000000002</v>
          </cell>
        </row>
        <row r="26">
          <cell r="C26" t="str">
            <v>Oaxaca</v>
          </cell>
          <cell r="D26">
            <v>59.056600000000003</v>
          </cell>
          <cell r="E26">
            <v>61.7789</v>
          </cell>
          <cell r="F26">
            <v>60.265500000000003</v>
          </cell>
          <cell r="G26">
            <v>58.2074</v>
          </cell>
          <cell r="H26">
            <v>61.6845</v>
          </cell>
          <cell r="I26">
            <v>57.805500000000002</v>
          </cell>
          <cell r="J26">
            <v>58.357200000000006</v>
          </cell>
          <cell r="K26">
            <v>60.902200000000001</v>
          </cell>
          <cell r="L26">
            <v>61.205500000000001</v>
          </cell>
          <cell r="M26">
            <v>58.390100000000004</v>
          </cell>
          <cell r="N26">
            <v>58.229000000000006</v>
          </cell>
          <cell r="O26">
            <v>60.098200000000006</v>
          </cell>
          <cell r="P26">
            <v>57.862900000000003</v>
          </cell>
          <cell r="Q26">
            <v>56.0396</v>
          </cell>
          <cell r="R26">
            <v>60.311500000000002</v>
          </cell>
          <cell r="S26">
            <v>61.429300000000005</v>
          </cell>
          <cell r="T26">
            <v>59.035800000000002</v>
          </cell>
          <cell r="U26">
            <v>62.704000000000001</v>
          </cell>
          <cell r="V26">
            <v>61.703100000000006</v>
          </cell>
          <cell r="W26">
            <v>63.093000000000004</v>
          </cell>
          <cell r="X26">
            <v>61.7361</v>
          </cell>
          <cell r="Y26">
            <v>61.737000000000002</v>
          </cell>
          <cell r="Z26">
            <v>63.812200000000004</v>
          </cell>
          <cell r="AA26">
            <v>62.360300000000002</v>
          </cell>
          <cell r="AB26">
            <v>62.087700000000005</v>
          </cell>
          <cell r="AC26">
            <v>61.995200000000004</v>
          </cell>
          <cell r="AD26">
            <v>61.975700000000003</v>
          </cell>
          <cell r="AE26">
            <v>61.088300000000004</v>
          </cell>
          <cell r="AF26">
            <v>60.091500000000003</v>
          </cell>
          <cell r="AG26">
            <v>59.572200000000002</v>
          </cell>
          <cell r="AH26">
            <v>61.023500000000006</v>
          </cell>
          <cell r="AI26">
            <v>62.297800000000002</v>
          </cell>
          <cell r="AJ26">
            <v>61.935600000000001</v>
          </cell>
          <cell r="AK26">
            <v>63.074400000000004</v>
          </cell>
          <cell r="AL26">
            <v>63.290000000000006</v>
          </cell>
          <cell r="AM26">
            <v>67.950500000000005</v>
          </cell>
          <cell r="AN26">
            <v>63.815400000000004</v>
          </cell>
          <cell r="AO26">
            <v>64.248900000000006</v>
          </cell>
          <cell r="AP26">
            <v>64.097200000000001</v>
          </cell>
          <cell r="AQ26">
            <v>66.888500000000008</v>
          </cell>
          <cell r="AR26">
            <v>64.451900000000009</v>
          </cell>
          <cell r="AS26">
            <v>65.270499999999998</v>
          </cell>
          <cell r="AT26">
            <v>64.469099999999997</v>
          </cell>
          <cell r="AU26">
            <v>61.7864</v>
          </cell>
          <cell r="AV26">
            <v>64.482300000000009</v>
          </cell>
          <cell r="AW26">
            <v>61.974500000000006</v>
          </cell>
          <cell r="AX26">
            <v>64.7774</v>
          </cell>
          <cell r="AY26">
            <v>64.118000000000009</v>
          </cell>
          <cell r="AZ26">
            <v>64.8767</v>
          </cell>
          <cell r="BA26">
            <v>64.968400000000003</v>
          </cell>
          <cell r="BB26">
            <v>66.443700000000007</v>
          </cell>
          <cell r="BC26">
            <v>66.694600000000008</v>
          </cell>
          <cell r="BD26">
            <v>65.355500000000006</v>
          </cell>
          <cell r="BE26">
            <v>63.716000000000001</v>
          </cell>
          <cell r="BF26">
            <v>65.975700000000003</v>
          </cell>
          <cell r="BG26">
            <v>65.094800000000006</v>
          </cell>
          <cell r="BH26">
            <v>62.688300000000005</v>
          </cell>
          <cell r="BI26">
            <v>61.735400000000006</v>
          </cell>
          <cell r="BJ26">
            <v>62.708500000000001</v>
          </cell>
          <cell r="BK26">
            <v>62.118600000000001</v>
          </cell>
          <cell r="BL26">
            <v>58.734200000000001</v>
          </cell>
          <cell r="BM26" t="str">
            <v>ND</v>
          </cell>
          <cell r="BN26">
            <v>62.813500000000005</v>
          </cell>
          <cell r="BO26">
            <v>58.561100000000003</v>
          </cell>
          <cell r="BP26">
            <v>58.889300000000006</v>
          </cell>
          <cell r="BQ26">
            <v>62.7744</v>
          </cell>
          <cell r="BR26">
            <v>63.575500000000005</v>
          </cell>
          <cell r="BS26">
            <v>63.994400000000006</v>
          </cell>
          <cell r="BT26">
            <v>60.408799999999999</v>
          </cell>
        </row>
        <row r="27">
          <cell r="C27" t="str">
            <v>Puebla</v>
          </cell>
          <cell r="D27">
            <v>49.728999999999999</v>
          </cell>
          <cell r="E27">
            <v>52.3142</v>
          </cell>
          <cell r="F27">
            <v>51.010400000000004</v>
          </cell>
          <cell r="G27">
            <v>48.970700000000001</v>
          </cell>
          <cell r="H27">
            <v>50.42</v>
          </cell>
          <cell r="I27">
            <v>48.799600000000005</v>
          </cell>
          <cell r="J27">
            <v>47.368400000000001</v>
          </cell>
          <cell r="K27">
            <v>48.523500000000006</v>
          </cell>
          <cell r="L27">
            <v>47.178200000000004</v>
          </cell>
          <cell r="M27">
            <v>46.4039</v>
          </cell>
          <cell r="N27">
            <v>45.861200000000004</v>
          </cell>
          <cell r="O27">
            <v>48.470100000000002</v>
          </cell>
          <cell r="P27">
            <v>50.965200000000003</v>
          </cell>
          <cell r="Q27">
            <v>48.158799999999999</v>
          </cell>
          <cell r="R27">
            <v>49.879899999999999</v>
          </cell>
          <cell r="S27">
            <v>53.357800000000005</v>
          </cell>
          <cell r="T27">
            <v>50.660400000000003</v>
          </cell>
          <cell r="U27">
            <v>55.285200000000003</v>
          </cell>
          <cell r="V27">
            <v>54.090600000000002</v>
          </cell>
          <cell r="W27">
            <v>52.940200000000004</v>
          </cell>
          <cell r="X27">
            <v>52.761600000000001</v>
          </cell>
          <cell r="Y27">
            <v>51.923200000000001</v>
          </cell>
          <cell r="Z27">
            <v>46.890799999999999</v>
          </cell>
          <cell r="AA27">
            <v>51.854200000000006</v>
          </cell>
          <cell r="AB27">
            <v>52.871600000000001</v>
          </cell>
          <cell r="AC27">
            <v>51.936500000000002</v>
          </cell>
          <cell r="AD27">
            <v>54.907800000000002</v>
          </cell>
          <cell r="AE27">
            <v>53.701700000000002</v>
          </cell>
          <cell r="AF27">
            <v>49.018900000000002</v>
          </cell>
          <cell r="AG27">
            <v>51.029200000000003</v>
          </cell>
          <cell r="AH27">
            <v>53.810200000000002</v>
          </cell>
          <cell r="AI27">
            <v>53.749600000000001</v>
          </cell>
          <cell r="AJ27">
            <v>51.262599999999999</v>
          </cell>
          <cell r="AK27">
            <v>55.632800000000003</v>
          </cell>
          <cell r="AL27">
            <v>54.558800000000005</v>
          </cell>
          <cell r="AM27">
            <v>53.144100000000002</v>
          </cell>
          <cell r="AN27">
            <v>54.395000000000003</v>
          </cell>
          <cell r="AO27">
            <v>54.193400000000004</v>
          </cell>
          <cell r="AP27">
            <v>54.826100000000004</v>
          </cell>
          <cell r="AQ27">
            <v>55.910000000000004</v>
          </cell>
          <cell r="AR27">
            <v>53.809000000000005</v>
          </cell>
          <cell r="AS27">
            <v>55.148700000000005</v>
          </cell>
          <cell r="AT27">
            <v>52.893000000000001</v>
          </cell>
          <cell r="AU27">
            <v>53.630100000000006</v>
          </cell>
          <cell r="AV27">
            <v>52.738400000000006</v>
          </cell>
          <cell r="AW27">
            <v>50.9574</v>
          </cell>
          <cell r="AX27">
            <v>49.855600000000003</v>
          </cell>
          <cell r="AY27">
            <v>51.505800000000001</v>
          </cell>
          <cell r="AZ27">
            <v>51.156000000000006</v>
          </cell>
          <cell r="BA27">
            <v>49.826800000000006</v>
          </cell>
          <cell r="BB27">
            <v>53.297200000000004</v>
          </cell>
          <cell r="BC27">
            <v>50.3125</v>
          </cell>
          <cell r="BD27">
            <v>49.948500000000003</v>
          </cell>
          <cell r="BE27">
            <v>47.627100000000006</v>
          </cell>
          <cell r="BF27">
            <v>49.014200000000002</v>
          </cell>
          <cell r="BG27">
            <v>47.850700000000003</v>
          </cell>
          <cell r="BH27">
            <v>46.463500000000003</v>
          </cell>
          <cell r="BI27">
            <v>46.641200000000005</v>
          </cell>
          <cell r="BJ27">
            <v>43.659100000000002</v>
          </cell>
          <cell r="BK27">
            <v>46.152300000000004</v>
          </cell>
          <cell r="BL27">
            <v>42.879899999999999</v>
          </cell>
          <cell r="BM27" t="str">
            <v>ND</v>
          </cell>
          <cell r="BN27">
            <v>55.470800000000004</v>
          </cell>
          <cell r="BO27">
            <v>52.911200000000001</v>
          </cell>
          <cell r="BP27">
            <v>49.077500000000001</v>
          </cell>
          <cell r="BQ27">
            <v>48.568400000000004</v>
          </cell>
          <cell r="BR27">
            <v>50.212500000000006</v>
          </cell>
          <cell r="BS27">
            <v>52.361699999999999</v>
          </cell>
          <cell r="BT27">
            <v>49.151600000000002</v>
          </cell>
        </row>
        <row r="28">
          <cell r="C28" t="str">
            <v>Querétaro</v>
          </cell>
          <cell r="D28">
            <v>35.123899999999999</v>
          </cell>
          <cell r="E28">
            <v>35.4163</v>
          </cell>
          <cell r="F28">
            <v>33.955300000000001</v>
          </cell>
          <cell r="G28">
            <v>30.6568</v>
          </cell>
          <cell r="H28">
            <v>32.396500000000003</v>
          </cell>
          <cell r="I28">
            <v>30.284000000000002</v>
          </cell>
          <cell r="J28">
            <v>29.5046</v>
          </cell>
          <cell r="K28">
            <v>31.692900000000002</v>
          </cell>
          <cell r="L28">
            <v>31.498000000000001</v>
          </cell>
          <cell r="M28">
            <v>30.099400000000003</v>
          </cell>
          <cell r="N28">
            <v>31.0031</v>
          </cell>
          <cell r="O28">
            <v>30.9405</v>
          </cell>
          <cell r="P28">
            <v>32.777999999999999</v>
          </cell>
          <cell r="Q28">
            <v>31.2699</v>
          </cell>
          <cell r="R28">
            <v>31.977800000000002</v>
          </cell>
          <cell r="S28">
            <v>34.110500000000002</v>
          </cell>
          <cell r="T28">
            <v>36.965900000000005</v>
          </cell>
          <cell r="U28">
            <v>40.252800000000001</v>
          </cell>
          <cell r="V28">
            <v>40.642099999999999</v>
          </cell>
          <cell r="W28">
            <v>38.815000000000005</v>
          </cell>
          <cell r="X28">
            <v>37.581900000000005</v>
          </cell>
          <cell r="Y28">
            <v>37.051600000000001</v>
          </cell>
          <cell r="Z28">
            <v>36.741300000000003</v>
          </cell>
          <cell r="AA28">
            <v>40.845600000000005</v>
          </cell>
          <cell r="AB28">
            <v>35.121400000000001</v>
          </cell>
          <cell r="AC28">
            <v>36.580200000000005</v>
          </cell>
          <cell r="AD28">
            <v>39.702300000000001</v>
          </cell>
          <cell r="AE28">
            <v>39.660400000000003</v>
          </cell>
          <cell r="AF28">
            <v>35.931400000000004</v>
          </cell>
          <cell r="AG28">
            <v>37.2791</v>
          </cell>
          <cell r="AH28">
            <v>39.413800000000002</v>
          </cell>
          <cell r="AI28">
            <v>43.3765</v>
          </cell>
          <cell r="AJ28">
            <v>38.772100000000002</v>
          </cell>
          <cell r="AK28">
            <v>41.748699999999999</v>
          </cell>
          <cell r="AL28">
            <v>41.7483</v>
          </cell>
          <cell r="AM28">
            <v>41.111899999999999</v>
          </cell>
          <cell r="AN28">
            <v>38.766500000000001</v>
          </cell>
          <cell r="AO28">
            <v>41.960799999999999</v>
          </cell>
          <cell r="AP28">
            <v>42.823700000000002</v>
          </cell>
          <cell r="AQ28">
            <v>44.372399999999999</v>
          </cell>
          <cell r="AR28">
            <v>38.735500000000002</v>
          </cell>
          <cell r="AS28">
            <v>42.444500000000005</v>
          </cell>
          <cell r="AT28">
            <v>39.754800000000003</v>
          </cell>
          <cell r="AU28">
            <v>39.049300000000002</v>
          </cell>
          <cell r="AV28">
            <v>36.426300000000005</v>
          </cell>
          <cell r="AW28">
            <v>37.571300000000001</v>
          </cell>
          <cell r="AX28">
            <v>39.822299999999998</v>
          </cell>
          <cell r="AY28">
            <v>39.823599999999999</v>
          </cell>
          <cell r="AZ28">
            <v>38.810400000000001</v>
          </cell>
          <cell r="BA28">
            <v>43.279000000000003</v>
          </cell>
          <cell r="BB28">
            <v>43.684800000000003</v>
          </cell>
          <cell r="BC28">
            <v>42.000399999999999</v>
          </cell>
          <cell r="BD28">
            <v>34.025199999999998</v>
          </cell>
          <cell r="BE28">
            <v>36.476500000000001</v>
          </cell>
          <cell r="BF28">
            <v>36.508400000000002</v>
          </cell>
          <cell r="BG28">
            <v>36.564900000000002</v>
          </cell>
          <cell r="BH28">
            <v>32.304500000000004</v>
          </cell>
          <cell r="BI28">
            <v>36.605200000000004</v>
          </cell>
          <cell r="BJ28">
            <v>37.964200000000005</v>
          </cell>
          <cell r="BK28">
            <v>36.990200000000002</v>
          </cell>
          <cell r="BL28">
            <v>34.796900000000001</v>
          </cell>
          <cell r="BM28" t="str">
            <v>ND</v>
          </cell>
          <cell r="BN28">
            <v>42.870899999999999</v>
          </cell>
          <cell r="BO28">
            <v>36.911300000000004</v>
          </cell>
          <cell r="BP28">
            <v>37.334400000000002</v>
          </cell>
          <cell r="BQ28">
            <v>37.316000000000003</v>
          </cell>
          <cell r="BR28">
            <v>36.023400000000002</v>
          </cell>
          <cell r="BS28">
            <v>38.006100000000004</v>
          </cell>
          <cell r="BT28">
            <v>37.049900000000001</v>
          </cell>
        </row>
        <row r="29">
          <cell r="C29" t="str">
            <v>Quintana Roo</v>
          </cell>
          <cell r="D29">
            <v>22.840600000000002</v>
          </cell>
          <cell r="E29">
            <v>23.183500000000002</v>
          </cell>
          <cell r="F29">
            <v>23.400400000000001</v>
          </cell>
          <cell r="G29">
            <v>22.349900000000002</v>
          </cell>
          <cell r="H29">
            <v>20.573800000000002</v>
          </cell>
          <cell r="I29">
            <v>19.9194</v>
          </cell>
          <cell r="J29">
            <v>19.732700000000001</v>
          </cell>
          <cell r="K29">
            <v>21.519400000000001</v>
          </cell>
          <cell r="L29">
            <v>19.078900000000001</v>
          </cell>
          <cell r="M29">
            <v>19.323700000000002</v>
          </cell>
          <cell r="N29">
            <v>20.373200000000001</v>
          </cell>
          <cell r="O29">
            <v>19.7821</v>
          </cell>
          <cell r="P29">
            <v>18.885999999999999</v>
          </cell>
          <cell r="Q29">
            <v>17.2776</v>
          </cell>
          <cell r="R29">
            <v>18.8613</v>
          </cell>
          <cell r="S29">
            <v>22.496700000000001</v>
          </cell>
          <cell r="T29">
            <v>19.624600000000001</v>
          </cell>
          <cell r="U29">
            <v>24.1648</v>
          </cell>
          <cell r="V29">
            <v>25.218</v>
          </cell>
          <cell r="W29">
            <v>27.4375</v>
          </cell>
          <cell r="X29">
            <v>26.7104</v>
          </cell>
          <cell r="Y29">
            <v>26.608900000000002</v>
          </cell>
          <cell r="Z29">
            <v>26.862100000000002</v>
          </cell>
          <cell r="AA29">
            <v>28.373900000000003</v>
          </cell>
          <cell r="AB29">
            <v>27.444300000000002</v>
          </cell>
          <cell r="AC29">
            <v>27.730800000000002</v>
          </cell>
          <cell r="AD29">
            <v>28.506900000000002</v>
          </cell>
          <cell r="AE29">
            <v>28.382900000000003</v>
          </cell>
          <cell r="AF29">
            <v>27.510300000000001</v>
          </cell>
          <cell r="AG29">
            <v>28.554600000000001</v>
          </cell>
          <cell r="AH29">
            <v>28.341900000000003</v>
          </cell>
          <cell r="AI29">
            <v>30.760100000000001</v>
          </cell>
          <cell r="AJ29">
            <v>29.4512</v>
          </cell>
          <cell r="AK29">
            <v>27.6416</v>
          </cell>
          <cell r="AL29">
            <v>29.306700000000003</v>
          </cell>
          <cell r="AM29">
            <v>31.196200000000001</v>
          </cell>
          <cell r="AN29">
            <v>31.367700000000003</v>
          </cell>
          <cell r="AO29">
            <v>31.703400000000002</v>
          </cell>
          <cell r="AP29">
            <v>32.501100000000001</v>
          </cell>
          <cell r="AQ29">
            <v>35.414000000000001</v>
          </cell>
          <cell r="AR29">
            <v>34.310600000000001</v>
          </cell>
          <cell r="AS29">
            <v>33.053000000000004</v>
          </cell>
          <cell r="AT29">
            <v>32.673700000000004</v>
          </cell>
          <cell r="AU29">
            <v>31.2059</v>
          </cell>
          <cell r="AV29">
            <v>29.116</v>
          </cell>
          <cell r="AW29">
            <v>28.6662</v>
          </cell>
          <cell r="AX29">
            <v>27.4436</v>
          </cell>
          <cell r="AY29">
            <v>29.951400000000003</v>
          </cell>
          <cell r="AZ29">
            <v>28.236900000000002</v>
          </cell>
          <cell r="BA29">
            <v>29.173400000000001</v>
          </cell>
          <cell r="BB29">
            <v>27.430500000000002</v>
          </cell>
          <cell r="BC29">
            <v>29.856200000000001</v>
          </cell>
          <cell r="BD29">
            <v>29.287700000000001</v>
          </cell>
          <cell r="BE29">
            <v>28.665800000000001</v>
          </cell>
          <cell r="BF29">
            <v>26.840800000000002</v>
          </cell>
          <cell r="BG29">
            <v>26.608700000000002</v>
          </cell>
          <cell r="BH29">
            <v>26.061</v>
          </cell>
          <cell r="BI29">
            <v>26.5243</v>
          </cell>
          <cell r="BJ29">
            <v>29.0534</v>
          </cell>
          <cell r="BK29">
            <v>28.6157</v>
          </cell>
          <cell r="BL29">
            <v>27.788500000000003</v>
          </cell>
          <cell r="BM29" t="str">
            <v>ND</v>
          </cell>
          <cell r="BN29">
            <v>51.161799999999999</v>
          </cell>
          <cell r="BO29">
            <v>43.548700000000004</v>
          </cell>
          <cell r="BP29">
            <v>39.183100000000003</v>
          </cell>
          <cell r="BQ29">
            <v>34.887599999999999</v>
          </cell>
          <cell r="BR29">
            <v>30.624700000000001</v>
          </cell>
          <cell r="BS29">
            <v>30.106400000000001</v>
          </cell>
          <cell r="BT29">
            <v>30.7301</v>
          </cell>
        </row>
        <row r="30">
          <cell r="C30" t="str">
            <v>San Luis Potosí</v>
          </cell>
          <cell r="D30">
            <v>46.728900000000003</v>
          </cell>
          <cell r="E30">
            <v>47.536200000000001</v>
          </cell>
          <cell r="F30">
            <v>47.775300000000001</v>
          </cell>
          <cell r="G30">
            <v>46.199800000000003</v>
          </cell>
          <cell r="H30">
            <v>43.606100000000005</v>
          </cell>
          <cell r="I30">
            <v>43.5764</v>
          </cell>
          <cell r="J30">
            <v>44.770099999999999</v>
          </cell>
          <cell r="K30">
            <v>46.350300000000004</v>
          </cell>
          <cell r="L30">
            <v>46.794600000000003</v>
          </cell>
          <cell r="M30">
            <v>45.713700000000003</v>
          </cell>
          <cell r="N30">
            <v>45.481400000000001</v>
          </cell>
          <cell r="O30">
            <v>47.208300000000001</v>
          </cell>
          <cell r="P30">
            <v>45.465499999999999</v>
          </cell>
          <cell r="Q30">
            <v>46.655200000000001</v>
          </cell>
          <cell r="R30">
            <v>46.880700000000004</v>
          </cell>
          <cell r="S30">
            <v>50.676200000000001</v>
          </cell>
          <cell r="T30">
            <v>49.286200000000001</v>
          </cell>
          <cell r="U30">
            <v>49.088000000000001</v>
          </cell>
          <cell r="V30">
            <v>49.443100000000001</v>
          </cell>
          <cell r="W30">
            <v>50.137500000000003</v>
          </cell>
          <cell r="X30">
            <v>50.495600000000003</v>
          </cell>
          <cell r="Y30">
            <v>49.158900000000003</v>
          </cell>
          <cell r="Z30">
            <v>47.881399999999999</v>
          </cell>
          <cell r="AA30">
            <v>53.048900000000003</v>
          </cell>
          <cell r="AB30">
            <v>51.304300000000005</v>
          </cell>
          <cell r="AC30">
            <v>51.184000000000005</v>
          </cell>
          <cell r="AD30">
            <v>53.591000000000001</v>
          </cell>
          <cell r="AE30">
            <v>54.785700000000006</v>
          </cell>
          <cell r="AF30">
            <v>53.971700000000006</v>
          </cell>
          <cell r="AG30">
            <v>54.009</v>
          </cell>
          <cell r="AH30">
            <v>55.695</v>
          </cell>
          <cell r="AI30">
            <v>54.787300000000002</v>
          </cell>
          <cell r="AJ30">
            <v>55.637100000000004</v>
          </cell>
          <cell r="AK30">
            <v>53.567399999999999</v>
          </cell>
          <cell r="AL30">
            <v>53.312000000000005</v>
          </cell>
          <cell r="AM30">
            <v>51.957000000000001</v>
          </cell>
          <cell r="AN30">
            <v>54.114800000000002</v>
          </cell>
          <cell r="AO30">
            <v>53.827300000000001</v>
          </cell>
          <cell r="AP30">
            <v>54.492600000000003</v>
          </cell>
          <cell r="AQ30">
            <v>54.437000000000005</v>
          </cell>
          <cell r="AR30">
            <v>55.566100000000006</v>
          </cell>
          <cell r="AS30">
            <v>55.267400000000002</v>
          </cell>
          <cell r="AT30">
            <v>56.491300000000003</v>
          </cell>
          <cell r="AU30">
            <v>53.158300000000004</v>
          </cell>
          <cell r="AV30">
            <v>54.371600000000001</v>
          </cell>
          <cell r="AW30">
            <v>54.8812</v>
          </cell>
          <cell r="AX30">
            <v>49.159200000000006</v>
          </cell>
          <cell r="AY30">
            <v>54.247800000000005</v>
          </cell>
          <cell r="AZ30">
            <v>50.375399999999999</v>
          </cell>
          <cell r="BA30">
            <v>47.961500000000001</v>
          </cell>
          <cell r="BB30">
            <v>47.141500000000001</v>
          </cell>
          <cell r="BC30">
            <v>47.811</v>
          </cell>
          <cell r="BD30">
            <v>49.026600000000002</v>
          </cell>
          <cell r="BE30">
            <v>44.604199999999999</v>
          </cell>
          <cell r="BF30">
            <v>46.765000000000001</v>
          </cell>
          <cell r="BG30">
            <v>46.542200000000001</v>
          </cell>
          <cell r="BH30">
            <v>48.510100000000001</v>
          </cell>
          <cell r="BI30">
            <v>46.243100000000005</v>
          </cell>
          <cell r="BJ30">
            <v>46.1768</v>
          </cell>
          <cell r="BK30">
            <v>45.707300000000004</v>
          </cell>
          <cell r="BL30">
            <v>43.941800000000001</v>
          </cell>
          <cell r="BM30" t="str">
            <v>ND</v>
          </cell>
          <cell r="BN30">
            <v>48.757200000000005</v>
          </cell>
          <cell r="BO30">
            <v>45.023099999999999</v>
          </cell>
          <cell r="BP30">
            <v>46.451900000000002</v>
          </cell>
          <cell r="BQ30">
            <v>43.426000000000002</v>
          </cell>
          <cell r="BR30">
            <v>43.598300000000002</v>
          </cell>
          <cell r="BS30">
            <v>41.953600000000002</v>
          </cell>
          <cell r="BT30">
            <v>40.902700000000003</v>
          </cell>
        </row>
        <row r="31">
          <cell r="C31" t="str">
            <v>Sinaloa</v>
          </cell>
          <cell r="D31">
            <v>24.835800000000003</v>
          </cell>
          <cell r="E31">
            <v>28.0031</v>
          </cell>
          <cell r="F31">
            <v>28.910800000000002</v>
          </cell>
          <cell r="G31">
            <v>25.095800000000001</v>
          </cell>
          <cell r="H31">
            <v>21.753400000000003</v>
          </cell>
          <cell r="I31">
            <v>23.7819</v>
          </cell>
          <cell r="J31">
            <v>25.871700000000001</v>
          </cell>
          <cell r="K31">
            <v>24.400000000000002</v>
          </cell>
          <cell r="L31">
            <v>23.709300000000002</v>
          </cell>
          <cell r="M31">
            <v>23.129799999999999</v>
          </cell>
          <cell r="N31">
            <v>24.1526</v>
          </cell>
          <cell r="O31">
            <v>24.2272</v>
          </cell>
          <cell r="P31">
            <v>23.333600000000001</v>
          </cell>
          <cell r="Q31">
            <v>23.316400000000002</v>
          </cell>
          <cell r="R31">
            <v>26.717700000000001</v>
          </cell>
          <cell r="S31">
            <v>25.683700000000002</v>
          </cell>
          <cell r="T31">
            <v>26.142300000000002</v>
          </cell>
          <cell r="U31">
            <v>27.480800000000002</v>
          </cell>
          <cell r="V31">
            <v>30.2209</v>
          </cell>
          <cell r="W31">
            <v>24.946100000000001</v>
          </cell>
          <cell r="X31">
            <v>25.642200000000003</v>
          </cell>
          <cell r="Y31">
            <v>25.931800000000003</v>
          </cell>
          <cell r="Z31">
            <v>29.3506</v>
          </cell>
          <cell r="AA31">
            <v>30.101300000000002</v>
          </cell>
          <cell r="AB31">
            <v>26.346400000000003</v>
          </cell>
          <cell r="AC31">
            <v>29.8078</v>
          </cell>
          <cell r="AD31">
            <v>32.042700000000004</v>
          </cell>
          <cell r="AE31">
            <v>31.7027</v>
          </cell>
          <cell r="AF31">
            <v>27.653600000000001</v>
          </cell>
          <cell r="AG31">
            <v>30.730800000000002</v>
          </cell>
          <cell r="AH31">
            <v>34.564799999999998</v>
          </cell>
          <cell r="AI31">
            <v>28.726200000000002</v>
          </cell>
          <cell r="AJ31">
            <v>28.876300000000001</v>
          </cell>
          <cell r="AK31">
            <v>30.4328</v>
          </cell>
          <cell r="AL31">
            <v>32.795000000000002</v>
          </cell>
          <cell r="AM31">
            <v>30.4053</v>
          </cell>
          <cell r="AN31">
            <v>30.011900000000001</v>
          </cell>
          <cell r="AO31">
            <v>35.219100000000005</v>
          </cell>
          <cell r="AP31">
            <v>35.2151</v>
          </cell>
          <cell r="AQ31">
            <v>31.363300000000002</v>
          </cell>
          <cell r="AR31">
            <v>27.976500000000001</v>
          </cell>
          <cell r="AS31">
            <v>30.234400000000001</v>
          </cell>
          <cell r="AT31">
            <v>30.859200000000001</v>
          </cell>
          <cell r="AU31">
            <v>30.598600000000001</v>
          </cell>
          <cell r="AV31">
            <v>29.996500000000001</v>
          </cell>
          <cell r="AW31">
            <v>31.180500000000002</v>
          </cell>
          <cell r="AX31">
            <v>31.230500000000003</v>
          </cell>
          <cell r="AY31">
            <v>24.656400000000001</v>
          </cell>
          <cell r="AZ31">
            <v>25.968</v>
          </cell>
          <cell r="BA31">
            <v>29.013200000000001</v>
          </cell>
          <cell r="BB31">
            <v>27.698500000000003</v>
          </cell>
          <cell r="BC31">
            <v>26.764800000000001</v>
          </cell>
          <cell r="BD31">
            <v>24.396100000000001</v>
          </cell>
          <cell r="BE31">
            <v>27.3568</v>
          </cell>
          <cell r="BF31">
            <v>29.558800000000002</v>
          </cell>
          <cell r="BG31">
            <v>27.9937</v>
          </cell>
          <cell r="BH31">
            <v>27.4938</v>
          </cell>
          <cell r="BI31">
            <v>29.700000000000003</v>
          </cell>
          <cell r="BJ31">
            <v>29.652800000000003</v>
          </cell>
          <cell r="BK31">
            <v>27.525400000000001</v>
          </cell>
          <cell r="BL31">
            <v>25.785500000000003</v>
          </cell>
          <cell r="BM31" t="str">
            <v>ND</v>
          </cell>
          <cell r="BN31">
            <v>40.950700000000005</v>
          </cell>
          <cell r="BO31">
            <v>31.985900000000001</v>
          </cell>
          <cell r="BP31">
            <v>31.5624</v>
          </cell>
          <cell r="BQ31">
            <v>27.481400000000001</v>
          </cell>
          <cell r="BR31">
            <v>33.5413</v>
          </cell>
          <cell r="BS31">
            <v>29.659200000000002</v>
          </cell>
          <cell r="BT31">
            <v>27.826900000000002</v>
          </cell>
        </row>
        <row r="32">
          <cell r="C32" t="str">
            <v>Sonora</v>
          </cell>
          <cell r="D32">
            <v>25.6724</v>
          </cell>
          <cell r="E32">
            <v>23.637800000000002</v>
          </cell>
          <cell r="F32">
            <v>25.349299999999999</v>
          </cell>
          <cell r="G32">
            <v>23.817299999999999</v>
          </cell>
          <cell r="H32">
            <v>21.869700000000002</v>
          </cell>
          <cell r="I32">
            <v>19.543900000000001</v>
          </cell>
          <cell r="J32">
            <v>24.9633</v>
          </cell>
          <cell r="K32">
            <v>22.6751</v>
          </cell>
          <cell r="L32">
            <v>21.8078</v>
          </cell>
          <cell r="M32">
            <v>21.203500000000002</v>
          </cell>
          <cell r="N32">
            <v>21.797900000000002</v>
          </cell>
          <cell r="O32">
            <v>23.722100000000001</v>
          </cell>
          <cell r="P32">
            <v>25.058400000000002</v>
          </cell>
          <cell r="Q32">
            <v>21.9053</v>
          </cell>
          <cell r="R32">
            <v>24.793300000000002</v>
          </cell>
          <cell r="S32">
            <v>26.6952</v>
          </cell>
          <cell r="T32">
            <v>28.070700000000002</v>
          </cell>
          <cell r="U32">
            <v>25.932300000000001</v>
          </cell>
          <cell r="V32">
            <v>31.826400000000003</v>
          </cell>
          <cell r="W32">
            <v>27.0273</v>
          </cell>
          <cell r="X32">
            <v>31.824400000000001</v>
          </cell>
          <cell r="Y32">
            <v>29.068900000000003</v>
          </cell>
          <cell r="Z32">
            <v>35.194400000000002</v>
          </cell>
          <cell r="AA32">
            <v>31.904700000000002</v>
          </cell>
          <cell r="AB32">
            <v>29.1965</v>
          </cell>
          <cell r="AC32">
            <v>28.124500000000001</v>
          </cell>
          <cell r="AD32">
            <v>32.803200000000004</v>
          </cell>
          <cell r="AE32">
            <v>30.084900000000001</v>
          </cell>
          <cell r="AF32">
            <v>29.881300000000003</v>
          </cell>
          <cell r="AG32">
            <v>30.002200000000002</v>
          </cell>
          <cell r="AH32">
            <v>31.196100000000001</v>
          </cell>
          <cell r="AI32">
            <v>32.933500000000002</v>
          </cell>
          <cell r="AJ32">
            <v>29.839700000000001</v>
          </cell>
          <cell r="AK32">
            <v>27.091700000000003</v>
          </cell>
          <cell r="AL32">
            <v>30.195900000000002</v>
          </cell>
          <cell r="AM32">
            <v>29.98</v>
          </cell>
          <cell r="AN32">
            <v>27.672000000000001</v>
          </cell>
          <cell r="AO32">
            <v>29.321100000000001</v>
          </cell>
          <cell r="AP32">
            <v>32.358699999999999</v>
          </cell>
          <cell r="AQ32">
            <v>31.6036</v>
          </cell>
          <cell r="AR32">
            <v>31.4939</v>
          </cell>
          <cell r="AS32">
            <v>28.865500000000001</v>
          </cell>
          <cell r="AT32">
            <v>30.703600000000002</v>
          </cell>
          <cell r="AU32">
            <v>29.878700000000002</v>
          </cell>
          <cell r="AV32">
            <v>33.083400000000005</v>
          </cell>
          <cell r="AW32">
            <v>30.047600000000003</v>
          </cell>
          <cell r="AX32">
            <v>32.348399999999998</v>
          </cell>
          <cell r="AY32">
            <v>29.285700000000002</v>
          </cell>
          <cell r="AZ32">
            <v>29.804100000000002</v>
          </cell>
          <cell r="BA32">
            <v>26.825200000000002</v>
          </cell>
          <cell r="BB32">
            <v>30.810700000000001</v>
          </cell>
          <cell r="BC32">
            <v>26.787100000000002</v>
          </cell>
          <cell r="BD32">
            <v>28.607600000000001</v>
          </cell>
          <cell r="BE32">
            <v>28.764500000000002</v>
          </cell>
          <cell r="BF32">
            <v>29.884</v>
          </cell>
          <cell r="BG32">
            <v>30.3</v>
          </cell>
          <cell r="BH32">
            <v>27.8934</v>
          </cell>
          <cell r="BI32">
            <v>28.835600000000003</v>
          </cell>
          <cell r="BJ32">
            <v>27.372500000000002</v>
          </cell>
          <cell r="BK32">
            <v>26.555400000000002</v>
          </cell>
          <cell r="BL32">
            <v>27.055500000000002</v>
          </cell>
          <cell r="BM32" t="str">
            <v>ND</v>
          </cell>
          <cell r="BN32">
            <v>41.274500000000003</v>
          </cell>
          <cell r="BO32">
            <v>30.9984</v>
          </cell>
          <cell r="BP32">
            <v>30.6144</v>
          </cell>
          <cell r="BQ32">
            <v>28.3184</v>
          </cell>
          <cell r="BR32">
            <v>30.928000000000001</v>
          </cell>
          <cell r="BS32">
            <v>26.7895</v>
          </cell>
          <cell r="BT32">
            <v>28.778500000000001</v>
          </cell>
        </row>
        <row r="33">
          <cell r="C33" t="str">
            <v>Tabasco</v>
          </cell>
          <cell r="D33">
            <v>45.578700000000005</v>
          </cell>
          <cell r="E33">
            <v>44.089300000000001</v>
          </cell>
          <cell r="F33">
            <v>41.225100000000005</v>
          </cell>
          <cell r="G33">
            <v>40.777200000000001</v>
          </cell>
          <cell r="H33">
            <v>37.910400000000003</v>
          </cell>
          <cell r="I33">
            <v>38.141300000000001</v>
          </cell>
          <cell r="J33">
            <v>36.761299999999999</v>
          </cell>
          <cell r="K33">
            <v>36.395400000000002</v>
          </cell>
          <cell r="L33">
            <v>38.756900000000002</v>
          </cell>
          <cell r="M33">
            <v>37.573300000000003</v>
          </cell>
          <cell r="N33">
            <v>38.678800000000003</v>
          </cell>
          <cell r="O33">
            <v>36.063099999999999</v>
          </cell>
          <cell r="P33">
            <v>36.760600000000004</v>
          </cell>
          <cell r="Q33">
            <v>35.683800000000005</v>
          </cell>
          <cell r="R33">
            <v>37.305500000000002</v>
          </cell>
          <cell r="S33">
            <v>38.997800000000005</v>
          </cell>
          <cell r="T33">
            <v>37.299300000000002</v>
          </cell>
          <cell r="U33">
            <v>37.517200000000003</v>
          </cell>
          <cell r="V33">
            <v>42.585999999999999</v>
          </cell>
          <cell r="W33">
            <v>40.073599999999999</v>
          </cell>
          <cell r="X33">
            <v>40.501400000000004</v>
          </cell>
          <cell r="Y33">
            <v>38.429200000000002</v>
          </cell>
          <cell r="Z33">
            <v>40.987500000000004</v>
          </cell>
          <cell r="AA33">
            <v>42.813800000000001</v>
          </cell>
          <cell r="AB33">
            <v>38.076599999999999</v>
          </cell>
          <cell r="AC33">
            <v>40.539000000000001</v>
          </cell>
          <cell r="AD33">
            <v>40.742699999999999</v>
          </cell>
          <cell r="AE33">
            <v>43.291600000000003</v>
          </cell>
          <cell r="AF33">
            <v>39.198100000000004</v>
          </cell>
          <cell r="AG33">
            <v>42.786900000000003</v>
          </cell>
          <cell r="AH33">
            <v>42.123000000000005</v>
          </cell>
          <cell r="AI33">
            <v>44.117899999999999</v>
          </cell>
          <cell r="AJ33">
            <v>44.409500000000001</v>
          </cell>
          <cell r="AK33">
            <v>43.675000000000004</v>
          </cell>
          <cell r="AL33">
            <v>42.451700000000002</v>
          </cell>
          <cell r="AM33">
            <v>41.925699999999999</v>
          </cell>
          <cell r="AN33">
            <v>41.176300000000005</v>
          </cell>
          <cell r="AO33">
            <v>40.932200000000002</v>
          </cell>
          <cell r="AP33">
            <v>38.0398</v>
          </cell>
          <cell r="AQ33">
            <v>39.8003</v>
          </cell>
          <cell r="AR33">
            <v>39.331800000000001</v>
          </cell>
          <cell r="AS33">
            <v>39.9084</v>
          </cell>
          <cell r="AT33">
            <v>37.6661</v>
          </cell>
          <cell r="AU33">
            <v>40.873200000000004</v>
          </cell>
          <cell r="AV33">
            <v>40.852400000000003</v>
          </cell>
          <cell r="AW33">
            <v>40.352600000000002</v>
          </cell>
          <cell r="AX33">
            <v>41.7789</v>
          </cell>
          <cell r="AY33">
            <v>45.158700000000003</v>
          </cell>
          <cell r="AZ33">
            <v>44.833500000000001</v>
          </cell>
          <cell r="BA33">
            <v>48.641200000000005</v>
          </cell>
          <cell r="BB33">
            <v>51.704599999999999</v>
          </cell>
          <cell r="BC33">
            <v>51.440899999999999</v>
          </cell>
          <cell r="BD33">
            <v>49.802300000000002</v>
          </cell>
          <cell r="BE33">
            <v>47.162300000000002</v>
          </cell>
          <cell r="BF33">
            <v>49.321300000000001</v>
          </cell>
          <cell r="BG33">
            <v>50.154500000000006</v>
          </cell>
          <cell r="BH33">
            <v>48.152300000000004</v>
          </cell>
          <cell r="BI33">
            <v>45.916699999999999</v>
          </cell>
          <cell r="BJ33">
            <v>46.134900000000002</v>
          </cell>
          <cell r="BK33">
            <v>43.393500000000003</v>
          </cell>
          <cell r="BL33">
            <v>41.4482</v>
          </cell>
          <cell r="BM33" t="str">
            <v>ND</v>
          </cell>
          <cell r="BN33">
            <v>57.828200000000002</v>
          </cell>
          <cell r="BO33">
            <v>52.879200000000004</v>
          </cell>
          <cell r="BP33">
            <v>49.098200000000006</v>
          </cell>
          <cell r="BQ33">
            <v>47.843600000000002</v>
          </cell>
          <cell r="BR33">
            <v>46.530200000000001</v>
          </cell>
          <cell r="BS33">
            <v>45.550699999999999</v>
          </cell>
          <cell r="BT33">
            <v>44.064900000000002</v>
          </cell>
        </row>
        <row r="34">
          <cell r="C34" t="str">
            <v>Tamaulipas</v>
          </cell>
          <cell r="D34">
            <v>30.9039</v>
          </cell>
          <cell r="E34">
            <v>34.069600000000001</v>
          </cell>
          <cell r="F34">
            <v>29.689300000000003</v>
          </cell>
          <cell r="G34">
            <v>26.905700000000003</v>
          </cell>
          <cell r="H34">
            <v>27.794600000000003</v>
          </cell>
          <cell r="I34">
            <v>26.2165</v>
          </cell>
          <cell r="J34">
            <v>25.796800000000001</v>
          </cell>
          <cell r="K34">
            <v>26.718500000000002</v>
          </cell>
          <cell r="L34">
            <v>29.259800000000002</v>
          </cell>
          <cell r="M34">
            <v>25.790900000000001</v>
          </cell>
          <cell r="N34">
            <v>25.9011</v>
          </cell>
          <cell r="O34">
            <v>28.978300000000001</v>
          </cell>
          <cell r="P34">
            <v>25.386300000000002</v>
          </cell>
          <cell r="Q34">
            <v>27.065300000000001</v>
          </cell>
          <cell r="R34">
            <v>28.594200000000001</v>
          </cell>
          <cell r="S34">
            <v>31.3201</v>
          </cell>
          <cell r="T34">
            <v>30.992600000000003</v>
          </cell>
          <cell r="U34">
            <v>32.508099999999999</v>
          </cell>
          <cell r="V34">
            <v>34.398000000000003</v>
          </cell>
          <cell r="W34">
            <v>32.539700000000003</v>
          </cell>
          <cell r="X34">
            <v>35.6967</v>
          </cell>
          <cell r="Y34">
            <v>34.179900000000004</v>
          </cell>
          <cell r="Z34">
            <v>34.650700000000001</v>
          </cell>
          <cell r="AA34">
            <v>35.698</v>
          </cell>
          <cell r="AB34">
            <v>36.312200000000004</v>
          </cell>
          <cell r="AC34">
            <v>37.092700000000001</v>
          </cell>
          <cell r="AD34">
            <v>39.561100000000003</v>
          </cell>
          <cell r="AE34">
            <v>40.0563</v>
          </cell>
          <cell r="AF34">
            <v>37.804900000000004</v>
          </cell>
          <cell r="AG34">
            <v>37.917000000000002</v>
          </cell>
          <cell r="AH34">
            <v>41.216300000000004</v>
          </cell>
          <cell r="AI34">
            <v>39.071300000000001</v>
          </cell>
          <cell r="AJ34">
            <v>38.877900000000004</v>
          </cell>
          <cell r="AK34">
            <v>38.546800000000005</v>
          </cell>
          <cell r="AL34">
            <v>40.360900000000001</v>
          </cell>
          <cell r="AM34">
            <v>40.430800000000005</v>
          </cell>
          <cell r="AN34">
            <v>41.179900000000004</v>
          </cell>
          <cell r="AO34">
            <v>40.8523</v>
          </cell>
          <cell r="AP34">
            <v>45.152000000000001</v>
          </cell>
          <cell r="AQ34">
            <v>42.730699999999999</v>
          </cell>
          <cell r="AR34">
            <v>42.555900000000001</v>
          </cell>
          <cell r="AS34">
            <v>42.129800000000003</v>
          </cell>
          <cell r="AT34">
            <v>41.759799999999998</v>
          </cell>
          <cell r="AU34">
            <v>40.878800000000005</v>
          </cell>
          <cell r="AV34">
            <v>40.260600000000004</v>
          </cell>
          <cell r="AW34">
            <v>39.6066</v>
          </cell>
          <cell r="AX34">
            <v>37.8125</v>
          </cell>
          <cell r="AY34">
            <v>38.078900000000004</v>
          </cell>
          <cell r="AZ34">
            <v>39.120200000000004</v>
          </cell>
          <cell r="BA34">
            <v>39.4221</v>
          </cell>
          <cell r="BB34">
            <v>39.8202</v>
          </cell>
          <cell r="BC34">
            <v>40.3063</v>
          </cell>
          <cell r="BD34">
            <v>39.5503</v>
          </cell>
          <cell r="BE34">
            <v>36.0383</v>
          </cell>
          <cell r="BF34">
            <v>36.6843</v>
          </cell>
          <cell r="BG34">
            <v>36.475900000000003</v>
          </cell>
          <cell r="BH34">
            <v>34.312200000000004</v>
          </cell>
          <cell r="BI34">
            <v>34.172499999999999</v>
          </cell>
          <cell r="BJ34">
            <v>33.760600000000004</v>
          </cell>
          <cell r="BK34">
            <v>33.762700000000002</v>
          </cell>
          <cell r="BL34">
            <v>33.052</v>
          </cell>
          <cell r="BM34" t="str">
            <v>ND</v>
          </cell>
          <cell r="BN34">
            <v>39.366399999999999</v>
          </cell>
          <cell r="BO34">
            <v>35.505099999999999</v>
          </cell>
          <cell r="BP34">
            <v>34.302</v>
          </cell>
          <cell r="BQ34">
            <v>33.5867</v>
          </cell>
          <cell r="BR34">
            <v>32.495200000000004</v>
          </cell>
          <cell r="BS34">
            <v>30.889100000000003</v>
          </cell>
          <cell r="BT34">
            <v>33.4191</v>
          </cell>
        </row>
        <row r="35">
          <cell r="C35" t="str">
            <v>Tlaxcala</v>
          </cell>
          <cell r="D35">
            <v>45.7682</v>
          </cell>
          <cell r="E35">
            <v>46.892700000000005</v>
          </cell>
          <cell r="F35">
            <v>47.506800000000005</v>
          </cell>
          <cell r="G35">
            <v>44.857100000000003</v>
          </cell>
          <cell r="H35">
            <v>45.360700000000001</v>
          </cell>
          <cell r="I35">
            <v>44.708100000000002</v>
          </cell>
          <cell r="J35">
            <v>46.329000000000001</v>
          </cell>
          <cell r="K35">
            <v>45.958600000000004</v>
          </cell>
          <cell r="L35">
            <v>44.1952</v>
          </cell>
          <cell r="M35">
            <v>44.298100000000005</v>
          </cell>
          <cell r="N35">
            <v>44.614800000000002</v>
          </cell>
          <cell r="O35">
            <v>46.857700000000001</v>
          </cell>
          <cell r="P35">
            <v>49.368200000000002</v>
          </cell>
          <cell r="Q35">
            <v>47.3994</v>
          </cell>
          <cell r="R35">
            <v>50.122300000000003</v>
          </cell>
          <cell r="S35">
            <v>51.578200000000002</v>
          </cell>
          <cell r="T35">
            <v>53.268800000000006</v>
          </cell>
          <cell r="U35">
            <v>53.668400000000005</v>
          </cell>
          <cell r="V35">
            <v>55.296900000000001</v>
          </cell>
          <cell r="W35">
            <v>55.787200000000006</v>
          </cell>
          <cell r="X35">
            <v>55.270900000000005</v>
          </cell>
          <cell r="Y35">
            <v>54.359700000000004</v>
          </cell>
          <cell r="Z35">
            <v>52.193800000000003</v>
          </cell>
          <cell r="AA35">
            <v>57.102800000000002</v>
          </cell>
          <cell r="AB35">
            <v>55.534700000000001</v>
          </cell>
          <cell r="AC35">
            <v>51.727400000000003</v>
          </cell>
          <cell r="AD35">
            <v>50.477800000000002</v>
          </cell>
          <cell r="AE35">
            <v>51.805100000000003</v>
          </cell>
          <cell r="AF35">
            <v>52.561600000000006</v>
          </cell>
          <cell r="AG35">
            <v>53.149300000000004</v>
          </cell>
          <cell r="AH35">
            <v>54.7836</v>
          </cell>
          <cell r="AI35">
            <v>54.7136</v>
          </cell>
          <cell r="AJ35">
            <v>52.590400000000002</v>
          </cell>
          <cell r="AK35">
            <v>54.598300000000002</v>
          </cell>
          <cell r="AL35">
            <v>52.2089</v>
          </cell>
          <cell r="AM35">
            <v>54.117200000000004</v>
          </cell>
          <cell r="AN35">
            <v>54.616300000000003</v>
          </cell>
          <cell r="AO35">
            <v>56.235200000000006</v>
          </cell>
          <cell r="AP35">
            <v>54.2286</v>
          </cell>
          <cell r="AQ35">
            <v>55.726200000000006</v>
          </cell>
          <cell r="AR35">
            <v>52.801200000000001</v>
          </cell>
          <cell r="AS35">
            <v>54.105200000000004</v>
          </cell>
          <cell r="AT35">
            <v>53.237300000000005</v>
          </cell>
          <cell r="AU35">
            <v>51.084200000000003</v>
          </cell>
          <cell r="AV35">
            <v>51.940200000000004</v>
          </cell>
          <cell r="AW35">
            <v>49.194800000000001</v>
          </cell>
          <cell r="AX35">
            <v>49.531700000000001</v>
          </cell>
          <cell r="AY35">
            <v>50.145900000000005</v>
          </cell>
          <cell r="AZ35">
            <v>48.5306</v>
          </cell>
          <cell r="BA35">
            <v>49.8992</v>
          </cell>
          <cell r="BB35">
            <v>48.616600000000005</v>
          </cell>
          <cell r="BC35">
            <v>48.056200000000004</v>
          </cell>
          <cell r="BD35">
            <v>48.357500000000002</v>
          </cell>
          <cell r="BE35">
            <v>46.7</v>
          </cell>
          <cell r="BF35">
            <v>47.618200000000002</v>
          </cell>
          <cell r="BG35">
            <v>48.524100000000004</v>
          </cell>
          <cell r="BH35">
            <v>49.070500000000003</v>
          </cell>
          <cell r="BI35">
            <v>49.812800000000003</v>
          </cell>
          <cell r="BJ35">
            <v>47.6586</v>
          </cell>
          <cell r="BK35">
            <v>46.880600000000001</v>
          </cell>
          <cell r="BL35">
            <v>46.637599999999999</v>
          </cell>
          <cell r="BM35" t="str">
            <v>ND</v>
          </cell>
          <cell r="BN35">
            <v>57.078600000000002</v>
          </cell>
          <cell r="BO35">
            <v>54.145000000000003</v>
          </cell>
          <cell r="BP35">
            <v>53.148400000000002</v>
          </cell>
          <cell r="BQ35">
            <v>49.672000000000004</v>
          </cell>
          <cell r="BR35">
            <v>51.4664</v>
          </cell>
          <cell r="BS35">
            <v>50.652500000000003</v>
          </cell>
          <cell r="BT35">
            <v>48.207700000000003</v>
          </cell>
        </row>
        <row r="36">
          <cell r="C36" t="str">
            <v>Veracruz de Ignacio de la Llave</v>
          </cell>
          <cell r="D36">
            <v>49.415500000000002</v>
          </cell>
          <cell r="E36">
            <v>50.580800000000004</v>
          </cell>
          <cell r="F36">
            <v>49.092600000000004</v>
          </cell>
          <cell r="G36">
            <v>47.9011</v>
          </cell>
          <cell r="H36">
            <v>46.223800000000004</v>
          </cell>
          <cell r="I36">
            <v>46.293700000000001</v>
          </cell>
          <cell r="J36">
            <v>45.9146</v>
          </cell>
          <cell r="K36">
            <v>49.236000000000004</v>
          </cell>
          <cell r="L36">
            <v>47.533900000000003</v>
          </cell>
          <cell r="M36">
            <v>44.556800000000003</v>
          </cell>
          <cell r="N36">
            <v>46.491700000000002</v>
          </cell>
          <cell r="O36">
            <v>48.238800000000005</v>
          </cell>
          <cell r="P36">
            <v>46.298200000000001</v>
          </cell>
          <cell r="Q36">
            <v>47.1723</v>
          </cell>
          <cell r="R36">
            <v>47.052900000000001</v>
          </cell>
          <cell r="S36">
            <v>48.2834</v>
          </cell>
          <cell r="T36">
            <v>46.817800000000005</v>
          </cell>
          <cell r="U36">
            <v>47.532700000000006</v>
          </cell>
          <cell r="V36">
            <v>48.438100000000006</v>
          </cell>
          <cell r="W36">
            <v>47.0931</v>
          </cell>
          <cell r="X36">
            <v>49.078800000000001</v>
          </cell>
          <cell r="Y36">
            <v>46.577200000000005</v>
          </cell>
          <cell r="Z36">
            <v>49.850100000000005</v>
          </cell>
          <cell r="AA36">
            <v>50.987300000000005</v>
          </cell>
          <cell r="AB36">
            <v>47.698500000000003</v>
          </cell>
          <cell r="AC36">
            <v>47.8035</v>
          </cell>
          <cell r="AD36">
            <v>49.728200000000001</v>
          </cell>
          <cell r="AE36">
            <v>49.435500000000005</v>
          </cell>
          <cell r="AF36">
            <v>47.819000000000003</v>
          </cell>
          <cell r="AG36">
            <v>44.098400000000005</v>
          </cell>
          <cell r="AH36">
            <v>50.276400000000002</v>
          </cell>
          <cell r="AI36">
            <v>48.307700000000004</v>
          </cell>
          <cell r="AJ36">
            <v>47.808800000000005</v>
          </cell>
          <cell r="AK36">
            <v>48.799700000000001</v>
          </cell>
          <cell r="AL36">
            <v>51.610300000000002</v>
          </cell>
          <cell r="AM36">
            <v>50.346000000000004</v>
          </cell>
          <cell r="AN36">
            <v>51.318300000000001</v>
          </cell>
          <cell r="AO36">
            <v>50.823599999999999</v>
          </cell>
          <cell r="AP36">
            <v>53.905799999999999</v>
          </cell>
          <cell r="AQ36">
            <v>58.925400000000003</v>
          </cell>
          <cell r="AR36">
            <v>54.4375</v>
          </cell>
          <cell r="AS36">
            <v>54.788700000000006</v>
          </cell>
          <cell r="AT36">
            <v>53.2376</v>
          </cell>
          <cell r="AU36">
            <v>55.1325</v>
          </cell>
          <cell r="AV36">
            <v>56.186199999999999</v>
          </cell>
          <cell r="AW36">
            <v>55.369500000000002</v>
          </cell>
          <cell r="AX36">
            <v>54.246300000000005</v>
          </cell>
          <cell r="AY36">
            <v>56.6006</v>
          </cell>
          <cell r="AZ36">
            <v>53.690899999999999</v>
          </cell>
          <cell r="BA36">
            <v>55.549100000000003</v>
          </cell>
          <cell r="BB36">
            <v>57.938400000000001</v>
          </cell>
          <cell r="BC36">
            <v>56.7971</v>
          </cell>
          <cell r="BD36">
            <v>53.816100000000006</v>
          </cell>
          <cell r="BE36">
            <v>54.892500000000005</v>
          </cell>
          <cell r="BF36">
            <v>52.2029</v>
          </cell>
          <cell r="BG36">
            <v>54.471600000000002</v>
          </cell>
          <cell r="BH36">
            <v>51.999100000000006</v>
          </cell>
          <cell r="BI36">
            <v>51.174800000000005</v>
          </cell>
          <cell r="BJ36">
            <v>56.155100000000004</v>
          </cell>
          <cell r="BK36">
            <v>51.760200000000005</v>
          </cell>
          <cell r="BL36">
            <v>49.598500000000001</v>
          </cell>
          <cell r="BM36" t="str">
            <v>ND</v>
          </cell>
          <cell r="BN36">
            <v>59.620600000000003</v>
          </cell>
          <cell r="BO36">
            <v>54.049200000000006</v>
          </cell>
          <cell r="BP36">
            <v>53.5792</v>
          </cell>
          <cell r="BQ36">
            <v>50.350300000000004</v>
          </cell>
          <cell r="BR36">
            <v>56.904800000000002</v>
          </cell>
          <cell r="BS36">
            <v>54.2014</v>
          </cell>
          <cell r="BT36">
            <v>51.867699999999999</v>
          </cell>
        </row>
        <row r="37">
          <cell r="C37" t="str">
            <v>Yucatán</v>
          </cell>
          <cell r="D37">
            <v>45.6023</v>
          </cell>
          <cell r="E37">
            <v>46.6447</v>
          </cell>
          <cell r="F37">
            <v>45.849600000000002</v>
          </cell>
          <cell r="G37">
            <v>44.650300000000001</v>
          </cell>
          <cell r="H37">
            <v>44.369100000000003</v>
          </cell>
          <cell r="I37">
            <v>41.863500000000002</v>
          </cell>
          <cell r="J37">
            <v>42.212700000000005</v>
          </cell>
          <cell r="K37">
            <v>40.6419</v>
          </cell>
          <cell r="L37">
            <v>41.353500000000004</v>
          </cell>
          <cell r="M37">
            <v>39.880500000000005</v>
          </cell>
          <cell r="N37">
            <v>39.902500000000003</v>
          </cell>
          <cell r="O37">
            <v>40.690899999999999</v>
          </cell>
          <cell r="P37">
            <v>40.070500000000003</v>
          </cell>
          <cell r="Q37">
            <v>38.648800000000001</v>
          </cell>
          <cell r="R37">
            <v>39.916699999999999</v>
          </cell>
          <cell r="S37">
            <v>41.337299999999999</v>
          </cell>
          <cell r="T37">
            <v>41.156700000000001</v>
          </cell>
          <cell r="U37">
            <v>41.582799999999999</v>
          </cell>
          <cell r="V37">
            <v>40.850999999999999</v>
          </cell>
          <cell r="W37">
            <v>40.587000000000003</v>
          </cell>
          <cell r="X37">
            <v>42.132200000000005</v>
          </cell>
          <cell r="Y37">
            <v>43.440300000000001</v>
          </cell>
          <cell r="Z37">
            <v>40.178699999999999</v>
          </cell>
          <cell r="AA37">
            <v>41.704000000000001</v>
          </cell>
          <cell r="AB37">
            <v>41.223800000000004</v>
          </cell>
          <cell r="AC37">
            <v>39.389700000000005</v>
          </cell>
          <cell r="AD37">
            <v>39.928000000000004</v>
          </cell>
          <cell r="AE37">
            <v>41.795300000000005</v>
          </cell>
          <cell r="AF37">
            <v>41.929900000000004</v>
          </cell>
          <cell r="AG37">
            <v>39.555600000000005</v>
          </cell>
          <cell r="AH37">
            <v>41.784600000000005</v>
          </cell>
          <cell r="AI37">
            <v>43.232900000000001</v>
          </cell>
          <cell r="AJ37">
            <v>42.1783</v>
          </cell>
          <cell r="AK37">
            <v>43.892500000000005</v>
          </cell>
          <cell r="AL37">
            <v>40.807400000000001</v>
          </cell>
          <cell r="AM37">
            <v>42.337600000000002</v>
          </cell>
          <cell r="AN37">
            <v>43.376600000000003</v>
          </cell>
          <cell r="AO37">
            <v>42.506</v>
          </cell>
          <cell r="AP37">
            <v>41.854400000000005</v>
          </cell>
          <cell r="AQ37">
            <v>42.621400000000001</v>
          </cell>
          <cell r="AR37">
            <v>41.7502</v>
          </cell>
          <cell r="AS37">
            <v>40.855699999999999</v>
          </cell>
          <cell r="AT37">
            <v>42.291900000000005</v>
          </cell>
          <cell r="AU37">
            <v>43.137</v>
          </cell>
          <cell r="AV37">
            <v>43.468600000000002</v>
          </cell>
          <cell r="AW37">
            <v>41.806200000000004</v>
          </cell>
          <cell r="AX37">
            <v>40.3857</v>
          </cell>
          <cell r="AY37">
            <v>38.981000000000002</v>
          </cell>
          <cell r="AZ37">
            <v>39.594999999999999</v>
          </cell>
          <cell r="BA37">
            <v>39.912600000000005</v>
          </cell>
          <cell r="BB37">
            <v>40.148499999999999</v>
          </cell>
          <cell r="BC37">
            <v>41.120899999999999</v>
          </cell>
          <cell r="BD37">
            <v>40.198700000000002</v>
          </cell>
          <cell r="BE37">
            <v>36.878399999999999</v>
          </cell>
          <cell r="BF37">
            <v>36.761299999999999</v>
          </cell>
          <cell r="BG37">
            <v>36.325900000000004</v>
          </cell>
          <cell r="BH37">
            <v>39.613</v>
          </cell>
          <cell r="BI37">
            <v>36.930800000000005</v>
          </cell>
          <cell r="BJ37">
            <v>35.671600000000005</v>
          </cell>
          <cell r="BK37">
            <v>35.164500000000004</v>
          </cell>
          <cell r="BL37">
            <v>34.670200000000001</v>
          </cell>
          <cell r="BM37" t="str">
            <v>ND</v>
          </cell>
          <cell r="BN37">
            <v>41.360100000000003</v>
          </cell>
          <cell r="BO37">
            <v>38.543600000000005</v>
          </cell>
          <cell r="BP37">
            <v>37.333800000000004</v>
          </cell>
          <cell r="BQ37">
            <v>37.1417</v>
          </cell>
          <cell r="BR37">
            <v>39.5261</v>
          </cell>
          <cell r="BS37">
            <v>38.552900000000001</v>
          </cell>
          <cell r="BT37">
            <v>35.1098</v>
          </cell>
        </row>
        <row r="38">
          <cell r="C38" t="str">
            <v>Zacatecas</v>
          </cell>
          <cell r="D38">
            <v>52.8476</v>
          </cell>
          <cell r="E38">
            <v>51.127500000000005</v>
          </cell>
          <cell r="F38">
            <v>49.462600000000002</v>
          </cell>
          <cell r="G38">
            <v>46.612300000000005</v>
          </cell>
          <cell r="H38">
            <v>51.7971</v>
          </cell>
          <cell r="I38">
            <v>45.950500000000005</v>
          </cell>
          <cell r="J38">
            <v>47.077200000000005</v>
          </cell>
          <cell r="K38">
            <v>46.047499999999999</v>
          </cell>
          <cell r="L38">
            <v>46.947500000000005</v>
          </cell>
          <cell r="M38">
            <v>44.396700000000003</v>
          </cell>
          <cell r="N38">
            <v>43.276600000000002</v>
          </cell>
          <cell r="O38">
            <v>48.004800000000003</v>
          </cell>
          <cell r="P38">
            <v>53.192</v>
          </cell>
          <cell r="Q38">
            <v>49.942</v>
          </cell>
          <cell r="R38">
            <v>49.798500000000004</v>
          </cell>
          <cell r="S38">
            <v>50.401700000000005</v>
          </cell>
          <cell r="T38">
            <v>53.261400000000002</v>
          </cell>
          <cell r="U38">
            <v>53.783799999999999</v>
          </cell>
          <cell r="V38">
            <v>53.6511</v>
          </cell>
          <cell r="W38">
            <v>51.670700000000004</v>
          </cell>
          <cell r="X38">
            <v>54.238400000000006</v>
          </cell>
          <cell r="Y38">
            <v>51.899100000000004</v>
          </cell>
          <cell r="Z38">
            <v>52.191600000000001</v>
          </cell>
          <cell r="AA38">
            <v>54.764800000000001</v>
          </cell>
          <cell r="AB38">
            <v>56.128600000000006</v>
          </cell>
          <cell r="AC38">
            <v>52.751200000000004</v>
          </cell>
          <cell r="AD38">
            <v>54.686700000000002</v>
          </cell>
          <cell r="AE38">
            <v>58.028500000000001</v>
          </cell>
          <cell r="AF38">
            <v>57.752100000000006</v>
          </cell>
          <cell r="AG38">
            <v>53.420900000000003</v>
          </cell>
          <cell r="AH38">
            <v>54.6721</v>
          </cell>
          <cell r="AI38">
            <v>56.670999999999999</v>
          </cell>
          <cell r="AJ38">
            <v>60.048100000000005</v>
          </cell>
          <cell r="AK38">
            <v>57.300600000000003</v>
          </cell>
          <cell r="AL38">
            <v>56.129600000000003</v>
          </cell>
          <cell r="AM38">
            <v>56.668100000000003</v>
          </cell>
          <cell r="AN38">
            <v>58.959400000000002</v>
          </cell>
          <cell r="AO38">
            <v>56.8992</v>
          </cell>
          <cell r="AP38">
            <v>59.169000000000004</v>
          </cell>
          <cell r="AQ38">
            <v>61.151400000000002</v>
          </cell>
          <cell r="AR38">
            <v>60.692500000000003</v>
          </cell>
          <cell r="AS38">
            <v>58.688700000000004</v>
          </cell>
          <cell r="AT38">
            <v>55.6006</v>
          </cell>
          <cell r="AU38">
            <v>55.874000000000002</v>
          </cell>
          <cell r="AV38">
            <v>58.430600000000005</v>
          </cell>
          <cell r="AW38">
            <v>52.931400000000004</v>
          </cell>
          <cell r="AX38">
            <v>51.761300000000006</v>
          </cell>
          <cell r="AY38">
            <v>54.339400000000005</v>
          </cell>
          <cell r="AZ38">
            <v>55.577500000000001</v>
          </cell>
          <cell r="BA38">
            <v>49.408999999999999</v>
          </cell>
          <cell r="BB38">
            <v>52.574400000000004</v>
          </cell>
          <cell r="BC38">
            <v>50.1721</v>
          </cell>
          <cell r="BD38">
            <v>53.591000000000001</v>
          </cell>
          <cell r="BE38">
            <v>51.158200000000001</v>
          </cell>
          <cell r="BF38">
            <v>49.299600000000005</v>
          </cell>
          <cell r="BG38">
            <v>51.863300000000002</v>
          </cell>
          <cell r="BH38">
            <v>51.506600000000006</v>
          </cell>
          <cell r="BI38">
            <v>48.121500000000005</v>
          </cell>
          <cell r="BJ38">
            <v>48.549600000000005</v>
          </cell>
          <cell r="BK38">
            <v>47.2667</v>
          </cell>
          <cell r="BL38">
            <v>47.855000000000004</v>
          </cell>
          <cell r="BM38" t="str">
            <v>ND</v>
          </cell>
          <cell r="BN38">
            <v>47.669499999999999</v>
          </cell>
          <cell r="BO38">
            <v>45.743900000000004</v>
          </cell>
          <cell r="BP38">
            <v>45.980400000000003</v>
          </cell>
          <cell r="BQ38">
            <v>46.057000000000002</v>
          </cell>
          <cell r="BR38">
            <v>45.540500000000002</v>
          </cell>
          <cell r="BS38">
            <v>43.985600000000005</v>
          </cell>
          <cell r="BT38">
            <v>49.540200000000006</v>
          </cell>
        </row>
      </sheetData>
      <sheetData sheetId="12"/>
      <sheetData sheetId="13">
        <row r="7">
          <cell r="C7" t="str">
            <v>Aguascalientes</v>
          </cell>
          <cell r="D7">
            <v>2444.0650069648286</v>
          </cell>
          <cell r="E7">
            <v>2585.1590819337534</v>
          </cell>
          <cell r="F7">
            <v>2678.851288360227</v>
          </cell>
          <cell r="G7">
            <v>2677.1606034697616</v>
          </cell>
          <cell r="H7">
            <v>2565.5789094076981</v>
          </cell>
          <cell r="I7">
            <v>2646.4263765742694</v>
          </cell>
          <cell r="J7">
            <v>2726.1807198871406</v>
          </cell>
          <cell r="K7">
            <v>2611.802606092871</v>
          </cell>
          <cell r="L7">
            <v>2610.3836157299429</v>
          </cell>
          <cell r="M7">
            <v>2682.5009913852341</v>
          </cell>
          <cell r="N7">
            <v>2582.0976432409002</v>
          </cell>
          <cell r="O7">
            <v>2722.925619268688</v>
          </cell>
          <cell r="P7">
            <v>2765.5859473685291</v>
          </cell>
          <cell r="Q7">
            <v>2601.1299145514017</v>
          </cell>
          <cell r="R7">
            <v>2593.7484007355852</v>
          </cell>
          <cell r="S7">
            <v>2437.2523440306491</v>
          </cell>
          <cell r="T7">
            <v>2274.099422127355</v>
          </cell>
          <cell r="U7">
            <v>2367.7710082580938</v>
          </cell>
          <cell r="V7">
            <v>2297.1299620359987</v>
          </cell>
          <cell r="W7">
            <v>2289.9246431375877</v>
          </cell>
          <cell r="X7">
            <v>2430.6356441681355</v>
          </cell>
          <cell r="Y7">
            <v>2446.3049751595422</v>
          </cell>
          <cell r="Z7">
            <v>2391.4236534928978</v>
          </cell>
          <cell r="AA7">
            <v>2290.7646763341832</v>
          </cell>
          <cell r="AB7">
            <v>2282.8068411118629</v>
          </cell>
          <cell r="AC7">
            <v>2200.2643695794941</v>
          </cell>
          <cell r="AD7">
            <v>2203.8384801280736</v>
          </cell>
          <cell r="AE7">
            <v>2031.4991225446654</v>
          </cell>
          <cell r="AF7">
            <v>2275.5175927764872</v>
          </cell>
          <cell r="AG7">
            <v>2398.9572196476447</v>
          </cell>
          <cell r="AH7">
            <v>2294.1385448196752</v>
          </cell>
          <cell r="AI7">
            <v>2399.2357034841148</v>
          </cell>
          <cell r="AJ7">
            <v>2364.316031708247</v>
          </cell>
          <cell r="AK7">
            <v>2402.5220056289177</v>
          </cell>
          <cell r="AL7">
            <v>2234.8800604056723</v>
          </cell>
          <cell r="AM7">
            <v>2449.1455935670242</v>
          </cell>
          <cell r="AN7">
            <v>2279.5584327040351</v>
          </cell>
          <cell r="AO7">
            <v>2366.8905988139918</v>
          </cell>
          <cell r="AP7">
            <v>2288.0801770823173</v>
          </cell>
          <cell r="AQ7">
            <v>2234.0433926481005</v>
          </cell>
          <cell r="AR7">
            <v>2205.8848269972991</v>
          </cell>
          <cell r="AS7">
            <v>2305.2401630572008</v>
          </cell>
          <cell r="AT7">
            <v>2370.0821927178354</v>
          </cell>
          <cell r="AU7">
            <v>2442.0596250057692</v>
          </cell>
          <cell r="AV7">
            <v>2384.5969921461033</v>
          </cell>
          <cell r="AW7">
            <v>2504.4023095118105</v>
          </cell>
          <cell r="AX7">
            <v>2468.7336522619294</v>
          </cell>
          <cell r="AY7">
            <v>2501.982097693256</v>
          </cell>
          <cell r="AZ7">
            <v>2459.7262606031036</v>
          </cell>
          <cell r="BA7">
            <v>2497.1058134768632</v>
          </cell>
          <cell r="BB7">
            <v>2274.7010069194257</v>
          </cell>
          <cell r="BC7">
            <v>2252.4128595124762</v>
          </cell>
          <cell r="BD7">
            <v>2301.4228722456392</v>
          </cell>
          <cell r="BE7">
            <v>2567.2522545292973</v>
          </cell>
          <cell r="BF7">
            <v>2377.4713622127742</v>
          </cell>
          <cell r="BG7">
            <v>2490.6889235784465</v>
          </cell>
          <cell r="BH7">
            <v>2574.3401428967441</v>
          </cell>
          <cell r="BI7">
            <v>2514.6996948458245</v>
          </cell>
          <cell r="BJ7">
            <v>2646.3253687517636</v>
          </cell>
          <cell r="BK7">
            <v>2638.2932194517712</v>
          </cell>
          <cell r="BL7">
            <v>3038.4730970000001</v>
          </cell>
          <cell r="BM7" t="str">
            <v>ND</v>
          </cell>
          <cell r="BN7">
            <v>2874.0918543822145</v>
          </cell>
          <cell r="BO7">
            <v>2940.3464869839004</v>
          </cell>
          <cell r="BP7">
            <v>3107.2747601576657</v>
          </cell>
          <cell r="BQ7">
            <v>2835.1357178952239</v>
          </cell>
          <cell r="BR7">
            <v>3166.3102175607692</v>
          </cell>
          <cell r="BS7">
            <v>2942.1698723080917</v>
          </cell>
          <cell r="BT7">
            <v>3089.0097039520483</v>
          </cell>
        </row>
        <row r="8">
          <cell r="C8" t="str">
            <v>Baja California</v>
          </cell>
          <cell r="D8">
            <v>11029.802831398321</v>
          </cell>
          <cell r="E8">
            <v>11329.065872593006</v>
          </cell>
          <cell r="F8">
            <v>11649.620522547995</v>
          </cell>
          <cell r="G8">
            <v>12153.57437495639</v>
          </cell>
          <cell r="H8">
            <v>12304.984526497654</v>
          </cell>
          <cell r="I8">
            <v>12798.976637780896</v>
          </cell>
          <cell r="J8">
            <v>12736.952210112971</v>
          </cell>
          <cell r="K8">
            <v>12122.955187790238</v>
          </cell>
          <cell r="L8">
            <v>12023.328110379289</v>
          </cell>
          <cell r="M8">
            <v>12607.581088411531</v>
          </cell>
          <cell r="N8">
            <v>12201.328410823711</v>
          </cell>
          <cell r="O8">
            <v>12574.975978105984</v>
          </cell>
          <cell r="P8">
            <v>12507.818583881868</v>
          </cell>
          <cell r="Q8">
            <v>12513.685600147426</v>
          </cell>
          <cell r="R8">
            <v>12262.508439983365</v>
          </cell>
          <cell r="S8">
            <v>10849.181817371626</v>
          </cell>
          <cell r="T8">
            <v>11081.431257256923</v>
          </cell>
          <cell r="U8">
            <v>11115.853790331301</v>
          </cell>
          <cell r="V8">
            <v>10159.477098977512</v>
          </cell>
          <cell r="W8">
            <v>10078.435841176642</v>
          </cell>
          <cell r="X8">
            <v>10746.495642560541</v>
          </cell>
          <cell r="Y8">
            <v>10316.379469102207</v>
          </cell>
          <cell r="Z8">
            <v>10453.864217860142</v>
          </cell>
          <cell r="AA8">
            <v>10179.997341731576</v>
          </cell>
          <cell r="AB8">
            <v>10508.677892500185</v>
          </cell>
          <cell r="AC8">
            <v>10403.709348417728</v>
          </cell>
          <cell r="AD8">
            <v>10305.879259059817</v>
          </cell>
          <cell r="AE8">
            <v>10230.037910250012</v>
          </cell>
          <cell r="AF8">
            <v>10218.913398364441</v>
          </cell>
          <cell r="AG8">
            <v>10701.073408697948</v>
          </cell>
          <cell r="AH8">
            <v>10211.028947383031</v>
          </cell>
          <cell r="AI8">
            <v>10529.218198937413</v>
          </cell>
          <cell r="AJ8">
            <v>10315.447438583869</v>
          </cell>
          <cell r="AK8">
            <v>10626.043637409031</v>
          </cell>
          <cell r="AL8">
            <v>10188.77889212425</v>
          </cell>
          <cell r="AM8">
            <v>10133.198142530478</v>
          </cell>
          <cell r="AN8">
            <v>9796.8328393086013</v>
          </cell>
          <cell r="AO8">
            <v>9911.175933220833</v>
          </cell>
          <cell r="AP8">
            <v>9670.0347669250132</v>
          </cell>
          <cell r="AQ8">
            <v>9794.8837702135006</v>
          </cell>
          <cell r="AR8">
            <v>9885.6279971474378</v>
          </cell>
          <cell r="AS8">
            <v>9900.3324026539831</v>
          </cell>
          <cell r="AT8">
            <v>9529.1660409701071</v>
          </cell>
          <cell r="AU8">
            <v>9552.7262304614505</v>
          </cell>
          <cell r="AV8">
            <v>9936.9299709209208</v>
          </cell>
          <cell r="AW8">
            <v>10433.680626272324</v>
          </cell>
          <cell r="AX8">
            <v>10948.919420444201</v>
          </cell>
          <cell r="AY8">
            <v>10209.822278597336</v>
          </cell>
          <cell r="AZ8">
            <v>10060.321363335461</v>
          </cell>
          <cell r="BA8">
            <v>10150.715294957517</v>
          </cell>
          <cell r="BB8">
            <v>9580.5626412187557</v>
          </cell>
          <cell r="BC8">
            <v>10284.285485409384</v>
          </cell>
          <cell r="BD8">
            <v>10733.135723083033</v>
          </cell>
          <cell r="BE8">
            <v>11326.565958538929</v>
          </cell>
          <cell r="BF8">
            <v>10141.526047022151</v>
          </cell>
          <cell r="BG8">
            <v>10635.492487198693</v>
          </cell>
          <cell r="BH8">
            <v>12089.473294571368</v>
          </cell>
          <cell r="BI8">
            <v>11829.966133334075</v>
          </cell>
          <cell r="BJ8">
            <v>12095.988465885204</v>
          </cell>
          <cell r="BK8">
            <v>11537.567370140525</v>
          </cell>
          <cell r="BL8">
            <v>11855.67734</v>
          </cell>
          <cell r="BM8" t="str">
            <v>ND</v>
          </cell>
          <cell r="BN8">
            <v>10534.51066342692</v>
          </cell>
          <cell r="BO8">
            <v>10647.671322519216</v>
          </cell>
          <cell r="BP8">
            <v>10909.262480584088</v>
          </cell>
          <cell r="BQ8">
            <v>12002.460810947157</v>
          </cell>
          <cell r="BR8">
            <v>12441.44740433757</v>
          </cell>
          <cell r="BS8">
            <v>11829.857216447706</v>
          </cell>
          <cell r="BT8">
            <v>13247.908723604511</v>
          </cell>
        </row>
        <row r="9">
          <cell r="C9" t="str">
            <v>Baja California Sur</v>
          </cell>
          <cell r="D9">
            <v>2119.9485847692836</v>
          </cell>
          <cell r="E9">
            <v>2235.6025252935997</v>
          </cell>
          <cell r="F9">
            <v>2276.4612313117937</v>
          </cell>
          <cell r="G9">
            <v>2407.6140019010886</v>
          </cell>
          <cell r="H9">
            <v>2310.7256516325242</v>
          </cell>
          <cell r="I9">
            <v>2617.787629304165</v>
          </cell>
          <cell r="J9">
            <v>2514.1806461036763</v>
          </cell>
          <cell r="K9">
            <v>2900.0011305364346</v>
          </cell>
          <cell r="L9">
            <v>2640.4409448462088</v>
          </cell>
          <cell r="M9">
            <v>2701.1180757451625</v>
          </cell>
          <cell r="N9">
            <v>2978.3028775812536</v>
          </cell>
          <cell r="O9">
            <v>3219.198928782142</v>
          </cell>
          <cell r="P9">
            <v>3195.0691390974503</v>
          </cell>
          <cell r="Q9">
            <v>3250.3097874522973</v>
          </cell>
          <cell r="R9">
            <v>2960.1559796341458</v>
          </cell>
          <cell r="S9">
            <v>2865.4760256490263</v>
          </cell>
          <cell r="T9">
            <v>2797.9438122566485</v>
          </cell>
          <cell r="U9">
            <v>2633.5588414682752</v>
          </cell>
          <cell r="V9">
            <v>2658.740486458827</v>
          </cell>
          <cell r="W9">
            <v>2418.9904018013067</v>
          </cell>
          <cell r="X9">
            <v>2538.6272922004969</v>
          </cell>
          <cell r="Y9">
            <v>2650.6339453296268</v>
          </cell>
          <cell r="Z9">
            <v>2544.4335392919106</v>
          </cell>
          <cell r="AA9">
            <v>2475.6997714017525</v>
          </cell>
          <cell r="AB9">
            <v>2524.7818255100883</v>
          </cell>
          <cell r="AC9">
            <v>2649.1968151987194</v>
          </cell>
          <cell r="AD9">
            <v>2578.0327644586828</v>
          </cell>
          <cell r="AE9">
            <v>2965.9520549261279</v>
          </cell>
          <cell r="AF9">
            <v>2780.8892336556478</v>
          </cell>
          <cell r="AG9">
            <v>2831.2672934107832</v>
          </cell>
          <cell r="AH9">
            <v>2942.4847251412521</v>
          </cell>
          <cell r="AI9">
            <v>2908.0379039777813</v>
          </cell>
          <cell r="AJ9">
            <v>2657.6566175690641</v>
          </cell>
          <cell r="AK9">
            <v>2740.1382558478626</v>
          </cell>
          <cell r="AL9">
            <v>2816.4959349468445</v>
          </cell>
          <cell r="AM9">
            <v>2753.7709212223072</v>
          </cell>
          <cell r="AN9">
            <v>2842.6815774461843</v>
          </cell>
          <cell r="AO9">
            <v>2739.2086874849069</v>
          </cell>
          <cell r="AP9">
            <v>2567.7953573515133</v>
          </cell>
          <cell r="AQ9">
            <v>2854.8511210511106</v>
          </cell>
          <cell r="AR9">
            <v>2881.0821070996062</v>
          </cell>
          <cell r="AS9">
            <v>2959.2187738821372</v>
          </cell>
          <cell r="AT9">
            <v>2857.736900607661</v>
          </cell>
          <cell r="AU9">
            <v>2963.6637230208403</v>
          </cell>
          <cell r="AV9">
            <v>2989.0745403724245</v>
          </cell>
          <cell r="AW9">
            <v>2969.1605645335321</v>
          </cell>
          <cell r="AX9">
            <v>3028.6782120758376</v>
          </cell>
          <cell r="AY9">
            <v>3327.9199269824926</v>
          </cell>
          <cell r="AZ9">
            <v>2978.6089561968311</v>
          </cell>
          <cell r="BA9">
            <v>3038.7716590440214</v>
          </cell>
          <cell r="BB9">
            <v>3025.3977946162536</v>
          </cell>
          <cell r="BC9">
            <v>3063.7654280959828</v>
          </cell>
          <cell r="BD9">
            <v>3002.3583022238072</v>
          </cell>
          <cell r="BE9">
            <v>3196.4742156431994</v>
          </cell>
          <cell r="BF9">
            <v>3133.5133048913272</v>
          </cell>
          <cell r="BG9">
            <v>3198.6202148082216</v>
          </cell>
          <cell r="BH9">
            <v>3272.7953146453247</v>
          </cell>
          <cell r="BI9">
            <v>3352.5731563613413</v>
          </cell>
          <cell r="BJ9">
            <v>3346.7682417220954</v>
          </cell>
          <cell r="BK9">
            <v>3255.6211070123127</v>
          </cell>
          <cell r="BL9">
            <v>3387.3069264999999</v>
          </cell>
          <cell r="BM9" t="str">
            <v>ND</v>
          </cell>
          <cell r="BN9">
            <v>2642.2163266008361</v>
          </cell>
          <cell r="BO9">
            <v>3026.2598495270986</v>
          </cell>
          <cell r="BP9">
            <v>2859.0348735140847</v>
          </cell>
          <cell r="BQ9">
            <v>3380.8162047512697</v>
          </cell>
          <cell r="BR9">
            <v>4026.3477809724859</v>
          </cell>
          <cell r="BS9">
            <v>4193.6243515852202</v>
          </cell>
          <cell r="BT9">
            <v>3710.3952804206328</v>
          </cell>
        </row>
        <row r="10">
          <cell r="C10" t="str">
            <v>Campeche</v>
          </cell>
          <cell r="D10">
            <v>2015.5388243735538</v>
          </cell>
          <cell r="E10">
            <v>2074.5821970771676</v>
          </cell>
          <cell r="F10">
            <v>2093.3324832505109</v>
          </cell>
          <cell r="G10">
            <v>2176.7877580384038</v>
          </cell>
          <cell r="H10">
            <v>2199.2815892390618</v>
          </cell>
          <cell r="I10">
            <v>2306.5669717996857</v>
          </cell>
          <cell r="J10">
            <v>2236.1583420360062</v>
          </cell>
          <cell r="K10">
            <v>2127.6604754008963</v>
          </cell>
          <cell r="L10">
            <v>2155.5378175305586</v>
          </cell>
          <cell r="M10">
            <v>2240.0174470380903</v>
          </cell>
          <cell r="N10">
            <v>2241.652483669196</v>
          </cell>
          <cell r="O10">
            <v>2327.5430526266541</v>
          </cell>
          <cell r="P10">
            <v>2420.2281918678723</v>
          </cell>
          <cell r="Q10">
            <v>2421.2994313537993</v>
          </cell>
          <cell r="R10">
            <v>2340.8249525671313</v>
          </cell>
          <cell r="S10">
            <v>2225.493601422852</v>
          </cell>
          <cell r="T10">
            <v>2289.870880622098</v>
          </cell>
          <cell r="U10">
            <v>2214.098932997184</v>
          </cell>
          <cell r="V10">
            <v>2227.9638593370951</v>
          </cell>
          <cell r="W10">
            <v>2310.6542506569608</v>
          </cell>
          <cell r="X10">
            <v>2257.1301084730821</v>
          </cell>
          <cell r="Y10">
            <v>2235.0359602552608</v>
          </cell>
          <cell r="Z10">
            <v>2254.5610448354537</v>
          </cell>
          <cell r="AA10">
            <v>2169.2079165157761</v>
          </cell>
          <cell r="AB10">
            <v>2279.792136208594</v>
          </cell>
          <cell r="AC10">
            <v>2376.0020819067895</v>
          </cell>
          <cell r="AD10">
            <v>2384.1825239459226</v>
          </cell>
          <cell r="AE10">
            <v>2423.5649565425456</v>
          </cell>
          <cell r="AF10">
            <v>2437.5371526555759</v>
          </cell>
          <cell r="AG10">
            <v>2568.3718971544686</v>
          </cell>
          <cell r="AH10">
            <v>2436.4283623386773</v>
          </cell>
          <cell r="AI10">
            <v>2490.9459882987599</v>
          </cell>
          <cell r="AJ10">
            <v>2419.5145853036706</v>
          </cell>
          <cell r="AK10">
            <v>2585.814756150342</v>
          </cell>
          <cell r="AL10">
            <v>2624.8515903689258</v>
          </cell>
          <cell r="AM10">
            <v>2565.275393418458</v>
          </cell>
          <cell r="AN10">
            <v>2584.8125730417855</v>
          </cell>
          <cell r="AO10">
            <v>2559.388601233934</v>
          </cell>
          <cell r="AP10">
            <v>2503.262843149269</v>
          </cell>
          <cell r="AQ10">
            <v>2405.2782558528406</v>
          </cell>
          <cell r="AR10">
            <v>2411.6522915598903</v>
          </cell>
          <cell r="AS10">
            <v>2535.9566185412932</v>
          </cell>
          <cell r="AT10">
            <v>2463.859686362714</v>
          </cell>
          <cell r="AU10">
            <v>2505.2944706113162</v>
          </cell>
          <cell r="AV10">
            <v>2464.9808500625591</v>
          </cell>
          <cell r="AW10">
            <v>2482.0725085135296</v>
          </cell>
          <cell r="AX10">
            <v>2423.1418776374671</v>
          </cell>
          <cell r="AY10">
            <v>2392.8052199385988</v>
          </cell>
          <cell r="AZ10">
            <v>2172.9469505442926</v>
          </cell>
          <cell r="BA10">
            <v>2063.745603199864</v>
          </cell>
          <cell r="BB10">
            <v>2034.0119738003314</v>
          </cell>
          <cell r="BC10">
            <v>2100.1310490897326</v>
          </cell>
          <cell r="BD10">
            <v>2093.011768985205</v>
          </cell>
          <cell r="BE10">
            <v>2207.2118818475442</v>
          </cell>
          <cell r="BF10">
            <v>2193.9808266275818</v>
          </cell>
          <cell r="BG10">
            <v>2137.1712661658162</v>
          </cell>
          <cell r="BH10">
            <v>2209.864590148678</v>
          </cell>
          <cell r="BI10">
            <v>2320.7283533880677</v>
          </cell>
          <cell r="BJ10">
            <v>2378.9745793111019</v>
          </cell>
          <cell r="BK10">
            <v>2305.7421116240462</v>
          </cell>
          <cell r="BL10">
            <v>2404.6508079999999</v>
          </cell>
          <cell r="BM10" t="str">
            <v>ND</v>
          </cell>
          <cell r="BN10">
            <v>2031.2783203230829</v>
          </cell>
          <cell r="BO10">
            <v>2347.3242469436937</v>
          </cell>
          <cell r="BP10">
            <v>2448.8294926883113</v>
          </cell>
          <cell r="BQ10">
            <v>2422.725621813122</v>
          </cell>
          <cell r="BR10">
            <v>2396.3039881703512</v>
          </cell>
          <cell r="BS10">
            <v>2437.5682617123884</v>
          </cell>
          <cell r="BT10">
            <v>2656.6165314464934</v>
          </cell>
        </row>
        <row r="11">
          <cell r="C11" t="str">
            <v>Coahuila de Zaragoza</v>
          </cell>
          <cell r="D11">
            <v>7999.3799396151044</v>
          </cell>
          <cell r="E11">
            <v>8458.2489763268604</v>
          </cell>
          <cell r="F11">
            <v>8141.8920743843755</v>
          </cell>
          <cell r="G11">
            <v>8093.4506189828944</v>
          </cell>
          <cell r="H11">
            <v>8279.3915554180548</v>
          </cell>
          <cell r="I11">
            <v>8360.5188641659461</v>
          </cell>
          <cell r="J11">
            <v>9020.1645835703621</v>
          </cell>
          <cell r="K11">
            <v>8546.2409331812323</v>
          </cell>
          <cell r="L11">
            <v>9072.9058415665204</v>
          </cell>
          <cell r="M11">
            <v>9006.7570243870978</v>
          </cell>
          <cell r="N11">
            <v>8979.2340834279948</v>
          </cell>
          <cell r="O11">
            <v>8958.2515537559302</v>
          </cell>
          <cell r="P11">
            <v>8720.2631363867949</v>
          </cell>
          <cell r="Q11">
            <v>8412.1932014138856</v>
          </cell>
          <cell r="R11">
            <v>8432.4937884751198</v>
          </cell>
          <cell r="S11">
            <v>7952.3537677216746</v>
          </cell>
          <cell r="T11">
            <v>7552.065059514508</v>
          </cell>
          <cell r="U11">
            <v>7800.1855389528228</v>
          </cell>
          <cell r="V11">
            <v>7500.2049498577162</v>
          </cell>
          <cell r="W11">
            <v>7539.8876913417826</v>
          </cell>
          <cell r="X11">
            <v>7430.5071768497246</v>
          </cell>
          <cell r="Y11">
            <v>7450.9644756913658</v>
          </cell>
          <cell r="Z11">
            <v>7581.8776792891731</v>
          </cell>
          <cell r="AA11">
            <v>7108.0758197655878</v>
          </cell>
          <cell r="AB11">
            <v>7536.7843540563999</v>
          </cell>
          <cell r="AC11">
            <v>7883.3397157455884</v>
          </cell>
          <cell r="AD11">
            <v>8173.4655699322448</v>
          </cell>
          <cell r="AE11">
            <v>7805.5688458831755</v>
          </cell>
          <cell r="AF11">
            <v>7605.2377106887498</v>
          </cell>
          <cell r="AG11">
            <v>7891.0502142988626</v>
          </cell>
          <cell r="AH11">
            <v>8222.863079335566</v>
          </cell>
          <cell r="AI11">
            <v>7945.7281332017992</v>
          </cell>
          <cell r="AJ11">
            <v>8044.5581854013708</v>
          </cell>
          <cell r="AK11">
            <v>8307.179424592925</v>
          </cell>
          <cell r="AL11">
            <v>8459.5778800100161</v>
          </cell>
          <cell r="AM11">
            <v>8417.4777870790258</v>
          </cell>
          <cell r="AN11">
            <v>7980.07224060924</v>
          </cell>
          <cell r="AO11">
            <v>7997.9309259290849</v>
          </cell>
          <cell r="AP11">
            <v>8438.8119572453033</v>
          </cell>
          <cell r="AQ11">
            <v>8413.0992257434864</v>
          </cell>
          <cell r="AR11">
            <v>8220.9757863676168</v>
          </cell>
          <cell r="AS11">
            <v>8455.7566514593382</v>
          </cell>
          <cell r="AT11">
            <v>8773.6375536112482</v>
          </cell>
          <cell r="AU11">
            <v>8715.1685463891845</v>
          </cell>
          <cell r="AV11">
            <v>8734.2892656049789</v>
          </cell>
          <cell r="AW11">
            <v>8750.7064030961828</v>
          </cell>
          <cell r="AX11">
            <v>9219.4750124026959</v>
          </cell>
          <cell r="AY11">
            <v>8690.3812259274109</v>
          </cell>
          <cell r="AZ11">
            <v>8882.5219393660846</v>
          </cell>
          <cell r="BA11">
            <v>8933.2553160452662</v>
          </cell>
          <cell r="BB11">
            <v>8550.7537323001052</v>
          </cell>
          <cell r="BC11">
            <v>8653.7526006491407</v>
          </cell>
          <cell r="BD11">
            <v>8506.2613201630083</v>
          </cell>
          <cell r="BE11">
            <v>8921.7273362594951</v>
          </cell>
          <cell r="BF11">
            <v>8810.41820510035</v>
          </cell>
          <cell r="BG11">
            <v>8669.8734181487816</v>
          </cell>
          <cell r="BH11">
            <v>8930.0667423538453</v>
          </cell>
          <cell r="BI11">
            <v>9850.1678153919784</v>
          </cell>
          <cell r="BJ11">
            <v>10376.267121502358</v>
          </cell>
          <cell r="BK11">
            <v>10092.049833730169</v>
          </cell>
          <cell r="BL11">
            <v>10321.9340985</v>
          </cell>
          <cell r="BM11" t="str">
            <v>ND</v>
          </cell>
          <cell r="BN11">
            <v>9872.5804485820354</v>
          </cell>
          <cell r="BO11">
            <v>9859.116122567546</v>
          </cell>
          <cell r="BP11">
            <v>10250.364297223256</v>
          </cell>
          <cell r="BQ11">
            <v>10577.1058939513</v>
          </cell>
          <cell r="BR11">
            <v>11006.659862302749</v>
          </cell>
          <cell r="BS11">
            <v>10868.425576731604</v>
          </cell>
          <cell r="BT11">
            <v>11013.338518468545</v>
          </cell>
        </row>
        <row r="12">
          <cell r="C12" t="str">
            <v>Colima</v>
          </cell>
          <cell r="D12">
            <v>1858.9273776840471</v>
          </cell>
          <cell r="E12">
            <v>1949.0623598242303</v>
          </cell>
          <cell r="F12">
            <v>2031.2620938084149</v>
          </cell>
          <cell r="G12">
            <v>1926.0116344761338</v>
          </cell>
          <cell r="H12">
            <v>2026.7846039101621</v>
          </cell>
          <cell r="I12">
            <v>2122.7046437972381</v>
          </cell>
          <cell r="J12">
            <v>2170.1576460579709</v>
          </cell>
          <cell r="K12">
            <v>2082.577821957062</v>
          </cell>
          <cell r="L12">
            <v>1980.8158204866031</v>
          </cell>
          <cell r="M12">
            <v>2116.643567693583</v>
          </cell>
          <cell r="N12">
            <v>2115.8091539683487</v>
          </cell>
          <cell r="O12">
            <v>2146.0342797207031</v>
          </cell>
          <cell r="P12">
            <v>2216.1572831408712</v>
          </cell>
          <cell r="Q12">
            <v>2266.6828396832434</v>
          </cell>
          <cell r="R12">
            <v>2254.4296464018048</v>
          </cell>
          <cell r="S12">
            <v>2186.5536058538883</v>
          </cell>
          <cell r="T12">
            <v>2188.7032441392685</v>
          </cell>
          <cell r="U12">
            <v>2056.8835076030859</v>
          </cell>
          <cell r="V12">
            <v>2151.9084308008705</v>
          </cell>
          <cell r="W12">
            <v>2027.7531778146381</v>
          </cell>
          <cell r="X12">
            <v>2112.2135404327628</v>
          </cell>
          <cell r="Y12">
            <v>2196.0344731635387</v>
          </cell>
          <cell r="Z12">
            <v>2216.4350806987945</v>
          </cell>
          <cell r="AA12">
            <v>2117.3351720223218</v>
          </cell>
          <cell r="AB12">
            <v>2121.6052052885111</v>
          </cell>
          <cell r="AC12">
            <v>2192.9574352915224</v>
          </cell>
          <cell r="AD12">
            <v>2083.1994060462566</v>
          </cell>
          <cell r="AE12">
            <v>2113.0287902269492</v>
          </cell>
          <cell r="AF12">
            <v>2212.884696709893</v>
          </cell>
          <cell r="AG12">
            <v>2284.1438757948881</v>
          </cell>
          <cell r="AH12">
            <v>2336.3823759256047</v>
          </cell>
          <cell r="AI12">
            <v>2229.2582426774984</v>
          </cell>
          <cell r="AJ12">
            <v>2291.5815361040454</v>
          </cell>
          <cell r="AK12">
            <v>2348.668674255835</v>
          </cell>
          <cell r="AL12">
            <v>2219.2976691488352</v>
          </cell>
          <cell r="AM12">
            <v>2273.5535217456109</v>
          </cell>
          <cell r="AN12">
            <v>2162.621835467738</v>
          </cell>
          <cell r="AO12">
            <v>2149.2850351135839</v>
          </cell>
          <cell r="AP12">
            <v>2187.692011686433</v>
          </cell>
          <cell r="AQ12">
            <v>2126.3364059688988</v>
          </cell>
          <cell r="AR12">
            <v>2146.3935460018629</v>
          </cell>
          <cell r="AS12">
            <v>2135.7595306457438</v>
          </cell>
          <cell r="AT12">
            <v>2127.8979506804371</v>
          </cell>
          <cell r="AU12">
            <v>2132.0148824486837</v>
          </cell>
          <cell r="AV12">
            <v>2161.4997684077698</v>
          </cell>
          <cell r="AW12">
            <v>2145.358390416884</v>
          </cell>
          <cell r="AX12">
            <v>2208.1856091902623</v>
          </cell>
          <cell r="AY12">
            <v>2214.8392645466688</v>
          </cell>
          <cell r="AZ12">
            <v>2137.3846625745459</v>
          </cell>
          <cell r="BA12">
            <v>2017.6338074300816</v>
          </cell>
          <cell r="BB12">
            <v>2091.5704312796238</v>
          </cell>
          <cell r="BC12">
            <v>2128.4554558325776</v>
          </cell>
          <cell r="BD12">
            <v>2207.8523126903306</v>
          </cell>
          <cell r="BE12">
            <v>2233.3051944587774</v>
          </cell>
          <cell r="BF12">
            <v>2341.9383556767534</v>
          </cell>
          <cell r="BG12">
            <v>2242.1948577489838</v>
          </cell>
          <cell r="BH12">
            <v>2231.3486633066855</v>
          </cell>
          <cell r="BI12">
            <v>2235.7322434339872</v>
          </cell>
          <cell r="BJ12">
            <v>2308.0728364436204</v>
          </cell>
          <cell r="BK12">
            <v>2306.6616049395257</v>
          </cell>
          <cell r="BL12">
            <v>2347.3915025000001</v>
          </cell>
          <cell r="BM12" t="str">
            <v>ND</v>
          </cell>
          <cell r="BN12">
            <v>1995.9835987671547</v>
          </cell>
          <cell r="BO12">
            <v>2107.6772743157444</v>
          </cell>
          <cell r="BP12">
            <v>2229.3133704012384</v>
          </cell>
          <cell r="BQ12">
            <v>2582.8813119463262</v>
          </cell>
          <cell r="BR12">
            <v>2553.5069309134324</v>
          </cell>
          <cell r="BS12">
            <v>2530.2917627107163</v>
          </cell>
          <cell r="BT12">
            <v>2417.6261901897819</v>
          </cell>
        </row>
        <row r="13">
          <cell r="C13" t="str">
            <v>Chiapas</v>
          </cell>
          <cell r="D13">
            <v>5674.2146982769418</v>
          </cell>
          <cell r="E13">
            <v>5760.3904005935337</v>
          </cell>
          <cell r="F13">
            <v>5971.2385257083924</v>
          </cell>
          <cell r="G13">
            <v>5832.5042288603163</v>
          </cell>
          <cell r="H13">
            <v>6029.9405767533081</v>
          </cell>
          <cell r="I13">
            <v>6062.2445906063249</v>
          </cell>
          <cell r="J13">
            <v>6084.4051241601765</v>
          </cell>
          <cell r="K13">
            <v>6154.1484763051694</v>
          </cell>
          <cell r="L13">
            <v>6535.9513200086167</v>
          </cell>
          <cell r="M13">
            <v>6785.7303234636684</v>
          </cell>
          <cell r="N13">
            <v>6544.8966285151328</v>
          </cell>
          <cell r="O13">
            <v>6793.829476204608</v>
          </cell>
          <cell r="P13">
            <v>6692.7344234207048</v>
          </cell>
          <cell r="Q13">
            <v>6837.0255610067316</v>
          </cell>
          <cell r="R13">
            <v>6775.4413467550903</v>
          </cell>
          <cell r="S13">
            <v>6649.477045989107</v>
          </cell>
          <cell r="T13">
            <v>6927.9796244722002</v>
          </cell>
          <cell r="U13">
            <v>6760.6969706258833</v>
          </cell>
          <cell r="V13">
            <v>7279.6672830578591</v>
          </cell>
          <cell r="W13">
            <v>6800.4058545412154</v>
          </cell>
          <cell r="X13">
            <v>6916.8834738999103</v>
          </cell>
          <cell r="Y13">
            <v>6829.3601870677085</v>
          </cell>
          <cell r="Z13">
            <v>6967.7000357889201</v>
          </cell>
          <cell r="AA13">
            <v>6646.8319535801602</v>
          </cell>
          <cell r="AB13">
            <v>7245.3934732699208</v>
          </cell>
          <cell r="AC13">
            <v>7458.7733622102796</v>
          </cell>
          <cell r="AD13">
            <v>7174.3318114522563</v>
          </cell>
          <cell r="AE13">
            <v>7108.5064990048459</v>
          </cell>
          <cell r="AF13">
            <v>7245.4184568688679</v>
          </cell>
          <cell r="AG13">
            <v>7237.6707368072584</v>
          </cell>
          <cell r="AH13">
            <v>7272.811208573341</v>
          </cell>
          <cell r="AI13">
            <v>7015.3050028429552</v>
          </cell>
          <cell r="AJ13">
            <v>7332.0743740904563</v>
          </cell>
          <cell r="AK13">
            <v>6964.1265088689088</v>
          </cell>
          <cell r="AL13">
            <v>7237.3514742436937</v>
          </cell>
          <cell r="AM13">
            <v>6887.4707145374578</v>
          </cell>
          <cell r="AN13">
            <v>7108.2807389246473</v>
          </cell>
          <cell r="AO13">
            <v>6543.7268256581365</v>
          </cell>
          <cell r="AP13">
            <v>6689.6079021889918</v>
          </cell>
          <cell r="AQ13">
            <v>6564.7168178182401</v>
          </cell>
          <cell r="AR13">
            <v>7034.3555039549074</v>
          </cell>
          <cell r="AS13">
            <v>6994.8517477174446</v>
          </cell>
          <cell r="AT13">
            <v>7134.0702107762436</v>
          </cell>
          <cell r="AU13">
            <v>6936.5252435359325</v>
          </cell>
          <cell r="AV13">
            <v>7507.8819664819075</v>
          </cell>
          <cell r="AW13">
            <v>7057.1667547478</v>
          </cell>
          <cell r="AX13">
            <v>7253.3741929409207</v>
          </cell>
          <cell r="AY13">
            <v>7144.5645696774918</v>
          </cell>
          <cell r="AZ13">
            <v>6866.4540458398278</v>
          </cell>
          <cell r="BA13">
            <v>6739.8228407162505</v>
          </cell>
          <cell r="BB13">
            <v>6488.1045225890239</v>
          </cell>
          <cell r="BC13">
            <v>6473.111630094274</v>
          </cell>
          <cell r="BD13">
            <v>6793.0574520369482</v>
          </cell>
          <cell r="BE13">
            <v>6861.2324054933542</v>
          </cell>
          <cell r="BF13">
            <v>6917.4948319519681</v>
          </cell>
          <cell r="BG13">
            <v>6668.9811925284348</v>
          </cell>
          <cell r="BH13">
            <v>6958.251685085188</v>
          </cell>
          <cell r="BI13">
            <v>6972.3503902754646</v>
          </cell>
          <cell r="BJ13">
            <v>7066.9418086571241</v>
          </cell>
          <cell r="BK13">
            <v>7686.2315729867523</v>
          </cell>
          <cell r="BL13">
            <v>7838.5959075000001</v>
          </cell>
          <cell r="BM13" t="str">
            <v>ND</v>
          </cell>
          <cell r="BN13">
            <v>7084.4151633752717</v>
          </cell>
          <cell r="BO13">
            <v>8005.2217589516649</v>
          </cell>
          <cell r="BP13">
            <v>8175.7726315074597</v>
          </cell>
          <cell r="BQ13">
            <v>8951.3495268276165</v>
          </cell>
          <cell r="BR13">
            <v>8112.7437932075636</v>
          </cell>
          <cell r="BS13">
            <v>8090.6832100400843</v>
          </cell>
          <cell r="BT13">
            <v>8743.0465798863424</v>
          </cell>
        </row>
        <row r="14">
          <cell r="C14" t="str">
            <v>Chihuahua</v>
          </cell>
          <cell r="D14">
            <v>9567.024909302072</v>
          </cell>
          <cell r="E14">
            <v>9957.7186504517867</v>
          </cell>
          <cell r="F14">
            <v>10620.854619968253</v>
          </cell>
          <cell r="G14">
            <v>11249.910264633514</v>
          </cell>
          <cell r="H14">
            <v>10749.122731690069</v>
          </cell>
          <cell r="I14">
            <v>12273.679330369789</v>
          </cell>
          <cell r="J14">
            <v>11567.218539551259</v>
          </cell>
          <cell r="K14">
            <v>11110.077743527172</v>
          </cell>
          <cell r="L14">
            <v>11063.452747033209</v>
          </cell>
          <cell r="M14">
            <v>11467.604663787282</v>
          </cell>
          <cell r="N14">
            <v>12596.868517130555</v>
          </cell>
          <cell r="O14">
            <v>11262.447761822275</v>
          </cell>
          <cell r="P14">
            <v>11617.088343210376</v>
          </cell>
          <cell r="Q14">
            <v>11092.532413864274</v>
          </cell>
          <cell r="R14">
            <v>10794.706179573335</v>
          </cell>
          <cell r="S14">
            <v>9452.1870139897801</v>
          </cell>
          <cell r="T14">
            <v>9601.1485121099904</v>
          </cell>
          <cell r="U14">
            <v>9583.3654105471815</v>
          </cell>
          <cell r="V14">
            <v>9317.1027166212461</v>
          </cell>
          <cell r="W14">
            <v>8599.4643519904312</v>
          </cell>
          <cell r="X14">
            <v>8709.226194624116</v>
          </cell>
          <cell r="Y14">
            <v>9104.7311718224282</v>
          </cell>
          <cell r="Z14">
            <v>8811.2019205322504</v>
          </cell>
          <cell r="AA14">
            <v>7808.7822959270125</v>
          </cell>
          <cell r="AB14">
            <v>7833.9095717639275</v>
          </cell>
          <cell r="AC14">
            <v>7916.3856112144522</v>
          </cell>
          <cell r="AD14">
            <v>7910.342745236665</v>
          </cell>
          <cell r="AE14">
            <v>8585.3983620817962</v>
          </cell>
          <cell r="AF14">
            <v>8338.3879404347681</v>
          </cell>
          <cell r="AG14">
            <v>8893.0759360145294</v>
          </cell>
          <cell r="AH14">
            <v>9357.1486973714636</v>
          </cell>
          <cell r="AI14">
            <v>9254.2682616729307</v>
          </cell>
          <cell r="AJ14">
            <v>8748.7208422317472</v>
          </cell>
          <cell r="AK14">
            <v>9483.6241664022891</v>
          </cell>
          <cell r="AL14">
            <v>9406.0594458982105</v>
          </cell>
          <cell r="AM14">
            <v>9484.6443449546059</v>
          </cell>
          <cell r="AN14">
            <v>9262.2242862912335</v>
          </cell>
          <cell r="AO14">
            <v>10006.474797601266</v>
          </cell>
          <cell r="AP14">
            <v>9549.0163281710302</v>
          </cell>
          <cell r="AQ14">
            <v>9156.2283269378713</v>
          </cell>
          <cell r="AR14">
            <v>9679.4209199215002</v>
          </cell>
          <cell r="AS14">
            <v>10019.694825215778</v>
          </cell>
          <cell r="AT14">
            <v>10204.032054183997</v>
          </cell>
          <cell r="AU14">
            <v>10834.113023618031</v>
          </cell>
          <cell r="AV14">
            <v>10803.706335152157</v>
          </cell>
          <cell r="AW14">
            <v>11871.051066299016</v>
          </cell>
          <cell r="AX14">
            <v>12944.132162399419</v>
          </cell>
          <cell r="AY14">
            <v>12571.995646438325</v>
          </cell>
          <cell r="AZ14">
            <v>12360.73325046143</v>
          </cell>
          <cell r="BA14">
            <v>11709.070134444573</v>
          </cell>
          <cell r="BB14">
            <v>12034.130141460861</v>
          </cell>
          <cell r="BC14">
            <v>11636.402971698879</v>
          </cell>
          <cell r="BD14">
            <v>11286.568951651752</v>
          </cell>
          <cell r="BE14">
            <v>11731.971417446821</v>
          </cell>
          <cell r="BF14">
            <v>11942.35776760469</v>
          </cell>
          <cell r="BG14">
            <v>11563.878185824497</v>
          </cell>
          <cell r="BH14">
            <v>11995.718748301311</v>
          </cell>
          <cell r="BI14">
            <v>11986.138544788333</v>
          </cell>
          <cell r="BJ14">
            <v>11907.505931473528</v>
          </cell>
          <cell r="BK14">
            <v>12187.94451096786</v>
          </cell>
          <cell r="BL14">
            <v>12703.555789999999</v>
          </cell>
          <cell r="BM14" t="str">
            <v>ND</v>
          </cell>
          <cell r="BN14">
            <v>12203.528583902782</v>
          </cell>
          <cell r="BO14">
            <v>11481.384047523026</v>
          </cell>
          <cell r="BP14">
            <v>11960.447474226967</v>
          </cell>
          <cell r="BQ14">
            <v>12027.529995037947</v>
          </cell>
          <cell r="BR14">
            <v>11941.476778673979</v>
          </cell>
          <cell r="BS14">
            <v>11982.991489642107</v>
          </cell>
          <cell r="BT14">
            <v>12716.252622000226</v>
          </cell>
        </row>
        <row r="15">
          <cell r="C15" t="str">
            <v>Ciudad de México</v>
          </cell>
          <cell r="D15">
            <v>31935.356351875133</v>
          </cell>
          <cell r="E15">
            <v>32610.036700046694</v>
          </cell>
          <cell r="F15">
            <v>32873.00169312302</v>
          </cell>
          <cell r="G15">
            <v>34990.391108400763</v>
          </cell>
          <cell r="H15">
            <v>34037.164319729964</v>
          </cell>
          <cell r="I15">
            <v>34753.058287514068</v>
          </cell>
          <cell r="J15">
            <v>35351.675635592423</v>
          </cell>
          <cell r="K15">
            <v>33842.719270416834</v>
          </cell>
          <cell r="L15">
            <v>35155.059722436286</v>
          </cell>
          <cell r="M15">
            <v>34109.923549450468</v>
          </cell>
          <cell r="N15">
            <v>34750.30718864462</v>
          </cell>
          <cell r="O15">
            <v>33369.883033196696</v>
          </cell>
          <cell r="P15">
            <v>33919.239609713557</v>
          </cell>
          <cell r="Q15">
            <v>32521.687661498945</v>
          </cell>
          <cell r="R15">
            <v>31846.328773390738</v>
          </cell>
          <cell r="S15">
            <v>31268.276525587869</v>
          </cell>
          <cell r="T15">
            <v>29824.632161413239</v>
          </cell>
          <cell r="U15">
            <v>31232.122487549343</v>
          </cell>
          <cell r="V15">
            <v>29552.653142149789</v>
          </cell>
          <cell r="W15">
            <v>26975.548660080982</v>
          </cell>
          <cell r="X15">
            <v>28372.710958549822</v>
          </cell>
          <cell r="Y15">
            <v>28533.368258856266</v>
          </cell>
          <cell r="Z15">
            <v>28066.852010789597</v>
          </cell>
          <cell r="AA15">
            <v>25773.264238717442</v>
          </cell>
          <cell r="AB15">
            <v>25876.61741121297</v>
          </cell>
          <cell r="AC15">
            <v>27394.557327726063</v>
          </cell>
          <cell r="AD15">
            <v>27598.354705736532</v>
          </cell>
          <cell r="AE15">
            <v>26200.345810498144</v>
          </cell>
          <cell r="AF15">
            <v>26716.360306567618</v>
          </cell>
          <cell r="AG15">
            <v>26376.167873651091</v>
          </cell>
          <cell r="AH15">
            <v>27274.042561920509</v>
          </cell>
          <cell r="AI15">
            <v>26024.936104915399</v>
          </cell>
          <cell r="AJ15">
            <v>26388.727768508073</v>
          </cell>
          <cell r="AK15">
            <v>23915.487085435685</v>
          </cell>
          <cell r="AL15">
            <v>25826.003053728055</v>
          </cell>
          <cell r="AM15">
            <v>24380.135117381516</v>
          </cell>
          <cell r="AN15">
            <v>22732.925050370479</v>
          </cell>
          <cell r="AO15">
            <v>22980.589891021587</v>
          </cell>
          <cell r="AP15">
            <v>21948.82920049482</v>
          </cell>
          <cell r="AQ15">
            <v>21822.84005761514</v>
          </cell>
          <cell r="AR15">
            <v>23173.209123215023</v>
          </cell>
          <cell r="AS15">
            <v>23579.085461919432</v>
          </cell>
          <cell r="AT15">
            <v>27721.247364487081</v>
          </cell>
          <cell r="AU15">
            <v>24478.122342098322</v>
          </cell>
          <cell r="AV15">
            <v>24265.198093235682</v>
          </cell>
          <cell r="AW15">
            <v>24984.001870153261</v>
          </cell>
          <cell r="AX15">
            <v>26770.808523681317</v>
          </cell>
          <cell r="AY15">
            <v>27252.472743389499</v>
          </cell>
          <cell r="AZ15">
            <v>26770.741633561349</v>
          </cell>
          <cell r="BA15">
            <v>28833.930447687639</v>
          </cell>
          <cell r="BB15">
            <v>26908.104250516113</v>
          </cell>
          <cell r="BC15">
            <v>23459.280410364699</v>
          </cell>
          <cell r="BD15">
            <v>27520.403808889998</v>
          </cell>
          <cell r="BE15">
            <v>28610.041600522873</v>
          </cell>
          <cell r="BF15">
            <v>26030.190174583702</v>
          </cell>
          <cell r="BG15">
            <v>25863.070876390313</v>
          </cell>
          <cell r="BH15">
            <v>27259.560927875576</v>
          </cell>
          <cell r="BI15">
            <v>27251.402869566689</v>
          </cell>
          <cell r="BJ15">
            <v>26263.809703363288</v>
          </cell>
          <cell r="BK15">
            <v>27308.173267139799</v>
          </cell>
          <cell r="BL15">
            <v>31986.436713999999</v>
          </cell>
          <cell r="BM15" t="str">
            <v>ND</v>
          </cell>
          <cell r="BN15">
            <v>22418.128780452884</v>
          </cell>
          <cell r="BO15">
            <v>25081.088748667033</v>
          </cell>
          <cell r="BP15">
            <v>25143.050219799432</v>
          </cell>
          <cell r="BQ15">
            <v>27437.064092362823</v>
          </cell>
          <cell r="BR15">
            <v>27534.554182856675</v>
          </cell>
          <cell r="BS15">
            <v>28673.161580588901</v>
          </cell>
          <cell r="BT15">
            <v>29741.596792722376</v>
          </cell>
        </row>
        <row r="16">
          <cell r="C16" t="str">
            <v>Durango</v>
          </cell>
          <cell r="D16">
            <v>3291.157085146549</v>
          </cell>
          <cell r="E16">
            <v>3268.6962093486563</v>
          </cell>
          <cell r="F16">
            <v>3408.724100114016</v>
          </cell>
          <cell r="G16">
            <v>3512.8271722675677</v>
          </cell>
          <cell r="H16">
            <v>3531.8852626256148</v>
          </cell>
          <cell r="I16">
            <v>3578.6758388412941</v>
          </cell>
          <cell r="J16">
            <v>3673.9047604488187</v>
          </cell>
          <cell r="K16">
            <v>3656.7227708104228</v>
          </cell>
          <cell r="L16">
            <v>3546.5945217992366</v>
          </cell>
          <cell r="M16">
            <v>3765.6486329747522</v>
          </cell>
          <cell r="N16">
            <v>3687.7017509897642</v>
          </cell>
          <cell r="O16">
            <v>4030.5847506115651</v>
          </cell>
          <cell r="P16">
            <v>3801.6088956608601</v>
          </cell>
          <cell r="Q16">
            <v>3894.5101204687062</v>
          </cell>
          <cell r="R16">
            <v>3801.8977917066213</v>
          </cell>
          <cell r="S16">
            <v>3531.0662371091303</v>
          </cell>
          <cell r="T16">
            <v>3501.3388218788791</v>
          </cell>
          <cell r="U16">
            <v>3454.6484324183161</v>
          </cell>
          <cell r="V16">
            <v>3413.1587279098567</v>
          </cell>
          <cell r="W16">
            <v>3195.1915152584302</v>
          </cell>
          <cell r="X16">
            <v>3248.2921808720807</v>
          </cell>
          <cell r="Y16">
            <v>3330.0285524098517</v>
          </cell>
          <cell r="Z16">
            <v>3327.7980437980268</v>
          </cell>
          <cell r="AA16">
            <v>3284.8612423327859</v>
          </cell>
          <cell r="AB16">
            <v>3252.3383869471495</v>
          </cell>
          <cell r="AC16">
            <v>3381.5369106717949</v>
          </cell>
          <cell r="AD16">
            <v>3483.6450207365706</v>
          </cell>
          <cell r="AE16">
            <v>3428.831579817675</v>
          </cell>
          <cell r="AF16">
            <v>3437.2620930997537</v>
          </cell>
          <cell r="AG16">
            <v>3267.1231786333465</v>
          </cell>
          <cell r="AH16">
            <v>3173.1180790029262</v>
          </cell>
          <cell r="AI16">
            <v>3429.2797725163045</v>
          </cell>
          <cell r="AJ16">
            <v>3374.1741764566214</v>
          </cell>
          <cell r="AK16">
            <v>3491.2832058899794</v>
          </cell>
          <cell r="AL16">
            <v>3203.9670593169631</v>
          </cell>
          <cell r="AM16">
            <v>3142.4753205304532</v>
          </cell>
          <cell r="AN16">
            <v>3162.5797825898717</v>
          </cell>
          <cell r="AO16">
            <v>3045.1311923875637</v>
          </cell>
          <cell r="AP16">
            <v>3196.8100966153893</v>
          </cell>
          <cell r="AQ16">
            <v>3235.3031312055691</v>
          </cell>
          <cell r="AR16">
            <v>3330.9879243573164</v>
          </cell>
          <cell r="AS16">
            <v>3490.6054279540981</v>
          </cell>
          <cell r="AT16">
            <v>3681.3768797366824</v>
          </cell>
          <cell r="AU16">
            <v>3638.6638858769957</v>
          </cell>
          <cell r="AV16">
            <v>3786.5125503685185</v>
          </cell>
          <cell r="AW16">
            <v>3831.6143643398509</v>
          </cell>
          <cell r="AX16">
            <v>3912.8490469640838</v>
          </cell>
          <cell r="AY16">
            <v>3951.1434647673336</v>
          </cell>
          <cell r="AZ16">
            <v>3989.668299439852</v>
          </cell>
          <cell r="BA16">
            <v>3982.0832074907421</v>
          </cell>
          <cell r="BB16">
            <v>4051.2770966209837</v>
          </cell>
          <cell r="BC16">
            <v>3842.4793740976238</v>
          </cell>
          <cell r="BD16">
            <v>3834.1603451491933</v>
          </cell>
          <cell r="BE16">
            <v>3972.5861964406549</v>
          </cell>
          <cell r="BF16">
            <v>3763.0501281459196</v>
          </cell>
          <cell r="BG16">
            <v>3901.642880925473</v>
          </cell>
          <cell r="BH16">
            <v>4151.0544872939618</v>
          </cell>
          <cell r="BI16">
            <v>4470.7598465351648</v>
          </cell>
          <cell r="BJ16">
            <v>4576.0158039044363</v>
          </cell>
          <cell r="BK16">
            <v>4540.5223646727673</v>
          </cell>
          <cell r="BL16">
            <v>4644.5333774999999</v>
          </cell>
          <cell r="BM16" t="str">
            <v>ND</v>
          </cell>
          <cell r="BN16">
            <v>4525.3964261122956</v>
          </cell>
          <cell r="BO16">
            <v>4533.8096950203199</v>
          </cell>
          <cell r="BP16">
            <v>4510.5411482914396</v>
          </cell>
          <cell r="BQ16">
            <v>4635.9819377442609</v>
          </cell>
          <cell r="BR16">
            <v>4518.0104409564774</v>
          </cell>
          <cell r="BS16">
            <v>4576.7490068641337</v>
          </cell>
          <cell r="BT16">
            <v>4743.7557779790559</v>
          </cell>
        </row>
        <row r="17">
          <cell r="C17" t="str">
            <v>Guanajuato</v>
          </cell>
          <cell r="D17">
            <v>11436.17019248539</v>
          </cell>
          <cell r="E17">
            <v>11168.686677686726</v>
          </cell>
          <cell r="F17">
            <v>11007.008287173503</v>
          </cell>
          <cell r="G17">
            <v>11752.8181070962</v>
          </cell>
          <cell r="H17">
            <v>11312.419933932737</v>
          </cell>
          <cell r="I17">
            <v>11861.139199955798</v>
          </cell>
          <cell r="J17">
            <v>11739.371845586396</v>
          </cell>
          <cell r="K17">
            <v>12024.653069154974</v>
          </cell>
          <cell r="L17">
            <v>12208.718060015401</v>
          </cell>
          <cell r="M17">
            <v>12759.13432735463</v>
          </cell>
          <cell r="N17">
            <v>12248.500311157153</v>
          </cell>
          <cell r="O17">
            <v>11891.232194856977</v>
          </cell>
          <cell r="P17">
            <v>11559.157982880637</v>
          </cell>
          <cell r="Q17">
            <v>11154.175596736042</v>
          </cell>
          <cell r="R17">
            <v>10901.65566635048</v>
          </cell>
          <cell r="S17">
            <v>10346.568495043341</v>
          </cell>
          <cell r="T17">
            <v>10525.432084544242</v>
          </cell>
          <cell r="U17">
            <v>10132.351157748439</v>
          </cell>
          <cell r="V17">
            <v>10763.045123381655</v>
          </cell>
          <cell r="W17">
            <v>10487.025589364368</v>
          </cell>
          <cell r="X17">
            <v>10267.582245266616</v>
          </cell>
          <cell r="Y17">
            <v>10192.21690106226</v>
          </cell>
          <cell r="Z17">
            <v>10466.042587056621</v>
          </cell>
          <cell r="AA17">
            <v>10741.638130906016</v>
          </cell>
          <cell r="AB17">
            <v>10195.914091627972</v>
          </cell>
          <cell r="AC17">
            <v>10688.487780159914</v>
          </cell>
          <cell r="AD17">
            <v>10871.121105788434</v>
          </cell>
          <cell r="AE17">
            <v>10289.303089475328</v>
          </cell>
          <cell r="AF17">
            <v>10765.774375223558</v>
          </cell>
          <cell r="AG17">
            <v>10455.880572736154</v>
          </cell>
          <cell r="AH17">
            <v>11025.049519516035</v>
          </cell>
          <cell r="AI17">
            <v>11024.885786525569</v>
          </cell>
          <cell r="AJ17">
            <v>10372.462778500127</v>
          </cell>
          <cell r="AK17">
            <v>10734.267893259748</v>
          </cell>
          <cell r="AL17">
            <v>11156.898725714766</v>
          </cell>
          <cell r="AM17">
            <v>11405.895564367318</v>
          </cell>
          <cell r="AN17">
            <v>10783.019148305701</v>
          </cell>
          <cell r="AO17">
            <v>10645.784664420622</v>
          </cell>
          <cell r="AP17">
            <v>11140.660348946176</v>
          </cell>
          <cell r="AQ17">
            <v>10674.513266869893</v>
          </cell>
          <cell r="AR17">
            <v>10537.234121169698</v>
          </cell>
          <cell r="AS17">
            <v>11141.110485740235</v>
          </cell>
          <cell r="AT17">
            <v>11266.551029705417</v>
          </cell>
          <cell r="AU17">
            <v>11711.5176820014</v>
          </cell>
          <cell r="AV17">
            <v>11875.971298470715</v>
          </cell>
          <cell r="AW17">
            <v>12423.890664866662</v>
          </cell>
          <cell r="AX17">
            <v>11810.836994201256</v>
          </cell>
          <cell r="AY17">
            <v>12060.166263064433</v>
          </cell>
          <cell r="AZ17">
            <v>12129.957899821831</v>
          </cell>
          <cell r="BA17">
            <v>12323.051540093793</v>
          </cell>
          <cell r="BB17">
            <v>12045.7480340447</v>
          </cell>
          <cell r="BC17">
            <v>13131.982073434378</v>
          </cell>
          <cell r="BD17">
            <v>13373.812445291594</v>
          </cell>
          <cell r="BE17">
            <v>13431.029763689923</v>
          </cell>
          <cell r="BF17">
            <v>13965.871958871376</v>
          </cell>
          <cell r="BG17">
            <v>13600.539189409972</v>
          </cell>
          <cell r="BH17">
            <v>14052.930794383892</v>
          </cell>
          <cell r="BI17">
            <v>14137.609465635458</v>
          </cell>
          <cell r="BJ17">
            <v>14300.91233488434</v>
          </cell>
          <cell r="BK17">
            <v>14223.759900757241</v>
          </cell>
          <cell r="BL17">
            <v>14303.576548999999</v>
          </cell>
          <cell r="BM17" t="str">
            <v>ND</v>
          </cell>
          <cell r="BN17">
            <v>12580.319997460609</v>
          </cell>
          <cell r="BO17">
            <v>13151.649198631052</v>
          </cell>
          <cell r="BP17">
            <v>12552.156715126752</v>
          </cell>
          <cell r="BQ17">
            <v>12489.067767601382</v>
          </cell>
          <cell r="BR17">
            <v>12402.73096957003</v>
          </cell>
          <cell r="BS17">
            <v>12267.04637548193</v>
          </cell>
          <cell r="BT17">
            <v>13238.594923605047</v>
          </cell>
        </row>
        <row r="18">
          <cell r="C18" t="str">
            <v>Guerrero</v>
          </cell>
          <cell r="D18">
            <v>5018.5068309114895</v>
          </cell>
          <cell r="E18">
            <v>5241.0227622093298</v>
          </cell>
          <cell r="F18">
            <v>5255.3121338972314</v>
          </cell>
          <cell r="G18">
            <v>5144.1693746919882</v>
          </cell>
          <cell r="H18">
            <v>5634.0497245592405</v>
          </cell>
          <cell r="I18">
            <v>5627.3879538387646</v>
          </cell>
          <cell r="J18">
            <v>5582.8331864915108</v>
          </cell>
          <cell r="K18">
            <v>5434.0991572085104</v>
          </cell>
          <cell r="L18">
            <v>5473.0064860000757</v>
          </cell>
          <cell r="M18">
            <v>5410.9831238254737</v>
          </cell>
          <cell r="N18">
            <v>5385.9346742360713</v>
          </cell>
          <cell r="O18">
            <v>5447.4277713122956</v>
          </cell>
          <cell r="P18">
            <v>5903.7730649870518</v>
          </cell>
          <cell r="Q18">
            <v>5785.5383433340621</v>
          </cell>
          <cell r="R18">
            <v>5548.601841677505</v>
          </cell>
          <cell r="S18">
            <v>5058.7236014183954</v>
          </cell>
          <cell r="T18">
            <v>5402.5694135431313</v>
          </cell>
          <cell r="U18">
            <v>5247.4293651222497</v>
          </cell>
          <cell r="V18">
            <v>5157.3990730049163</v>
          </cell>
          <cell r="W18">
            <v>5190.9323837093598</v>
          </cell>
          <cell r="X18">
            <v>5363.2487511413401</v>
          </cell>
          <cell r="Y18">
            <v>5289.8946081028635</v>
          </cell>
          <cell r="Z18">
            <v>4987.4183592642576</v>
          </cell>
          <cell r="AA18">
            <v>4837.5283429352603</v>
          </cell>
          <cell r="AB18">
            <v>5430.8299271990072</v>
          </cell>
          <cell r="AC18">
            <v>5158.993112092563</v>
          </cell>
          <cell r="AD18">
            <v>4998.1602776612644</v>
          </cell>
          <cell r="AE18">
            <v>4905.607445220583</v>
          </cell>
          <cell r="AF18">
            <v>4967.6919695149463</v>
          </cell>
          <cell r="AG18">
            <v>5109.218446428571</v>
          </cell>
          <cell r="AH18">
            <v>4680.9047955457208</v>
          </cell>
          <cell r="AI18">
            <v>4538.2235518461302</v>
          </cell>
          <cell r="AJ18">
            <v>5085.951942012488</v>
          </cell>
          <cell r="AK18">
            <v>5081.0429323507005</v>
          </cell>
          <cell r="AL18">
            <v>5075.9981694879089</v>
          </cell>
          <cell r="AM18">
            <v>4865.6600908073042</v>
          </cell>
          <cell r="AN18">
            <v>5094.3957400516474</v>
          </cell>
          <cell r="AO18">
            <v>5172.7887199383013</v>
          </cell>
          <cell r="AP18">
            <v>4650.8066734608183</v>
          </cell>
          <cell r="AQ18">
            <v>4952.8266545394717</v>
          </cell>
          <cell r="AR18">
            <v>5037.1961519477672</v>
          </cell>
          <cell r="AS18">
            <v>4889.9581485517338</v>
          </cell>
          <cell r="AT18">
            <v>4795.7623998207519</v>
          </cell>
          <cell r="AU18">
            <v>4763.1823730732749</v>
          </cell>
          <cell r="AV18">
            <v>5118.5549588880849</v>
          </cell>
          <cell r="AW18">
            <v>5106.742639834737</v>
          </cell>
          <cell r="AX18">
            <v>4843.6380006386162</v>
          </cell>
          <cell r="AY18">
            <v>4717.8858128351567</v>
          </cell>
          <cell r="AZ18">
            <v>5241.3446510430203</v>
          </cell>
          <cell r="BA18">
            <v>4880.4698580781915</v>
          </cell>
          <cell r="BB18">
            <v>4687.4749599859779</v>
          </cell>
          <cell r="BC18">
            <v>4572.3409349174262</v>
          </cell>
          <cell r="BD18">
            <v>4947.4823814569081</v>
          </cell>
          <cell r="BE18">
            <v>4936.5460880625069</v>
          </cell>
          <cell r="BF18">
            <v>4668.5662191269157</v>
          </cell>
          <cell r="BG18">
            <v>4774.8387205494782</v>
          </cell>
          <cell r="BH18">
            <v>5110.7624895420531</v>
          </cell>
          <cell r="BI18">
            <v>5015.6591407020433</v>
          </cell>
          <cell r="BJ18">
            <v>5093.5312419468164</v>
          </cell>
          <cell r="BK18">
            <v>5044.7444236461088</v>
          </cell>
          <cell r="BL18">
            <v>5893.2978265000002</v>
          </cell>
          <cell r="BM18" t="str">
            <v>ND</v>
          </cell>
          <cell r="BN18">
            <v>4852.2537189338045</v>
          </cell>
          <cell r="BO18">
            <v>5763.714595897708</v>
          </cell>
          <cell r="BP18">
            <v>5539.6457897367027</v>
          </cell>
          <cell r="BQ18">
            <v>5495.1967104561163</v>
          </cell>
          <cell r="BR18">
            <v>5224.5174161976174</v>
          </cell>
          <cell r="BS18">
            <v>5306.9570243292983</v>
          </cell>
          <cell r="BT18">
            <v>5456.2006484459607</v>
          </cell>
        </row>
        <row r="19">
          <cell r="C19" t="str">
            <v>Hidalgo</v>
          </cell>
          <cell r="D19">
            <v>4953.9947696772724</v>
          </cell>
          <cell r="E19">
            <v>5086.5618990503617</v>
          </cell>
          <cell r="F19">
            <v>4897.8188824251965</v>
          </cell>
          <cell r="G19">
            <v>4946.3508943491561</v>
          </cell>
          <cell r="H19">
            <v>4790.4712979578644</v>
          </cell>
          <cell r="I19">
            <v>5150.9984829338828</v>
          </cell>
          <cell r="J19">
            <v>5413.9752481524511</v>
          </cell>
          <cell r="K19">
            <v>5258.3279947998872</v>
          </cell>
          <cell r="L19">
            <v>5299.2767052559966</v>
          </cell>
          <cell r="M19">
            <v>5447.4584680567641</v>
          </cell>
          <cell r="N19">
            <v>5151.0398828974812</v>
          </cell>
          <cell r="O19">
            <v>5486.556509064284</v>
          </cell>
          <cell r="P19">
            <v>5014.6637025093487</v>
          </cell>
          <cell r="Q19">
            <v>5280.2964726503787</v>
          </cell>
          <cell r="R19">
            <v>5336.9905927170494</v>
          </cell>
          <cell r="S19">
            <v>4960.5659503617508</v>
          </cell>
          <cell r="T19">
            <v>5139.4496156813839</v>
          </cell>
          <cell r="U19">
            <v>5138.3445709434263</v>
          </cell>
          <cell r="V19">
            <v>5180.9405645541938</v>
          </cell>
          <cell r="W19">
            <v>5219.7313643727657</v>
          </cell>
          <cell r="X19">
            <v>4947.8991842924443</v>
          </cell>
          <cell r="Y19">
            <v>5366.2326625219875</v>
          </cell>
          <cell r="Z19">
            <v>5479.6151358853249</v>
          </cell>
          <cell r="AA19">
            <v>5270.665844062024</v>
          </cell>
          <cell r="AB19">
            <v>5193.5854069585121</v>
          </cell>
          <cell r="AC19">
            <v>5394.2422308191217</v>
          </cell>
          <cell r="AD19">
            <v>5367.7318854388814</v>
          </cell>
          <cell r="AE19">
            <v>5574.5094819878886</v>
          </cell>
          <cell r="AF19">
            <v>5259.965640505322</v>
          </cell>
          <cell r="AG19">
            <v>5953.931579599649</v>
          </cell>
          <cell r="AH19">
            <v>5787.2131996871303</v>
          </cell>
          <cell r="AI19">
            <v>5620.5116205204404</v>
          </cell>
          <cell r="AJ19">
            <v>5395.0026629275608</v>
          </cell>
          <cell r="AK19">
            <v>5853.7811605629386</v>
          </cell>
          <cell r="AL19">
            <v>5664.0822622966589</v>
          </cell>
          <cell r="AM19">
            <v>5784.6780161246352</v>
          </cell>
          <cell r="AN19">
            <v>5832.7925145669851</v>
          </cell>
          <cell r="AO19">
            <v>5705.5540071803407</v>
          </cell>
          <cell r="AP19">
            <v>5757.7717603914125</v>
          </cell>
          <cell r="AQ19">
            <v>5595.3109697443233</v>
          </cell>
          <cell r="AR19">
            <v>5863.7061484237111</v>
          </cell>
          <cell r="AS19">
            <v>6017.1597719522424</v>
          </cell>
          <cell r="AT19">
            <v>5961.8053768491827</v>
          </cell>
          <cell r="AU19">
            <v>6080.5919142879557</v>
          </cell>
          <cell r="AV19">
            <v>5928.7409004016836</v>
          </cell>
          <cell r="AW19">
            <v>5871.9718068287975</v>
          </cell>
          <cell r="AX19">
            <v>6214.7467027363737</v>
          </cell>
          <cell r="AY19">
            <v>6068.0493196352163</v>
          </cell>
          <cell r="AZ19">
            <v>5396.2046869464893</v>
          </cell>
          <cell r="BA19">
            <v>5722.3067810858101</v>
          </cell>
          <cell r="BB19">
            <v>5719.2458806910754</v>
          </cell>
          <cell r="BC19">
            <v>5417.4831226851502</v>
          </cell>
          <cell r="BD19">
            <v>5657.2391782634604</v>
          </cell>
          <cell r="BE19">
            <v>5535.4556811885268</v>
          </cell>
          <cell r="BF19">
            <v>5677.8387230255776</v>
          </cell>
          <cell r="BG19">
            <v>5606.4807493561357</v>
          </cell>
          <cell r="BH19">
            <v>5978.4668944654204</v>
          </cell>
          <cell r="BI19">
            <v>5840.7481654960166</v>
          </cell>
          <cell r="BJ19">
            <v>5661.2414860076369</v>
          </cell>
          <cell r="BK19">
            <v>5580.4033266320912</v>
          </cell>
          <cell r="BL19">
            <v>5978.8915639999996</v>
          </cell>
          <cell r="BM19" t="str">
            <v>ND</v>
          </cell>
          <cell r="BN19">
            <v>4794.1001661095725</v>
          </cell>
          <cell r="BO19">
            <v>5491.8199954597803</v>
          </cell>
          <cell r="BP19">
            <v>5377.2272214709728</v>
          </cell>
          <cell r="BQ19">
            <v>5911.5970641659169</v>
          </cell>
          <cell r="BR19">
            <v>5968.0110845385334</v>
          </cell>
          <cell r="BS19">
            <v>5895.7289478567282</v>
          </cell>
          <cell r="BT19">
            <v>5794.7453379054496</v>
          </cell>
        </row>
        <row r="20">
          <cell r="C20" t="str">
            <v>Jalisco</v>
          </cell>
          <cell r="D20">
            <v>16244.158548953697</v>
          </cell>
          <cell r="E20">
            <v>16700.405118786417</v>
          </cell>
          <cell r="F20">
            <v>17199.151481592409</v>
          </cell>
          <cell r="G20">
            <v>16988.108609138493</v>
          </cell>
          <cell r="H20">
            <v>17873.674610735332</v>
          </cell>
          <cell r="I20">
            <v>18271.802242684891</v>
          </cell>
          <cell r="J20">
            <v>17757.372974024951</v>
          </cell>
          <cell r="K20">
            <v>17993.634797959647</v>
          </cell>
          <cell r="L20">
            <v>18750.38993984706</v>
          </cell>
          <cell r="M20">
            <v>19179.100975759047</v>
          </cell>
          <cell r="N20">
            <v>19493.309294937226</v>
          </cell>
          <cell r="O20">
            <v>19545.812697873829</v>
          </cell>
          <cell r="P20">
            <v>20133.636572162734</v>
          </cell>
          <cell r="Q20">
            <v>20335.171667972485</v>
          </cell>
          <cell r="R20">
            <v>18964.229930648493</v>
          </cell>
          <cell r="S20">
            <v>18086.054224142939</v>
          </cell>
          <cell r="T20">
            <v>17938.663042656772</v>
          </cell>
          <cell r="U20">
            <v>18054.886566296045</v>
          </cell>
          <cell r="V20">
            <v>17398.096621546734</v>
          </cell>
          <cell r="W20">
            <v>16997.968930854666</v>
          </cell>
          <cell r="X20">
            <v>17446.650939638213</v>
          </cell>
          <cell r="Y20">
            <v>17848.665210361443</v>
          </cell>
          <cell r="Z20">
            <v>17526.177843015397</v>
          </cell>
          <cell r="AA20">
            <v>17545.320466861638</v>
          </cell>
          <cell r="AB20">
            <v>18551.79018025324</v>
          </cell>
          <cell r="AC20">
            <v>18096.889558865401</v>
          </cell>
          <cell r="AD20">
            <v>17701.657358526842</v>
          </cell>
          <cell r="AE20">
            <v>17600.339986592717</v>
          </cell>
          <cell r="AF20">
            <v>19466.037255263225</v>
          </cell>
          <cell r="AG20">
            <v>21399.289274750605</v>
          </cell>
          <cell r="AH20">
            <v>20979.388836806178</v>
          </cell>
          <cell r="AI20">
            <v>20776.155915532123</v>
          </cell>
          <cell r="AJ20">
            <v>21228.253644362176</v>
          </cell>
          <cell r="AK20">
            <v>21104.170140357492</v>
          </cell>
          <cell r="AL20">
            <v>20727.527550749062</v>
          </cell>
          <cell r="AM20">
            <v>20081.204523299002</v>
          </cell>
          <cell r="AN20">
            <v>20339.922786355593</v>
          </cell>
          <cell r="AO20">
            <v>21260.246248945634</v>
          </cell>
          <cell r="AP20">
            <v>20894.498937846183</v>
          </cell>
          <cell r="AQ20">
            <v>20007.069474542521</v>
          </cell>
          <cell r="AR20">
            <v>20623.919980064013</v>
          </cell>
          <cell r="AS20">
            <v>20875.366553217966</v>
          </cell>
          <cell r="AT20">
            <v>21620.140804591465</v>
          </cell>
          <cell r="AU20">
            <v>22029.849410186969</v>
          </cell>
          <cell r="AV20">
            <v>22335.244476760621</v>
          </cell>
          <cell r="AW20">
            <v>21971.033047944798</v>
          </cell>
          <cell r="AX20">
            <v>22548.042005977546</v>
          </cell>
          <cell r="AY20">
            <v>22489.417021922214</v>
          </cell>
          <cell r="AZ20">
            <v>23216.691524662558</v>
          </cell>
          <cell r="BA20">
            <v>21961.863609381609</v>
          </cell>
          <cell r="BB20">
            <v>22736.157973886424</v>
          </cell>
          <cell r="BC20">
            <v>22621.888394273574</v>
          </cell>
          <cell r="BD20">
            <v>23594.501874631947</v>
          </cell>
          <cell r="BE20">
            <v>22679.307072630741</v>
          </cell>
          <cell r="BF20">
            <v>22914.168060048643</v>
          </cell>
          <cell r="BG20">
            <v>23107.979628120076</v>
          </cell>
          <cell r="BH20">
            <v>24165.664247838384</v>
          </cell>
          <cell r="BI20">
            <v>24915.052402458739</v>
          </cell>
          <cell r="BJ20">
            <v>24341.339313840428</v>
          </cell>
          <cell r="BK20">
            <v>25062.82226339979</v>
          </cell>
          <cell r="BL20">
            <v>26563.393775499997</v>
          </cell>
          <cell r="BM20" t="str">
            <v>ND</v>
          </cell>
          <cell r="BN20">
            <v>24976.233149081334</v>
          </cell>
          <cell r="BO20">
            <v>25847.899737295833</v>
          </cell>
          <cell r="BP20">
            <v>27689.98368371437</v>
          </cell>
          <cell r="BQ20">
            <v>27047.933582607744</v>
          </cell>
          <cell r="BR20">
            <v>26555.092598858675</v>
          </cell>
          <cell r="BS20">
            <v>26033.597951410717</v>
          </cell>
          <cell r="BT20">
            <v>28067.741025272207</v>
          </cell>
        </row>
        <row r="21">
          <cell r="C21" t="str">
            <v>México</v>
          </cell>
          <cell r="D21">
            <v>32800.863777147038</v>
          </cell>
          <cell r="E21">
            <v>34784.926974659073</v>
          </cell>
          <cell r="F21">
            <v>35901.391701558372</v>
          </cell>
          <cell r="G21">
            <v>35883.478877305875</v>
          </cell>
          <cell r="H21">
            <v>38245.155738118345</v>
          </cell>
          <cell r="I21">
            <v>36748.44951172603</v>
          </cell>
          <cell r="J21">
            <v>38674.066556937913</v>
          </cell>
          <cell r="K21">
            <v>37022.083775079962</v>
          </cell>
          <cell r="L21">
            <v>36390.721915927868</v>
          </cell>
          <cell r="M21">
            <v>38342.640884123743</v>
          </cell>
          <cell r="N21">
            <v>36313.238640665499</v>
          </cell>
          <cell r="O21">
            <v>35377.357325200457</v>
          </cell>
          <cell r="P21">
            <v>36197.608843902075</v>
          </cell>
          <cell r="Q21">
            <v>37679.911525853022</v>
          </cell>
          <cell r="R21">
            <v>36713.223591367467</v>
          </cell>
          <cell r="S21">
            <v>34115.864015310239</v>
          </cell>
          <cell r="T21">
            <v>37263.525154750881</v>
          </cell>
          <cell r="U21">
            <v>37607.442973857113</v>
          </cell>
          <cell r="V21">
            <v>37191.109632654778</v>
          </cell>
          <cell r="W21">
            <v>35719.152495870643</v>
          </cell>
          <cell r="X21">
            <v>35777.800723446868</v>
          </cell>
          <cell r="Y21">
            <v>37670.634830529743</v>
          </cell>
          <cell r="Z21">
            <v>38589.961736343575</v>
          </cell>
          <cell r="AA21">
            <v>37625.882083985918</v>
          </cell>
          <cell r="AB21">
            <v>38657.168174990002</v>
          </cell>
          <cell r="AC21">
            <v>40155.154971049968</v>
          </cell>
          <cell r="AD21">
            <v>41064.684822970368</v>
          </cell>
          <cell r="AE21">
            <v>37108.129891107928</v>
          </cell>
          <cell r="AF21">
            <v>38706.548076422332</v>
          </cell>
          <cell r="AG21">
            <v>38787.461022730182</v>
          </cell>
          <cell r="AH21">
            <v>36730.35166184415</v>
          </cell>
          <cell r="AI21">
            <v>35553.096655332971</v>
          </cell>
          <cell r="AJ21">
            <v>37268.296077645318</v>
          </cell>
          <cell r="AK21">
            <v>35991.773614303136</v>
          </cell>
          <cell r="AL21">
            <v>33707.420760603825</v>
          </cell>
          <cell r="AM21">
            <v>37292.544889212149</v>
          </cell>
          <cell r="AN21">
            <v>36495.796774985247</v>
          </cell>
          <cell r="AO21">
            <v>34939.737689517409</v>
          </cell>
          <cell r="AP21">
            <v>34969.766652818398</v>
          </cell>
          <cell r="AQ21">
            <v>33555.18970409505</v>
          </cell>
          <cell r="AR21">
            <v>34192.352211494705</v>
          </cell>
          <cell r="AS21">
            <v>33462.381490943852</v>
          </cell>
          <cell r="AT21">
            <v>34761.693226840667</v>
          </cell>
          <cell r="AU21">
            <v>36380.452264513937</v>
          </cell>
          <cell r="AV21">
            <v>36121.193703762234</v>
          </cell>
          <cell r="AW21">
            <v>36380.219538399397</v>
          </cell>
          <cell r="AX21">
            <v>39214.148705455984</v>
          </cell>
          <cell r="AY21">
            <v>37536.334617173896</v>
          </cell>
          <cell r="AZ21">
            <v>35341.514861903488</v>
          </cell>
          <cell r="BA21">
            <v>34439.790182766657</v>
          </cell>
          <cell r="BB21">
            <v>34970.168046304512</v>
          </cell>
          <cell r="BC21">
            <v>33520.670154600703</v>
          </cell>
          <cell r="BD21">
            <v>36240.240564010201</v>
          </cell>
          <cell r="BE21">
            <v>36707.775667551199</v>
          </cell>
          <cell r="BF21">
            <v>35676.170449778976</v>
          </cell>
          <cell r="BG21">
            <v>35764.15124714814</v>
          </cell>
          <cell r="BH21">
            <v>36196.659135368762</v>
          </cell>
          <cell r="BI21">
            <v>36228.897351814005</v>
          </cell>
          <cell r="BJ21">
            <v>35704.309210163097</v>
          </cell>
          <cell r="BK21">
            <v>36752.238516562313</v>
          </cell>
          <cell r="BL21">
            <v>38444.426195</v>
          </cell>
          <cell r="BM21" t="str">
            <v>ND</v>
          </cell>
          <cell r="BN21">
            <v>33083.02614437999</v>
          </cell>
          <cell r="BO21">
            <v>35467.152579948983</v>
          </cell>
          <cell r="BP21">
            <v>37917.156256425398</v>
          </cell>
          <cell r="BQ21">
            <v>41693.668882933147</v>
          </cell>
          <cell r="BR21">
            <v>41120.169025146235</v>
          </cell>
          <cell r="BS21">
            <v>40420.582803039651</v>
          </cell>
          <cell r="BT21">
            <v>42525.247341632159</v>
          </cell>
        </row>
        <row r="22">
          <cell r="C22" t="str">
            <v>Michoacán de Ocampo</v>
          </cell>
          <cell r="D22">
            <v>9081.2631211635071</v>
          </cell>
          <cell r="E22">
            <v>8796.4462443966349</v>
          </cell>
          <cell r="F22">
            <v>8707.6369294501637</v>
          </cell>
          <cell r="G22">
            <v>9135.9215850218025</v>
          </cell>
          <cell r="H22">
            <v>8471.6557250066471</v>
          </cell>
          <cell r="I22">
            <v>9287.6096588740456</v>
          </cell>
          <cell r="J22">
            <v>9312.0924658102449</v>
          </cell>
          <cell r="K22">
            <v>9769.180828090648</v>
          </cell>
          <cell r="L22">
            <v>9514.8817214180617</v>
          </cell>
          <cell r="M22">
            <v>9646.7245725498778</v>
          </cell>
          <cell r="N22">
            <v>9423.2804818426939</v>
          </cell>
          <cell r="O22">
            <v>9704.2872202598846</v>
          </cell>
          <cell r="P22">
            <v>9442.7912456419381</v>
          </cell>
          <cell r="Q22">
            <v>10463.695521410424</v>
          </cell>
          <cell r="R22">
            <v>9793.2986546866341</v>
          </cell>
          <cell r="S22">
            <v>9970.5854604011911</v>
          </cell>
          <cell r="T22">
            <v>10048.763946392912</v>
          </cell>
          <cell r="U22">
            <v>9957.9928512507249</v>
          </cell>
          <cell r="V22">
            <v>9853.1202552556933</v>
          </cell>
          <cell r="W22">
            <v>9911.0240864833904</v>
          </cell>
          <cell r="X22">
            <v>9748.3354127255607</v>
          </cell>
          <cell r="Y22">
            <v>9661.5017324026467</v>
          </cell>
          <cell r="Z22">
            <v>10117.178935919124</v>
          </cell>
          <cell r="AA22">
            <v>9933.1540758692827</v>
          </cell>
          <cell r="AB22">
            <v>10275.838858918745</v>
          </cell>
          <cell r="AC22">
            <v>10390.235489545734</v>
          </cell>
          <cell r="AD22">
            <v>10214.15660576035</v>
          </cell>
          <cell r="AE22">
            <v>10404.574639092776</v>
          </cell>
          <cell r="AF22">
            <v>10148.624450583184</v>
          </cell>
          <cell r="AG22">
            <v>10698.812807558304</v>
          </cell>
          <cell r="AH22">
            <v>10215.197055947885</v>
          </cell>
          <cell r="AI22">
            <v>9787.6326342434477</v>
          </cell>
          <cell r="AJ22">
            <v>10381.847380621753</v>
          </cell>
          <cell r="AK22">
            <v>10026.737391434364</v>
          </cell>
          <cell r="AL22">
            <v>9466.7409729750234</v>
          </cell>
          <cell r="AM22">
            <v>9508.6939953680776</v>
          </cell>
          <cell r="AN22">
            <v>9811.5031472551964</v>
          </cell>
          <cell r="AO22">
            <v>9577.4410117380903</v>
          </cell>
          <cell r="AP22">
            <v>9588.6389506477317</v>
          </cell>
          <cell r="AQ22">
            <v>9651.8992415449775</v>
          </cell>
          <cell r="AR22">
            <v>9815.1099209290769</v>
          </cell>
          <cell r="AS22">
            <v>9794.2932549337274</v>
          </cell>
          <cell r="AT22">
            <v>9911.555307085242</v>
          </cell>
          <cell r="AU22">
            <v>9676.1517884612003</v>
          </cell>
          <cell r="AV22">
            <v>9946.8559615935646</v>
          </cell>
          <cell r="AW22">
            <v>10197.907996599901</v>
          </cell>
          <cell r="AX22">
            <v>9986.6840964377479</v>
          </cell>
          <cell r="AY22">
            <v>9818.1615933275025</v>
          </cell>
          <cell r="AZ22">
            <v>10187.240968074017</v>
          </cell>
          <cell r="BA22">
            <v>9674.1610871561679</v>
          </cell>
          <cell r="BB22">
            <v>9613.7954924062633</v>
          </cell>
          <cell r="BC22">
            <v>9808.6131862114253</v>
          </cell>
          <cell r="BD22">
            <v>10107.28282845278</v>
          </cell>
          <cell r="BE22">
            <v>10615.359532113247</v>
          </cell>
          <cell r="BF22">
            <v>10502.848524517203</v>
          </cell>
          <cell r="BG22">
            <v>10467.904630312947</v>
          </cell>
          <cell r="BH22">
            <v>11748.750775749311</v>
          </cell>
          <cell r="BI22">
            <v>10765.647401308679</v>
          </cell>
          <cell r="BJ22">
            <v>11357.597730636238</v>
          </cell>
          <cell r="BK22">
            <v>11107.25139609273</v>
          </cell>
          <cell r="BL22">
            <v>11954.892253</v>
          </cell>
          <cell r="BM22" t="str">
            <v>ND</v>
          </cell>
          <cell r="BN22">
            <v>11068.946146642389</v>
          </cell>
          <cell r="BO22">
            <v>11201.776362468165</v>
          </cell>
          <cell r="BP22">
            <v>11792.85781953</v>
          </cell>
          <cell r="BQ22">
            <v>12143.429726552191</v>
          </cell>
          <cell r="BR22">
            <v>13015.184376610217</v>
          </cell>
          <cell r="BS22">
            <v>12571.757910526489</v>
          </cell>
          <cell r="BT22">
            <v>13291.510777748957</v>
          </cell>
        </row>
        <row r="23">
          <cell r="C23" t="str">
            <v>Morelos</v>
          </cell>
          <cell r="D23">
            <v>3054.6899890435429</v>
          </cell>
          <cell r="E23">
            <v>3100.3240411164666</v>
          </cell>
          <cell r="F23">
            <v>3113.3575175575647</v>
          </cell>
          <cell r="G23">
            <v>3407.2169799545391</v>
          </cell>
          <cell r="H23">
            <v>2992.593295345142</v>
          </cell>
          <cell r="I23">
            <v>3088.4217120437502</v>
          </cell>
          <cell r="J23">
            <v>3425.6416524669376</v>
          </cell>
          <cell r="K23">
            <v>3289.142590960892</v>
          </cell>
          <cell r="L23">
            <v>3101.6921051018439</v>
          </cell>
          <cell r="M23">
            <v>3455.1100367129029</v>
          </cell>
          <cell r="N23">
            <v>3232.4217822091396</v>
          </cell>
          <cell r="O23">
            <v>3271.5113313732559</v>
          </cell>
          <cell r="P23">
            <v>3066.6233524384406</v>
          </cell>
          <cell r="Q23">
            <v>3015.2507800247299</v>
          </cell>
          <cell r="R23">
            <v>2918.6172184611332</v>
          </cell>
          <cell r="S23">
            <v>2748.5012198267218</v>
          </cell>
          <cell r="T23">
            <v>2657.8832668287405</v>
          </cell>
          <cell r="U23">
            <v>2725.2728782851977</v>
          </cell>
          <cell r="V23">
            <v>2737.0333707364966</v>
          </cell>
          <cell r="W23">
            <v>2665.1273649829877</v>
          </cell>
          <cell r="X23">
            <v>2797.2198048878386</v>
          </cell>
          <cell r="Y23">
            <v>2945.6407172274917</v>
          </cell>
          <cell r="Z23">
            <v>2709.9966384934182</v>
          </cell>
          <cell r="AA23">
            <v>2899.1025321487623</v>
          </cell>
          <cell r="AB23">
            <v>2763.8601727330761</v>
          </cell>
          <cell r="AC23">
            <v>2944.2062982083712</v>
          </cell>
          <cell r="AD23">
            <v>2870.2066521996112</v>
          </cell>
          <cell r="AE23">
            <v>2791.0977116245758</v>
          </cell>
          <cell r="AF23">
            <v>2964.6480642592742</v>
          </cell>
          <cell r="AG23">
            <v>2965.7287177105281</v>
          </cell>
          <cell r="AH23">
            <v>2723.7093646686249</v>
          </cell>
          <cell r="AI23">
            <v>2742.9593479642931</v>
          </cell>
          <cell r="AJ23">
            <v>2593.7639761766045</v>
          </cell>
          <cell r="AK23">
            <v>2611.9372233566564</v>
          </cell>
          <cell r="AL23">
            <v>2530.8477693734858</v>
          </cell>
          <cell r="AM23">
            <v>2534.4091324353521</v>
          </cell>
          <cell r="AN23">
            <v>2397.4236500909446</v>
          </cell>
          <cell r="AO23">
            <v>2269.6398238177912</v>
          </cell>
          <cell r="AP23">
            <v>2382.2422922814621</v>
          </cell>
          <cell r="AQ23">
            <v>2415.1845968278403</v>
          </cell>
          <cell r="AR23">
            <v>2537.8982739393732</v>
          </cell>
          <cell r="AS23">
            <v>2450.353838974801</v>
          </cell>
          <cell r="AT23">
            <v>2249.8458380916868</v>
          </cell>
          <cell r="AU23">
            <v>2285.0975939145246</v>
          </cell>
          <cell r="AV23">
            <v>2420.7874187471493</v>
          </cell>
          <cell r="AW23">
            <v>2418.7896894132018</v>
          </cell>
          <cell r="AX23">
            <v>2516.2141430131646</v>
          </cell>
          <cell r="AY23">
            <v>2411.1500614268643</v>
          </cell>
          <cell r="AZ23">
            <v>2441.0927068347505</v>
          </cell>
          <cell r="BA23">
            <v>2414.0086349151957</v>
          </cell>
          <cell r="BB23">
            <v>2321.7381579394782</v>
          </cell>
          <cell r="BC23">
            <v>2362.200223024422</v>
          </cell>
          <cell r="BD23">
            <v>2201.769574572058</v>
          </cell>
          <cell r="BE23">
            <v>2224.8028751959719</v>
          </cell>
          <cell r="BF23">
            <v>2241.6331543133138</v>
          </cell>
          <cell r="BG23">
            <v>2145.6334842006609</v>
          </cell>
          <cell r="BH23">
            <v>2216.5686271414738</v>
          </cell>
          <cell r="BI23">
            <v>2182.426203496058</v>
          </cell>
          <cell r="BJ23">
            <v>2443.6348416921251</v>
          </cell>
          <cell r="BK23">
            <v>2278.6619753211039</v>
          </cell>
          <cell r="BL23">
            <v>2576.7871335</v>
          </cell>
          <cell r="BM23" t="str">
            <v>ND</v>
          </cell>
          <cell r="BN23">
            <v>2284.2964165545754</v>
          </cell>
          <cell r="BO23">
            <v>2501.5115051764556</v>
          </cell>
          <cell r="BP23">
            <v>2693.2231417954581</v>
          </cell>
          <cell r="BQ23">
            <v>2557.6987302696057</v>
          </cell>
          <cell r="BR23">
            <v>2713.8580256675459</v>
          </cell>
          <cell r="BS23">
            <v>2507.6220066535329</v>
          </cell>
          <cell r="BT23">
            <v>2671.6342144647106</v>
          </cell>
        </row>
        <row r="24">
          <cell r="C24" t="str">
            <v>Nayarit</v>
          </cell>
          <cell r="D24">
            <v>2454.772654757553</v>
          </cell>
          <cell r="E24">
            <v>2382.3594895752231</v>
          </cell>
          <cell r="F24">
            <v>2352.5353616471129</v>
          </cell>
          <cell r="G24">
            <v>2541.7015642860465</v>
          </cell>
          <cell r="H24">
            <v>2569.9630859641716</v>
          </cell>
          <cell r="I24">
            <v>2639.1277643174672</v>
          </cell>
          <cell r="J24">
            <v>2766.0059899374442</v>
          </cell>
          <cell r="K24">
            <v>2708.6394646022554</v>
          </cell>
          <cell r="L24">
            <v>2814.2090830899137</v>
          </cell>
          <cell r="M24">
            <v>2856.1243225891712</v>
          </cell>
          <cell r="N24">
            <v>2798.1613408999392</v>
          </cell>
          <cell r="O24">
            <v>2893.1183735832533</v>
          </cell>
          <cell r="P24">
            <v>3084.099969689752</v>
          </cell>
          <cell r="Q24">
            <v>2982.5714921769591</v>
          </cell>
          <cell r="R24">
            <v>2989.3268599211578</v>
          </cell>
          <cell r="S24">
            <v>2934.3755428807067</v>
          </cell>
          <cell r="T24">
            <v>3023.8109705470733</v>
          </cell>
          <cell r="U24">
            <v>3022.4428594592678</v>
          </cell>
          <cell r="V24">
            <v>2881.1153093347461</v>
          </cell>
          <cell r="W24">
            <v>2879.2089520518871</v>
          </cell>
          <cell r="X24">
            <v>2869.585802589454</v>
          </cell>
          <cell r="Y24">
            <v>2965.436864277593</v>
          </cell>
          <cell r="Z24">
            <v>2887.0105225188281</v>
          </cell>
          <cell r="AA24">
            <v>2811.6595672912531</v>
          </cell>
          <cell r="AB24">
            <v>2885.4075150530266</v>
          </cell>
          <cell r="AC24">
            <v>2778.6012989544079</v>
          </cell>
          <cell r="AD24">
            <v>2749.8909242310169</v>
          </cell>
          <cell r="AE24">
            <v>2803.6996753711778</v>
          </cell>
          <cell r="AF24">
            <v>2875.5559358168944</v>
          </cell>
          <cell r="AG24">
            <v>2884.4622429750125</v>
          </cell>
          <cell r="AH24">
            <v>2867.9749099488149</v>
          </cell>
          <cell r="AI24">
            <v>2887.7146567428381</v>
          </cell>
          <cell r="AJ24">
            <v>3105.6383215807859</v>
          </cell>
          <cell r="AK24">
            <v>3011.4848826647967</v>
          </cell>
          <cell r="AL24">
            <v>2927.0875216924692</v>
          </cell>
          <cell r="AM24">
            <v>3031.5041339683471</v>
          </cell>
          <cell r="AN24">
            <v>3071.0477986630235</v>
          </cell>
          <cell r="AO24">
            <v>2976.6949666583805</v>
          </cell>
          <cell r="AP24">
            <v>3014.8498917831589</v>
          </cell>
          <cell r="AQ24">
            <v>2946.5285204634779</v>
          </cell>
          <cell r="AR24">
            <v>3052.0796778604263</v>
          </cell>
          <cell r="AS24">
            <v>3084.667986041623</v>
          </cell>
          <cell r="AT24">
            <v>2981.9865764663132</v>
          </cell>
          <cell r="AU24">
            <v>3077.8710475485263</v>
          </cell>
          <cell r="AV24">
            <v>3220.3729524771402</v>
          </cell>
          <cell r="AW24">
            <v>3195.5305970533332</v>
          </cell>
          <cell r="AX24">
            <v>3275.1935309200335</v>
          </cell>
          <cell r="AY24">
            <v>3249.8835994415972</v>
          </cell>
          <cell r="AZ24">
            <v>3169.1180322823266</v>
          </cell>
          <cell r="BA24">
            <v>3131.6614315074348</v>
          </cell>
          <cell r="BB24">
            <v>3043.0729890509901</v>
          </cell>
          <cell r="BC24">
            <v>3289.5498703425842</v>
          </cell>
          <cell r="BD24">
            <v>3324.025628471436</v>
          </cell>
          <cell r="BE24">
            <v>3347.2115519882773</v>
          </cell>
          <cell r="BF24">
            <v>3286.1527531514312</v>
          </cell>
          <cell r="BG24">
            <v>3172.9399608023045</v>
          </cell>
          <cell r="BH24">
            <v>3322.2477643131119</v>
          </cell>
          <cell r="BI24">
            <v>3246.6211483595794</v>
          </cell>
          <cell r="BJ24">
            <v>3158.3838168381085</v>
          </cell>
          <cell r="BK24">
            <v>3159.3643222514293</v>
          </cell>
          <cell r="BL24">
            <v>3501.5280424999996</v>
          </cell>
          <cell r="BM24" t="str">
            <v>ND</v>
          </cell>
          <cell r="BN24">
            <v>3662.0410444711556</v>
          </cell>
          <cell r="BO24">
            <v>3821.2526760440464</v>
          </cell>
          <cell r="BP24">
            <v>4252.4678902296619</v>
          </cell>
          <cell r="BQ24">
            <v>3792.7027292366447</v>
          </cell>
          <cell r="BR24">
            <v>3671.8151552646932</v>
          </cell>
          <cell r="BS24">
            <v>3770.7304939126061</v>
          </cell>
          <cell r="BT24">
            <v>3878.2359531716579</v>
          </cell>
        </row>
        <row r="25">
          <cell r="C25" t="str">
            <v>Nuevo León</v>
          </cell>
          <cell r="D25">
            <v>16519.324277129683</v>
          </cell>
          <cell r="E25">
            <v>16944.570919314279</v>
          </cell>
          <cell r="F25">
            <v>17320.985045736736</v>
          </cell>
          <cell r="G25">
            <v>17394.137658308369</v>
          </cell>
          <cell r="H25">
            <v>17280.374063936215</v>
          </cell>
          <cell r="I25">
            <v>17543.507037160303</v>
          </cell>
          <cell r="J25">
            <v>18403.408961281322</v>
          </cell>
          <cell r="K25">
            <v>17788.995587736033</v>
          </cell>
          <cell r="L25">
            <v>18200.461205968735</v>
          </cell>
          <cell r="M25">
            <v>18187.08627917141</v>
          </cell>
          <cell r="N25">
            <v>18382.305136877909</v>
          </cell>
          <cell r="O25">
            <v>18426.802207583678</v>
          </cell>
          <cell r="P25">
            <v>17483.354737961195</v>
          </cell>
          <cell r="Q25">
            <v>17380.483183187305</v>
          </cell>
          <cell r="R25">
            <v>17489.752956259992</v>
          </cell>
          <cell r="S25">
            <v>15833.909808321328</v>
          </cell>
          <cell r="T25">
            <v>14975.580989566843</v>
          </cell>
          <cell r="U25">
            <v>14868.499761751218</v>
          </cell>
          <cell r="V25">
            <v>14113.478712108683</v>
          </cell>
          <cell r="W25">
            <v>15026.385282324574</v>
          </cell>
          <cell r="X25">
            <v>15536.461062192418</v>
          </cell>
          <cell r="Y25">
            <v>15589.650046980882</v>
          </cell>
          <cell r="Z25">
            <v>14911.251483120401</v>
          </cell>
          <cell r="AA25">
            <v>14546.427179841186</v>
          </cell>
          <cell r="AB25">
            <v>13538.953516536141</v>
          </cell>
          <cell r="AC25">
            <v>13396.136311695305</v>
          </cell>
          <cell r="AD25">
            <v>12992.03742182351</v>
          </cell>
          <cell r="AE25">
            <v>13228.079486941486</v>
          </cell>
          <cell r="AF25">
            <v>12713.269257098767</v>
          </cell>
          <cell r="AG25">
            <v>12862.929719087419</v>
          </cell>
          <cell r="AH25">
            <v>13309.175995843969</v>
          </cell>
          <cell r="AI25">
            <v>12654.505882701395</v>
          </cell>
          <cell r="AJ25">
            <v>12519.103175748973</v>
          </cell>
          <cell r="AK25">
            <v>13372.39768916213</v>
          </cell>
          <cell r="AL25">
            <v>12578.572357994834</v>
          </cell>
          <cell r="AM25">
            <v>12212.127909085028</v>
          </cell>
          <cell r="AN25">
            <v>11501.796478698176</v>
          </cell>
          <cell r="AO25">
            <v>11356.227895431033</v>
          </cell>
          <cell r="AP25">
            <v>12342.112616285953</v>
          </cell>
          <cell r="AQ25">
            <v>11800.436738222137</v>
          </cell>
          <cell r="AR25">
            <v>11882.721517140062</v>
          </cell>
          <cell r="AS25">
            <v>12089.238652331353</v>
          </cell>
          <cell r="AT25">
            <v>12752.203598616439</v>
          </cell>
          <cell r="AU25">
            <v>12848.225518697069</v>
          </cell>
          <cell r="AV25">
            <v>12356.554276577232</v>
          </cell>
          <cell r="AW25">
            <v>13707.587267154446</v>
          </cell>
          <cell r="AX25">
            <v>13259.296716730678</v>
          </cell>
          <cell r="AY25">
            <v>14455.850382414264</v>
          </cell>
          <cell r="AZ25">
            <v>14146.155429454971</v>
          </cell>
          <cell r="BA25">
            <v>13531.138924386283</v>
          </cell>
          <cell r="BB25">
            <v>13920.42841857444</v>
          </cell>
          <cell r="BC25">
            <v>13534.857492827154</v>
          </cell>
          <cell r="BD25">
            <v>13332.788797264433</v>
          </cell>
          <cell r="BE25">
            <v>13887.290909312487</v>
          </cell>
          <cell r="BF25">
            <v>14610.276892824351</v>
          </cell>
          <cell r="BG25">
            <v>13843.131087505373</v>
          </cell>
          <cell r="BH25">
            <v>14528.128669949208</v>
          </cell>
          <cell r="BI25">
            <v>18233.395152370391</v>
          </cell>
          <cell r="BJ25">
            <v>20311.861727178148</v>
          </cell>
          <cell r="BK25">
            <v>20951.475653328969</v>
          </cell>
          <cell r="BL25">
            <v>21887.932054999997</v>
          </cell>
          <cell r="BM25" t="str">
            <v>ND</v>
          </cell>
          <cell r="BN25">
            <v>20456.204008337874</v>
          </cell>
          <cell r="BO25">
            <v>22167.712369074976</v>
          </cell>
          <cell r="BP25">
            <v>22769.518910044357</v>
          </cell>
          <cell r="BQ25">
            <v>22380.781478806992</v>
          </cell>
          <cell r="BR25">
            <v>23175.476330403504</v>
          </cell>
          <cell r="BS25">
            <v>22696.739946266258</v>
          </cell>
          <cell r="BT25">
            <v>22302.162536312368</v>
          </cell>
        </row>
        <row r="26">
          <cell r="C26" t="str">
            <v>Oaxaca</v>
          </cell>
          <cell r="D26">
            <v>5655.3360025945731</v>
          </cell>
          <cell r="E26">
            <v>5734.8971040310198</v>
          </cell>
          <cell r="F26">
            <v>5629.9408569487969</v>
          </cell>
          <cell r="G26">
            <v>5829.7334541814316</v>
          </cell>
          <cell r="H26">
            <v>5530.6201650514231</v>
          </cell>
          <cell r="I26">
            <v>5924.9401791883365</v>
          </cell>
          <cell r="J26">
            <v>5663.3664082664945</v>
          </cell>
          <cell r="K26">
            <v>5509.3644621602416</v>
          </cell>
          <cell r="L26">
            <v>5494.3961114479353</v>
          </cell>
          <cell r="M26">
            <v>5898.2096910317969</v>
          </cell>
          <cell r="N26">
            <v>5673.4119994049306</v>
          </cell>
          <cell r="O26">
            <v>5609.5023028254918</v>
          </cell>
          <cell r="P26">
            <v>5975.3063786019011</v>
          </cell>
          <cell r="Q26">
            <v>6144.1847856813974</v>
          </cell>
          <cell r="R26">
            <v>5577.6430102789072</v>
          </cell>
          <cell r="S26">
            <v>5328.2098476680976</v>
          </cell>
          <cell r="T26">
            <v>5618.4819206690299</v>
          </cell>
          <cell r="U26">
            <v>5477.1996625059219</v>
          </cell>
          <cell r="V26">
            <v>5470.1773011483519</v>
          </cell>
          <cell r="W26">
            <v>5338.8828110196191</v>
          </cell>
          <cell r="X26">
            <v>5499.5220128055607</v>
          </cell>
          <cell r="Y26">
            <v>5647.1170043834136</v>
          </cell>
          <cell r="Z26">
            <v>5361.4501955342803</v>
          </cell>
          <cell r="AA26">
            <v>5604.2348000213751</v>
          </cell>
          <cell r="AB26">
            <v>5503.1413681136482</v>
          </cell>
          <cell r="AC26">
            <v>5619.2235585900507</v>
          </cell>
          <cell r="AD26">
            <v>5627.6035731364345</v>
          </cell>
          <cell r="AE26">
            <v>5784.9549622087607</v>
          </cell>
          <cell r="AF26">
            <v>5811.9165817960184</v>
          </cell>
          <cell r="AG26">
            <v>6041.1837843662979</v>
          </cell>
          <cell r="AH26">
            <v>6070.4311310165103</v>
          </cell>
          <cell r="AI26">
            <v>5704.0160655205646</v>
          </cell>
          <cell r="AJ26">
            <v>5681.4684613883001</v>
          </cell>
          <cell r="AK26">
            <v>5470.3401780147396</v>
          </cell>
          <cell r="AL26">
            <v>5634.1088031488816</v>
          </cell>
          <cell r="AM26">
            <v>5086.4106628118807</v>
          </cell>
          <cell r="AN26">
            <v>5429.5594964890706</v>
          </cell>
          <cell r="AO26">
            <v>5125.6958482067093</v>
          </cell>
          <cell r="AP26">
            <v>5237.9076525532773</v>
          </cell>
          <cell r="AQ26">
            <v>5114.0453474567112</v>
          </cell>
          <cell r="AR26">
            <v>5176.4341869913196</v>
          </cell>
          <cell r="AS26">
            <v>5285.3694824577551</v>
          </cell>
          <cell r="AT26">
            <v>5315.9085284595385</v>
          </cell>
          <cell r="AU26">
            <v>5582.2786100364856</v>
          </cell>
          <cell r="AV26">
            <v>5143.480020377955</v>
          </cell>
          <cell r="AW26">
            <v>5460.1258594385781</v>
          </cell>
          <cell r="AX26">
            <v>5207.1117691691807</v>
          </cell>
          <cell r="AY26">
            <v>5394.8674512956359</v>
          </cell>
          <cell r="AZ26">
            <v>5052.5451522859576</v>
          </cell>
          <cell r="BA26">
            <v>5077.6341326643615</v>
          </cell>
          <cell r="BB26">
            <v>4931.2897443896873</v>
          </cell>
          <cell r="BC26">
            <v>4885.5271094333084</v>
          </cell>
          <cell r="BD26">
            <v>4998.738572392288</v>
          </cell>
          <cell r="BE26">
            <v>5362.4733991900584</v>
          </cell>
          <cell r="BF26">
            <v>5074.9231688148293</v>
          </cell>
          <cell r="BG26">
            <v>5308.7836946542138</v>
          </cell>
          <cell r="BH26">
            <v>5701.3882933593986</v>
          </cell>
          <cell r="BI26">
            <v>5772.6228781172767</v>
          </cell>
          <cell r="BJ26">
            <v>5712.760230682351</v>
          </cell>
          <cell r="BK26">
            <v>5841.9368506452774</v>
          </cell>
          <cell r="BL26">
            <v>6303.7982389999997</v>
          </cell>
          <cell r="BM26" t="str">
            <v>ND</v>
          </cell>
          <cell r="BN26">
            <v>6187.1249916329771</v>
          </cell>
          <cell r="BO26">
            <v>6447.6607387720151</v>
          </cell>
          <cell r="BP26">
            <v>6526.973308986795</v>
          </cell>
          <cell r="BQ26">
            <v>5976.4863716230366</v>
          </cell>
          <cell r="BR26">
            <v>6077.3347238353135</v>
          </cell>
          <cell r="BS26">
            <v>5731.3605775732012</v>
          </cell>
          <cell r="BT26">
            <v>6281.8124527889895</v>
          </cell>
        </row>
        <row r="27">
          <cell r="C27" t="str">
            <v>Puebla</v>
          </cell>
          <cell r="D27">
            <v>10288.867727765703</v>
          </cell>
          <cell r="E27">
            <v>10110.102955446349</v>
          </cell>
          <cell r="F27">
            <v>10575.457336809704</v>
          </cell>
          <cell r="G27">
            <v>10750.598603139197</v>
          </cell>
          <cell r="H27">
            <v>10633.531838885434</v>
          </cell>
          <cell r="I27">
            <v>10499.332989789897</v>
          </cell>
          <cell r="J27">
            <v>10926.645938082635</v>
          </cell>
          <cell r="K27">
            <v>10882.952674867976</v>
          </cell>
          <cell r="L27">
            <v>10910.176506241545</v>
          </cell>
          <cell r="M27">
            <v>11453.659794268495</v>
          </cell>
          <cell r="N27">
            <v>11350.257769201418</v>
          </cell>
          <cell r="O27">
            <v>10943.249307382199</v>
          </cell>
          <cell r="P27">
            <v>11019.116662998918</v>
          </cell>
          <cell r="Q27">
            <v>10924.329409127489</v>
          </cell>
          <cell r="R27">
            <v>11059.849855995502</v>
          </cell>
          <cell r="S27">
            <v>11055.277460058041</v>
          </cell>
          <cell r="T27">
            <v>10609.537236420059</v>
          </cell>
          <cell r="U27">
            <v>10217.718829934114</v>
          </cell>
          <cell r="V27">
            <v>10478.982059704658</v>
          </cell>
          <cell r="W27">
            <v>10418.762662121306</v>
          </cell>
          <cell r="X27">
            <v>10263.133090974441</v>
          </cell>
          <cell r="Y27">
            <v>10729.701506263069</v>
          </cell>
          <cell r="Z27">
            <v>11058.102567639851</v>
          </cell>
          <cell r="AA27">
            <v>10260.022698973462</v>
          </cell>
          <cell r="AB27">
            <v>10812.926411110215</v>
          </cell>
          <cell r="AC27">
            <v>10723.6334287686</v>
          </cell>
          <cell r="AD27">
            <v>10329.920019267325</v>
          </cell>
          <cell r="AE27">
            <v>10639.155994135852</v>
          </cell>
          <cell r="AF27">
            <v>11456.767224547142</v>
          </cell>
          <cell r="AG27">
            <v>11179.730850469079</v>
          </cell>
          <cell r="AH27">
            <v>11387.995475098063</v>
          </cell>
          <cell r="AI27">
            <v>11318.48811756093</v>
          </cell>
          <cell r="AJ27">
            <v>11572.1449225665</v>
          </cell>
          <cell r="AK27">
            <v>10839.948044223551</v>
          </cell>
          <cell r="AL27">
            <v>10899.196285550432</v>
          </cell>
          <cell r="AM27">
            <v>10965.973625953819</v>
          </cell>
          <cell r="AN27">
            <v>11110.96767519718</v>
          </cell>
          <cell r="AO27">
            <v>10993.10184613423</v>
          </cell>
          <cell r="AP27">
            <v>11165.571942131521</v>
          </cell>
          <cell r="AQ27">
            <v>11291.683580761846</v>
          </cell>
          <cell r="AR27">
            <v>11053.904970894479</v>
          </cell>
          <cell r="AS27">
            <v>11109.411713362744</v>
          </cell>
          <cell r="AT27">
            <v>11072.298450043603</v>
          </cell>
          <cell r="AU27">
            <v>11242.669299465111</v>
          </cell>
          <cell r="AV27">
            <v>11248.904769174711</v>
          </cell>
          <cell r="AW27">
            <v>11417.412678769126</v>
          </cell>
          <cell r="AX27">
            <v>11932.728292246056</v>
          </cell>
          <cell r="AY27">
            <v>11100.97810793291</v>
          </cell>
          <cell r="AZ27">
            <v>11744.100505757096</v>
          </cell>
          <cell r="BA27">
            <v>11805.265374552391</v>
          </cell>
          <cell r="BB27">
            <v>11439.840587213866</v>
          </cell>
          <cell r="BC27">
            <v>11504.261255209027</v>
          </cell>
          <cell r="BD27">
            <v>12242.189240692198</v>
          </cell>
          <cell r="BE27">
            <v>12249.344853913777</v>
          </cell>
          <cell r="BF27">
            <v>12155.860380475777</v>
          </cell>
          <cell r="BG27">
            <v>12012.938333217864</v>
          </cell>
          <cell r="BH27">
            <v>12929.329908696191</v>
          </cell>
          <cell r="BI27">
            <v>12298.042867842032</v>
          </cell>
          <cell r="BJ27">
            <v>13146.547472931348</v>
          </cell>
          <cell r="BK27">
            <v>13462.083526746846</v>
          </cell>
          <cell r="BL27">
            <v>13867.584534</v>
          </cell>
          <cell r="BM27" t="str">
            <v>ND</v>
          </cell>
          <cell r="BN27">
            <v>11348.481742557835</v>
          </cell>
          <cell r="BO27">
            <v>12047.179071147821</v>
          </cell>
          <cell r="BP27">
            <v>12490.587687478661</v>
          </cell>
          <cell r="BQ27">
            <v>13013.898811616153</v>
          </cell>
          <cell r="BR27">
            <v>12898.735062751623</v>
          </cell>
          <cell r="BS27">
            <v>12559.359232268424</v>
          </cell>
          <cell r="BT27">
            <v>13603.937828668073</v>
          </cell>
        </row>
        <row r="28">
          <cell r="C28" t="str">
            <v>Querétaro</v>
          </cell>
          <cell r="D28">
            <v>4369.9048831722739</v>
          </cell>
          <cell r="E28">
            <v>4509.1078649051842</v>
          </cell>
          <cell r="F28">
            <v>4547.2476145101919</v>
          </cell>
          <cell r="G28">
            <v>4596.7222558481826</v>
          </cell>
          <cell r="H28">
            <v>4640.3430776513942</v>
          </cell>
          <cell r="I28">
            <v>4605.4106722283923</v>
          </cell>
          <cell r="J28">
            <v>4655.5865644610421</v>
          </cell>
          <cell r="K28">
            <v>4639.8333018125295</v>
          </cell>
          <cell r="L28">
            <v>4499.6511964099755</v>
          </cell>
          <cell r="M28">
            <v>4722.2211101159892</v>
          </cell>
          <cell r="N28">
            <v>4608.1890761203667</v>
          </cell>
          <cell r="O28">
            <v>4549.0168752777781</v>
          </cell>
          <cell r="P28">
            <v>4521.2793275022859</v>
          </cell>
          <cell r="Q28">
            <v>4721.3468133029573</v>
          </cell>
          <cell r="R28">
            <v>4458.9653873884527</v>
          </cell>
          <cell r="S28">
            <v>4366.5216328777024</v>
          </cell>
          <cell r="T28">
            <v>4307.1867828177437</v>
          </cell>
          <cell r="U28">
            <v>4062.7370182557338</v>
          </cell>
          <cell r="V28">
            <v>4031.8864224908066</v>
          </cell>
          <cell r="W28">
            <v>4132.3632046287212</v>
          </cell>
          <cell r="X28">
            <v>4122.8900237359694</v>
          </cell>
          <cell r="Y28">
            <v>4201.4914023991405</v>
          </cell>
          <cell r="Z28">
            <v>4237.5618098425011</v>
          </cell>
          <cell r="AA28">
            <v>3999.8053774099581</v>
          </cell>
          <cell r="AB28">
            <v>4051.5342522266928</v>
          </cell>
          <cell r="AC28">
            <v>4277.3595635149322</v>
          </cell>
          <cell r="AD28">
            <v>4063.5111365533517</v>
          </cell>
          <cell r="AE28">
            <v>4053.8355591503732</v>
          </cell>
          <cell r="AF28">
            <v>4274.1392706447923</v>
          </cell>
          <cell r="AG28">
            <v>4364.9309483500338</v>
          </cell>
          <cell r="AH28">
            <v>4035.3366663985894</v>
          </cell>
          <cell r="AI28">
            <v>3927.2473001495669</v>
          </cell>
          <cell r="AJ28">
            <v>4141.6975524482614</v>
          </cell>
          <cell r="AK28">
            <v>3996.1482213079125</v>
          </cell>
          <cell r="AL28">
            <v>4006.527217711392</v>
          </cell>
          <cell r="AM28">
            <v>4099.715000928376</v>
          </cell>
          <cell r="AN28">
            <v>4026.2671110025422</v>
          </cell>
          <cell r="AO28">
            <v>3895.6470005209217</v>
          </cell>
          <cell r="AP28">
            <v>3686.966525982752</v>
          </cell>
          <cell r="AQ28">
            <v>3844.3161034938871</v>
          </cell>
          <cell r="AR28">
            <v>4100.6930690717654</v>
          </cell>
          <cell r="AS28">
            <v>4251.1945813784205</v>
          </cell>
          <cell r="AT28">
            <v>4199.890995026456</v>
          </cell>
          <cell r="AU28">
            <v>3980.6634279374457</v>
          </cell>
          <cell r="AV28">
            <v>4430.8504434040215</v>
          </cell>
          <cell r="AW28">
            <v>4366.1717844927643</v>
          </cell>
          <cell r="AX28">
            <v>4186.1381713130604</v>
          </cell>
          <cell r="AY28">
            <v>3992.2218524681293</v>
          </cell>
          <cell r="AZ28">
            <v>4580.4487171304827</v>
          </cell>
          <cell r="BA28">
            <v>4228.7093949494501</v>
          </cell>
          <cell r="BB28">
            <v>4116.1597470755323</v>
          </cell>
          <cell r="BC28">
            <v>4321.0218651539681</v>
          </cell>
          <cell r="BD28">
            <v>4955.8471789400883</v>
          </cell>
          <cell r="BE28">
            <v>5041.1100356230536</v>
          </cell>
          <cell r="BF28">
            <v>4835.3817241852284</v>
          </cell>
          <cell r="BG28">
            <v>5143.6823513668778</v>
          </cell>
          <cell r="BH28">
            <v>5401.5047254457559</v>
          </cell>
          <cell r="BI28">
            <v>5318.3351100826167</v>
          </cell>
          <cell r="BJ28">
            <v>4956.1556801762417</v>
          </cell>
          <cell r="BK28">
            <v>5158.3823709314465</v>
          </cell>
          <cell r="BL28">
            <v>5758.5387209999999</v>
          </cell>
          <cell r="BM28" t="str">
            <v>ND</v>
          </cell>
          <cell r="BN28">
            <v>4778.8587017114096</v>
          </cell>
          <cell r="BO28">
            <v>5244.8832644401682</v>
          </cell>
          <cell r="BP28">
            <v>5448.9747917678696</v>
          </cell>
          <cell r="BQ28">
            <v>5657.6875981698486</v>
          </cell>
          <cell r="BR28">
            <v>5712.9250841029634</v>
          </cell>
          <cell r="BS28">
            <v>5310.4074488256883</v>
          </cell>
          <cell r="BT28">
            <v>5664.3867002669467</v>
          </cell>
        </row>
        <row r="29">
          <cell r="C29" t="str">
            <v>Quintana Roo</v>
          </cell>
          <cell r="D29">
            <v>4362.1839049655573</v>
          </cell>
          <cell r="E29">
            <v>4321.7880664754348</v>
          </cell>
          <cell r="F29">
            <v>4689.4935090405061</v>
          </cell>
          <cell r="G29">
            <v>4820.8361222953072</v>
          </cell>
          <cell r="H29">
            <v>4789.9116034225462</v>
          </cell>
          <cell r="I29">
            <v>4900.0148328452769</v>
          </cell>
          <cell r="J29">
            <v>5532.4563574449639</v>
          </cell>
          <cell r="K29">
            <v>5188.0078599608769</v>
          </cell>
          <cell r="L29">
            <v>5245.702966108438</v>
          </cell>
          <cell r="M29">
            <v>5285.7523174658472</v>
          </cell>
          <cell r="N29">
            <v>5389.6342405235455</v>
          </cell>
          <cell r="O29">
            <v>5176.107630130482</v>
          </cell>
          <cell r="P29">
            <v>5532.1981824824588</v>
          </cell>
          <cell r="Q29">
            <v>5533.9887846604479</v>
          </cell>
          <cell r="R29">
            <v>5386.290983930332</v>
          </cell>
          <cell r="S29">
            <v>4745.7713907681191</v>
          </cell>
          <cell r="T29">
            <v>5133.082109868139</v>
          </cell>
          <cell r="U29">
            <v>4851.2337048609043</v>
          </cell>
          <cell r="V29">
            <v>4608.91834025554</v>
          </cell>
          <cell r="W29">
            <v>4517.1165266284343</v>
          </cell>
          <cell r="X29">
            <v>4724.5207350129576</v>
          </cell>
          <cell r="Y29">
            <v>4994.399799998313</v>
          </cell>
          <cell r="Z29">
            <v>4735.3929861732177</v>
          </cell>
          <cell r="AA29">
            <v>4630.2670803514129</v>
          </cell>
          <cell r="AB29">
            <v>4826.5309454847511</v>
          </cell>
          <cell r="AC29">
            <v>4885.2269022080563</v>
          </cell>
          <cell r="AD29">
            <v>4734.7409475640407</v>
          </cell>
          <cell r="AE29">
            <v>4924.4840389647488</v>
          </cell>
          <cell r="AF29">
            <v>5126.2194279547402</v>
          </cell>
          <cell r="AG29">
            <v>4958.4702710507581</v>
          </cell>
          <cell r="AH29">
            <v>4863.0515259804997</v>
          </cell>
          <cell r="AI29">
            <v>4735.0806045700856</v>
          </cell>
          <cell r="AJ29">
            <v>4973.9712285693067</v>
          </cell>
          <cell r="AK29">
            <v>4969.9501845180357</v>
          </cell>
          <cell r="AL29">
            <v>5186.3862697504228</v>
          </cell>
          <cell r="AM29">
            <v>4628.5566494439627</v>
          </cell>
          <cell r="AN29">
            <v>4553.5261123394939</v>
          </cell>
          <cell r="AO29">
            <v>4521.9396523083451</v>
          </cell>
          <cell r="AP29">
            <v>4397.5143075748383</v>
          </cell>
          <cell r="AQ29">
            <v>4415.3974558260661</v>
          </cell>
          <cell r="AR29">
            <v>4716.1118464743786</v>
          </cell>
          <cell r="AS29">
            <v>5051.7906025590364</v>
          </cell>
          <cell r="AT29">
            <v>4922.0083362392961</v>
          </cell>
          <cell r="AU29">
            <v>4931.9020664114896</v>
          </cell>
          <cell r="AV29">
            <v>5244.080314156221</v>
          </cell>
          <cell r="AW29">
            <v>5336.4566569224398</v>
          </cell>
          <cell r="AX29">
            <v>5431.7904879086818</v>
          </cell>
          <cell r="AY29">
            <v>5353.4123727267051</v>
          </cell>
          <cell r="AZ29">
            <v>5508.5124938097351</v>
          </cell>
          <cell r="BA29">
            <v>5497.2075172088989</v>
          </cell>
          <cell r="BB29">
            <v>5721.5037984039682</v>
          </cell>
          <cell r="BC29">
            <v>5718.065641594203</v>
          </cell>
          <cell r="BD29">
            <v>5616.8415544398276</v>
          </cell>
          <cell r="BE29">
            <v>5994.937139169132</v>
          </cell>
          <cell r="BF29">
            <v>6115.8383631578017</v>
          </cell>
          <cell r="BG29">
            <v>6006.0650169021628</v>
          </cell>
          <cell r="BH29">
            <v>6244.8133176422944</v>
          </cell>
          <cell r="BI29">
            <v>6139.0195163286562</v>
          </cell>
          <cell r="BJ29">
            <v>5983.6400843215297</v>
          </cell>
          <cell r="BK29">
            <v>6052.418718923077</v>
          </cell>
          <cell r="BL29">
            <v>6106.5458764999994</v>
          </cell>
          <cell r="BM29" t="str">
            <v>ND</v>
          </cell>
          <cell r="BN29">
            <v>4612.6753853170512</v>
          </cell>
          <cell r="BO29">
            <v>5235.996493011965</v>
          </cell>
          <cell r="BP29">
            <v>5405.4430883378354</v>
          </cell>
          <cell r="BQ29">
            <v>5778.2658437743275</v>
          </cell>
          <cell r="BR29">
            <v>6145.2705126343417</v>
          </cell>
          <cell r="BS29">
            <v>6033.247888625614</v>
          </cell>
          <cell r="BT29">
            <v>6289.2506975546394</v>
          </cell>
        </row>
        <row r="30">
          <cell r="C30" t="str">
            <v>San Luis Potosí</v>
          </cell>
          <cell r="D30">
            <v>5596.5082426976824</v>
          </cell>
          <cell r="E30">
            <v>5552.9475500182207</v>
          </cell>
          <cell r="F30">
            <v>5558.2710484655054</v>
          </cell>
          <cell r="G30">
            <v>5863.0221651609254</v>
          </cell>
          <cell r="H30">
            <v>5956.3948086013661</v>
          </cell>
          <cell r="I30">
            <v>5881.5996356252444</v>
          </cell>
          <cell r="J30">
            <v>5985.4354472730301</v>
          </cell>
          <cell r="K30">
            <v>5767.6932134128238</v>
          </cell>
          <cell r="L30">
            <v>5451.3720664930843</v>
          </cell>
          <cell r="M30">
            <v>5697.1594400763688</v>
          </cell>
          <cell r="N30">
            <v>5840.5075720033938</v>
          </cell>
          <cell r="O30">
            <v>5632.5535213119729</v>
          </cell>
          <cell r="P30">
            <v>5647.91935047266</v>
          </cell>
          <cell r="Q30">
            <v>5773.8084947770876</v>
          </cell>
          <cell r="R30">
            <v>5617.1859160304684</v>
          </cell>
          <cell r="S30">
            <v>5350.7819095453542</v>
          </cell>
          <cell r="T30">
            <v>5330.4257040177999</v>
          </cell>
          <cell r="U30">
            <v>5311.3973571192564</v>
          </cell>
          <cell r="V30">
            <v>5053.8663067245434</v>
          </cell>
          <cell r="W30">
            <v>4791.5809065242274</v>
          </cell>
          <cell r="X30">
            <v>4966.6839761338424</v>
          </cell>
          <cell r="Y30">
            <v>5026.4948237885674</v>
          </cell>
          <cell r="Z30">
            <v>5123.9234275375884</v>
          </cell>
          <cell r="AA30">
            <v>4602.9423439470584</v>
          </cell>
          <cell r="AB30">
            <v>4427.0116102138263</v>
          </cell>
          <cell r="AC30">
            <v>4567.2176059581889</v>
          </cell>
          <cell r="AD30">
            <v>4563.525334889734</v>
          </cell>
          <cell r="AE30">
            <v>4522.3173627653032</v>
          </cell>
          <cell r="AF30">
            <v>4494.5535600361854</v>
          </cell>
          <cell r="AG30">
            <v>4358.1459945849119</v>
          </cell>
          <cell r="AH30">
            <v>4425.5627105288531</v>
          </cell>
          <cell r="AI30">
            <v>4676.2208826597889</v>
          </cell>
          <cell r="AJ30">
            <v>4398.8625420782855</v>
          </cell>
          <cell r="AK30">
            <v>4725.9911772061905</v>
          </cell>
          <cell r="AL30">
            <v>4787.1694415391066</v>
          </cell>
          <cell r="AM30">
            <v>4762.6690469858459</v>
          </cell>
          <cell r="AN30">
            <v>4530.8093088514379</v>
          </cell>
          <cell r="AO30">
            <v>4551.4888035659096</v>
          </cell>
          <cell r="AP30">
            <v>4530.2440875888187</v>
          </cell>
          <cell r="AQ30">
            <v>4516.806382715833</v>
          </cell>
          <cell r="AR30">
            <v>4539.0712019053653</v>
          </cell>
          <cell r="AS30">
            <v>4737.4536622235482</v>
          </cell>
          <cell r="AT30">
            <v>4578.7530241950453</v>
          </cell>
          <cell r="AU30">
            <v>4995.6551428362473</v>
          </cell>
          <cell r="AV30">
            <v>4800.5045262985523</v>
          </cell>
          <cell r="AW30">
            <v>4958.3788287229554</v>
          </cell>
          <cell r="AX30">
            <v>5173.922724028007</v>
          </cell>
          <cell r="AY30">
            <v>4517.1493351144463</v>
          </cell>
          <cell r="AZ30">
            <v>4959.0753792214755</v>
          </cell>
          <cell r="BA30">
            <v>5120.3808923571614</v>
          </cell>
          <cell r="BB30">
            <v>5318.692992053112</v>
          </cell>
          <cell r="BC30">
            <v>5169.8047281801646</v>
          </cell>
          <cell r="BD30">
            <v>5364.2727706235964</v>
          </cell>
          <cell r="BE30">
            <v>5524.5240900325871</v>
          </cell>
          <cell r="BF30">
            <v>5419.2057732319881</v>
          </cell>
          <cell r="BG30">
            <v>5398.9567993455894</v>
          </cell>
          <cell r="BH30">
            <v>5555.818132006928</v>
          </cell>
          <cell r="BI30">
            <v>5718.1792381062978</v>
          </cell>
          <cell r="BJ30">
            <v>5854.1304691039213</v>
          </cell>
          <cell r="BK30">
            <v>5796.2015536750923</v>
          </cell>
          <cell r="BL30">
            <v>6231.6101559999997</v>
          </cell>
          <cell r="BM30" t="str">
            <v>ND</v>
          </cell>
          <cell r="BN30">
            <v>5575.9993129533623</v>
          </cell>
          <cell r="BO30">
            <v>5896.7235331955762</v>
          </cell>
          <cell r="BP30">
            <v>6298.5553660163123</v>
          </cell>
          <cell r="BQ30">
            <v>6412.9197613158331</v>
          </cell>
          <cell r="BR30">
            <v>6758.621191819293</v>
          </cell>
          <cell r="BS30">
            <v>7017.5877659826147</v>
          </cell>
          <cell r="BT30">
            <v>6590.5289217310874</v>
          </cell>
        </row>
        <row r="31">
          <cell r="C31" t="str">
            <v>Sinaloa</v>
          </cell>
          <cell r="D31">
            <v>8067.7524434527922</v>
          </cell>
          <cell r="E31">
            <v>8151.4054835993338</v>
          </cell>
          <cell r="F31">
            <v>8177.9562281336639</v>
          </cell>
          <cell r="G31">
            <v>8926.7845456598297</v>
          </cell>
          <cell r="H31">
            <v>8902.647678951711</v>
          </cell>
          <cell r="I31">
            <v>9047.6032306187917</v>
          </cell>
          <cell r="J31">
            <v>8814.3996929175337</v>
          </cell>
          <cell r="K31">
            <v>8799.2585215507461</v>
          </cell>
          <cell r="L31">
            <v>9174.5182568189412</v>
          </cell>
          <cell r="M31">
            <v>9367.3873344069598</v>
          </cell>
          <cell r="N31">
            <v>9229.951074513785</v>
          </cell>
          <cell r="O31">
            <v>9293.589199125563</v>
          </cell>
          <cell r="P31">
            <v>9180.9693267682342</v>
          </cell>
          <cell r="Q31">
            <v>9156.8975595458051</v>
          </cell>
          <cell r="R31">
            <v>9246.6767242924052</v>
          </cell>
          <cell r="S31">
            <v>9018.8964214691568</v>
          </cell>
          <cell r="T31">
            <v>8832.318582694139</v>
          </cell>
          <cell r="U31">
            <v>8878.0555157964409</v>
          </cell>
          <cell r="V31">
            <v>8537.1221427752516</v>
          </cell>
          <cell r="W31">
            <v>8642.0974305662075</v>
          </cell>
          <cell r="X31">
            <v>8818.8504544107527</v>
          </cell>
          <cell r="Y31">
            <v>8752.6072932827974</v>
          </cell>
          <cell r="Z31">
            <v>8648.0446985340677</v>
          </cell>
          <cell r="AA31">
            <v>8350.1561275651839</v>
          </cell>
          <cell r="AB31">
            <v>8509.4598561093389</v>
          </cell>
          <cell r="AC31">
            <v>8548.766568759529</v>
          </cell>
          <cell r="AD31">
            <v>7909.6061008317602</v>
          </cell>
          <cell r="AE31">
            <v>8134.4093338620924</v>
          </cell>
          <cell r="AF31">
            <v>8288.3836330162849</v>
          </cell>
          <cell r="AG31">
            <v>8485.5970627143215</v>
          </cell>
          <cell r="AH31">
            <v>7748.4969908585563</v>
          </cell>
          <cell r="AI31">
            <v>8479.1648622324865</v>
          </cell>
          <cell r="AJ31">
            <v>8691.3953015277293</v>
          </cell>
          <cell r="AK31">
            <v>8255.2224697096663</v>
          </cell>
          <cell r="AL31">
            <v>8406.9284690418772</v>
          </cell>
          <cell r="AM31">
            <v>7930.4901761313358</v>
          </cell>
          <cell r="AN31">
            <v>8057.1636117656444</v>
          </cell>
          <cell r="AO31">
            <v>7282.5910276740406</v>
          </cell>
          <cell r="AP31">
            <v>7618.8513741864499</v>
          </cell>
          <cell r="AQ31">
            <v>8192.0215387435583</v>
          </cell>
          <cell r="AR31">
            <v>8414.706404617933</v>
          </cell>
          <cell r="AS31">
            <v>8692.1246860162828</v>
          </cell>
          <cell r="AT31">
            <v>8783.3588672026399</v>
          </cell>
          <cell r="AU31">
            <v>8645.6608133825066</v>
          </cell>
          <cell r="AV31">
            <v>8039.8594283733901</v>
          </cell>
          <cell r="AW31">
            <v>8068.5304029304725</v>
          </cell>
          <cell r="AX31">
            <v>7635.869770223655</v>
          </cell>
          <cell r="AY31">
            <v>8111.1042690489021</v>
          </cell>
          <cell r="AZ31">
            <v>8064.9492827976756</v>
          </cell>
          <cell r="BA31">
            <v>7980.1803848637874</v>
          </cell>
          <cell r="BB31">
            <v>7764.232083781616</v>
          </cell>
          <cell r="BC31">
            <v>8180.9085557543813</v>
          </cell>
          <cell r="BD31">
            <v>8657.8005319043768</v>
          </cell>
          <cell r="BE31">
            <v>8338.6639128908409</v>
          </cell>
          <cell r="BF31">
            <v>8178.6649821559768</v>
          </cell>
          <cell r="BG31">
            <v>8002.230465925878</v>
          </cell>
          <cell r="BH31">
            <v>8141.0790099799706</v>
          </cell>
          <cell r="BI31">
            <v>8083.7211968664033</v>
          </cell>
          <cell r="BJ31">
            <v>8468.7758301343638</v>
          </cell>
          <cell r="BK31">
            <v>8783.65559653333</v>
          </cell>
          <cell r="BL31">
            <v>8947.2853130000003</v>
          </cell>
          <cell r="BM31" t="str">
            <v>ND</v>
          </cell>
          <cell r="BN31">
            <v>7143.2442568583892</v>
          </cell>
          <cell r="BO31">
            <v>8414.9544818317063</v>
          </cell>
          <cell r="BP31">
            <v>8790.3827894244241</v>
          </cell>
          <cell r="BQ31">
            <v>8839.8852967619787</v>
          </cell>
          <cell r="BR31">
            <v>8297.5835752824041</v>
          </cell>
          <cell r="BS31">
            <v>8389.6807263022201</v>
          </cell>
          <cell r="BT31">
            <v>8848.9965216722958</v>
          </cell>
        </row>
        <row r="32">
          <cell r="C32" t="str">
            <v>Sonora</v>
          </cell>
          <cell r="D32">
            <v>8323.0787481379466</v>
          </cell>
          <cell r="E32">
            <v>8067.4312456779189</v>
          </cell>
          <cell r="F32">
            <v>8109.7217282785259</v>
          </cell>
          <cell r="G32">
            <v>8419.6107758255439</v>
          </cell>
          <cell r="H32">
            <v>8822.5985216120771</v>
          </cell>
          <cell r="I32">
            <v>8929.6161890224157</v>
          </cell>
          <cell r="J32">
            <v>8570.6310106214914</v>
          </cell>
          <cell r="K32">
            <v>8893.6466637253416</v>
          </cell>
          <cell r="L32">
            <v>8573.4101088535226</v>
          </cell>
          <cell r="M32">
            <v>8752.7027094012956</v>
          </cell>
          <cell r="N32">
            <v>8901.1265855084257</v>
          </cell>
          <cell r="O32">
            <v>8636.2719906548627</v>
          </cell>
          <cell r="P32">
            <v>9105.8066689963835</v>
          </cell>
          <cell r="Q32">
            <v>9285.3011341915389</v>
          </cell>
          <cell r="R32">
            <v>8752.1903990256687</v>
          </cell>
          <cell r="S32">
            <v>7876.7391864545061</v>
          </cell>
          <cell r="T32">
            <v>8202.1883692704487</v>
          </cell>
          <cell r="U32">
            <v>8365.259035115625</v>
          </cell>
          <cell r="V32">
            <v>7971.4753286085506</v>
          </cell>
          <cell r="W32">
            <v>7611.0250989159913</v>
          </cell>
          <cell r="X32">
            <v>8532.9272501012074</v>
          </cell>
          <cell r="Y32">
            <v>7826.5424493021865</v>
          </cell>
          <cell r="Z32">
            <v>7200.5764034718513</v>
          </cell>
          <cell r="AA32">
            <v>7378.0806151148317</v>
          </cell>
          <cell r="AB32">
            <v>7251.7405647509859</v>
          </cell>
          <cell r="AC32">
            <v>7636.9611755986034</v>
          </cell>
          <cell r="AD32">
            <v>7312.0580796172571</v>
          </cell>
          <cell r="AE32">
            <v>7389.4797043523022</v>
          </cell>
          <cell r="AF32">
            <v>7604.8240151892678</v>
          </cell>
          <cell r="AG32">
            <v>7543.9872099625618</v>
          </cell>
          <cell r="AH32">
            <v>7708.8253648427972</v>
          </cell>
          <cell r="AI32">
            <v>7399.8126598881054</v>
          </cell>
          <cell r="AJ32">
            <v>9154.0319815985822</v>
          </cell>
          <cell r="AK32">
            <v>7927.7210527990665</v>
          </cell>
          <cell r="AL32">
            <v>7914.5098499717187</v>
          </cell>
          <cell r="AM32">
            <v>7875.2275533567245</v>
          </cell>
          <cell r="AN32">
            <v>8549.4675381603593</v>
          </cell>
          <cell r="AO32">
            <v>8519.8319612101295</v>
          </cell>
          <cell r="AP32">
            <v>8094.8176237853258</v>
          </cell>
          <cell r="AQ32">
            <v>8021.6783061370479</v>
          </cell>
          <cell r="AR32">
            <v>7917.415572373845</v>
          </cell>
          <cell r="AS32">
            <v>8317.198143517362</v>
          </cell>
          <cell r="AT32">
            <v>7817.426613923667</v>
          </cell>
          <cell r="AU32">
            <v>8121.463773405033</v>
          </cell>
          <cell r="AV32">
            <v>7856.4870193060351</v>
          </cell>
          <cell r="AW32">
            <v>8438.3559159002707</v>
          </cell>
          <cell r="AX32">
            <v>7937.2228883062708</v>
          </cell>
          <cell r="AY32">
            <v>8361.509347993886</v>
          </cell>
          <cell r="AZ32">
            <v>8081.9810357116257</v>
          </cell>
          <cell r="BA32">
            <v>7775.6537545991196</v>
          </cell>
          <cell r="BB32">
            <v>7463.5850630577579</v>
          </cell>
          <cell r="BC32">
            <v>7646.0251442721574</v>
          </cell>
          <cell r="BD32">
            <v>7585.515536835529</v>
          </cell>
          <cell r="BE32">
            <v>7770.9686458579581</v>
          </cell>
          <cell r="BF32">
            <v>7664.801251364137</v>
          </cell>
          <cell r="BG32">
            <v>8057.0926168508204</v>
          </cell>
          <cell r="BH32">
            <v>8286.5573002959609</v>
          </cell>
          <cell r="BI32">
            <v>8023.467297590365</v>
          </cell>
          <cell r="BJ32">
            <v>8523.6772255280466</v>
          </cell>
          <cell r="BK32">
            <v>8486.0259674548543</v>
          </cell>
          <cell r="BL32">
            <v>8526.6353179999987</v>
          </cell>
          <cell r="BM32" t="str">
            <v>ND</v>
          </cell>
          <cell r="BN32">
            <v>6785.5767251988773</v>
          </cell>
          <cell r="BO32">
            <v>8208.1963802053579</v>
          </cell>
          <cell r="BP32">
            <v>7939.6372768176934</v>
          </cell>
          <cell r="BQ32">
            <v>8331.0594463825964</v>
          </cell>
          <cell r="BR32">
            <v>8471.5340176918671</v>
          </cell>
          <cell r="BS32">
            <v>8341.3217095320924</v>
          </cell>
          <cell r="BT32">
            <v>8520.8521064837187</v>
          </cell>
        </row>
        <row r="33">
          <cell r="C33" t="str">
            <v>Tabasco</v>
          </cell>
          <cell r="D33">
            <v>4821.8748524145331</v>
          </cell>
          <cell r="E33">
            <v>4845.1813473801803</v>
          </cell>
          <cell r="F33">
            <v>5093.9184120029422</v>
          </cell>
          <cell r="G33">
            <v>5243.3777356132086</v>
          </cell>
          <cell r="H33">
            <v>5497.0509923314639</v>
          </cell>
          <cell r="I33">
            <v>5508.4432305098298</v>
          </cell>
          <cell r="J33">
            <v>5963.4058886687826</v>
          </cell>
          <cell r="K33">
            <v>5938.7208615692725</v>
          </cell>
          <cell r="L33">
            <v>5697.2712091262292</v>
          </cell>
          <cell r="M33">
            <v>5838.7265899106133</v>
          </cell>
          <cell r="N33">
            <v>5728.6511493886965</v>
          </cell>
          <cell r="O33">
            <v>5913.0161838841896</v>
          </cell>
          <cell r="P33">
            <v>6072.3205436723511</v>
          </cell>
          <cell r="Q33">
            <v>5984.7616180360646</v>
          </cell>
          <cell r="R33">
            <v>5949.8981402475692</v>
          </cell>
          <cell r="S33">
            <v>5582.301722392086</v>
          </cell>
          <cell r="T33">
            <v>5607.5393331838341</v>
          </cell>
          <cell r="U33">
            <v>5474.9243604873873</v>
          </cell>
          <cell r="V33">
            <v>5279.4498502212509</v>
          </cell>
          <cell r="W33">
            <v>5713.9207633038504</v>
          </cell>
          <cell r="X33">
            <v>5548.1052379529874</v>
          </cell>
          <cell r="Y33">
            <v>5594.3327731555019</v>
          </cell>
          <cell r="Z33">
            <v>5285.2028108447694</v>
          </cell>
          <cell r="AA33">
            <v>5136.3754280526218</v>
          </cell>
          <cell r="AB33">
            <v>5358.7671243258783</v>
          </cell>
          <cell r="AC33">
            <v>4982.7171081611032</v>
          </cell>
          <cell r="AD33">
            <v>4997.0106840949393</v>
          </cell>
          <cell r="AE33">
            <v>5167.6931766343687</v>
          </cell>
          <cell r="AF33">
            <v>5192.9695524804702</v>
          </cell>
          <cell r="AG33">
            <v>5257.5063964577566</v>
          </cell>
          <cell r="AH33">
            <v>5495.3209623688199</v>
          </cell>
          <cell r="AI33">
            <v>5302.3820756693312</v>
          </cell>
          <cell r="AJ33">
            <v>5190.6114631108594</v>
          </cell>
          <cell r="AK33">
            <v>5174.6347361657108</v>
          </cell>
          <cell r="AL33">
            <v>5181.8948805140644</v>
          </cell>
          <cell r="AM33">
            <v>5569.375581781288</v>
          </cell>
          <cell r="AN33">
            <v>5469.317509497926</v>
          </cell>
          <cell r="AO33">
            <v>5250.2450391497814</v>
          </cell>
          <cell r="AP33">
            <v>5518.5472863890272</v>
          </cell>
          <cell r="AQ33">
            <v>5512.9874961724927</v>
          </cell>
          <cell r="AR33">
            <v>5317.4218898318786</v>
          </cell>
          <cell r="AS33">
            <v>5398.2754343040651</v>
          </cell>
          <cell r="AT33">
            <v>5492.2027131957921</v>
          </cell>
          <cell r="AU33">
            <v>5330.4140681816807</v>
          </cell>
          <cell r="AV33">
            <v>5203.4420794594371</v>
          </cell>
          <cell r="AW33">
            <v>5106.4003923220944</v>
          </cell>
          <cell r="AX33">
            <v>4860.6292469567643</v>
          </cell>
          <cell r="AY33">
            <v>4695.4047475463476</v>
          </cell>
          <cell r="AZ33">
            <v>4651.1764549579548</v>
          </cell>
          <cell r="BA33">
            <v>4452.4763813747322</v>
          </cell>
          <cell r="BB33">
            <v>4214.1189391365906</v>
          </cell>
          <cell r="BC33">
            <v>4167.4086028566007</v>
          </cell>
          <cell r="BD33">
            <v>4398.031073774765</v>
          </cell>
          <cell r="BE33">
            <v>4539.1553671837728</v>
          </cell>
          <cell r="BF33">
            <v>4311.8299050274072</v>
          </cell>
          <cell r="BG33">
            <v>4262.771928590676</v>
          </cell>
          <cell r="BH33">
            <v>4561.9160308579021</v>
          </cell>
          <cell r="BI33">
            <v>4843.6823454942742</v>
          </cell>
          <cell r="BJ33">
            <v>4772.9535951387879</v>
          </cell>
          <cell r="BK33">
            <v>4967.3437119490118</v>
          </cell>
          <cell r="BL33">
            <v>5331.6994804999995</v>
          </cell>
          <cell r="BM33" t="str">
            <v>ND</v>
          </cell>
          <cell r="BN33">
            <v>4188.8871436825521</v>
          </cell>
          <cell r="BO33">
            <v>4518.5791163407812</v>
          </cell>
          <cell r="BP33">
            <v>5048.0551233682254</v>
          </cell>
          <cell r="BQ33">
            <v>4945.0844499457235</v>
          </cell>
          <cell r="BR33">
            <v>5125.0626196027006</v>
          </cell>
          <cell r="BS33">
            <v>5164.8645001368532</v>
          </cell>
          <cell r="BT33">
            <v>5338.2022008566537</v>
          </cell>
        </row>
        <row r="34">
          <cell r="C34" t="str">
            <v>Tamaulipas</v>
          </cell>
          <cell r="D34">
            <v>10545.579975296103</v>
          </cell>
          <cell r="E34">
            <v>9370.6783164786211</v>
          </cell>
          <cell r="F34">
            <v>9651.6689305548061</v>
          </cell>
          <cell r="G34">
            <v>11292.646252685994</v>
          </cell>
          <cell r="H34">
            <v>10298.121125716492</v>
          </cell>
          <cell r="I34">
            <v>11086.892551616862</v>
          </cell>
          <cell r="J34">
            <v>11196.727223131445</v>
          </cell>
          <cell r="K34">
            <v>11949.41132307481</v>
          </cell>
          <cell r="L34">
            <v>10586.024500082718</v>
          </cell>
          <cell r="M34">
            <v>10942.834458345193</v>
          </cell>
          <cell r="N34">
            <v>11001.960325399466</v>
          </cell>
          <cell r="O34">
            <v>11042.811346920396</v>
          </cell>
          <cell r="P34">
            <v>10903.05110298416</v>
          </cell>
          <cell r="Q34">
            <v>11143.369474213307</v>
          </cell>
          <cell r="R34">
            <v>10933.704803884191</v>
          </cell>
          <cell r="S34">
            <v>10134.555997898236</v>
          </cell>
          <cell r="T34">
            <v>10693.572394315701</v>
          </cell>
          <cell r="U34">
            <v>9866.1065414580335</v>
          </cell>
          <cell r="V34">
            <v>9632.1201880508452</v>
          </cell>
          <cell r="W34">
            <v>9367.227627609298</v>
          </cell>
          <cell r="X34">
            <v>9408.0318987618939</v>
          </cell>
          <cell r="Y34">
            <v>8983.5579775361966</v>
          </cell>
          <cell r="Z34">
            <v>8535.2505614989313</v>
          </cell>
          <cell r="AA34">
            <v>8408.0508949567266</v>
          </cell>
          <cell r="AB34">
            <v>8708.1245005138317</v>
          </cell>
          <cell r="AC34">
            <v>7997.7475020148304</v>
          </cell>
          <cell r="AD34">
            <v>7918.9226130335592</v>
          </cell>
          <cell r="AE34">
            <v>7600.2360656212159</v>
          </cell>
          <cell r="AF34">
            <v>8027.5634090337217</v>
          </cell>
          <cell r="AG34">
            <v>8334.4533313697539</v>
          </cell>
          <cell r="AH34">
            <v>8073.9843413384851</v>
          </cell>
          <cell r="AI34">
            <v>7935.1280593797828</v>
          </cell>
          <cell r="AJ34">
            <v>8260.3835982296187</v>
          </cell>
          <cell r="AK34">
            <v>8326.494771120455</v>
          </cell>
          <cell r="AL34">
            <v>7987.9194745936838</v>
          </cell>
          <cell r="AM34">
            <v>8002.0903333879478</v>
          </cell>
          <cell r="AN34">
            <v>8115.8932303265592</v>
          </cell>
          <cell r="AO34">
            <v>7771.1825713412636</v>
          </cell>
          <cell r="AP34">
            <v>7354.6245687358396</v>
          </cell>
          <cell r="AQ34">
            <v>7738.8562722385141</v>
          </cell>
          <cell r="AR34">
            <v>7750.7001148566014</v>
          </cell>
          <cell r="AS34">
            <v>7636.1565922534865</v>
          </cell>
          <cell r="AT34">
            <v>7736.4188686443713</v>
          </cell>
          <cell r="AU34">
            <v>7961.2988080443365</v>
          </cell>
          <cell r="AV34">
            <v>8156.9901421097775</v>
          </cell>
          <cell r="AW34">
            <v>8184.3189822848763</v>
          </cell>
          <cell r="AX34">
            <v>8566.7242522377419</v>
          </cell>
          <cell r="AY34">
            <v>8434.3196728754483</v>
          </cell>
          <cell r="AZ34">
            <v>7540.3500520658363</v>
          </cell>
          <cell r="BA34">
            <v>7767.5441966464014</v>
          </cell>
          <cell r="BB34">
            <v>7501.1565955054248</v>
          </cell>
          <cell r="BC34">
            <v>7683.0826901057781</v>
          </cell>
          <cell r="BD34">
            <v>8083.3339252375072</v>
          </cell>
          <cell r="BE34">
            <v>8376.4375418034215</v>
          </cell>
          <cell r="BF34">
            <v>8674.3359193023898</v>
          </cell>
          <cell r="BG34">
            <v>8129.7821173202483</v>
          </cell>
          <cell r="BH34">
            <v>8904.2984959692258</v>
          </cell>
          <cell r="BI34">
            <v>9651.816762960083</v>
          </cell>
          <cell r="BJ34">
            <v>9733.6501450576252</v>
          </cell>
          <cell r="BK34">
            <v>9790.9423296205114</v>
          </cell>
          <cell r="BL34">
            <v>9826.0440920000001</v>
          </cell>
          <cell r="BM34" t="str">
            <v>ND</v>
          </cell>
          <cell r="BN34">
            <v>9556.4432529603873</v>
          </cell>
          <cell r="BO34">
            <v>9697.5367955309775</v>
          </cell>
          <cell r="BP34">
            <v>9933.4598770952744</v>
          </cell>
          <cell r="BQ34">
            <v>10197.892726122676</v>
          </cell>
          <cell r="BR34">
            <v>10338.862198939651</v>
          </cell>
          <cell r="BS34">
            <v>10167.541688292205</v>
          </cell>
          <cell r="BT34">
            <v>10551.759876933551</v>
          </cell>
        </row>
        <row r="35">
          <cell r="C35" t="str">
            <v>Tlaxcala</v>
          </cell>
          <cell r="D35">
            <v>2020.659465006861</v>
          </cell>
          <cell r="E35">
            <v>2122.8298113885985</v>
          </cell>
          <cell r="F35">
            <v>2095.4248143688651</v>
          </cell>
          <cell r="G35">
            <v>2141.5442867145794</v>
          </cell>
          <cell r="H35">
            <v>2202.69096389369</v>
          </cell>
          <cell r="I35">
            <v>2152.6257993491404</v>
          </cell>
          <cell r="J35">
            <v>2180.1154366126189</v>
          </cell>
          <cell r="K35">
            <v>2091.5041571927613</v>
          </cell>
          <cell r="L35">
            <v>2185.9384764213496</v>
          </cell>
          <cell r="M35">
            <v>2197.2079668916062</v>
          </cell>
          <cell r="N35">
            <v>2195.2487235086892</v>
          </cell>
          <cell r="O35">
            <v>2205.684164949364</v>
          </cell>
          <cell r="P35">
            <v>2144.9271234469838</v>
          </cell>
          <cell r="Q35">
            <v>2205.1365797521344</v>
          </cell>
          <cell r="R35">
            <v>2167.2746928842716</v>
          </cell>
          <cell r="S35">
            <v>1937.0416617722021</v>
          </cell>
          <cell r="T35">
            <v>1927.1026256750697</v>
          </cell>
          <cell r="U35">
            <v>1993.5990706062637</v>
          </cell>
          <cell r="V35">
            <v>1896.9710584301483</v>
          </cell>
          <cell r="W35">
            <v>1875.2890600539213</v>
          </cell>
          <cell r="X35">
            <v>1863.4108331603381</v>
          </cell>
          <cell r="Y35">
            <v>1939.5150183016419</v>
          </cell>
          <cell r="Z35">
            <v>2004.9733000829824</v>
          </cell>
          <cell r="AA35">
            <v>1903.792667078673</v>
          </cell>
          <cell r="AB35">
            <v>1927.2392213327964</v>
          </cell>
          <cell r="AC35">
            <v>2098.9830533237155</v>
          </cell>
          <cell r="AD35">
            <v>2022.0620288911514</v>
          </cell>
          <cell r="AE35">
            <v>2059.1833096380205</v>
          </cell>
          <cell r="AF35">
            <v>2010.4436276208066</v>
          </cell>
          <cell r="AG35">
            <v>2079.1447384463818</v>
          </cell>
          <cell r="AH35">
            <v>2217.1647431573206</v>
          </cell>
          <cell r="AI35">
            <v>2117.9637964262929</v>
          </cell>
          <cell r="AJ35">
            <v>2178.9565790120137</v>
          </cell>
          <cell r="AK35">
            <v>2132.5674500350037</v>
          </cell>
          <cell r="AL35">
            <v>2169.6643529746866</v>
          </cell>
          <cell r="AM35">
            <v>2131.5933964691026</v>
          </cell>
          <cell r="AN35">
            <v>2131.0626175111033</v>
          </cell>
          <cell r="AO35">
            <v>2037.4571120151686</v>
          </cell>
          <cell r="AP35">
            <v>2099.6958490955403</v>
          </cell>
          <cell r="AQ35">
            <v>2090.7572872701207</v>
          </cell>
          <cell r="AR35">
            <v>2238.0859812295625</v>
          </cell>
          <cell r="AS35">
            <v>2244.6766281716955</v>
          </cell>
          <cell r="AT35">
            <v>2209.1073910461728</v>
          </cell>
          <cell r="AU35">
            <v>2296.0734848129728</v>
          </cell>
          <cell r="AV35">
            <v>2297.9997069446431</v>
          </cell>
          <cell r="AW35">
            <v>2393.9712172887371</v>
          </cell>
          <cell r="AX35">
            <v>2364.7648637328443</v>
          </cell>
          <cell r="AY35">
            <v>2330.2895870205284</v>
          </cell>
          <cell r="AZ35">
            <v>2241.9961773271834</v>
          </cell>
          <cell r="BA35">
            <v>2291.1326177308279</v>
          </cell>
          <cell r="BB35">
            <v>2378.5428654955508</v>
          </cell>
          <cell r="BC35">
            <v>2292.8164467021452</v>
          </cell>
          <cell r="BD35">
            <v>2371.0956312726007</v>
          </cell>
          <cell r="BE35">
            <v>2421.0606275532396</v>
          </cell>
          <cell r="BF35">
            <v>2382.1582346313153</v>
          </cell>
          <cell r="BG35">
            <v>2301.7301574849985</v>
          </cell>
          <cell r="BH35">
            <v>2312.8857482427225</v>
          </cell>
          <cell r="BI35">
            <v>2391.9148746244878</v>
          </cell>
          <cell r="BJ35">
            <v>2461.5943631011369</v>
          </cell>
          <cell r="BK35">
            <v>2609.9695264933152</v>
          </cell>
          <cell r="BL35">
            <v>2595.1432239999999</v>
          </cell>
          <cell r="BM35" t="str">
            <v>ND</v>
          </cell>
          <cell r="BN35">
            <v>2308.2750609045179</v>
          </cell>
          <cell r="BO35">
            <v>2398.3161995442397</v>
          </cell>
          <cell r="BP35">
            <v>2327.4898262880592</v>
          </cell>
          <cell r="BQ35">
            <v>2575.4402538500099</v>
          </cell>
          <cell r="BR35">
            <v>2583.6845491409958</v>
          </cell>
          <cell r="BS35">
            <v>2613.0230278379013</v>
          </cell>
          <cell r="BT35">
            <v>2649.949653013618</v>
          </cell>
        </row>
        <row r="36">
          <cell r="C36" t="str">
            <v>Veracruz de Ignacio de la Llave</v>
          </cell>
          <cell r="D36">
            <v>16255.262654793503</v>
          </cell>
          <cell r="E36">
            <v>13383.653816805181</v>
          </cell>
          <cell r="F36">
            <v>13090.044710594781</v>
          </cell>
          <cell r="G36">
            <v>14339.098106759955</v>
          </cell>
          <cell r="H36">
            <v>14674.116147554352</v>
          </cell>
          <cell r="I36">
            <v>15197.437852397601</v>
          </cell>
          <cell r="J36">
            <v>15315.504486203838</v>
          </cell>
          <cell r="K36">
            <v>14719.656024814525</v>
          </cell>
          <cell r="L36">
            <v>14603.52668562448</v>
          </cell>
          <cell r="M36">
            <v>15308.622671061819</v>
          </cell>
          <cell r="N36">
            <v>14726.249621053232</v>
          </cell>
          <cell r="O36">
            <v>14805.334769959416</v>
          </cell>
          <cell r="P36">
            <v>15018.205255887644</v>
          </cell>
          <cell r="Q36">
            <v>14815.123201109225</v>
          </cell>
          <cell r="R36">
            <v>15239.154162476747</v>
          </cell>
          <cell r="S36">
            <v>14344.993366686887</v>
          </cell>
          <cell r="T36">
            <v>14980.666165204206</v>
          </cell>
          <cell r="U36">
            <v>15369.075363774929</v>
          </cell>
          <cell r="V36">
            <v>14725.312296430295</v>
          </cell>
          <cell r="W36">
            <v>14921.713155881593</v>
          </cell>
          <cell r="X36">
            <v>15413.659507413462</v>
          </cell>
          <cell r="Y36">
            <v>15473.985969330339</v>
          </cell>
          <cell r="Z36">
            <v>14738.751294549649</v>
          </cell>
          <cell r="AA36">
            <v>14378.647435186553</v>
          </cell>
          <cell r="AB36">
            <v>14746.787952574712</v>
          </cell>
          <cell r="AC36">
            <v>14142.168340035512</v>
          </cell>
          <cell r="AD36">
            <v>14642.479061904793</v>
          </cell>
          <cell r="AE36">
            <v>14034.854790900059</v>
          </cell>
          <cell r="AF36">
            <v>15413.184906280716</v>
          </cell>
          <cell r="AG36">
            <v>16297.302125453003</v>
          </cell>
          <cell r="AH36">
            <v>14896.778800029722</v>
          </cell>
          <cell r="AI36">
            <v>16157.84248222982</v>
          </cell>
          <cell r="AJ36">
            <v>14848.898028764504</v>
          </cell>
          <cell r="AK36">
            <v>15457.537026710821</v>
          </cell>
          <cell r="AL36">
            <v>15076.3888150067</v>
          </cell>
          <cell r="AM36">
            <v>15585.425342408971</v>
          </cell>
          <cell r="AN36">
            <v>14184.581204021992</v>
          </cell>
          <cell r="AO36">
            <v>13809.979363639723</v>
          </cell>
          <cell r="AP36">
            <v>13391.027651331806</v>
          </cell>
          <cell r="AQ36">
            <v>12527.611857192733</v>
          </cell>
          <cell r="AR36">
            <v>13479.694514663244</v>
          </cell>
          <cell r="AS36">
            <v>13987.700265104309</v>
          </cell>
          <cell r="AT36">
            <v>14012.07702368277</v>
          </cell>
          <cell r="AU36">
            <v>13536.804855746061</v>
          </cell>
          <cell r="AV36">
            <v>13691.074787803389</v>
          </cell>
          <cell r="AW36">
            <v>13579.577302031175</v>
          </cell>
          <cell r="AX36">
            <v>13482.776251899613</v>
          </cell>
          <cell r="AY36">
            <v>12873.31120623692</v>
          </cell>
          <cell r="AZ36">
            <v>12381.881070625734</v>
          </cell>
          <cell r="BA36">
            <v>12648.794865763575</v>
          </cell>
          <cell r="BB36">
            <v>12171.291924478406</v>
          </cell>
          <cell r="BC36">
            <v>12497.521831485034</v>
          </cell>
          <cell r="BD36">
            <v>12956.595006632444</v>
          </cell>
          <cell r="BE36">
            <v>13470.768766583071</v>
          </cell>
          <cell r="BF36">
            <v>13818.641019103066</v>
          </cell>
          <cell r="BG36">
            <v>12594.618875429656</v>
          </cell>
          <cell r="BH36">
            <v>12972.710350262976</v>
          </cell>
          <cell r="BI36">
            <v>13776.333897292308</v>
          </cell>
          <cell r="BJ36">
            <v>12442.956440166961</v>
          </cell>
          <cell r="BK36">
            <v>13434.575070282261</v>
          </cell>
          <cell r="BL36">
            <v>14674.090341499999</v>
          </cell>
          <cell r="BM36" t="str">
            <v>ND</v>
          </cell>
          <cell r="BN36">
            <v>13902.945148984327</v>
          </cell>
          <cell r="BO36">
            <v>13907.471281618617</v>
          </cell>
          <cell r="BP36">
            <v>14990.026351691742</v>
          </cell>
          <cell r="BQ36">
            <v>14581.558427836657</v>
          </cell>
          <cell r="BR36">
            <v>13869.589392458074</v>
          </cell>
          <cell r="BS36">
            <v>13573.345875154901</v>
          </cell>
          <cell r="BT36">
            <v>15290.484162216257</v>
          </cell>
        </row>
        <row r="37">
          <cell r="C37" t="str">
            <v>Yucatán</v>
          </cell>
          <cell r="D37">
            <v>4396.8680238936204</v>
          </cell>
          <cell r="E37">
            <v>4464.5190890533013</v>
          </cell>
          <cell r="F37">
            <v>4471.5680559896264</v>
          </cell>
          <cell r="G37">
            <v>4431.419775338074</v>
          </cell>
          <cell r="H37">
            <v>4544.6654984774159</v>
          </cell>
          <cell r="I37">
            <v>4542.3856455055047</v>
          </cell>
          <cell r="J37">
            <v>4920.5942036340302</v>
          </cell>
          <cell r="K37">
            <v>4649.7198040064332</v>
          </cell>
          <cell r="L37">
            <v>4859.4781299923497</v>
          </cell>
          <cell r="M37">
            <v>5062.200613126085</v>
          </cell>
          <cell r="N37">
            <v>4630.2570297242301</v>
          </cell>
          <cell r="O37">
            <v>4905.9878622534652</v>
          </cell>
          <cell r="P37">
            <v>4881.5915119873735</v>
          </cell>
          <cell r="Q37">
            <v>4882.7739015308971</v>
          </cell>
          <cell r="R37">
            <v>4831.6297715124947</v>
          </cell>
          <cell r="S37">
            <v>4626.1902478152751</v>
          </cell>
          <cell r="T37">
            <v>4767.8285429789366</v>
          </cell>
          <cell r="U37">
            <v>4658.9049845306427</v>
          </cell>
          <cell r="V37">
            <v>4893.0462596829293</v>
          </cell>
          <cell r="W37">
            <v>4791.9615938525048</v>
          </cell>
          <cell r="X37">
            <v>4755.1057992502956</v>
          </cell>
          <cell r="Y37">
            <v>4790.1200628920815</v>
          </cell>
          <cell r="Z37">
            <v>4990.2552149309349</v>
          </cell>
          <cell r="AA37">
            <v>4960.8074616861459</v>
          </cell>
          <cell r="AB37">
            <v>4898.7236383306381</v>
          </cell>
          <cell r="AC37">
            <v>4989.0410047165651</v>
          </cell>
          <cell r="AD37">
            <v>4989.4145490078636</v>
          </cell>
          <cell r="AE37">
            <v>4834.0849084925458</v>
          </cell>
          <cell r="AF37">
            <v>4841.3271061622891</v>
          </cell>
          <cell r="AG37">
            <v>5087.9532619180181</v>
          </cell>
          <cell r="AH37">
            <v>5230.3603379207907</v>
          </cell>
          <cell r="AI37">
            <v>4868.1482567898902</v>
          </cell>
          <cell r="AJ37">
            <v>4810.9416924313382</v>
          </cell>
          <cell r="AK37">
            <v>5357.5049027648965</v>
          </cell>
          <cell r="AL37">
            <v>5105.439962606416</v>
          </cell>
          <cell r="AM37">
            <v>5301.429600131366</v>
          </cell>
          <cell r="AN37">
            <v>4978.1416703924015</v>
          </cell>
          <cell r="AO37">
            <v>4788.1330191354264</v>
          </cell>
          <cell r="AP37">
            <v>4891.111300251695</v>
          </cell>
          <cell r="AQ37">
            <v>5032.3300603751377</v>
          </cell>
          <cell r="AR37">
            <v>4963.5416648682594</v>
          </cell>
          <cell r="AS37">
            <v>5128.5937797665674</v>
          </cell>
          <cell r="AT37">
            <v>5240.8536411082305</v>
          </cell>
          <cell r="AU37">
            <v>4989.4252448921434</v>
          </cell>
          <cell r="AV37">
            <v>5108.1165603068139</v>
          </cell>
          <cell r="AW37">
            <v>5193.2637651955465</v>
          </cell>
          <cell r="AX37">
            <v>5323.8996324545897</v>
          </cell>
          <cell r="AY37">
            <v>5450.7127186670614</v>
          </cell>
          <cell r="AZ37">
            <v>5600.9005763431187</v>
          </cell>
          <cell r="BA37">
            <v>5573.3369440346114</v>
          </cell>
          <cell r="BB37">
            <v>5358.009258093768</v>
          </cell>
          <cell r="BC37">
            <v>5446.6958853150736</v>
          </cell>
          <cell r="BD37">
            <v>5285.525274867372</v>
          </cell>
          <cell r="BE37">
            <v>5518.0545692542692</v>
          </cell>
          <cell r="BF37">
            <v>5568.7564457495828</v>
          </cell>
          <cell r="BG37">
            <v>5958.0202818429043</v>
          </cell>
          <cell r="BH37">
            <v>5708.753021187631</v>
          </cell>
          <cell r="BI37">
            <v>5692.2792253829093</v>
          </cell>
          <cell r="BJ37">
            <v>6100.0330779354326</v>
          </cell>
          <cell r="BK37">
            <v>6184.8598002442568</v>
          </cell>
          <cell r="BL37">
            <v>6318.9076164999997</v>
          </cell>
          <cell r="BM37" t="str">
            <v>ND</v>
          </cell>
          <cell r="BN37">
            <v>6001.6983981614994</v>
          </cell>
          <cell r="BO37">
            <v>6211.1382326940675</v>
          </cell>
          <cell r="BP37">
            <v>6151.2919203154333</v>
          </cell>
          <cell r="BQ37">
            <v>6326.0002589739588</v>
          </cell>
          <cell r="BR37">
            <v>6310.1021317873719</v>
          </cell>
          <cell r="BS37">
            <v>6142.4522417548487</v>
          </cell>
          <cell r="BT37">
            <v>6728.9242403615654</v>
          </cell>
        </row>
        <row r="38">
          <cell r="C38" t="str">
            <v>Zacatecas</v>
          </cell>
          <cell r="D38">
            <v>2195.3438609624704</v>
          </cell>
          <cell r="E38">
            <v>2251.7189611578474</v>
          </cell>
          <cell r="F38">
            <v>2411.8820159009242</v>
          </cell>
          <cell r="G38">
            <v>2416.5753834759475</v>
          </cell>
          <cell r="H38">
            <v>2438.9744386975735</v>
          </cell>
          <cell r="I38">
            <v>2589.8066887076097</v>
          </cell>
          <cell r="J38">
            <v>2523.9171020633635</v>
          </cell>
          <cell r="K38">
            <v>2607.7796060837318</v>
          </cell>
          <cell r="L38">
            <v>2607.7205035357019</v>
          </cell>
          <cell r="M38">
            <v>2629.8966020210828</v>
          </cell>
          <cell r="N38">
            <v>2643.0297444918419</v>
          </cell>
          <cell r="O38">
            <v>2443.0481453199504</v>
          </cell>
          <cell r="P38">
            <v>2272.6475145880263</v>
          </cell>
          <cell r="Q38">
            <v>2497.8591486816249</v>
          </cell>
          <cell r="R38">
            <v>2265.3919971140258</v>
          </cell>
          <cell r="S38">
            <v>2262.6894584297552</v>
          </cell>
          <cell r="T38">
            <v>2255.669009376647</v>
          </cell>
          <cell r="U38">
            <v>2259.7305256832292</v>
          </cell>
          <cell r="V38">
            <v>2235.5155517447138</v>
          </cell>
          <cell r="W38">
            <v>2235.0296240525581</v>
          </cell>
          <cell r="X38">
            <v>2257.0257483884616</v>
          </cell>
          <cell r="Y38">
            <v>2343.9634526707678</v>
          </cell>
          <cell r="Z38">
            <v>2534.9065845508221</v>
          </cell>
          <cell r="AA38">
            <v>2511.7613838573425</v>
          </cell>
          <cell r="AB38">
            <v>2461.794803215842</v>
          </cell>
          <cell r="AC38">
            <v>2358.2789835380681</v>
          </cell>
          <cell r="AD38">
            <v>2453.2876687802495</v>
          </cell>
          <cell r="AE38">
            <v>2253.5019139662468</v>
          </cell>
          <cell r="AF38">
            <v>2536.1594625163639</v>
          </cell>
          <cell r="AG38">
            <v>2478.6083359659674</v>
          </cell>
          <cell r="AH38">
            <v>2375.1337420752384</v>
          </cell>
          <cell r="AI38">
            <v>2363.8047366459682</v>
          </cell>
          <cell r="AJ38">
            <v>2545.5585329111832</v>
          </cell>
          <cell r="AK38">
            <v>2276.9737843531757</v>
          </cell>
          <cell r="AL38">
            <v>2291.9344556063402</v>
          </cell>
          <cell r="AM38">
            <v>2295.2622116272823</v>
          </cell>
          <cell r="AN38">
            <v>2241.7452792397726</v>
          </cell>
          <cell r="AO38">
            <v>2288.6928903238822</v>
          </cell>
          <cell r="AP38">
            <v>2132.3762614195189</v>
          </cell>
          <cell r="AQ38">
            <v>2103.1888651265899</v>
          </cell>
          <cell r="AR38">
            <v>2270.9020294991501</v>
          </cell>
          <cell r="AS38">
            <v>2453.654565645993</v>
          </cell>
          <cell r="AT38">
            <v>2389.6709904721829</v>
          </cell>
          <cell r="AU38">
            <v>2386.7871493322391</v>
          </cell>
          <cell r="AV38">
            <v>2291.3110784474984</v>
          </cell>
          <cell r="AW38">
            <v>2492.7436654574121</v>
          </cell>
          <cell r="AX38">
            <v>2473.4315907285841</v>
          </cell>
          <cell r="AY38">
            <v>2439.6453450534877</v>
          </cell>
          <cell r="AZ38">
            <v>2482.4153291183065</v>
          </cell>
          <cell r="BA38">
            <v>2731.2483753961774</v>
          </cell>
          <cell r="BB38">
            <v>2548.9399867593706</v>
          </cell>
          <cell r="BC38">
            <v>2560.1757843039418</v>
          </cell>
          <cell r="BD38">
            <v>2485.4516631929237</v>
          </cell>
          <cell r="BE38">
            <v>2577.8728530529779</v>
          </cell>
          <cell r="BF38">
            <v>2612.2586535751925</v>
          </cell>
          <cell r="BG38">
            <v>2490.4193385796621</v>
          </cell>
          <cell r="BH38">
            <v>2679.4670062393911</v>
          </cell>
          <cell r="BI38">
            <v>2657.0234766823751</v>
          </cell>
          <cell r="BJ38">
            <v>2687.2567593549265</v>
          </cell>
          <cell r="BK38">
            <v>2692.1062670690967</v>
          </cell>
          <cell r="BL38">
            <v>2786.1556464999999</v>
          </cell>
          <cell r="BM38" t="str">
            <v>ND</v>
          </cell>
          <cell r="BN38">
            <v>3043.8022414168017</v>
          </cell>
          <cell r="BO38">
            <v>3105.1943456972454</v>
          </cell>
          <cell r="BP38">
            <v>3207.671983994187</v>
          </cell>
          <cell r="BQ38">
            <v>3140.560725019508</v>
          </cell>
          <cell r="BR38">
            <v>2985.4911374840967</v>
          </cell>
          <cell r="BS38">
            <v>2960.9361233257246</v>
          </cell>
          <cell r="BT38">
            <v>2942.2495444024507</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uda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tal"/>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um"/>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se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me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MesAb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MesVa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isco"/>
      <sheetName val="Jalisco (2)"/>
      <sheetName val="Porcentaje_CV"/>
      <sheetName val="ICV_Cuentas"/>
      <sheetName val="%CV_Jal_Nac"/>
      <sheetName val="ICV_Saldos"/>
    </sheetNames>
    <sheetDataSet>
      <sheetData sheetId="0">
        <row r="2">
          <cell r="H2" t="str">
            <v>Jalisco</v>
          </cell>
          <cell r="W2" t="str">
            <v>Nacional</v>
          </cell>
          <cell r="AI2" t="str">
            <v>Jalisco: Cartera en prórroga</v>
          </cell>
          <cell r="AJ2" t="str">
            <v>Jalisco: Cartera vencida</v>
          </cell>
          <cell r="AM2" t="str">
            <v>Nacional: Cartera en prórroga</v>
          </cell>
          <cell r="AN2" t="str">
            <v>Nacional: Cartera vencida</v>
          </cell>
        </row>
        <row r="3">
          <cell r="A3">
            <v>2018</v>
          </cell>
          <cell r="B3" t="str">
            <v>Enero</v>
          </cell>
          <cell r="H3">
            <v>4.5949208423403699E-2</v>
          </cell>
          <cell r="W3">
            <v>5.8039058144557336E-2</v>
          </cell>
          <cell r="AG3">
            <v>2018</v>
          </cell>
          <cell r="AH3" t="str">
            <v>Enero</v>
          </cell>
          <cell r="AI3">
            <v>4.0931184479757965E-2</v>
          </cell>
          <cell r="AJ3">
            <v>6.2933926924759451E-2</v>
          </cell>
          <cell r="AM3">
            <v>4.1908600566468536E-2</v>
          </cell>
          <cell r="AN3">
            <v>7.8838823001645075E-2</v>
          </cell>
        </row>
        <row r="4">
          <cell r="B4" t="str">
            <v>Febrero</v>
          </cell>
          <cell r="H4">
            <v>4.619089215808618E-2</v>
          </cell>
          <cell r="W4">
            <v>5.8352863524522861E-2</v>
          </cell>
          <cell r="AH4" t="str">
            <v>Febrero</v>
          </cell>
          <cell r="AI4">
            <v>3.9811552292802158E-2</v>
          </cell>
          <cell r="AJ4">
            <v>6.3015362514989418E-2</v>
          </cell>
          <cell r="AM4">
            <v>4.045763443320028E-2</v>
          </cell>
          <cell r="AN4">
            <v>7.9049442966268535E-2</v>
          </cell>
        </row>
        <row r="5">
          <cell r="B5" t="str">
            <v>Marzo</v>
          </cell>
          <cell r="H5">
            <v>4.5893680793183095E-2</v>
          </cell>
          <cell r="W5">
            <v>5.8772921160575899E-2</v>
          </cell>
          <cell r="AH5" t="str">
            <v>Marzo</v>
          </cell>
          <cell r="AI5">
            <v>4.1367840294514263E-2</v>
          </cell>
          <cell r="AJ5">
            <v>6.3163593117657624E-2</v>
          </cell>
          <cell r="AM5">
            <v>4.1670444039278311E-2</v>
          </cell>
          <cell r="AN5">
            <v>8.0009644694729959E-2</v>
          </cell>
        </row>
        <row r="6">
          <cell r="B6" t="str">
            <v>Abril</v>
          </cell>
          <cell r="H6">
            <v>4.5180847589388805E-2</v>
          </cell>
          <cell r="W6">
            <v>5.8990332433742403E-2</v>
          </cell>
          <cell r="AH6" t="str">
            <v>Abril</v>
          </cell>
          <cell r="AI6">
            <v>3.9513563582854579E-2</v>
          </cell>
          <cell r="AJ6">
            <v>6.1674374640313716E-2</v>
          </cell>
          <cell r="AM6">
            <v>4.0039163836293974E-2</v>
          </cell>
          <cell r="AN6">
            <v>7.946316528403452E-2</v>
          </cell>
        </row>
        <row r="7">
          <cell r="B7" t="str">
            <v>Mayo</v>
          </cell>
          <cell r="H7">
            <v>4.4723860220728266E-2</v>
          </cell>
          <cell r="W7">
            <v>5.8363394602311741E-2</v>
          </cell>
          <cell r="AH7" t="str">
            <v>Mayo</v>
          </cell>
          <cell r="AI7">
            <v>4.0323165159157653E-2</v>
          </cell>
          <cell r="AJ7">
            <v>6.0937207055575426E-2</v>
          </cell>
          <cell r="AM7">
            <v>4.1084838036470894E-2</v>
          </cell>
          <cell r="AN7">
            <v>7.8645026380104857E-2</v>
          </cell>
        </row>
        <row r="8">
          <cell r="B8" t="str">
            <v>Junio</v>
          </cell>
          <cell r="H8">
            <v>4.4358953869336408E-2</v>
          </cell>
          <cell r="W8">
            <v>5.7638662023780998E-2</v>
          </cell>
          <cell r="AH8" t="str">
            <v>Junio</v>
          </cell>
          <cell r="AI8">
            <v>3.6934377492993428E-2</v>
          </cell>
          <cell r="AJ8">
            <v>6.0412996245941576E-2</v>
          </cell>
          <cell r="AM8">
            <v>3.7251339258620939E-2</v>
          </cell>
          <cell r="AN8">
            <v>7.7700474291856975E-2</v>
          </cell>
        </row>
        <row r="9">
          <cell r="B9" t="str">
            <v>Julio</v>
          </cell>
          <cell r="H9">
            <v>4.4686655947820779E-2</v>
          </cell>
          <cell r="W9">
            <v>5.7344820703878648E-2</v>
          </cell>
          <cell r="AH9" t="str">
            <v>Julio</v>
          </cell>
          <cell r="AI9">
            <v>3.9542317218209756E-2</v>
          </cell>
          <cell r="AJ9">
            <v>6.110643883657349E-2</v>
          </cell>
          <cell r="AM9">
            <v>3.9485004622921302E-2</v>
          </cell>
          <cell r="AN9">
            <v>7.7557381471072398E-2</v>
          </cell>
        </row>
        <row r="10">
          <cell r="B10" t="str">
            <v>Agosto</v>
          </cell>
          <cell r="H10">
            <v>4.4349566922699785E-2</v>
          </cell>
          <cell r="W10">
            <v>5.6872989256004237E-2</v>
          </cell>
          <cell r="AH10" t="str">
            <v>Agosto</v>
          </cell>
          <cell r="AI10">
            <v>3.5271643516572332E-2</v>
          </cell>
          <cell r="AJ10">
            <v>6.0590792341586965E-2</v>
          </cell>
          <cell r="AM10">
            <v>3.5052231531424317E-2</v>
          </cell>
          <cell r="AN10">
            <v>7.6611551239286521E-2</v>
          </cell>
        </row>
        <row r="11">
          <cell r="B11" t="str">
            <v>Septiembre</v>
          </cell>
          <cell r="H11">
            <v>4.3550595211111813E-2</v>
          </cell>
          <cell r="W11">
            <v>5.6172995561989E-2</v>
          </cell>
          <cell r="AH11" t="str">
            <v>Septiembre</v>
          </cell>
          <cell r="AI11">
            <v>3.6834607150578243E-2</v>
          </cell>
          <cell r="AJ11">
            <v>6.0016125293587137E-2</v>
          </cell>
          <cell r="AM11">
            <v>3.6959832375328759E-2</v>
          </cell>
          <cell r="AN11">
            <v>7.6277738996861924E-2</v>
          </cell>
        </row>
        <row r="12">
          <cell r="B12" t="str">
            <v>Octubre</v>
          </cell>
          <cell r="H12">
            <v>4.3427450253507631E-2</v>
          </cell>
          <cell r="W12">
            <v>5.6213884319815811E-2</v>
          </cell>
          <cell r="AH12" t="str">
            <v>Octubre</v>
          </cell>
          <cell r="AI12">
            <v>3.4141755901481219E-2</v>
          </cell>
          <cell r="AJ12">
            <v>5.980075068103944E-2</v>
          </cell>
          <cell r="AM12">
            <v>3.3415183491260964E-2</v>
          </cell>
          <cell r="AN12">
            <v>7.6164106746489699E-2</v>
          </cell>
        </row>
        <row r="13">
          <cell r="B13" t="str">
            <v>Noviembre</v>
          </cell>
          <cell r="H13">
            <v>4.2986231219772131E-2</v>
          </cell>
          <cell r="W13">
            <v>5.5964575797152381E-2</v>
          </cell>
          <cell r="AH13" t="str">
            <v>Noviembre</v>
          </cell>
          <cell r="AI13">
            <v>3.2809290968900451E-2</v>
          </cell>
          <cell r="AJ13">
            <v>5.9423014585093296E-2</v>
          </cell>
          <cell r="AM13">
            <v>3.269898032993105E-2</v>
          </cell>
          <cell r="AN13">
            <v>7.5975510609979188E-2</v>
          </cell>
        </row>
        <row r="14">
          <cell r="B14" t="str">
            <v>Diciembre</v>
          </cell>
          <cell r="H14">
            <v>4.383107014277126E-2</v>
          </cell>
          <cell r="W14">
            <v>5.6158535569925519E-2</v>
          </cell>
          <cell r="AH14" t="str">
            <v>Diciembre</v>
          </cell>
          <cell r="AI14">
            <v>3.0138593845821567E-2</v>
          </cell>
          <cell r="AJ14">
            <v>6.0247070229374089E-2</v>
          </cell>
          <cell r="AM14">
            <v>2.9485438912324746E-2</v>
          </cell>
          <cell r="AN14">
            <v>7.5783729081586121E-2</v>
          </cell>
        </row>
        <row r="15">
          <cell r="A15">
            <v>2019</v>
          </cell>
          <cell r="B15" t="str">
            <v>Enero</v>
          </cell>
          <cell r="H15">
            <v>4.4192976296576369E-2</v>
          </cell>
          <cell r="W15">
            <v>5.6301794643203222E-2</v>
          </cell>
          <cell r="AG15">
            <v>2019</v>
          </cell>
          <cell r="AH15" t="str">
            <v>Enero</v>
          </cell>
          <cell r="AI15">
            <v>3.8651452390359761E-2</v>
          </cell>
          <cell r="AJ15">
            <v>6.1684620541800628E-2</v>
          </cell>
          <cell r="AM15">
            <v>3.8346023777673439E-2</v>
          </cell>
          <cell r="AN15">
            <v>7.699560077352445E-2</v>
          </cell>
        </row>
        <row r="16">
          <cell r="B16" t="str">
            <v>Febrero</v>
          </cell>
          <cell r="H16">
            <v>4.4898105819060362E-2</v>
          </cell>
          <cell r="W16">
            <v>5.6850537765425584E-2</v>
          </cell>
          <cell r="AH16" t="str">
            <v>Febrero</v>
          </cell>
          <cell r="AI16">
            <v>3.3613438585584417E-2</v>
          </cell>
          <cell r="AJ16">
            <v>6.202403856519241E-2</v>
          </cell>
          <cell r="AM16">
            <v>3.3177910565851919E-2</v>
          </cell>
          <cell r="AN16">
            <v>7.6914850574331672E-2</v>
          </cell>
        </row>
        <row r="17">
          <cell r="B17" t="str">
            <v>Marzo</v>
          </cell>
          <cell r="H17">
            <v>4.5250035886025983E-2</v>
          </cell>
          <cell r="W17">
            <v>5.7069968606765109E-2</v>
          </cell>
          <cell r="AH17" t="str">
            <v>Marzo</v>
          </cell>
          <cell r="AI17">
            <v>3.5476956093233307E-2</v>
          </cell>
          <cell r="AJ17">
            <v>6.2566353255355076E-2</v>
          </cell>
          <cell r="AM17">
            <v>3.4425613970336465E-2</v>
          </cell>
          <cell r="AN17">
            <v>7.7220714023111106E-2</v>
          </cell>
        </row>
        <row r="18">
          <cell r="B18" t="str">
            <v>Abril</v>
          </cell>
          <cell r="H18">
            <v>4.4783947711715101E-2</v>
          </cell>
          <cell r="W18">
            <v>5.7440479175716534E-2</v>
          </cell>
          <cell r="AH18" t="str">
            <v>Abril</v>
          </cell>
          <cell r="AI18">
            <v>3.3674163585528813E-2</v>
          </cell>
          <cell r="AJ18">
            <v>6.1446917608619429E-2</v>
          </cell>
          <cell r="AM18">
            <v>3.233458188127282E-2</v>
          </cell>
          <cell r="AN18">
            <v>7.7188017406474463E-2</v>
          </cell>
        </row>
        <row r="19">
          <cell r="B19" t="str">
            <v>Mayo</v>
          </cell>
          <cell r="H19">
            <v>4.5291683544558752E-2</v>
          </cell>
          <cell r="W19">
            <v>5.7850719699571534E-2</v>
          </cell>
          <cell r="AH19" t="str">
            <v>Mayo</v>
          </cell>
          <cell r="AI19">
            <v>3.6569421704101643E-2</v>
          </cell>
          <cell r="AJ19">
            <v>6.2770041613867067E-2</v>
          </cell>
          <cell r="AM19">
            <v>3.4555412576495921E-2</v>
          </cell>
          <cell r="AN19">
            <v>7.8254181047467647E-2</v>
          </cell>
        </row>
        <row r="20">
          <cell r="B20" t="str">
            <v>Junio</v>
          </cell>
          <cell r="H20">
            <v>4.5914928377889769E-2</v>
          </cell>
          <cell r="W20">
            <v>5.7836699963812868E-2</v>
          </cell>
          <cell r="AH20" t="str">
            <v>Junio</v>
          </cell>
          <cell r="AI20">
            <v>3.4624249404285178E-2</v>
          </cell>
          <cell r="AJ20">
            <v>6.3450441874328536E-2</v>
          </cell>
          <cell r="AM20">
            <v>3.3133171722488496E-2</v>
          </cell>
          <cell r="AN20">
            <v>7.8186505196954373E-2</v>
          </cell>
        </row>
        <row r="21">
          <cell r="B21" t="str">
            <v>Julio</v>
          </cell>
          <cell r="H21">
            <v>4.6416272852535065E-2</v>
          </cell>
          <cell r="W21">
            <v>5.7873237323502712E-2</v>
          </cell>
          <cell r="AH21" t="str">
            <v>Julio</v>
          </cell>
          <cell r="AI21">
            <v>3.8245710236100627E-2</v>
          </cell>
          <cell r="AJ21">
            <v>6.4298340886633873E-2</v>
          </cell>
          <cell r="AM21">
            <v>3.6442472099498392E-2</v>
          </cell>
          <cell r="AN21">
            <v>7.8440036039788705E-2</v>
          </cell>
        </row>
        <row r="22">
          <cell r="B22" t="str">
            <v>Agosto</v>
          </cell>
          <cell r="H22">
            <v>4.7947650473653444E-2</v>
          </cell>
          <cell r="W22">
            <v>5.9138120605385626E-2</v>
          </cell>
          <cell r="AH22" t="str">
            <v>Agosto</v>
          </cell>
          <cell r="AI22">
            <v>3.7596605911798045E-2</v>
          </cell>
          <cell r="AJ22">
            <v>6.5141205451279743E-2</v>
          </cell>
          <cell r="AM22">
            <v>3.5708040014824707E-2</v>
          </cell>
          <cell r="AN22">
            <v>7.8821348570396299E-2</v>
          </cell>
        </row>
        <row r="23">
          <cell r="B23" t="str">
            <v>Septiembre</v>
          </cell>
          <cell r="H23">
            <v>4.9785352298333585E-2</v>
          </cell>
          <cell r="W23">
            <v>6.068630924320402E-2</v>
          </cell>
          <cell r="AH23" t="str">
            <v>Septiembre</v>
          </cell>
          <cell r="AI23">
            <v>3.9761456518229335E-2</v>
          </cell>
          <cell r="AJ23">
            <v>6.7480420346656203E-2</v>
          </cell>
          <cell r="AM23">
            <v>3.8629680895040666E-2</v>
          </cell>
          <cell r="AN23">
            <v>8.0757780900566484E-2</v>
          </cell>
        </row>
        <row r="24">
          <cell r="B24" t="str">
            <v>Octubre</v>
          </cell>
          <cell r="H24">
            <v>5.253486734079451E-2</v>
          </cell>
          <cell r="W24">
            <v>6.3534825249674021E-2</v>
          </cell>
          <cell r="AH24" t="str">
            <v>Octubre</v>
          </cell>
          <cell r="AI24">
            <v>3.6136716644600365E-2</v>
          </cell>
          <cell r="AJ24">
            <v>7.1638299820573584E-2</v>
          </cell>
          <cell r="AM24">
            <v>3.6132368843057261E-2</v>
          </cell>
          <cell r="AN24">
            <v>8.5576751265161913E-2</v>
          </cell>
        </row>
        <row r="25">
          <cell r="B25" t="str">
            <v>Noviembre</v>
          </cell>
          <cell r="H25">
            <v>5.6314431550378075E-2</v>
          </cell>
          <cell r="W25">
            <v>6.7990099316020125E-2</v>
          </cell>
          <cell r="AH25" t="str">
            <v>Noviembre</v>
          </cell>
          <cell r="AI25">
            <v>4.970618679522773E-2</v>
          </cell>
          <cell r="AJ25">
            <v>7.7184710587249322E-2</v>
          </cell>
          <cell r="AM25">
            <v>4.7941964336866309E-2</v>
          </cell>
          <cell r="AN25">
            <v>9.2256082538805212E-2</v>
          </cell>
        </row>
        <row r="26">
          <cell r="B26" t="str">
            <v>Diciembre</v>
          </cell>
          <cell r="H26">
            <v>7.3347597345201701E-2</v>
          </cell>
          <cell r="W26">
            <v>8.8664199682685241E-2</v>
          </cell>
          <cell r="AH26" t="str">
            <v>Diciembre</v>
          </cell>
          <cell r="AI26">
            <v>3.8872545902774717E-2</v>
          </cell>
          <cell r="AJ26">
            <v>9.7835689908061033E-2</v>
          </cell>
          <cell r="AM26">
            <v>3.7390053101261096E-2</v>
          </cell>
          <cell r="AN26">
            <v>0.11689497138863619</v>
          </cell>
        </row>
        <row r="27">
          <cell r="A27">
            <v>2020</v>
          </cell>
          <cell r="B27" t="str">
            <v>Enero</v>
          </cell>
          <cell r="H27">
            <v>7.9413821207006352E-2</v>
          </cell>
          <cell r="W27">
            <v>9.5810472003197561E-2</v>
          </cell>
          <cell r="AG27">
            <v>2020</v>
          </cell>
          <cell r="AH27" t="str">
            <v>Enero</v>
          </cell>
          <cell r="AI27">
            <v>4.685005625796277E-2</v>
          </cell>
          <cell r="AJ27">
            <v>0.10703821064883803</v>
          </cell>
          <cell r="AM27">
            <v>4.4919010750206032E-2</v>
          </cell>
          <cell r="AN27">
            <v>0.12760889315478124</v>
          </cell>
        </row>
        <row r="28">
          <cell r="B28" t="str">
            <v>Febrero</v>
          </cell>
          <cell r="H28">
            <v>8.3946797261951145E-2</v>
          </cell>
          <cell r="W28">
            <v>0.1016165187954733</v>
          </cell>
          <cell r="AH28" t="str">
            <v>Febrero</v>
          </cell>
          <cell r="AI28">
            <v>4.1815207584014039E-2</v>
          </cell>
          <cell r="AJ28">
            <v>0.11212391642062181</v>
          </cell>
          <cell r="AM28">
            <v>4.0529445304394437E-2</v>
          </cell>
          <cell r="AN28">
            <v>0.1339019421336026</v>
          </cell>
        </row>
        <row r="29">
          <cell r="B29" t="str">
            <v>Marzo</v>
          </cell>
          <cell r="H29">
            <v>8.5885060126427645E-2</v>
          </cell>
          <cell r="W29">
            <v>0.10423210739422495</v>
          </cell>
          <cell r="AH29" t="str">
            <v>Marzo</v>
          </cell>
          <cell r="AI29">
            <v>3.937618872108975E-2</v>
          </cell>
          <cell r="AJ29">
            <v>0.11536050731019142</v>
          </cell>
          <cell r="AM29">
            <v>3.7854973297316206E-2</v>
          </cell>
          <cell r="AN29">
            <v>0.13788089784138308</v>
          </cell>
        </row>
        <row r="30">
          <cell r="B30" t="str">
            <v>Abril</v>
          </cell>
          <cell r="H30">
            <v>8.9919923381840433E-2</v>
          </cell>
          <cell r="W30">
            <v>0.10925548599630389</v>
          </cell>
          <cell r="AH30" t="str">
            <v>Abril</v>
          </cell>
          <cell r="AI30">
            <v>4.3349119138567302E-2</v>
          </cell>
          <cell r="AJ30">
            <v>0.11940737063929616</v>
          </cell>
          <cell r="AM30">
            <v>4.4668014207687359E-2</v>
          </cell>
          <cell r="AN30">
            <v>0.14285723981673676</v>
          </cell>
        </row>
        <row r="31">
          <cell r="B31" t="str">
            <v>Mayo</v>
          </cell>
          <cell r="H31">
            <v>9.1432769568152633E-2</v>
          </cell>
          <cell r="W31">
            <v>0.11088736692301117</v>
          </cell>
          <cell r="AH31" t="str">
            <v>Mayo</v>
          </cell>
          <cell r="AI31">
            <v>6.3526464902228505E-2</v>
          </cell>
          <cell r="AJ31">
            <v>0.12229239777500057</v>
          </cell>
          <cell r="AM31">
            <v>6.4602585520551217E-2</v>
          </cell>
          <cell r="AN31">
            <v>0.14630507796333814</v>
          </cell>
        </row>
        <row r="32">
          <cell r="B32" t="str">
            <v>Junio</v>
          </cell>
          <cell r="H32">
            <v>9.420064276538187E-2</v>
          </cell>
          <cell r="W32">
            <v>0.113894079939988</v>
          </cell>
          <cell r="AH32" t="str">
            <v>Junio</v>
          </cell>
          <cell r="AI32">
            <v>5.0601103397093367E-2</v>
          </cell>
          <cell r="AJ32">
            <v>0.12493221195745094</v>
          </cell>
          <cell r="AM32">
            <v>5.3601777782284497E-2</v>
          </cell>
          <cell r="AN32">
            <v>0.14928476222702736</v>
          </cell>
        </row>
        <row r="33">
          <cell r="B33" t="str">
            <v>Julio</v>
          </cell>
          <cell r="H33">
            <v>9.452291020181286E-2</v>
          </cell>
          <cell r="W33">
            <v>0.11468434444245257</v>
          </cell>
          <cell r="AH33" t="str">
            <v>Julio</v>
          </cell>
          <cell r="AI33">
            <v>5.8049707239328681E-2</v>
          </cell>
          <cell r="AJ33">
            <v>0.12585438445376496</v>
          </cell>
          <cell r="AM33">
            <v>5.8574803340557063E-2</v>
          </cell>
          <cell r="AN33">
            <v>0.15113912866114548</v>
          </cell>
        </row>
        <row r="34">
          <cell r="B34" t="str">
            <v>Agosto</v>
          </cell>
          <cell r="H34">
            <v>9.6365611198540757E-2</v>
          </cell>
          <cell r="W34">
            <v>0.11688954510774237</v>
          </cell>
          <cell r="AH34" t="str">
            <v>Agosto</v>
          </cell>
          <cell r="AI34">
            <v>3.9415393279741792E-2</v>
          </cell>
          <cell r="AJ34">
            <v>0.12716774317970189</v>
          </cell>
          <cell r="AM34">
            <v>4.0085754659612345E-2</v>
          </cell>
          <cell r="AN34">
            <v>0.15287797197849309</v>
          </cell>
        </row>
        <row r="35">
          <cell r="B35" t="str">
            <v>Septiembre</v>
          </cell>
          <cell r="H35">
            <v>9.6940583961605625E-2</v>
          </cell>
          <cell r="W35">
            <v>0.11729624609582179</v>
          </cell>
          <cell r="AH35" t="str">
            <v>Septiembre</v>
          </cell>
          <cell r="AI35">
            <v>5.3295790511521904E-2</v>
          </cell>
          <cell r="AJ35">
            <v>0.12837884802016086</v>
          </cell>
          <cell r="AM35">
            <v>5.4417987253325945E-2</v>
          </cell>
          <cell r="AN35">
            <v>0.15418725384274212</v>
          </cell>
        </row>
        <row r="36">
          <cell r="B36" t="str">
            <v>Octubre</v>
          </cell>
          <cell r="H36">
            <v>9.899936635907329E-2</v>
          </cell>
          <cell r="W36">
            <v>0.11977153482935839</v>
          </cell>
          <cell r="AH36" t="str">
            <v>Octubre</v>
          </cell>
          <cell r="AI36">
            <v>3.7493826706857615E-2</v>
          </cell>
          <cell r="AJ36">
            <v>0.12999483922141555</v>
          </cell>
          <cell r="AM36">
            <v>3.9015694609885562E-2</v>
          </cell>
          <cell r="AN36">
            <v>0.15624547182727491</v>
          </cell>
        </row>
        <row r="37">
          <cell r="B37" t="str">
            <v>Noviembre</v>
          </cell>
          <cell r="H37">
            <v>9.9452613919863722E-2</v>
          </cell>
          <cell r="W37">
            <v>0.12060093339245599</v>
          </cell>
          <cell r="AH37" t="str">
            <v>Noviembre</v>
          </cell>
          <cell r="AI37">
            <v>5.4363643978593577E-2</v>
          </cell>
          <cell r="AJ37">
            <v>0.13135424495762513</v>
          </cell>
          <cell r="AM37">
            <v>5.6099816642968398E-2</v>
          </cell>
          <cell r="AN37">
            <v>0.15830099499295511</v>
          </cell>
        </row>
        <row r="38">
          <cell r="B38" t="str">
            <v>Diciembre</v>
          </cell>
          <cell r="H38">
            <v>0.10181896598199364</v>
          </cell>
          <cell r="W38">
            <v>0.12302204958680746</v>
          </cell>
          <cell r="AH38" t="str">
            <v>Diciembre</v>
          </cell>
          <cell r="AI38">
            <v>5.1588153641549984E-2</v>
          </cell>
          <cell r="AJ38">
            <v>0.13323370927851563</v>
          </cell>
          <cell r="AM38">
            <v>5.3039713624676153E-2</v>
          </cell>
          <cell r="AN38">
            <v>0.15997891853743451</v>
          </cell>
        </row>
        <row r="39">
          <cell r="A39">
            <v>2021</v>
          </cell>
          <cell r="B39" t="str">
            <v>Enero</v>
          </cell>
          <cell r="H39">
            <v>0.10296532364383319</v>
          </cell>
          <cell r="W39">
            <v>0.12440540451394101</v>
          </cell>
          <cell r="AG39">
            <v>2021</v>
          </cell>
          <cell r="AH39" t="str">
            <v>Enero</v>
          </cell>
          <cell r="AI39">
            <v>6.6292687098387454E-2</v>
          </cell>
          <cell r="AJ39">
            <v>0.13647210028858506</v>
          </cell>
          <cell r="AM39">
            <v>6.6834523488522229E-2</v>
          </cell>
          <cell r="AN39">
            <v>0.16401720048668958</v>
          </cell>
        </row>
        <row r="40">
          <cell r="B40" t="str">
            <v>Febrero</v>
          </cell>
          <cell r="H40">
            <v>0.10577049533768124</v>
          </cell>
          <cell r="W40">
            <v>0.12760052423688681</v>
          </cell>
          <cell r="AH40" t="str">
            <v>Febrero</v>
          </cell>
          <cell r="AI40">
            <v>6.7373296133710375E-2</v>
          </cell>
          <cell r="AJ40">
            <v>0.13897586473101525</v>
          </cell>
          <cell r="AM40">
            <v>6.7884006749311304E-2</v>
          </cell>
          <cell r="AN40">
            <v>0.16663575368851871</v>
          </cell>
        </row>
        <row r="41">
          <cell r="B41" t="str">
            <v>Marzo</v>
          </cell>
          <cell r="H41">
            <v>0.10587185736357936</v>
          </cell>
          <cell r="W41">
            <v>0.12740844891624309</v>
          </cell>
          <cell r="AH41" t="str">
            <v>Marzo</v>
          </cell>
          <cell r="AI41">
            <v>7.0864849621042073E-2</v>
          </cell>
          <cell r="AJ41">
            <v>0.13995034096954945</v>
          </cell>
          <cell r="AM41">
            <v>7.1208634898172488E-2</v>
          </cell>
          <cell r="AN41">
            <v>0.1673554829535065</v>
          </cell>
        </row>
        <row r="42">
          <cell r="B42" t="str">
            <v>Abril</v>
          </cell>
          <cell r="H42">
            <v>0.10867085119939385</v>
          </cell>
          <cell r="W42">
            <v>0.13045422576724031</v>
          </cell>
          <cell r="AH42" t="str">
            <v>Abril</v>
          </cell>
          <cell r="AI42">
            <v>5.0434852213563378E-2</v>
          </cell>
          <cell r="AJ42">
            <v>0.14235163178314456</v>
          </cell>
          <cell r="AM42">
            <v>4.9322279526174816E-2</v>
          </cell>
          <cell r="AN42">
            <v>0.16991521222450953</v>
          </cell>
        </row>
        <row r="43">
          <cell r="B43" t="str">
            <v>Mayo</v>
          </cell>
          <cell r="H43">
            <v>0.10977430346417939</v>
          </cell>
          <cell r="W43">
            <v>0.13083140306510355</v>
          </cell>
          <cell r="AH43" t="str">
            <v>Mayo</v>
          </cell>
          <cell r="AI43">
            <v>5.3332984012631049E-2</v>
          </cell>
          <cell r="AJ43">
            <v>0.14413848800101189</v>
          </cell>
          <cell r="AM43">
            <v>5.300748200854339E-2</v>
          </cell>
          <cell r="AN43">
            <v>0.17104496589193238</v>
          </cell>
        </row>
        <row r="44">
          <cell r="B44" t="str">
            <v>Junio</v>
          </cell>
          <cell r="H44">
            <v>0.11180368699871594</v>
          </cell>
          <cell r="W44">
            <v>0.1330246192165413</v>
          </cell>
          <cell r="AH44" t="str">
            <v>Junio</v>
          </cell>
          <cell r="AI44">
            <v>3.9157399618078091E-2</v>
          </cell>
          <cell r="AJ44">
            <v>0.14532963629816115</v>
          </cell>
          <cell r="AM44">
            <v>3.9179293128660538E-2</v>
          </cell>
          <cell r="AN44">
            <v>0.17227064155611621</v>
          </cell>
        </row>
        <row r="45">
          <cell r="B45" t="str">
            <v>Julio</v>
          </cell>
          <cell r="H45">
            <v>0.11028001411296789</v>
          </cell>
          <cell r="W45">
            <v>0.13103280142168003</v>
          </cell>
          <cell r="AH45" t="str">
            <v>Julio</v>
          </cell>
          <cell r="AI45">
            <v>4.7877332158901144E-2</v>
          </cell>
          <cell r="AJ45">
            <v>0.14407608636901786</v>
          </cell>
          <cell r="AM45">
            <v>4.818131164294661E-2</v>
          </cell>
          <cell r="AN45">
            <v>0.17075570933695286</v>
          </cell>
        </row>
        <row r="46">
          <cell r="B46" t="str">
            <v>Agosto</v>
          </cell>
          <cell r="H46">
            <v>0.11233128310268238</v>
          </cell>
          <cell r="W46">
            <v>0.1329665764043266</v>
          </cell>
          <cell r="AH46" t="str">
            <v>Agosto</v>
          </cell>
          <cell r="AI46">
            <v>3.7155119123653546E-2</v>
          </cell>
          <cell r="AJ46">
            <v>0.14546689708457103</v>
          </cell>
          <cell r="AM46">
            <v>3.6853815095306608E-2</v>
          </cell>
          <cell r="AN46">
            <v>0.17169394662862253</v>
          </cell>
        </row>
        <row r="47">
          <cell r="B47" t="str">
            <v>Septiembre</v>
          </cell>
          <cell r="H47">
            <v>0.11143413527799073</v>
          </cell>
          <cell r="W47">
            <v>0.13179697606426774</v>
          </cell>
          <cell r="AH47" t="str">
            <v>Septiembre</v>
          </cell>
          <cell r="AI47">
            <v>4.4193421728809509E-2</v>
          </cell>
          <cell r="AJ47">
            <v>0.14522828272141136</v>
          </cell>
          <cell r="AM47">
            <v>4.3320422460700912E-2</v>
          </cell>
          <cell r="AN47">
            <v>0.17120702491378825</v>
          </cell>
        </row>
        <row r="48">
          <cell r="B48" t="str">
            <v>Octubre</v>
          </cell>
          <cell r="H48">
            <v>0.11342888025771762</v>
          </cell>
          <cell r="W48">
            <v>0.1334237307773426</v>
          </cell>
          <cell r="AH48" t="str">
            <v>Octubre</v>
          </cell>
          <cell r="AI48">
            <v>3.6121091115825801E-2</v>
          </cell>
          <cell r="AJ48">
            <v>0.14616988611586695</v>
          </cell>
          <cell r="AM48">
            <v>3.5290075541425887E-2</v>
          </cell>
          <cell r="AN48">
            <v>0.17159309065821016</v>
          </cell>
        </row>
        <row r="49">
          <cell r="B49" t="str">
            <v>Noviembre</v>
          </cell>
          <cell r="H49">
            <v>0.112132536494063</v>
          </cell>
          <cell r="W49">
            <v>0.13137210897550497</v>
          </cell>
          <cell r="AH49" t="str">
            <v>Noviembre</v>
          </cell>
          <cell r="AI49">
            <v>4.5436716161880525E-2</v>
          </cell>
          <cell r="AJ49">
            <v>0.14490057520124505</v>
          </cell>
          <cell r="AM49">
            <v>4.4361957061377751E-2</v>
          </cell>
          <cell r="AN49">
            <v>0.16972002812876569</v>
          </cell>
        </row>
        <row r="50">
          <cell r="B50" t="str">
            <v>Diciembre</v>
          </cell>
          <cell r="H50">
            <v>0.11429700311838829</v>
          </cell>
          <cell r="W50">
            <v>0.1329077115330817</v>
          </cell>
          <cell r="AH50" t="str">
            <v>Diciembre</v>
          </cell>
          <cell r="AI50">
            <v>3.5071314938752658E-2</v>
          </cell>
          <cell r="AJ50">
            <v>0.14600987791177503</v>
          </cell>
          <cell r="AM50">
            <v>3.4053092654728404E-2</v>
          </cell>
          <cell r="AN50">
            <v>0.16987781537282684</v>
          </cell>
        </row>
        <row r="51">
          <cell r="A51">
            <v>2022</v>
          </cell>
          <cell r="B51" t="str">
            <v>Enero</v>
          </cell>
          <cell r="H51">
            <v>0.11401924815228373</v>
          </cell>
          <cell r="W51">
            <v>0.13239091185939267</v>
          </cell>
          <cell r="AG51">
            <v>2022</v>
          </cell>
          <cell r="AH51" t="str">
            <v>Enero</v>
          </cell>
          <cell r="AI51">
            <v>4.3332886628525948E-2</v>
          </cell>
          <cell r="AJ51">
            <v>0.14822831210346379</v>
          </cell>
          <cell r="AM51">
            <v>4.1952144183965416E-2</v>
          </cell>
          <cell r="AN51">
            <v>0.17251876985475412</v>
          </cell>
        </row>
        <row r="52">
          <cell r="B52" t="str">
            <v>Febrero</v>
          </cell>
          <cell r="H52">
            <v>0.1169105050913463</v>
          </cell>
          <cell r="W52">
            <v>0.13516746736802751</v>
          </cell>
          <cell r="AH52" t="str">
            <v>Febrero</v>
          </cell>
          <cell r="AI52">
            <v>3.5080999710907904E-2</v>
          </cell>
          <cell r="AJ52">
            <v>0.15024801026790502</v>
          </cell>
          <cell r="AM52">
            <v>3.4173665452440993E-2</v>
          </cell>
          <cell r="AN52">
            <v>0.17429460481217657</v>
          </cell>
        </row>
        <row r="53">
          <cell r="B53" t="str">
            <v>Marzo</v>
          </cell>
          <cell r="H53">
            <v>0.11708746839460572</v>
          </cell>
          <cell r="W53">
            <v>0.13461848033868093</v>
          </cell>
          <cell r="AH53" t="str">
            <v>Marzo</v>
          </cell>
          <cell r="AI53">
            <v>4.0063573140926269E-2</v>
          </cell>
          <cell r="AJ53">
            <v>0.15080873643625239</v>
          </cell>
          <cell r="AM53">
            <v>3.9905989492006688E-2</v>
          </cell>
          <cell r="AN53">
            <v>0.17416098116396331</v>
          </cell>
        </row>
      </sheetData>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uladoPandemia"/>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Ab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acumulado"/>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uladoAb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uladoVar"/>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COM"/>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 RANK"/>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 val="Var Ali"/>
      <sheetName val="Var Rop"/>
      <sheetName val="Var Viv"/>
      <sheetName val="Var Mueb"/>
      <sheetName val="Var Salud"/>
      <sheetName val="Var Transp"/>
      <sheetName val="Var Educ"/>
      <sheetName val="Var Otros"/>
    </sheetNames>
    <sheetDataSet>
      <sheetData sheetId="0" refreshError="1"/>
      <sheetData sheetId="1" refreshError="1"/>
      <sheetData sheetId="2" refreshError="1"/>
      <sheetData sheetId="3">
        <row r="4">
          <cell r="E4">
            <v>0.1206</v>
          </cell>
        </row>
        <row r="5">
          <cell r="E5">
            <v>5.7000000000000002E-2</v>
          </cell>
        </row>
        <row r="6">
          <cell r="E6">
            <v>3.3300000000000003E-2</v>
          </cell>
        </row>
        <row r="7">
          <cell r="E7">
            <v>7.5700000000000003E-2</v>
          </cell>
        </row>
        <row r="8">
          <cell r="E8">
            <v>6.9099999999999995E-2</v>
          </cell>
        </row>
        <row r="9">
          <cell r="E9">
            <v>6.7400000000000002E-2</v>
          </cell>
        </row>
        <row r="10">
          <cell r="E10">
            <v>4.5599999999999995E-2</v>
          </cell>
        </row>
        <row r="11">
          <cell r="E11">
            <v>9.2200000000000004E-2</v>
          </cell>
        </row>
      </sheetData>
      <sheetData sheetId="4">
        <row r="7">
          <cell r="B7" t="str">
            <v>General</v>
          </cell>
        </row>
      </sheetData>
      <sheetData sheetId="5" refreshError="1"/>
      <sheetData sheetId="6">
        <row r="7">
          <cell r="B7" t="str">
            <v>Querétaro</v>
          </cell>
        </row>
      </sheetData>
      <sheetData sheetId="7">
        <row r="7">
          <cell r="B7" t="str">
            <v>San Luis Potosí</v>
          </cell>
        </row>
      </sheetData>
      <sheetData sheetId="8">
        <row r="7">
          <cell r="B7" t="str">
            <v>Tabasco</v>
          </cell>
        </row>
      </sheetData>
      <sheetData sheetId="9">
        <row r="6">
          <cell r="B6" t="str">
            <v>Estado</v>
          </cell>
        </row>
      </sheetData>
      <sheetData sheetId="10">
        <row r="7">
          <cell r="B7" t="str">
            <v>Querétaro</v>
          </cell>
        </row>
      </sheetData>
      <sheetData sheetId="11">
        <row r="7">
          <cell r="B7" t="str">
            <v>Estado de México</v>
          </cell>
        </row>
      </sheetData>
      <sheetData sheetId="12">
        <row r="7">
          <cell r="B7" t="str">
            <v>Aguascalientes</v>
          </cell>
        </row>
      </sheetData>
      <sheetData sheetId="13">
        <row r="7">
          <cell r="B7" t="str">
            <v>Querétaro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SEC VAR"/>
      <sheetName val="ACT SEC RANK"/>
      <sheetName val="DESYTC"/>
      <sheetName val="DESEST RANK ANU"/>
      <sheetName val="DESEST RANK MEN"/>
      <sheetName val="ACT COM"/>
      <sheetName val="CON VAR"/>
      <sheetName val="CON RANK"/>
      <sheetName val="MAN VAR"/>
      <sheetName val="MAN RANK"/>
      <sheetName val="Texto"/>
    </sheetNames>
    <sheetDataSet>
      <sheetData sheetId="0">
        <row r="5">
          <cell r="C5" t="str">
            <v>Variación</v>
          </cell>
          <cell r="D5" t="str">
            <v>Variación promedio</v>
          </cell>
        </row>
        <row r="6">
          <cell r="A6" t="str">
            <v>2013</v>
          </cell>
          <cell r="B6" t="str">
            <v>ENE</v>
          </cell>
          <cell r="C6">
            <v>1.028763402517</v>
          </cell>
          <cell r="D6">
            <v>3.9266408320089199</v>
          </cell>
        </row>
        <row r="7">
          <cell r="A7" t="str">
            <v/>
          </cell>
          <cell r="B7" t="str">
            <v>FEB</v>
          </cell>
          <cell r="C7">
            <v>2.7226495386930001</v>
          </cell>
          <cell r="D7">
            <v>3.6953119768971701</v>
          </cell>
        </row>
        <row r="8">
          <cell r="A8" t="str">
            <v/>
          </cell>
          <cell r="B8" t="str">
            <v>MAR</v>
          </cell>
          <cell r="C8">
            <v>-4.0244066631260003</v>
          </cell>
          <cell r="D8">
            <v>2.6847619971307499</v>
          </cell>
        </row>
        <row r="9">
          <cell r="A9" t="str">
            <v/>
          </cell>
          <cell r="B9" t="str">
            <v>ABR</v>
          </cell>
          <cell r="C9">
            <v>7.940704966607</v>
          </cell>
          <cell r="D9">
            <v>3.3066206700919998</v>
          </cell>
        </row>
        <row r="10">
          <cell r="A10" t="str">
            <v/>
          </cell>
          <cell r="B10" t="str">
            <v>MAY</v>
          </cell>
          <cell r="C10">
            <v>0.94817602208499996</v>
          </cell>
          <cell r="D10">
            <v>2.8098170989992499</v>
          </cell>
        </row>
        <row r="11">
          <cell r="A11" t="str">
            <v/>
          </cell>
          <cell r="B11" t="str">
            <v>JUN</v>
          </cell>
          <cell r="C11">
            <v>6.1699591296999999E-2</v>
          </cell>
          <cell r="D11">
            <v>2.4368846395952501</v>
          </cell>
        </row>
        <row r="12">
          <cell r="A12" t="str">
            <v/>
          </cell>
          <cell r="B12" t="str">
            <v>JUL</v>
          </cell>
          <cell r="C12">
            <v>1.839866110177</v>
          </cell>
          <cell r="D12">
            <v>1.8743170056319201</v>
          </cell>
        </row>
        <row r="13">
          <cell r="A13" t="str">
            <v/>
          </cell>
          <cell r="B13" t="str">
            <v>AGO</v>
          </cell>
          <cell r="C13">
            <v>5.0786181748530002</v>
          </cell>
          <cell r="D13">
            <v>1.8967793031939999</v>
          </cell>
        </row>
        <row r="14">
          <cell r="A14" t="str">
            <v/>
          </cell>
          <cell r="B14" t="str">
            <v>SEP</v>
          </cell>
          <cell r="C14">
            <v>3.6736615410039999</v>
          </cell>
          <cell r="D14">
            <v>1.99747297063317</v>
          </cell>
        </row>
        <row r="15">
          <cell r="A15" t="str">
            <v/>
          </cell>
          <cell r="B15" t="str">
            <v>OCT</v>
          </cell>
          <cell r="C15">
            <v>8.0132653608969999</v>
          </cell>
          <cell r="D15">
            <v>2.4303174737975799</v>
          </cell>
        </row>
        <row r="16">
          <cell r="A16" t="str">
            <v/>
          </cell>
          <cell r="B16" t="str">
            <v>NOV</v>
          </cell>
          <cell r="C16">
            <v>4.6289349043639998</v>
          </cell>
          <cell r="D16">
            <v>2.7818248196837501</v>
          </cell>
        </row>
        <row r="17">
          <cell r="A17" t="str">
            <v/>
          </cell>
          <cell r="B17" t="str">
            <v>DIC</v>
          </cell>
          <cell r="C17">
            <v>5.1308370781579997</v>
          </cell>
          <cell r="D17">
            <v>3.0868975022938301</v>
          </cell>
        </row>
        <row r="18">
          <cell r="A18" t="str">
            <v>2014</v>
          </cell>
          <cell r="B18" t="str">
            <v>ENE</v>
          </cell>
          <cell r="C18">
            <v>5.8799859507320003</v>
          </cell>
          <cell r="D18">
            <v>3.4911660479784201</v>
          </cell>
        </row>
        <row r="19">
          <cell r="A19" t="str">
            <v/>
          </cell>
          <cell r="B19" t="str">
            <v>FEB</v>
          </cell>
          <cell r="C19">
            <v>3.496139786629</v>
          </cell>
          <cell r="D19">
            <v>3.5556235686397502</v>
          </cell>
        </row>
        <row r="20">
          <cell r="A20" t="str">
            <v/>
          </cell>
          <cell r="B20" t="str">
            <v>MAR</v>
          </cell>
          <cell r="C20">
            <v>12.291705264022999</v>
          </cell>
          <cell r="D20">
            <v>4.9152995625688298</v>
          </cell>
        </row>
        <row r="21">
          <cell r="A21" t="str">
            <v/>
          </cell>
          <cell r="B21" t="str">
            <v>ABR</v>
          </cell>
          <cell r="C21">
            <v>6.836343781229</v>
          </cell>
          <cell r="D21">
            <v>4.8232694637873301</v>
          </cell>
        </row>
        <row r="22">
          <cell r="A22" t="str">
            <v/>
          </cell>
          <cell r="B22" t="str">
            <v>MAY</v>
          </cell>
          <cell r="C22">
            <v>13.352473421297001</v>
          </cell>
          <cell r="D22">
            <v>5.8569609137216698</v>
          </cell>
        </row>
        <row r="23">
          <cell r="A23" t="str">
            <v/>
          </cell>
          <cell r="B23" t="str">
            <v>JUN</v>
          </cell>
          <cell r="C23">
            <v>12.409013387457</v>
          </cell>
          <cell r="D23">
            <v>6.8859037300683301</v>
          </cell>
        </row>
        <row r="24">
          <cell r="A24" t="str">
            <v/>
          </cell>
          <cell r="B24" t="str">
            <v>JUL</v>
          </cell>
          <cell r="C24">
            <v>7.4080187861670002</v>
          </cell>
          <cell r="D24">
            <v>7.3499164530675003</v>
          </cell>
        </row>
        <row r="25">
          <cell r="A25" t="str">
            <v/>
          </cell>
          <cell r="B25" t="str">
            <v>AGO</v>
          </cell>
          <cell r="C25">
            <v>4.5745643966509997</v>
          </cell>
          <cell r="D25">
            <v>7.30791197155067</v>
          </cell>
        </row>
        <row r="26">
          <cell r="A26" t="str">
            <v/>
          </cell>
          <cell r="B26" t="str">
            <v>SEP</v>
          </cell>
          <cell r="C26">
            <v>9.281579706054</v>
          </cell>
          <cell r="D26">
            <v>7.77523848530483</v>
          </cell>
        </row>
        <row r="27">
          <cell r="A27" t="str">
            <v/>
          </cell>
          <cell r="B27" t="str">
            <v>OCT</v>
          </cell>
          <cell r="C27">
            <v>6.3798062709009997</v>
          </cell>
          <cell r="D27">
            <v>7.6391168944718304</v>
          </cell>
        </row>
        <row r="28">
          <cell r="A28" t="str">
            <v/>
          </cell>
          <cell r="B28" t="str">
            <v>NOV</v>
          </cell>
          <cell r="C28">
            <v>6.9479781583379996</v>
          </cell>
          <cell r="D28">
            <v>7.8323704989696701</v>
          </cell>
        </row>
        <row r="29">
          <cell r="A29" t="str">
            <v/>
          </cell>
          <cell r="B29" t="str">
            <v>DIC</v>
          </cell>
          <cell r="C29">
            <v>10.882964877614</v>
          </cell>
          <cell r="D29">
            <v>8.3117144822576705</v>
          </cell>
        </row>
        <row r="30">
          <cell r="A30" t="str">
            <v>2015</v>
          </cell>
          <cell r="B30" t="str">
            <v>ENE</v>
          </cell>
          <cell r="C30">
            <v>10.522353631873999</v>
          </cell>
          <cell r="D30">
            <v>8.6985784556861692</v>
          </cell>
        </row>
        <row r="31">
          <cell r="A31" t="str">
            <v/>
          </cell>
          <cell r="B31" t="str">
            <v>FEB</v>
          </cell>
          <cell r="C31">
            <v>6.8294613243260001</v>
          </cell>
          <cell r="D31">
            <v>8.9763552504942492</v>
          </cell>
        </row>
        <row r="32">
          <cell r="A32" t="str">
            <v/>
          </cell>
          <cell r="B32" t="str">
            <v>MAR</v>
          </cell>
          <cell r="C32">
            <v>2.2955949410969998</v>
          </cell>
          <cell r="D32">
            <v>8.1433460569170801</v>
          </cell>
        </row>
        <row r="33">
          <cell r="A33" t="str">
            <v/>
          </cell>
          <cell r="B33" t="str">
            <v>ABR</v>
          </cell>
          <cell r="C33">
            <v>2.2102915007080002</v>
          </cell>
          <cell r="D33">
            <v>7.7578417002069999</v>
          </cell>
        </row>
        <row r="34">
          <cell r="A34" t="str">
            <v/>
          </cell>
          <cell r="B34" t="str">
            <v>MAY</v>
          </cell>
          <cell r="C34">
            <v>1.08153447249</v>
          </cell>
          <cell r="D34">
            <v>6.7352634544730803</v>
          </cell>
        </row>
        <row r="35">
          <cell r="A35" t="str">
            <v/>
          </cell>
          <cell r="B35" t="str">
            <v>JUN</v>
          </cell>
          <cell r="C35">
            <v>4.486276253192</v>
          </cell>
          <cell r="D35">
            <v>6.0750353599510003</v>
          </cell>
        </row>
        <row r="36">
          <cell r="A36" t="str">
            <v/>
          </cell>
          <cell r="B36" t="str">
            <v>JUL</v>
          </cell>
          <cell r="C36">
            <v>9.3557353572099995</v>
          </cell>
          <cell r="D36">
            <v>6.2373450742045797</v>
          </cell>
        </row>
        <row r="37">
          <cell r="A37" t="str">
            <v/>
          </cell>
          <cell r="B37" t="str">
            <v>AGO</v>
          </cell>
          <cell r="C37">
            <v>8.4389903747229997</v>
          </cell>
          <cell r="D37">
            <v>6.5593805723772496</v>
          </cell>
        </row>
        <row r="38">
          <cell r="A38" t="str">
            <v/>
          </cell>
          <cell r="B38" t="str">
            <v>SEP</v>
          </cell>
          <cell r="C38">
            <v>15.369957380264999</v>
          </cell>
          <cell r="D38">
            <v>7.0667453785615004</v>
          </cell>
        </row>
        <row r="39">
          <cell r="A39" t="str">
            <v/>
          </cell>
          <cell r="B39" t="str">
            <v>OCT</v>
          </cell>
          <cell r="C39">
            <v>1.5643768393640001</v>
          </cell>
          <cell r="D39">
            <v>6.6654595926000804</v>
          </cell>
        </row>
        <row r="40">
          <cell r="A40" t="str">
            <v/>
          </cell>
          <cell r="B40" t="str">
            <v>NOV</v>
          </cell>
          <cell r="C40">
            <v>2.518244742806</v>
          </cell>
          <cell r="D40">
            <v>6.2963151413057501</v>
          </cell>
        </row>
        <row r="41">
          <cell r="A41" t="str">
            <v/>
          </cell>
          <cell r="B41" t="str">
            <v>DIC</v>
          </cell>
          <cell r="C41">
            <v>4.1318829758750004</v>
          </cell>
          <cell r="D41">
            <v>5.7337249828274999</v>
          </cell>
        </row>
        <row r="42">
          <cell r="A42" t="str">
            <v>2016</v>
          </cell>
          <cell r="B42" t="str">
            <v>ENE</v>
          </cell>
          <cell r="C42">
            <v>3.016911278597</v>
          </cell>
          <cell r="D42">
            <v>5.1082714533877498</v>
          </cell>
        </row>
        <row r="43">
          <cell r="A43" t="str">
            <v/>
          </cell>
          <cell r="B43" t="str">
            <v>FEB</v>
          </cell>
          <cell r="C43">
            <v>6.0779656970540001</v>
          </cell>
          <cell r="D43">
            <v>5.0456468177817504</v>
          </cell>
        </row>
        <row r="44">
          <cell r="A44" t="str">
            <v/>
          </cell>
          <cell r="B44" t="str">
            <v>MAR</v>
          </cell>
          <cell r="C44">
            <v>3.3934349384989999</v>
          </cell>
          <cell r="D44">
            <v>5.1371334842319198</v>
          </cell>
        </row>
        <row r="45">
          <cell r="A45" t="str">
            <v/>
          </cell>
          <cell r="B45" t="str">
            <v>ABR</v>
          </cell>
          <cell r="C45">
            <v>6.6810881360629999</v>
          </cell>
          <cell r="D45">
            <v>5.5096998705114997</v>
          </cell>
        </row>
        <row r="46">
          <cell r="A46" t="str">
            <v/>
          </cell>
          <cell r="B46" t="str">
            <v>MAY</v>
          </cell>
          <cell r="C46">
            <v>2.518691813287</v>
          </cell>
          <cell r="D46">
            <v>5.6294629822445801</v>
          </cell>
        </row>
        <row r="47">
          <cell r="A47" t="str">
            <v/>
          </cell>
          <cell r="B47" t="str">
            <v>JUN</v>
          </cell>
          <cell r="C47">
            <v>2.1297099962120001</v>
          </cell>
          <cell r="D47">
            <v>5.4330824608295796</v>
          </cell>
        </row>
        <row r="48">
          <cell r="A48" t="str">
            <v/>
          </cell>
          <cell r="B48" t="str">
            <v>JUL</v>
          </cell>
          <cell r="C48">
            <v>-5.7957348821880004</v>
          </cell>
          <cell r="D48">
            <v>4.1704599408797502</v>
          </cell>
        </row>
        <row r="49">
          <cell r="A49" t="str">
            <v/>
          </cell>
          <cell r="B49" t="str">
            <v>AGO</v>
          </cell>
          <cell r="C49">
            <v>-2.1305005773599999</v>
          </cell>
          <cell r="D49">
            <v>3.2896690282061698</v>
          </cell>
        </row>
        <row r="50">
          <cell r="A50" t="str">
            <v/>
          </cell>
          <cell r="B50" t="str">
            <v>SEP</v>
          </cell>
          <cell r="C50">
            <v>-7.4851856153669996</v>
          </cell>
          <cell r="D50">
            <v>1.3850737785701699</v>
          </cell>
        </row>
        <row r="51">
          <cell r="A51" t="str">
            <v/>
          </cell>
          <cell r="B51" t="str">
            <v>OCT</v>
          </cell>
          <cell r="C51">
            <v>-2.9383237340030002</v>
          </cell>
          <cell r="D51">
            <v>1.00984873078958</v>
          </cell>
        </row>
        <row r="52">
          <cell r="A52" t="str">
            <v/>
          </cell>
          <cell r="B52" t="str">
            <v>NOV</v>
          </cell>
          <cell r="C52">
            <v>1.1275307399750001</v>
          </cell>
          <cell r="D52">
            <v>0.89395589722033297</v>
          </cell>
        </row>
        <row r="53">
          <cell r="A53" t="str">
            <v/>
          </cell>
          <cell r="B53" t="str">
            <v>DIC</v>
          </cell>
          <cell r="C53">
            <v>-1.8160535950409999</v>
          </cell>
          <cell r="D53">
            <v>0.39829451631066698</v>
          </cell>
        </row>
        <row r="54">
          <cell r="A54" t="str">
            <v>2017</v>
          </cell>
          <cell r="B54" t="str">
            <v>ENE</v>
          </cell>
          <cell r="C54">
            <v>-0.77438998171399998</v>
          </cell>
          <cell r="D54">
            <v>8.2352744618083396E-2</v>
          </cell>
        </row>
        <row r="55">
          <cell r="A55" t="str">
            <v/>
          </cell>
          <cell r="B55" t="str">
            <v>FEB</v>
          </cell>
          <cell r="C55">
            <v>0.57645909783299998</v>
          </cell>
          <cell r="D55">
            <v>-0.37610613865033299</v>
          </cell>
        </row>
        <row r="56">
          <cell r="A56" t="str">
            <v/>
          </cell>
          <cell r="B56" t="str">
            <v>MAR</v>
          </cell>
          <cell r="C56">
            <v>7.4113404349150001</v>
          </cell>
          <cell r="D56">
            <v>-4.1280680615666601E-2</v>
          </cell>
        </row>
        <row r="57">
          <cell r="A57" t="str">
            <v/>
          </cell>
          <cell r="B57" t="str">
            <v>ABR</v>
          </cell>
          <cell r="C57">
            <v>-4.8564801395519996</v>
          </cell>
          <cell r="D57">
            <v>-1.0027447035835799</v>
          </cell>
        </row>
        <row r="58">
          <cell r="A58" t="str">
            <v/>
          </cell>
          <cell r="B58" t="str">
            <v>MAY</v>
          </cell>
          <cell r="C58">
            <v>1.4883591899269999</v>
          </cell>
          <cell r="D58">
            <v>-1.08860575553025</v>
          </cell>
        </row>
        <row r="59">
          <cell r="A59" t="str">
            <v/>
          </cell>
          <cell r="B59" t="str">
            <v>JUN</v>
          </cell>
          <cell r="C59">
            <v>3.6545095616090002</v>
          </cell>
          <cell r="D59">
            <v>-0.96153912508049999</v>
          </cell>
        </row>
        <row r="60">
          <cell r="A60" t="str">
            <v/>
          </cell>
          <cell r="B60" t="str">
            <v>JUL</v>
          </cell>
          <cell r="C60">
            <v>2.2381733570729998</v>
          </cell>
          <cell r="D60">
            <v>-0.29204677180874999</v>
          </cell>
        </row>
        <row r="61">
          <cell r="A61" t="str">
            <v/>
          </cell>
          <cell r="B61" t="str">
            <v>AGO</v>
          </cell>
          <cell r="C61">
            <v>2.987568219296</v>
          </cell>
          <cell r="D61">
            <v>0.134458961245917</v>
          </cell>
        </row>
        <row r="62">
          <cell r="A62" t="str">
            <v/>
          </cell>
          <cell r="B62" t="str">
            <v>SEP</v>
          </cell>
          <cell r="C62">
            <v>3.1095238950950002</v>
          </cell>
          <cell r="D62">
            <v>1.0173514204510801</v>
          </cell>
        </row>
        <row r="63">
          <cell r="A63" t="str">
            <v/>
          </cell>
          <cell r="B63" t="str">
            <v>OCT</v>
          </cell>
          <cell r="C63">
            <v>1.0733846568680001</v>
          </cell>
          <cell r="D63">
            <v>1.35166045302367</v>
          </cell>
        </row>
        <row r="64">
          <cell r="A64" t="str">
            <v/>
          </cell>
          <cell r="B64" t="str">
            <v>NOV</v>
          </cell>
          <cell r="C64">
            <v>0.30859480690000002</v>
          </cell>
          <cell r="D64">
            <v>1.2834157919340801</v>
          </cell>
        </row>
        <row r="65">
          <cell r="A65" t="str">
            <v/>
          </cell>
          <cell r="B65" t="str">
            <v>DIC</v>
          </cell>
          <cell r="C65">
            <v>4.3358919625469996</v>
          </cell>
          <cell r="D65">
            <v>1.79607792173308</v>
          </cell>
        </row>
        <row r="66">
          <cell r="A66" t="str">
            <v>2018</v>
          </cell>
          <cell r="B66" t="str">
            <v>ENE</v>
          </cell>
          <cell r="C66">
            <v>4.2113058235030003</v>
          </cell>
          <cell r="D66">
            <v>2.2115525721678302</v>
          </cell>
        </row>
        <row r="67">
          <cell r="A67" t="str">
            <v/>
          </cell>
          <cell r="B67" t="str">
            <v>FEB</v>
          </cell>
          <cell r="C67">
            <v>1.093517180828</v>
          </cell>
          <cell r="D67">
            <v>2.2546407457507498</v>
          </cell>
        </row>
        <row r="68">
          <cell r="A68" t="str">
            <v/>
          </cell>
          <cell r="B68" t="str">
            <v>MAR</v>
          </cell>
          <cell r="C68">
            <v>-3.12526502955</v>
          </cell>
          <cell r="D68">
            <v>1.37659029037867</v>
          </cell>
        </row>
        <row r="69">
          <cell r="A69" t="str">
            <v/>
          </cell>
          <cell r="B69" t="str">
            <v>ABR</v>
          </cell>
          <cell r="C69">
            <v>4.9837324141470001</v>
          </cell>
          <cell r="D69">
            <v>2.19660800318692</v>
          </cell>
        </row>
        <row r="70">
          <cell r="A70" t="str">
            <v/>
          </cell>
          <cell r="B70" t="str">
            <v>MAY</v>
          </cell>
          <cell r="C70">
            <v>0.30355395408000002</v>
          </cell>
          <cell r="D70">
            <v>2.0978742335330001</v>
          </cell>
        </row>
        <row r="71">
          <cell r="A71" t="str">
            <v/>
          </cell>
          <cell r="B71" t="str">
            <v>JUN</v>
          </cell>
          <cell r="C71">
            <v>-2.7110672882040001</v>
          </cell>
          <cell r="D71">
            <v>1.56740949604858</v>
          </cell>
        </row>
        <row r="72">
          <cell r="A72" t="str">
            <v/>
          </cell>
          <cell r="B72" t="str">
            <v>JUL</v>
          </cell>
          <cell r="C72">
            <v>2.545150371663</v>
          </cell>
          <cell r="D72">
            <v>1.5929909139310801</v>
          </cell>
        </row>
        <row r="73">
          <cell r="A73" t="str">
            <v/>
          </cell>
          <cell r="B73" t="str">
            <v>AGO</v>
          </cell>
          <cell r="C73">
            <v>2.2152440704559999</v>
          </cell>
          <cell r="D73">
            <v>1.5286305681944199</v>
          </cell>
        </row>
        <row r="74">
          <cell r="A74" t="str">
            <v/>
          </cell>
          <cell r="B74" t="str">
            <v>SEP</v>
          </cell>
          <cell r="C74">
            <v>-2.6996477433320001</v>
          </cell>
          <cell r="D74">
            <v>1.0445329316588301</v>
          </cell>
        </row>
        <row r="75">
          <cell r="A75" t="str">
            <v/>
          </cell>
          <cell r="B75" t="str">
            <v>OCT</v>
          </cell>
          <cell r="C75">
            <v>4.2984500386170001</v>
          </cell>
          <cell r="D75">
            <v>1.31328838013792</v>
          </cell>
        </row>
        <row r="76">
          <cell r="A76" t="str">
            <v/>
          </cell>
          <cell r="B76" t="str">
            <v>NOV</v>
          </cell>
          <cell r="C76">
            <v>-1.6038682188960001</v>
          </cell>
          <cell r="D76">
            <v>1.15391646132158</v>
          </cell>
        </row>
        <row r="77">
          <cell r="A77" t="str">
            <v/>
          </cell>
          <cell r="B77" t="str">
            <v>DIC</v>
          </cell>
          <cell r="C77">
            <v>-4.472493206337</v>
          </cell>
          <cell r="D77">
            <v>0.419884363914583</v>
          </cell>
        </row>
        <row r="78">
          <cell r="A78" t="str">
            <v>2019</v>
          </cell>
          <cell r="B78" t="str">
            <v>ENE</v>
          </cell>
          <cell r="C78">
            <v>-0.22571777979400001</v>
          </cell>
          <cell r="D78">
            <v>5.0132396973166703E-2</v>
          </cell>
        </row>
        <row r="79">
          <cell r="A79" t="str">
            <v/>
          </cell>
          <cell r="B79" t="str">
            <v>FEB</v>
          </cell>
          <cell r="C79">
            <v>3.0686359347179999</v>
          </cell>
          <cell r="D79">
            <v>0.21472562646400001</v>
          </cell>
        </row>
        <row r="80">
          <cell r="A80" t="str">
            <v/>
          </cell>
          <cell r="B80" t="str">
            <v>MAR</v>
          </cell>
          <cell r="C80">
            <v>5.1433310183280003</v>
          </cell>
          <cell r="D80">
            <v>0.90377529712049998</v>
          </cell>
        </row>
        <row r="81">
          <cell r="A81" t="str">
            <v/>
          </cell>
          <cell r="B81" t="str">
            <v>ABR</v>
          </cell>
          <cell r="C81">
            <v>3.1262386821570001</v>
          </cell>
          <cell r="D81">
            <v>0.74898415278800001</v>
          </cell>
        </row>
        <row r="82">
          <cell r="A82" t="str">
            <v/>
          </cell>
          <cell r="B82" t="str">
            <v>MAY</v>
          </cell>
          <cell r="C82">
            <v>1.450374411041</v>
          </cell>
          <cell r="D82">
            <v>0.84455252420141702</v>
          </cell>
        </row>
        <row r="83">
          <cell r="A83" t="str">
            <v/>
          </cell>
          <cell r="B83" t="str">
            <v>JUN</v>
          </cell>
          <cell r="C83">
            <v>0.18458961131099999</v>
          </cell>
          <cell r="D83">
            <v>1.0858572658276699</v>
          </cell>
        </row>
        <row r="84">
          <cell r="A84" t="str">
            <v/>
          </cell>
          <cell r="B84" t="str">
            <v>JUL</v>
          </cell>
          <cell r="C84">
            <v>0.74735687415600005</v>
          </cell>
          <cell r="D84">
            <v>0.93604114103541702</v>
          </cell>
        </row>
        <row r="85">
          <cell r="A85" t="str">
            <v/>
          </cell>
          <cell r="B85" t="str">
            <v>AGO</v>
          </cell>
          <cell r="C85">
            <v>-0.63860460255700002</v>
          </cell>
          <cell r="D85">
            <v>0.69822041828433301</v>
          </cell>
        </row>
        <row r="86">
          <cell r="A86" t="str">
            <v/>
          </cell>
          <cell r="B86" t="str">
            <v>SEP</v>
          </cell>
          <cell r="C86">
            <v>-1.59475565555</v>
          </cell>
          <cell r="D86">
            <v>0.79029475893283296</v>
          </cell>
        </row>
        <row r="87">
          <cell r="A87" t="str">
            <v/>
          </cell>
          <cell r="B87" t="str">
            <v>OCT</v>
          </cell>
          <cell r="C87">
            <v>-4.22355246456</v>
          </cell>
          <cell r="D87">
            <v>8.0127883668083294E-2</v>
          </cell>
        </row>
        <row r="88">
          <cell r="A88" t="str">
            <v/>
          </cell>
          <cell r="B88" t="str">
            <v>NOV</v>
          </cell>
          <cell r="C88">
            <v>-1.6028607614679999</v>
          </cell>
          <cell r="D88">
            <v>8.0211838453750003E-2</v>
          </cell>
        </row>
        <row r="89">
          <cell r="A89" t="str">
            <v/>
          </cell>
          <cell r="B89" t="str">
            <v>DIC</v>
          </cell>
          <cell r="C89">
            <v>-3.719089053057</v>
          </cell>
          <cell r="D89">
            <v>0.14299551789375001</v>
          </cell>
        </row>
        <row r="90">
          <cell r="A90" t="str">
            <v>2020</v>
          </cell>
          <cell r="B90" t="str">
            <v>ENE</v>
          </cell>
          <cell r="C90">
            <v>-3.1600906437949998</v>
          </cell>
          <cell r="D90">
            <v>-0.101535554106333</v>
          </cell>
        </row>
        <row r="91">
          <cell r="A91" t="str">
            <v/>
          </cell>
          <cell r="B91" t="str">
            <v>FEB</v>
          </cell>
          <cell r="C91">
            <v>-7.1529809101320003</v>
          </cell>
          <cell r="D91">
            <v>-0.95333695784383299</v>
          </cell>
        </row>
        <row r="92">
          <cell r="A92" t="str">
            <v/>
          </cell>
          <cell r="B92" t="str">
            <v>MAR</v>
          </cell>
          <cell r="C92">
            <v>-9.1463930440589998</v>
          </cell>
          <cell r="D92">
            <v>-2.1441472963760799</v>
          </cell>
        </row>
        <row r="93">
          <cell r="A93" t="str">
            <v/>
          </cell>
          <cell r="B93" t="str">
            <v>ABR</v>
          </cell>
          <cell r="C93">
            <v>-31.111488117423999</v>
          </cell>
          <cell r="D93">
            <v>-4.9972911963411697</v>
          </cell>
        </row>
        <row r="94">
          <cell r="A94" t="str">
            <v/>
          </cell>
          <cell r="B94" t="str">
            <v>MAY</v>
          </cell>
          <cell r="C94">
            <v>-25.396358756956001</v>
          </cell>
          <cell r="D94">
            <v>-7.2345189603409201</v>
          </cell>
        </row>
        <row r="95">
          <cell r="A95" t="str">
            <v/>
          </cell>
          <cell r="B95" t="str">
            <v>JUN</v>
          </cell>
          <cell r="C95">
            <v>-11.064866734057</v>
          </cell>
          <cell r="D95">
            <v>-8.1719736557882499</v>
          </cell>
        </row>
        <row r="96">
          <cell r="A96" t="str">
            <v/>
          </cell>
          <cell r="B96" t="str">
            <v>JUL</v>
          </cell>
          <cell r="C96">
            <v>-11.744544302265</v>
          </cell>
          <cell r="D96">
            <v>-9.2129654204900007</v>
          </cell>
        </row>
        <row r="97">
          <cell r="A97" t="str">
            <v/>
          </cell>
          <cell r="B97" t="str">
            <v>AGO</v>
          </cell>
          <cell r="C97">
            <v>-11.514753159482</v>
          </cell>
          <cell r="D97">
            <v>-10.1193111335671</v>
          </cell>
        </row>
        <row r="98">
          <cell r="A98" t="str">
            <v/>
          </cell>
          <cell r="B98" t="str">
            <v>SEP</v>
          </cell>
          <cell r="C98">
            <v>-3.8142898133840002</v>
          </cell>
          <cell r="D98">
            <v>-10.304272313386599</v>
          </cell>
        </row>
        <row r="99">
          <cell r="A99" t="str">
            <v/>
          </cell>
          <cell r="B99" t="str">
            <v>OCT</v>
          </cell>
          <cell r="C99">
            <v>-5.082850693838</v>
          </cell>
          <cell r="D99">
            <v>-10.3758804991598</v>
          </cell>
        </row>
        <row r="100">
          <cell r="A100" t="str">
            <v/>
          </cell>
          <cell r="B100" t="str">
            <v>NOV</v>
          </cell>
          <cell r="C100">
            <v>-1.6340003861650001</v>
          </cell>
          <cell r="D100">
            <v>-10.378475467884501</v>
          </cell>
        </row>
        <row r="101">
          <cell r="A101" t="str">
            <v/>
          </cell>
          <cell r="B101" t="str">
            <v>DIC</v>
          </cell>
          <cell r="C101">
            <v>4.1948160755300004</v>
          </cell>
          <cell r="D101">
            <v>-9.7189833738355809</v>
          </cell>
        </row>
        <row r="102">
          <cell r="A102" t="str">
            <v>2021</v>
          </cell>
          <cell r="B102" t="str">
            <v>ENE</v>
          </cell>
          <cell r="C102">
            <v>-6.7727886463919997</v>
          </cell>
          <cell r="D102">
            <v>-10.020041540718699</v>
          </cell>
        </row>
        <row r="103">
          <cell r="A103" t="str">
            <v/>
          </cell>
          <cell r="B103" t="str">
            <v>FEB</v>
          </cell>
          <cell r="C103">
            <v>-2.7052058070929998</v>
          </cell>
          <cell r="D103">
            <v>-9.6493936154654207</v>
          </cell>
        </row>
        <row r="104">
          <cell r="A104" t="str">
            <v/>
          </cell>
          <cell r="B104" t="str">
            <v>MAR</v>
          </cell>
          <cell r="C104">
            <v>1.31943033927</v>
          </cell>
          <cell r="D104">
            <v>-8.7772416668546693</v>
          </cell>
        </row>
        <row r="105">
          <cell r="A105" t="str">
            <v/>
          </cell>
          <cell r="B105" t="str">
            <v>ABR</v>
          </cell>
          <cell r="C105">
            <v>31.179157227120999</v>
          </cell>
          <cell r="D105">
            <v>-3.5863545548092501</v>
          </cell>
        </row>
        <row r="106">
          <cell r="A106" t="str">
            <v/>
          </cell>
          <cell r="B106" t="str">
            <v>MAY</v>
          </cell>
          <cell r="C106">
            <v>19.750189033811999</v>
          </cell>
          <cell r="D106">
            <v>0.17585776108808299</v>
          </cell>
        </row>
        <row r="107">
          <cell r="A107" t="str">
            <v/>
          </cell>
          <cell r="B107" t="str">
            <v>JUN</v>
          </cell>
          <cell r="C107">
            <v>2.2420254465089999</v>
          </cell>
          <cell r="D107">
            <v>1.28476544280192</v>
          </cell>
        </row>
        <row r="108">
          <cell r="A108" t="str">
            <v/>
          </cell>
          <cell r="B108" t="str">
            <v>JUL</v>
          </cell>
          <cell r="C108">
            <v>7.1875194643059999</v>
          </cell>
          <cell r="D108">
            <v>2.8624374233494998</v>
          </cell>
        </row>
        <row r="109">
          <cell r="A109" t="str">
            <v/>
          </cell>
          <cell r="B109" t="str">
            <v>AGO</v>
          </cell>
          <cell r="C109">
            <v>5.0874989531450003</v>
          </cell>
          <cell r="D109">
            <v>4.2459584327350797</v>
          </cell>
        </row>
        <row r="110">
          <cell r="A110" t="str">
            <v/>
          </cell>
          <cell r="B110" t="str">
            <v>SEP</v>
          </cell>
          <cell r="C110">
            <v>4.2842580397E-2</v>
          </cell>
          <cell r="D110">
            <v>4.5673861322168303</v>
          </cell>
        </row>
        <row r="111">
          <cell r="A111" t="str">
            <v/>
          </cell>
          <cell r="B111" t="str">
            <v>OCT</v>
          </cell>
          <cell r="C111">
            <v>0.350496007986</v>
          </cell>
          <cell r="D111">
            <v>5.0201650240355002</v>
          </cell>
        </row>
        <row r="112">
          <cell r="A112" t="str">
            <v/>
          </cell>
          <cell r="B112" t="str">
            <v>NOV</v>
          </cell>
          <cell r="C112">
            <v>-0.945459076919</v>
          </cell>
          <cell r="D112">
            <v>5.0775434664726697</v>
          </cell>
        </row>
        <row r="113">
          <cell r="A113" t="str">
            <v/>
          </cell>
          <cell r="B113" t="str">
            <v>DIC</v>
          </cell>
          <cell r="C113">
            <v>-1.4313432886819999</v>
          </cell>
          <cell r="D113">
            <v>4.6086968527883299</v>
          </cell>
        </row>
        <row r="114">
          <cell r="A114" t="str">
            <v>2022</v>
          </cell>
          <cell r="B114" t="str">
            <v>ENE</v>
          </cell>
          <cell r="C114">
            <v>6.5286181589829999</v>
          </cell>
          <cell r="D114">
            <v>5.7171474199029202</v>
          </cell>
        </row>
      </sheetData>
      <sheetData sheetId="1">
        <row r="6">
          <cell r="A6" t="str">
            <v>Aguascalientes</v>
          </cell>
          <cell r="B6">
            <v>-11.306675659047</v>
          </cell>
        </row>
        <row r="7">
          <cell r="A7" t="str">
            <v>Baja California Sur</v>
          </cell>
          <cell r="B7">
            <v>-10.914521449143001</v>
          </cell>
        </row>
        <row r="8">
          <cell r="A8" t="str">
            <v>Colima</v>
          </cell>
          <cell r="B8">
            <v>-5.6884777255439998</v>
          </cell>
        </row>
        <row r="9">
          <cell r="A9" t="str">
            <v>Campeche</v>
          </cell>
          <cell r="B9">
            <v>-4.5757950780519998</v>
          </cell>
        </row>
        <row r="10">
          <cell r="A10" t="str">
            <v>Oaxaca</v>
          </cell>
          <cell r="B10">
            <v>-3.992255730263</v>
          </cell>
        </row>
        <row r="11">
          <cell r="A11" t="str">
            <v>Coahuila</v>
          </cell>
          <cell r="B11">
            <v>-3.87714052341</v>
          </cell>
        </row>
        <row r="12">
          <cell r="A12" t="str">
            <v>Puebla</v>
          </cell>
          <cell r="B12">
            <v>-3.093920010373</v>
          </cell>
        </row>
        <row r="13">
          <cell r="A13" t="str">
            <v>Veracruz</v>
          </cell>
          <cell r="B13">
            <v>-2.736217902615</v>
          </cell>
        </row>
        <row r="14">
          <cell r="A14" t="str">
            <v>Guanajuato</v>
          </cell>
          <cell r="B14">
            <v>-0.97460658517200005</v>
          </cell>
        </row>
        <row r="15">
          <cell r="A15" t="str">
            <v>Guerrero</v>
          </cell>
          <cell r="B15">
            <v>-0.90035662414499995</v>
          </cell>
        </row>
        <row r="16">
          <cell r="A16" t="str">
            <v>San Luis Potosí</v>
          </cell>
          <cell r="B16">
            <v>-0.860876958887</v>
          </cell>
        </row>
        <row r="17">
          <cell r="A17" t="str">
            <v>Ciudad de México</v>
          </cell>
          <cell r="B17">
            <v>-0.68647786604700001</v>
          </cell>
        </row>
        <row r="18">
          <cell r="A18" t="str">
            <v>Quintana Roo</v>
          </cell>
          <cell r="B18">
            <v>0.348871142967</v>
          </cell>
        </row>
        <row r="19">
          <cell r="A19" t="str">
            <v>Chihuahua</v>
          </cell>
          <cell r="B19">
            <v>0.69338339067499999</v>
          </cell>
        </row>
        <row r="20">
          <cell r="A20" t="str">
            <v>Durango</v>
          </cell>
          <cell r="B20">
            <v>0.98693767170900004</v>
          </cell>
        </row>
        <row r="21">
          <cell r="A21" t="str">
            <v>Querétaro</v>
          </cell>
          <cell r="B21">
            <v>1.4533803957589999</v>
          </cell>
        </row>
        <row r="22">
          <cell r="A22" t="str">
            <v>Baja California</v>
          </cell>
          <cell r="B22">
            <v>2.0449553245769998</v>
          </cell>
        </row>
        <row r="23">
          <cell r="A23" t="str">
            <v>Zacatecas</v>
          </cell>
          <cell r="B23">
            <v>2.2474034942599999</v>
          </cell>
        </row>
        <row r="24">
          <cell r="A24" t="str">
            <v>Tamaulipas</v>
          </cell>
          <cell r="B24">
            <v>2.9850787402379999</v>
          </cell>
        </row>
        <row r="25">
          <cell r="A25" t="str">
            <v>Nayarit</v>
          </cell>
          <cell r="B25">
            <v>4.088573986409</v>
          </cell>
        </row>
        <row r="26">
          <cell r="A26" t="str">
            <v>Nacional</v>
          </cell>
          <cell r="B26">
            <v>4.2564808530510003</v>
          </cell>
        </row>
        <row r="27">
          <cell r="A27" t="str">
            <v>Nuevo León</v>
          </cell>
          <cell r="B27">
            <v>4.4160701363710002</v>
          </cell>
        </row>
        <row r="28">
          <cell r="A28" t="str">
            <v>Tlaxcala</v>
          </cell>
          <cell r="B28">
            <v>4.7096413237499997</v>
          </cell>
        </row>
        <row r="29">
          <cell r="A29" t="str">
            <v>Estado de México</v>
          </cell>
          <cell r="B29">
            <v>4.7302079987400001</v>
          </cell>
        </row>
        <row r="30">
          <cell r="A30" t="str">
            <v>Michoacán</v>
          </cell>
          <cell r="B30">
            <v>5.1216618072770004</v>
          </cell>
        </row>
        <row r="31">
          <cell r="A31" t="str">
            <v>Jalisco</v>
          </cell>
          <cell r="B31">
            <v>6.5286181589829999</v>
          </cell>
        </row>
        <row r="32">
          <cell r="A32" t="str">
            <v>Chiapas</v>
          </cell>
          <cell r="B32">
            <v>7.2258321961699998</v>
          </cell>
        </row>
        <row r="33">
          <cell r="A33" t="str">
            <v>Sinaloa</v>
          </cell>
          <cell r="B33">
            <v>7.6559572067439996</v>
          </cell>
        </row>
        <row r="34">
          <cell r="A34" t="str">
            <v>Yucatán</v>
          </cell>
          <cell r="B34">
            <v>10.547625973054</v>
          </cell>
        </row>
        <row r="35">
          <cell r="A35" t="str">
            <v>Hidalgo</v>
          </cell>
          <cell r="B35">
            <v>17.632515130365999</v>
          </cell>
        </row>
        <row r="36">
          <cell r="A36" t="str">
            <v>Sonora</v>
          </cell>
          <cell r="B36">
            <v>18.65032483693</v>
          </cell>
        </row>
        <row r="37">
          <cell r="A37" t="str">
            <v>Morelos</v>
          </cell>
          <cell r="B37">
            <v>24.908758648496999</v>
          </cell>
        </row>
        <row r="38">
          <cell r="A38" t="str">
            <v>Tabasco</v>
          </cell>
          <cell r="B38">
            <v>32.769109665560002</v>
          </cell>
        </row>
      </sheetData>
      <sheetData sheetId="2">
        <row r="5">
          <cell r="C5" t="str">
            <v>Serie desestacionalizada</v>
          </cell>
          <cell r="D5" t="str">
            <v>Tendencia-ciclo</v>
          </cell>
        </row>
        <row r="6">
          <cell r="A6" t="str">
            <v>2013</v>
          </cell>
          <cell r="B6" t="str">
            <v>ENE</v>
          </cell>
          <cell r="C6">
            <v>94.639359220597996</v>
          </cell>
          <cell r="D6">
            <v>98.129173269687996</v>
          </cell>
        </row>
        <row r="7">
          <cell r="A7" t="str">
            <v/>
          </cell>
          <cell r="B7" t="str">
            <v>FEB</v>
          </cell>
          <cell r="C7">
            <v>99.428055443543002</v>
          </cell>
          <cell r="D7">
            <v>98.060077256110006</v>
          </cell>
        </row>
        <row r="8">
          <cell r="A8" t="str">
            <v/>
          </cell>
          <cell r="B8" t="str">
            <v>MAR</v>
          </cell>
          <cell r="C8">
            <v>97.555094192954996</v>
          </cell>
          <cell r="D8">
            <v>97.930083035582001</v>
          </cell>
        </row>
        <row r="9">
          <cell r="A9" t="str">
            <v/>
          </cell>
          <cell r="B9" t="str">
            <v>ABR</v>
          </cell>
          <cell r="C9">
            <v>98.180576068722999</v>
          </cell>
          <cell r="D9">
            <v>97.917763658354005</v>
          </cell>
        </row>
        <row r="10">
          <cell r="A10" t="str">
            <v/>
          </cell>
          <cell r="B10" t="str">
            <v>MAY</v>
          </cell>
          <cell r="C10">
            <v>97.009957088863999</v>
          </cell>
          <cell r="D10">
            <v>98.217213884277001</v>
          </cell>
        </row>
        <row r="11">
          <cell r="A11" t="str">
            <v/>
          </cell>
          <cell r="B11" t="str">
            <v>JUN</v>
          </cell>
          <cell r="C11">
            <v>98.192414715870996</v>
          </cell>
          <cell r="D11">
            <v>98.907191612255005</v>
          </cell>
        </row>
        <row r="12">
          <cell r="A12" t="str">
            <v/>
          </cell>
          <cell r="B12" t="str">
            <v>JUL</v>
          </cell>
          <cell r="C12">
            <v>99.991242745747002</v>
          </cell>
          <cell r="D12">
            <v>99.863475090628995</v>
          </cell>
        </row>
        <row r="13">
          <cell r="A13" t="str">
            <v/>
          </cell>
          <cell r="B13" t="str">
            <v>AGO</v>
          </cell>
          <cell r="C13">
            <v>102.90384250083</v>
          </cell>
          <cell r="D13">
            <v>100.917115065248</v>
          </cell>
        </row>
        <row r="14">
          <cell r="A14" t="str">
            <v/>
          </cell>
          <cell r="B14" t="str">
            <v>SEP</v>
          </cell>
          <cell r="C14">
            <v>100.97582700449701</v>
          </cell>
          <cell r="D14">
            <v>101.77568052637</v>
          </cell>
        </row>
        <row r="15">
          <cell r="A15" t="str">
            <v/>
          </cell>
          <cell r="B15" t="str">
            <v>OCT</v>
          </cell>
          <cell r="C15">
            <v>104.953400602968</v>
          </cell>
          <cell r="D15">
            <v>102.27618753050901</v>
          </cell>
        </row>
        <row r="16">
          <cell r="A16" t="str">
            <v/>
          </cell>
          <cell r="B16" t="str">
            <v>NOV</v>
          </cell>
          <cell r="C16">
            <v>102.360569019143</v>
          </cell>
          <cell r="D16">
            <v>102.52926931062299</v>
          </cell>
        </row>
        <row r="17">
          <cell r="A17" t="str">
            <v/>
          </cell>
          <cell r="B17" t="str">
            <v>DIC</v>
          </cell>
          <cell r="C17">
            <v>102.646879963579</v>
          </cell>
          <cell r="D17">
            <v>102.83078142838799</v>
          </cell>
        </row>
        <row r="18">
          <cell r="A18" t="str">
            <v>2014</v>
          </cell>
          <cell r="B18" t="str">
            <v>ENE</v>
          </cell>
          <cell r="C18">
            <v>100.157900012029</v>
          </cell>
          <cell r="D18">
            <v>103.569496250149</v>
          </cell>
        </row>
        <row r="19">
          <cell r="A19" t="str">
            <v/>
          </cell>
          <cell r="B19" t="str">
            <v>FEB</v>
          </cell>
          <cell r="C19">
            <v>102.93735542897799</v>
          </cell>
          <cell r="D19">
            <v>104.818181095214</v>
          </cell>
        </row>
        <row r="20">
          <cell r="A20" t="str">
            <v/>
          </cell>
          <cell r="B20" t="str">
            <v>MAR</v>
          </cell>
          <cell r="C20">
            <v>106.538549297442</v>
          </cell>
          <cell r="D20">
            <v>106.341726151472</v>
          </cell>
        </row>
        <row r="21">
          <cell r="A21" t="str">
            <v/>
          </cell>
          <cell r="B21" t="str">
            <v>ABR</v>
          </cell>
          <cell r="C21">
            <v>108.099358023077</v>
          </cell>
          <cell r="D21">
            <v>107.693645875093</v>
          </cell>
        </row>
        <row r="22">
          <cell r="A22" t="str">
            <v/>
          </cell>
          <cell r="B22" t="str">
            <v>MAY</v>
          </cell>
          <cell r="C22">
            <v>110.756982323887</v>
          </cell>
          <cell r="D22">
            <v>108.613900933918</v>
          </cell>
        </row>
        <row r="23">
          <cell r="A23" t="str">
            <v/>
          </cell>
          <cell r="B23" t="str">
            <v>JUN</v>
          </cell>
          <cell r="C23">
            <v>110.264172999281</v>
          </cell>
          <cell r="D23">
            <v>109.037892103999</v>
          </cell>
        </row>
        <row r="24">
          <cell r="A24" t="str">
            <v/>
          </cell>
          <cell r="B24" t="str">
            <v>JUL</v>
          </cell>
          <cell r="C24">
            <v>107.74105620466</v>
          </cell>
          <cell r="D24">
            <v>109.172381181166</v>
          </cell>
        </row>
        <row r="25">
          <cell r="A25" t="str">
            <v/>
          </cell>
          <cell r="B25" t="str">
            <v>AGO</v>
          </cell>
          <cell r="C25">
            <v>108.059754201488</v>
          </cell>
          <cell r="D25">
            <v>109.333049801557</v>
          </cell>
        </row>
        <row r="26">
          <cell r="A26" t="str">
            <v/>
          </cell>
          <cell r="B26" t="str">
            <v>SEP</v>
          </cell>
          <cell r="C26">
            <v>108.23312345407599</v>
          </cell>
          <cell r="D26">
            <v>109.735975819928</v>
          </cell>
        </row>
        <row r="27">
          <cell r="A27" t="str">
            <v/>
          </cell>
          <cell r="B27" t="str">
            <v>OCT</v>
          </cell>
          <cell r="C27">
            <v>111.911921331551</v>
          </cell>
          <cell r="D27">
            <v>110.35794881966901</v>
          </cell>
        </row>
        <row r="28">
          <cell r="A28" t="str">
            <v/>
          </cell>
          <cell r="B28" t="str">
            <v>NOV</v>
          </cell>
          <cell r="C28">
            <v>111.83534125446999</v>
          </cell>
          <cell r="D28">
            <v>110.897991645028</v>
          </cell>
        </row>
        <row r="29">
          <cell r="A29" t="str">
            <v/>
          </cell>
          <cell r="B29" t="str">
            <v>DIC</v>
          </cell>
          <cell r="C29">
            <v>111.26531339971901</v>
          </cell>
          <cell r="D29">
            <v>111.121085373608</v>
          </cell>
        </row>
        <row r="30">
          <cell r="A30" t="str">
            <v>2015</v>
          </cell>
          <cell r="B30" t="str">
            <v>ENE</v>
          </cell>
          <cell r="C30">
            <v>111.727263980884</v>
          </cell>
          <cell r="D30">
            <v>110.908897432231</v>
          </cell>
        </row>
        <row r="31">
          <cell r="A31" t="str">
            <v/>
          </cell>
          <cell r="B31" t="str">
            <v>FEB</v>
          </cell>
          <cell r="C31">
            <v>109.86056500235</v>
          </cell>
          <cell r="D31">
            <v>110.560539853525</v>
          </cell>
        </row>
        <row r="32">
          <cell r="A32" t="str">
            <v/>
          </cell>
          <cell r="B32" t="str">
            <v>MAR</v>
          </cell>
          <cell r="C32">
            <v>109.760867898276</v>
          </cell>
          <cell r="D32">
            <v>110.577593921491</v>
          </cell>
        </row>
        <row r="33">
          <cell r="A33" t="str">
            <v/>
          </cell>
          <cell r="B33" t="str">
            <v>ABR</v>
          </cell>
          <cell r="C33">
            <v>110.519045070903</v>
          </cell>
          <cell r="D33">
            <v>111.30221008433401</v>
          </cell>
        </row>
        <row r="34">
          <cell r="A34" t="str">
            <v/>
          </cell>
          <cell r="B34" t="str">
            <v>MAY</v>
          </cell>
          <cell r="C34">
            <v>112.555134505718</v>
          </cell>
          <cell r="D34">
            <v>112.68287723074801</v>
          </cell>
        </row>
        <row r="35">
          <cell r="A35" t="str">
            <v/>
          </cell>
          <cell r="B35" t="str">
            <v>JUN</v>
          </cell>
          <cell r="C35">
            <v>113.240594543323</v>
          </cell>
          <cell r="D35">
            <v>114.285398078621</v>
          </cell>
        </row>
        <row r="36">
          <cell r="A36" t="str">
            <v/>
          </cell>
          <cell r="B36" t="str">
            <v>JUL</v>
          </cell>
          <cell r="C36">
            <v>117.69822634856401</v>
          </cell>
          <cell r="D36">
            <v>115.687591410864</v>
          </cell>
        </row>
        <row r="37">
          <cell r="A37" t="str">
            <v/>
          </cell>
          <cell r="B37" t="str">
            <v>AGO</v>
          </cell>
          <cell r="C37">
            <v>117.633120623143</v>
          </cell>
          <cell r="D37">
            <v>116.561342450067</v>
          </cell>
        </row>
        <row r="38">
          <cell r="A38" t="str">
            <v/>
          </cell>
          <cell r="B38" t="str">
            <v>SEP</v>
          </cell>
          <cell r="C38">
            <v>123.06243252978</v>
          </cell>
          <cell r="D38">
            <v>116.85098567747001</v>
          </cell>
        </row>
        <row r="39">
          <cell r="A39" t="str">
            <v/>
          </cell>
          <cell r="B39" t="str">
            <v>OCT</v>
          </cell>
          <cell r="C39">
            <v>115.285506663462</v>
          </cell>
          <cell r="D39">
            <v>116.68925773679101</v>
          </cell>
        </row>
        <row r="40">
          <cell r="A40" t="str">
            <v/>
          </cell>
          <cell r="B40" t="str">
            <v>NOV</v>
          </cell>
          <cell r="C40">
            <v>115.59212837637401</v>
          </cell>
          <cell r="D40">
            <v>116.270792203959</v>
          </cell>
        </row>
        <row r="41">
          <cell r="A41" t="str">
            <v/>
          </cell>
          <cell r="B41" t="str">
            <v>DIC</v>
          </cell>
          <cell r="C41">
            <v>116.393346651446</v>
          </cell>
          <cell r="D41">
            <v>115.827014664665</v>
          </cell>
        </row>
        <row r="42">
          <cell r="A42" t="str">
            <v>2016</v>
          </cell>
          <cell r="B42" t="str">
            <v>ENE</v>
          </cell>
          <cell r="C42">
            <v>115.77657843582</v>
          </cell>
          <cell r="D42">
            <v>115.56709509612899</v>
          </cell>
        </row>
        <row r="43">
          <cell r="A43" t="str">
            <v/>
          </cell>
          <cell r="B43" t="str">
            <v>FEB</v>
          </cell>
          <cell r="C43">
            <v>116.1134724126</v>
          </cell>
          <cell r="D43">
            <v>115.50631652570399</v>
          </cell>
        </row>
        <row r="44">
          <cell r="A44" t="str">
            <v/>
          </cell>
          <cell r="B44" t="str">
            <v>MAR</v>
          </cell>
          <cell r="C44">
            <v>113.661472722459</v>
          </cell>
          <cell r="D44">
            <v>115.37706393575</v>
          </cell>
        </row>
        <row r="45">
          <cell r="A45" t="str">
            <v/>
          </cell>
          <cell r="B45" t="str">
            <v>ABR</v>
          </cell>
          <cell r="C45">
            <v>115.16537222676</v>
          </cell>
          <cell r="D45">
            <v>115.10009264779301</v>
          </cell>
        </row>
        <row r="46">
          <cell r="A46" t="str">
            <v/>
          </cell>
          <cell r="B46" t="str">
            <v>MAY</v>
          </cell>
          <cell r="C46">
            <v>115.913099153426</v>
          </cell>
          <cell r="D46">
            <v>114.700518768479</v>
          </cell>
        </row>
        <row r="47">
          <cell r="A47" t="str">
            <v/>
          </cell>
          <cell r="B47" t="str">
            <v>JUN</v>
          </cell>
          <cell r="C47">
            <v>115.47326235578799</v>
          </cell>
          <cell r="D47">
            <v>114.288954018493</v>
          </cell>
        </row>
        <row r="48">
          <cell r="A48" t="str">
            <v/>
          </cell>
          <cell r="B48" t="str">
            <v>JUL</v>
          </cell>
          <cell r="C48">
            <v>112.643676016443</v>
          </cell>
          <cell r="D48">
            <v>113.960261047926</v>
          </cell>
        </row>
        <row r="49">
          <cell r="A49" t="str">
            <v/>
          </cell>
          <cell r="B49" t="str">
            <v>AGO</v>
          </cell>
          <cell r="C49">
            <v>112.15220267820899</v>
          </cell>
          <cell r="D49">
            <v>113.776151381937</v>
          </cell>
        </row>
        <row r="50">
          <cell r="A50" t="str">
            <v/>
          </cell>
          <cell r="B50" t="str">
            <v>SEP</v>
          </cell>
          <cell r="C50">
            <v>115.106035275115</v>
          </cell>
          <cell r="D50">
            <v>113.78978022319799</v>
          </cell>
        </row>
        <row r="51">
          <cell r="A51" t="str">
            <v/>
          </cell>
          <cell r="B51" t="str">
            <v>OCT</v>
          </cell>
          <cell r="C51">
            <v>113.890040802267</v>
          </cell>
          <cell r="D51">
            <v>114.07990852579501</v>
          </cell>
        </row>
        <row r="52">
          <cell r="A52" t="str">
            <v/>
          </cell>
          <cell r="B52" t="str">
            <v>NOV</v>
          </cell>
          <cell r="C52">
            <v>114.749840249672</v>
          </cell>
          <cell r="D52">
            <v>114.61923428029699</v>
          </cell>
        </row>
        <row r="53">
          <cell r="A53" t="str">
            <v/>
          </cell>
          <cell r="B53" t="str">
            <v>DIC</v>
          </cell>
          <cell r="C53">
            <v>115.27154863707</v>
          </cell>
          <cell r="D53">
            <v>115.173355930553</v>
          </cell>
        </row>
        <row r="54">
          <cell r="A54" t="str">
            <v>2017</v>
          </cell>
          <cell r="B54" t="str">
            <v>ENE</v>
          </cell>
          <cell r="C54">
            <v>114.991278336626</v>
          </cell>
          <cell r="D54">
            <v>115.562710694983</v>
          </cell>
        </row>
        <row r="55">
          <cell r="A55" t="str">
            <v/>
          </cell>
          <cell r="B55" t="str">
            <v>FEB</v>
          </cell>
          <cell r="C55">
            <v>116.047574947992</v>
          </cell>
          <cell r="D55">
            <v>115.763827348758</v>
          </cell>
        </row>
        <row r="56">
          <cell r="A56" t="str">
            <v/>
          </cell>
          <cell r="B56" t="str">
            <v>MAR</v>
          </cell>
          <cell r="C56">
            <v>117.167938994715</v>
          </cell>
          <cell r="D56">
            <v>115.832389842502</v>
          </cell>
        </row>
        <row r="57">
          <cell r="A57" t="str">
            <v/>
          </cell>
          <cell r="B57" t="str">
            <v>ABR</v>
          </cell>
          <cell r="C57">
            <v>114.95758545042899</v>
          </cell>
          <cell r="D57">
            <v>115.86075692477</v>
          </cell>
        </row>
        <row r="58">
          <cell r="A58" t="str">
            <v/>
          </cell>
          <cell r="B58" t="str">
            <v>MAY</v>
          </cell>
          <cell r="C58">
            <v>115.401943003471</v>
          </cell>
          <cell r="D58">
            <v>115.868095989831</v>
          </cell>
        </row>
        <row r="59">
          <cell r="A59" t="str">
            <v/>
          </cell>
          <cell r="B59" t="str">
            <v>JUN</v>
          </cell>
          <cell r="C59">
            <v>120.56665086932399</v>
          </cell>
          <cell r="D59">
            <v>115.92597011058599</v>
          </cell>
        </row>
        <row r="60">
          <cell r="A60" t="str">
            <v/>
          </cell>
          <cell r="B60" t="str">
            <v>JUL</v>
          </cell>
          <cell r="C60">
            <v>115.99337270898801</v>
          </cell>
          <cell r="D60">
            <v>116.055553452358</v>
          </cell>
        </row>
        <row r="61">
          <cell r="A61" t="str">
            <v/>
          </cell>
          <cell r="B61" t="str">
            <v>AGO</v>
          </cell>
          <cell r="C61">
            <v>115.96258483513699</v>
          </cell>
          <cell r="D61">
            <v>116.265330021648</v>
          </cell>
        </row>
        <row r="62">
          <cell r="A62" t="str">
            <v/>
          </cell>
          <cell r="B62" t="str">
            <v>SEP</v>
          </cell>
          <cell r="C62">
            <v>117.77083340717699</v>
          </cell>
          <cell r="D62">
            <v>116.495496154617</v>
          </cell>
        </row>
        <row r="63">
          <cell r="A63" t="str">
            <v/>
          </cell>
          <cell r="B63" t="str">
            <v>OCT</v>
          </cell>
          <cell r="C63">
            <v>115.402748431186</v>
          </cell>
          <cell r="D63">
            <v>116.68710901193199</v>
          </cell>
        </row>
        <row r="64">
          <cell r="A64" t="str">
            <v/>
          </cell>
          <cell r="B64" t="str">
            <v>NOV</v>
          </cell>
          <cell r="C64">
            <v>116.677863717414</v>
          </cell>
          <cell r="D64">
            <v>116.81211671711399</v>
          </cell>
        </row>
        <row r="65">
          <cell r="A65" t="str">
            <v/>
          </cell>
          <cell r="B65" t="str">
            <v>DIC</v>
          </cell>
          <cell r="C65">
            <v>121.149778169944</v>
          </cell>
          <cell r="D65">
            <v>116.91301017751</v>
          </cell>
        </row>
        <row r="66">
          <cell r="A66" t="str">
            <v>2018</v>
          </cell>
          <cell r="B66" t="str">
            <v>ENE</v>
          </cell>
          <cell r="C66">
            <v>117.03225290342699</v>
          </cell>
          <cell r="D66">
            <v>116.93648021128401</v>
          </cell>
        </row>
        <row r="67">
          <cell r="A67" t="str">
            <v/>
          </cell>
          <cell r="B67" t="str">
            <v>FEB</v>
          </cell>
          <cell r="C67">
            <v>116.625881104756</v>
          </cell>
          <cell r="D67">
            <v>116.91672439880401</v>
          </cell>
        </row>
        <row r="68">
          <cell r="A68" t="str">
            <v/>
          </cell>
          <cell r="B68" t="str">
            <v>MAR</v>
          </cell>
          <cell r="C68">
            <v>117.663172704296</v>
          </cell>
          <cell r="D68">
            <v>116.963522689146</v>
          </cell>
        </row>
        <row r="69">
          <cell r="A69" t="str">
            <v/>
          </cell>
          <cell r="B69" t="str">
            <v>ABR</v>
          </cell>
          <cell r="C69">
            <v>116.408250005814</v>
          </cell>
          <cell r="D69">
            <v>117.078858328179</v>
          </cell>
        </row>
        <row r="70">
          <cell r="A70" t="str">
            <v/>
          </cell>
          <cell r="B70" t="str">
            <v>MAY</v>
          </cell>
          <cell r="C70">
            <v>116.879649906311</v>
          </cell>
          <cell r="D70">
            <v>117.27434909794199</v>
          </cell>
        </row>
        <row r="71">
          <cell r="A71" t="str">
            <v/>
          </cell>
          <cell r="B71" t="str">
            <v>JUN</v>
          </cell>
          <cell r="C71">
            <v>117.007528144293</v>
          </cell>
          <cell r="D71">
            <v>117.537875809754</v>
          </cell>
        </row>
        <row r="72">
          <cell r="A72" t="str">
            <v/>
          </cell>
          <cell r="B72" t="str">
            <v>JUL</v>
          </cell>
          <cell r="C72">
            <v>119.02124916719301</v>
          </cell>
          <cell r="D72">
            <v>117.707693644541</v>
          </cell>
        </row>
        <row r="73">
          <cell r="A73" t="str">
            <v/>
          </cell>
          <cell r="B73" t="str">
            <v>AGO</v>
          </cell>
          <cell r="C73">
            <v>118.08350900008099</v>
          </cell>
          <cell r="D73">
            <v>117.6233756319</v>
          </cell>
        </row>
        <row r="74">
          <cell r="A74" t="str">
            <v/>
          </cell>
          <cell r="B74" t="str">
            <v>SEP</v>
          </cell>
          <cell r="C74">
            <v>116.56957035119299</v>
          </cell>
          <cell r="D74">
            <v>117.325659599891</v>
          </cell>
        </row>
        <row r="75">
          <cell r="A75" t="str">
            <v/>
          </cell>
          <cell r="B75" t="str">
            <v>OCT</v>
          </cell>
          <cell r="C75">
            <v>118.178634998709</v>
          </cell>
          <cell r="D75">
            <v>116.962991304631</v>
          </cell>
        </row>
        <row r="76">
          <cell r="A76" t="str">
            <v/>
          </cell>
          <cell r="B76" t="str">
            <v>NOV</v>
          </cell>
          <cell r="C76">
            <v>115.814455792244</v>
          </cell>
          <cell r="D76">
            <v>116.83132347039199</v>
          </cell>
        </row>
        <row r="77">
          <cell r="A77" t="str">
            <v/>
          </cell>
          <cell r="B77" t="str">
            <v>DIC</v>
          </cell>
          <cell r="C77">
            <v>116.190269256514</v>
          </cell>
          <cell r="D77">
            <v>117.138866940253</v>
          </cell>
        </row>
        <row r="78">
          <cell r="A78" t="str">
            <v>2019</v>
          </cell>
          <cell r="B78" t="str">
            <v>ENE</v>
          </cell>
          <cell r="C78">
            <v>117.052126116205</v>
          </cell>
          <cell r="D78">
            <v>117.88532514742801</v>
          </cell>
        </row>
        <row r="79">
          <cell r="A79" t="str">
            <v/>
          </cell>
          <cell r="B79" t="str">
            <v>FEB</v>
          </cell>
          <cell r="C79">
            <v>119.804739327452</v>
          </cell>
          <cell r="D79">
            <v>118.81315671323</v>
          </cell>
        </row>
        <row r="80">
          <cell r="A80" t="str">
            <v/>
          </cell>
          <cell r="B80" t="str">
            <v>MAR</v>
          </cell>
          <cell r="C80">
            <v>119.68672058617901</v>
          </cell>
          <cell r="D80">
            <v>119.611105012485</v>
          </cell>
        </row>
        <row r="81">
          <cell r="A81" t="str">
            <v/>
          </cell>
          <cell r="B81" t="str">
            <v>ABR</v>
          </cell>
          <cell r="C81">
            <v>121.923479393031</v>
          </cell>
          <cell r="D81">
            <v>120.05228403827201</v>
          </cell>
        </row>
        <row r="82">
          <cell r="A82" t="str">
            <v/>
          </cell>
          <cell r="B82" t="str">
            <v>MAY</v>
          </cell>
          <cell r="C82">
            <v>118.81190778736899</v>
          </cell>
          <cell r="D82">
            <v>119.96554948726499</v>
          </cell>
        </row>
        <row r="83">
          <cell r="A83" t="str">
            <v/>
          </cell>
          <cell r="B83" t="str">
            <v>JUN</v>
          </cell>
          <cell r="C83">
            <v>119.66725775664101</v>
          </cell>
          <cell r="D83">
            <v>119.32237594322901</v>
          </cell>
        </row>
        <row r="84">
          <cell r="A84" t="str">
            <v/>
          </cell>
          <cell r="B84" t="str">
            <v>JUL</v>
          </cell>
          <cell r="C84">
            <v>117.673498077299</v>
          </cell>
          <cell r="D84">
            <v>118.264283081171</v>
          </cell>
        </row>
        <row r="85">
          <cell r="A85" t="str">
            <v/>
          </cell>
          <cell r="B85" t="str">
            <v>AGO</v>
          </cell>
          <cell r="C85">
            <v>118.236786362092</v>
          </cell>
          <cell r="D85">
            <v>116.976429850351</v>
          </cell>
        </row>
        <row r="86">
          <cell r="A86" t="str">
            <v/>
          </cell>
          <cell r="B86" t="str">
            <v>SEP</v>
          </cell>
          <cell r="C86">
            <v>115.21844125456001</v>
          </cell>
          <cell r="D86">
            <v>115.66542882204</v>
          </cell>
        </row>
        <row r="87">
          <cell r="A87" t="str">
            <v/>
          </cell>
          <cell r="B87" t="str">
            <v>OCT</v>
          </cell>
          <cell r="C87">
            <v>113.795383907065</v>
          </cell>
          <cell r="D87">
            <v>114.41991364590299</v>
          </cell>
        </row>
        <row r="88">
          <cell r="A88" t="str">
            <v/>
          </cell>
          <cell r="B88" t="str">
            <v>NOV</v>
          </cell>
          <cell r="C88">
            <v>113.324814530301</v>
          </cell>
          <cell r="D88">
            <v>113.287791452758</v>
          </cell>
        </row>
        <row r="89">
          <cell r="A89" t="str">
            <v/>
          </cell>
          <cell r="B89" t="str">
            <v>DIC</v>
          </cell>
          <cell r="C89">
            <v>111.396477887693</v>
          </cell>
          <cell r="D89">
            <v>112.25931316315599</v>
          </cell>
        </row>
        <row r="90">
          <cell r="A90" t="str">
            <v>2020</v>
          </cell>
          <cell r="B90" t="str">
            <v>ENE</v>
          </cell>
          <cell r="C90">
            <v>113.019211328629</v>
          </cell>
          <cell r="D90">
            <v>111.324967797054</v>
          </cell>
        </row>
        <row r="91">
          <cell r="A91" t="str">
            <v/>
          </cell>
          <cell r="B91" t="str">
            <v>FEB</v>
          </cell>
          <cell r="C91">
            <v>110.972205661972</v>
          </cell>
          <cell r="D91">
            <v>110.3256816265</v>
          </cell>
        </row>
        <row r="92">
          <cell r="A92" t="str">
            <v/>
          </cell>
          <cell r="B92" t="str">
            <v>MAR</v>
          </cell>
          <cell r="C92">
            <v>108.594638538773</v>
          </cell>
          <cell r="D92">
            <v>109.146645447504</v>
          </cell>
        </row>
        <row r="93">
          <cell r="A93" t="str">
            <v/>
          </cell>
          <cell r="B93" t="str">
            <v>ABR</v>
          </cell>
          <cell r="C93">
            <v>83.647458610357006</v>
          </cell>
          <cell r="D93">
            <v>107.833171192884</v>
          </cell>
        </row>
        <row r="94">
          <cell r="A94" t="str">
            <v/>
          </cell>
          <cell r="B94" t="str">
            <v>MAY</v>
          </cell>
          <cell r="C94">
            <v>90.281809235300997</v>
          </cell>
          <cell r="D94">
            <v>106.67662083061499</v>
          </cell>
        </row>
        <row r="95">
          <cell r="A95" t="str">
            <v/>
          </cell>
          <cell r="B95" t="str">
            <v>JUN</v>
          </cell>
          <cell r="C95">
            <v>105.382826839931</v>
          </cell>
          <cell r="D95">
            <v>105.970366254651</v>
          </cell>
        </row>
        <row r="96">
          <cell r="A96" t="str">
            <v/>
          </cell>
          <cell r="B96" t="str">
            <v>JUL</v>
          </cell>
          <cell r="C96">
            <v>104.406416450211</v>
          </cell>
          <cell r="D96">
            <v>105.908126215157</v>
          </cell>
        </row>
        <row r="97">
          <cell r="A97" t="str">
            <v/>
          </cell>
          <cell r="B97" t="str">
            <v>AGO</v>
          </cell>
          <cell r="C97">
            <v>105.636132157186</v>
          </cell>
          <cell r="D97">
            <v>106.51016815531899</v>
          </cell>
        </row>
        <row r="98">
          <cell r="A98" t="str">
            <v/>
          </cell>
          <cell r="B98" t="str">
            <v>SEP</v>
          </cell>
          <cell r="C98">
            <v>108.36358272845899</v>
          </cell>
          <cell r="D98">
            <v>107.473702873997</v>
          </cell>
        </row>
        <row r="99">
          <cell r="A99" t="str">
            <v/>
          </cell>
          <cell r="B99" t="str">
            <v>OCT</v>
          </cell>
          <cell r="C99">
            <v>109.00820545131199</v>
          </cell>
          <cell r="D99">
            <v>108.47870414460699</v>
          </cell>
        </row>
        <row r="100">
          <cell r="A100" t="str">
            <v/>
          </cell>
          <cell r="B100" t="str">
            <v>NOV</v>
          </cell>
          <cell r="C100">
            <v>113.41167482985399</v>
          </cell>
          <cell r="D100">
            <v>109.227729985567</v>
          </cell>
        </row>
        <row r="101">
          <cell r="A101" t="str">
            <v/>
          </cell>
          <cell r="B101" t="str">
            <v>DIC</v>
          </cell>
          <cell r="C101">
            <v>113.820155711867</v>
          </cell>
          <cell r="D101">
            <v>109.511947115032</v>
          </cell>
        </row>
        <row r="102">
          <cell r="A102" t="str">
            <v>2021</v>
          </cell>
          <cell r="B102" t="str">
            <v>ENE</v>
          </cell>
          <cell r="C102">
            <v>106.815523089686</v>
          </cell>
          <cell r="D102">
            <v>109.367825951841</v>
          </cell>
        </row>
        <row r="103">
          <cell r="A103" t="str">
            <v/>
          </cell>
          <cell r="B103" t="str">
            <v>FEB</v>
          </cell>
          <cell r="C103">
            <v>107.97231494904101</v>
          </cell>
          <cell r="D103">
            <v>109.033052274022</v>
          </cell>
        </row>
        <row r="104">
          <cell r="A104" t="str">
            <v/>
          </cell>
          <cell r="B104" t="str">
            <v>MAR</v>
          </cell>
          <cell r="C104">
            <v>109.36895288380499</v>
          </cell>
          <cell r="D104">
            <v>108.806519224178</v>
          </cell>
        </row>
        <row r="105">
          <cell r="A105" t="str">
            <v/>
          </cell>
          <cell r="B105" t="str">
            <v>ABR</v>
          </cell>
          <cell r="C105">
            <v>108.35326456396599</v>
          </cell>
          <cell r="D105">
            <v>108.82243009109099</v>
          </cell>
        </row>
        <row r="106">
          <cell r="A106" t="str">
            <v/>
          </cell>
          <cell r="B106" t="str">
            <v>MAY</v>
          </cell>
          <cell r="C106">
            <v>108.68664872306</v>
          </cell>
          <cell r="D106">
            <v>109.045935151452</v>
          </cell>
        </row>
        <row r="107">
          <cell r="A107" t="str">
            <v/>
          </cell>
          <cell r="B107" t="str">
            <v>JUN</v>
          </cell>
          <cell r="C107">
            <v>106.950895159851</v>
          </cell>
          <cell r="D107">
            <v>109.369045666441</v>
          </cell>
        </row>
        <row r="108">
          <cell r="A108" t="str">
            <v/>
          </cell>
          <cell r="B108" t="str">
            <v>JUL</v>
          </cell>
          <cell r="C108">
            <v>113.071403942434</v>
          </cell>
          <cell r="D108">
            <v>109.69576936017</v>
          </cell>
        </row>
        <row r="109">
          <cell r="A109" t="str">
            <v/>
          </cell>
          <cell r="B109" t="str">
            <v>AGO</v>
          </cell>
          <cell r="C109">
            <v>110.79637449630199</v>
          </cell>
          <cell r="D109">
            <v>109.97448333592401</v>
          </cell>
        </row>
        <row r="110">
          <cell r="A110" t="str">
            <v/>
          </cell>
          <cell r="B110" t="str">
            <v>SEP</v>
          </cell>
          <cell r="C110">
            <v>109.48645972879901</v>
          </cell>
          <cell r="D110">
            <v>110.216874002173</v>
          </cell>
        </row>
        <row r="111">
          <cell r="A111" t="str">
            <v/>
          </cell>
          <cell r="B111" t="str">
            <v>OCT</v>
          </cell>
          <cell r="C111">
            <v>110.179379079641</v>
          </cell>
          <cell r="D111">
            <v>110.48041430649801</v>
          </cell>
        </row>
        <row r="112">
          <cell r="A112" t="str">
            <v/>
          </cell>
          <cell r="B112" t="str">
            <v>NOV</v>
          </cell>
          <cell r="C112">
            <v>110.501282276136</v>
          </cell>
          <cell r="D112">
            <v>110.763326442851</v>
          </cell>
        </row>
        <row r="113">
          <cell r="A113" t="str">
            <v/>
          </cell>
          <cell r="B113" t="str">
            <v>DIC</v>
          </cell>
          <cell r="C113">
            <v>111.803372255799</v>
          </cell>
          <cell r="D113">
            <v>111.108969425627</v>
          </cell>
        </row>
        <row r="114">
          <cell r="A114" t="str">
            <v>2022</v>
          </cell>
          <cell r="B114" t="str">
            <v>ENE</v>
          </cell>
          <cell r="C114">
            <v>114.249612086051</v>
          </cell>
          <cell r="D114">
            <v>111.453492259833</v>
          </cell>
        </row>
      </sheetData>
      <sheetData sheetId="3">
        <row r="6">
          <cell r="A6" t="str">
            <v>Baja California Sur</v>
          </cell>
          <cell r="B6">
            <v>-10.913479391388</v>
          </cell>
        </row>
        <row r="7">
          <cell r="A7" t="str">
            <v>Aguascalientes</v>
          </cell>
          <cell r="B7">
            <v>-10.478790147465</v>
          </cell>
        </row>
        <row r="8">
          <cell r="A8" t="str">
            <v>Colima</v>
          </cell>
          <cell r="B8">
            <v>-5.4742684578110001</v>
          </cell>
        </row>
        <row r="9">
          <cell r="A9" t="str">
            <v>Campeche</v>
          </cell>
          <cell r="B9">
            <v>-4.5865643809919998</v>
          </cell>
        </row>
        <row r="10">
          <cell r="A10" t="str">
            <v>Oaxaca</v>
          </cell>
          <cell r="B10">
            <v>-4.5146956403220004</v>
          </cell>
        </row>
        <row r="11">
          <cell r="A11" t="str">
            <v>Puebla</v>
          </cell>
          <cell r="B11">
            <v>-3.7155743747119998</v>
          </cell>
        </row>
        <row r="12">
          <cell r="A12" t="str">
            <v>Coahuila</v>
          </cell>
          <cell r="B12">
            <v>-3.4222284144350001</v>
          </cell>
        </row>
        <row r="13">
          <cell r="A13" t="str">
            <v>Guanajuato</v>
          </cell>
          <cell r="B13">
            <v>-1.475675152837</v>
          </cell>
        </row>
        <row r="14">
          <cell r="A14" t="str">
            <v>Guerrero</v>
          </cell>
          <cell r="B14">
            <v>-1.408456028936</v>
          </cell>
        </row>
        <row r="15">
          <cell r="A15" t="str">
            <v>San Luis Potosí</v>
          </cell>
          <cell r="B15">
            <v>-1.344813548214</v>
          </cell>
        </row>
        <row r="16">
          <cell r="A16" t="str">
            <v>Veracruz</v>
          </cell>
          <cell r="B16">
            <v>-1.025414770429</v>
          </cell>
        </row>
        <row r="17">
          <cell r="A17" t="str">
            <v>Ciudad de México</v>
          </cell>
          <cell r="B17">
            <v>-0.71755565418099998</v>
          </cell>
        </row>
        <row r="18">
          <cell r="A18" t="str">
            <v>Quintana Roo</v>
          </cell>
          <cell r="B18">
            <v>0.34834443254300002</v>
          </cell>
        </row>
        <row r="19">
          <cell r="A19" t="str">
            <v>Chihuahua</v>
          </cell>
          <cell r="B19">
            <v>0.55146259778899998</v>
          </cell>
        </row>
        <row r="20">
          <cell r="A20" t="str">
            <v>Durango</v>
          </cell>
          <cell r="B20">
            <v>1.1374505918510001</v>
          </cell>
        </row>
        <row r="21">
          <cell r="A21" t="str">
            <v>Querétaro</v>
          </cell>
          <cell r="B21">
            <v>1.5253015079429999</v>
          </cell>
        </row>
        <row r="22">
          <cell r="A22" t="str">
            <v>Zacatecas</v>
          </cell>
          <cell r="B22">
            <v>1.6189640450330001</v>
          </cell>
        </row>
        <row r="23">
          <cell r="A23" t="str">
            <v>Baja California</v>
          </cell>
          <cell r="B23">
            <v>2.343109426931</v>
          </cell>
        </row>
        <row r="24">
          <cell r="A24" t="str">
            <v>Tamaulipas</v>
          </cell>
          <cell r="B24">
            <v>2.7314066406399999</v>
          </cell>
        </row>
        <row r="25">
          <cell r="A25" t="str">
            <v>Nayarit</v>
          </cell>
          <cell r="B25">
            <v>3.5919776455950001</v>
          </cell>
        </row>
        <row r="26">
          <cell r="A26" t="str">
            <v>Nacional</v>
          </cell>
          <cell r="B26">
            <v>4.2680074212459997</v>
          </cell>
        </row>
        <row r="27">
          <cell r="A27" t="str">
            <v>Tlaxcala</v>
          </cell>
          <cell r="B27">
            <v>4.7581405116850002</v>
          </cell>
        </row>
        <row r="28">
          <cell r="A28" t="str">
            <v>Michoacán</v>
          </cell>
          <cell r="B28">
            <v>5.1211736879989997</v>
          </cell>
        </row>
        <row r="29">
          <cell r="A29" t="str">
            <v>Estado de México</v>
          </cell>
          <cell r="B29">
            <v>5.7946970190710001</v>
          </cell>
        </row>
        <row r="30">
          <cell r="A30" t="str">
            <v>Nuevo León</v>
          </cell>
          <cell r="B30">
            <v>6.1134224742279999</v>
          </cell>
        </row>
        <row r="31">
          <cell r="A31" t="str">
            <v>Jalisco</v>
          </cell>
          <cell r="B31">
            <v>6.9597459070839998</v>
          </cell>
        </row>
        <row r="32">
          <cell r="A32" t="str">
            <v>Chiapas</v>
          </cell>
          <cell r="B32">
            <v>7.2715081844640004</v>
          </cell>
        </row>
        <row r="33">
          <cell r="A33" t="str">
            <v>Sinaloa</v>
          </cell>
          <cell r="B33">
            <v>8.9840119276350006</v>
          </cell>
        </row>
        <row r="34">
          <cell r="A34" t="str">
            <v>Yucatán</v>
          </cell>
          <cell r="B34">
            <v>10.644703443673</v>
          </cell>
        </row>
        <row r="35">
          <cell r="A35" t="str">
            <v>Hidalgo</v>
          </cell>
          <cell r="B35">
            <v>17.111014142605999</v>
          </cell>
        </row>
        <row r="36">
          <cell r="A36" t="str">
            <v>Sonora</v>
          </cell>
          <cell r="B36">
            <v>18.859097635283</v>
          </cell>
        </row>
        <row r="37">
          <cell r="A37" t="str">
            <v>Morelos</v>
          </cell>
          <cell r="B37">
            <v>26.069455024591999</v>
          </cell>
        </row>
        <row r="38">
          <cell r="A38" t="str">
            <v>Tabasco</v>
          </cell>
          <cell r="B38">
            <v>32.266603040345998</v>
          </cell>
        </row>
      </sheetData>
      <sheetData sheetId="4">
        <row r="6">
          <cell r="A6" t="str">
            <v>Colima</v>
          </cell>
          <cell r="B6">
            <v>-7.7380180363119999</v>
          </cell>
        </row>
        <row r="7">
          <cell r="A7" t="str">
            <v>Morelos</v>
          </cell>
          <cell r="B7">
            <v>-5.7000069020630004</v>
          </cell>
        </row>
        <row r="8">
          <cell r="A8" t="str">
            <v>Veracruz</v>
          </cell>
          <cell r="B8">
            <v>-4.9453527063380003</v>
          </cell>
        </row>
        <row r="9">
          <cell r="A9" t="str">
            <v>Estado de México</v>
          </cell>
          <cell r="B9">
            <v>-4.1914659260849998</v>
          </cell>
        </row>
        <row r="10">
          <cell r="A10" t="str">
            <v>San Luis Potosí</v>
          </cell>
          <cell r="B10">
            <v>-4.1642096812169997</v>
          </cell>
        </row>
        <row r="11">
          <cell r="A11" t="str">
            <v>Durango</v>
          </cell>
          <cell r="B11">
            <v>-3.3511543105629999</v>
          </cell>
        </row>
        <row r="12">
          <cell r="A12" t="str">
            <v>Baja California Sur</v>
          </cell>
          <cell r="B12">
            <v>-2.4585377949490002</v>
          </cell>
        </row>
        <row r="13">
          <cell r="A13" t="str">
            <v>Ciudad de México</v>
          </cell>
          <cell r="B13">
            <v>-2.355991068807</v>
          </cell>
        </row>
        <row r="14">
          <cell r="A14" t="str">
            <v>Querétaro</v>
          </cell>
          <cell r="B14">
            <v>-1.4396161710869999</v>
          </cell>
        </row>
        <row r="15">
          <cell r="A15" t="str">
            <v>Baja California</v>
          </cell>
          <cell r="B15">
            <v>-1.0240520022699999</v>
          </cell>
        </row>
        <row r="16">
          <cell r="A16" t="str">
            <v>Tlaxcala</v>
          </cell>
          <cell r="B16">
            <v>-0.78227370195000001</v>
          </cell>
        </row>
        <row r="17">
          <cell r="A17" t="str">
            <v>Coahuila</v>
          </cell>
          <cell r="B17">
            <v>-0.288851821944</v>
          </cell>
        </row>
        <row r="18">
          <cell r="A18" t="str">
            <v>Nuevo León</v>
          </cell>
          <cell r="B18">
            <v>-0.27842415079100002</v>
          </cell>
        </row>
        <row r="19">
          <cell r="A19" t="str">
            <v>Michoacán</v>
          </cell>
          <cell r="B19">
            <v>-0.25586261478599998</v>
          </cell>
        </row>
        <row r="20">
          <cell r="A20" t="str">
            <v>Puebla</v>
          </cell>
          <cell r="B20">
            <v>0.41884080675399998</v>
          </cell>
        </row>
        <row r="21">
          <cell r="A21" t="str">
            <v>Zacatecas</v>
          </cell>
          <cell r="B21">
            <v>0.746716118333</v>
          </cell>
        </row>
        <row r="22">
          <cell r="A22" t="str">
            <v>Guanajuato</v>
          </cell>
          <cell r="B22">
            <v>0.79239925978699999</v>
          </cell>
        </row>
        <row r="23">
          <cell r="A23" t="str">
            <v>Guerrero</v>
          </cell>
          <cell r="B23">
            <v>1.2471784808240001</v>
          </cell>
        </row>
        <row r="24">
          <cell r="A24" t="str">
            <v>Nacional</v>
          </cell>
          <cell r="B24">
            <v>1.3284766831749999</v>
          </cell>
        </row>
        <row r="25">
          <cell r="A25" t="str">
            <v>Jalisco</v>
          </cell>
          <cell r="B25">
            <v>2.1879839408200001</v>
          </cell>
        </row>
        <row r="26">
          <cell r="A26" t="str">
            <v>Tamaulipas</v>
          </cell>
          <cell r="B26">
            <v>2.378319276219</v>
          </cell>
        </row>
        <row r="27">
          <cell r="A27" t="str">
            <v>Sinaloa</v>
          </cell>
          <cell r="B27">
            <v>3.820168891727</v>
          </cell>
        </row>
        <row r="28">
          <cell r="A28" t="str">
            <v>Tabasco</v>
          </cell>
          <cell r="B28">
            <v>4.1674296772670001</v>
          </cell>
        </row>
        <row r="29">
          <cell r="A29" t="str">
            <v>Aguascalientes</v>
          </cell>
          <cell r="B29">
            <v>4.2969881142209996</v>
          </cell>
        </row>
        <row r="30">
          <cell r="A30" t="str">
            <v>Campeche</v>
          </cell>
          <cell r="B30">
            <v>4.4733382393700003</v>
          </cell>
        </row>
        <row r="31">
          <cell r="A31" t="str">
            <v>Hidalgo</v>
          </cell>
          <cell r="B31">
            <v>4.8569966653919998</v>
          </cell>
        </row>
        <row r="32">
          <cell r="A32" t="str">
            <v>Chihuahua</v>
          </cell>
          <cell r="B32">
            <v>5.6073401833779997</v>
          </cell>
        </row>
        <row r="33">
          <cell r="A33" t="str">
            <v>Oaxaca</v>
          </cell>
          <cell r="B33">
            <v>6.57507479558</v>
          </cell>
        </row>
        <row r="34">
          <cell r="A34" t="str">
            <v>Nayarit</v>
          </cell>
          <cell r="B34">
            <v>9.5386679538500001</v>
          </cell>
        </row>
        <row r="35">
          <cell r="A35" t="str">
            <v>Sonora</v>
          </cell>
          <cell r="B35">
            <v>10.380337954175999</v>
          </cell>
        </row>
        <row r="36">
          <cell r="A36" t="str">
            <v>Yucatán</v>
          </cell>
          <cell r="B36">
            <v>10.782199359104</v>
          </cell>
        </row>
        <row r="37">
          <cell r="A37" t="str">
            <v>Chiapas</v>
          </cell>
          <cell r="B37">
            <v>10.863688298959</v>
          </cell>
        </row>
        <row r="38">
          <cell r="A38" t="str">
            <v>Quintana Roo</v>
          </cell>
          <cell r="B38">
            <v>12.728357084562999</v>
          </cell>
        </row>
      </sheetData>
      <sheetData sheetId="5">
        <row r="6">
          <cell r="A6" t="str">
            <v>Actividades secundarias</v>
          </cell>
          <cell r="B6">
            <v>6.5286181589829999</v>
          </cell>
        </row>
        <row r="7">
          <cell r="A7" t="str">
            <v>Industria de la construcción</v>
          </cell>
          <cell r="B7">
            <v>-1.438165335443</v>
          </cell>
        </row>
        <row r="8">
          <cell r="A8" t="str">
            <v>Industrias manufactureras</v>
          </cell>
          <cell r="B8">
            <v>9.6811094183800002</v>
          </cell>
        </row>
        <row r="9">
          <cell r="A9" t="str">
            <v>Minería</v>
          </cell>
          <cell r="B9">
            <v>8.6165662249520008</v>
          </cell>
        </row>
        <row r="10">
          <cell r="A10" t="str">
            <v>Servicios Públicos</v>
          </cell>
          <cell r="B10">
            <v>0.84010559279399999</v>
          </cell>
        </row>
      </sheetData>
      <sheetData sheetId="6">
        <row r="5">
          <cell r="C5" t="str">
            <v>Variación</v>
          </cell>
          <cell r="D5" t="str">
            <v>Variación promedio</v>
          </cell>
        </row>
        <row r="6">
          <cell r="A6" t="str">
            <v>2013</v>
          </cell>
          <cell r="B6" t="str">
            <v>ENE</v>
          </cell>
          <cell r="C6">
            <v>-6.3022593456699996</v>
          </cell>
          <cell r="D6">
            <v>1.27914102888225</v>
          </cell>
        </row>
        <row r="7">
          <cell r="A7" t="str">
            <v/>
          </cell>
          <cell r="B7" t="str">
            <v>FEB</v>
          </cell>
          <cell r="C7">
            <v>10.538025484884001</v>
          </cell>
          <cell r="D7">
            <v>1.8883810368980001</v>
          </cell>
        </row>
        <row r="8">
          <cell r="A8" t="str">
            <v/>
          </cell>
          <cell r="B8" t="str">
            <v>MAR</v>
          </cell>
          <cell r="C8">
            <v>0.336737964562</v>
          </cell>
          <cell r="D8">
            <v>0.97285140963608296</v>
          </cell>
        </row>
        <row r="9">
          <cell r="A9" t="str">
            <v/>
          </cell>
          <cell r="B9" t="str">
            <v>ABR</v>
          </cell>
          <cell r="C9">
            <v>5.5331543964980003</v>
          </cell>
          <cell r="D9">
            <v>1.7783902006732499</v>
          </cell>
        </row>
        <row r="10">
          <cell r="A10" t="str">
            <v/>
          </cell>
          <cell r="B10" t="str">
            <v>MAY</v>
          </cell>
          <cell r="C10">
            <v>4.2374431814889997</v>
          </cell>
          <cell r="D10">
            <v>1.78446416539333</v>
          </cell>
        </row>
        <row r="11">
          <cell r="A11" t="str">
            <v/>
          </cell>
          <cell r="B11" t="str">
            <v>JUN</v>
          </cell>
          <cell r="C11">
            <v>-0.23706972320700001</v>
          </cell>
          <cell r="D11">
            <v>1.92319216182875</v>
          </cell>
        </row>
        <row r="12">
          <cell r="A12" t="str">
            <v/>
          </cell>
          <cell r="B12" t="str">
            <v>JUL</v>
          </cell>
          <cell r="C12">
            <v>-11.130424565076</v>
          </cell>
          <cell r="D12">
            <v>0.25394295694941699</v>
          </cell>
        </row>
        <row r="13">
          <cell r="A13" t="str">
            <v/>
          </cell>
          <cell r="B13" t="str">
            <v>AGO</v>
          </cell>
          <cell r="C13">
            <v>-4.2002765151409998</v>
          </cell>
          <cell r="D13">
            <v>-0.78037614191933302</v>
          </cell>
        </row>
        <row r="14">
          <cell r="A14" t="str">
            <v/>
          </cell>
          <cell r="B14" t="str">
            <v>SEP</v>
          </cell>
          <cell r="C14">
            <v>-7.455934591049</v>
          </cell>
          <cell r="D14">
            <v>-2.0497853375591699</v>
          </cell>
        </row>
        <row r="15">
          <cell r="A15" t="str">
            <v/>
          </cell>
          <cell r="B15" t="str">
            <v>OCT</v>
          </cell>
          <cell r="C15">
            <v>2.970955861652</v>
          </cell>
          <cell r="D15">
            <v>-1.44491455535858</v>
          </cell>
        </row>
        <row r="16">
          <cell r="A16" t="str">
            <v/>
          </cell>
          <cell r="B16" t="str">
            <v>NOV</v>
          </cell>
          <cell r="C16">
            <v>-4.2102726011760003</v>
          </cell>
          <cell r="D16">
            <v>-1.21289803867825</v>
          </cell>
        </row>
        <row r="17">
          <cell r="A17" t="str">
            <v/>
          </cell>
          <cell r="B17" t="str">
            <v>DIC</v>
          </cell>
          <cell r="C17">
            <v>0.23205293930699999</v>
          </cell>
          <cell r="D17">
            <v>-0.80732229274391698</v>
          </cell>
        </row>
        <row r="18">
          <cell r="A18" t="str">
            <v>2014</v>
          </cell>
          <cell r="B18" t="str">
            <v>ENE</v>
          </cell>
          <cell r="C18">
            <v>-10.173036657461999</v>
          </cell>
          <cell r="D18">
            <v>-1.1298870687265801</v>
          </cell>
        </row>
        <row r="19">
          <cell r="A19" t="str">
            <v/>
          </cell>
          <cell r="B19" t="str">
            <v>FEB</v>
          </cell>
          <cell r="C19">
            <v>-10.982208557331001</v>
          </cell>
          <cell r="D19">
            <v>-2.9232399055778302</v>
          </cell>
        </row>
        <row r="20">
          <cell r="A20" t="str">
            <v/>
          </cell>
          <cell r="B20" t="str">
            <v>MAR</v>
          </cell>
          <cell r="C20">
            <v>1.1767631023459999</v>
          </cell>
          <cell r="D20">
            <v>-2.8532378107624998</v>
          </cell>
        </row>
        <row r="21">
          <cell r="A21" t="str">
            <v/>
          </cell>
          <cell r="B21" t="str">
            <v>ABR</v>
          </cell>
          <cell r="C21">
            <v>-0.93684027920400004</v>
          </cell>
          <cell r="D21">
            <v>-3.39240403373767</v>
          </cell>
        </row>
        <row r="22">
          <cell r="A22" t="str">
            <v/>
          </cell>
          <cell r="B22" t="str">
            <v>MAY</v>
          </cell>
          <cell r="C22">
            <v>1.2744691154029999</v>
          </cell>
          <cell r="D22">
            <v>-3.63931853924483</v>
          </cell>
        </row>
        <row r="23">
          <cell r="A23" t="str">
            <v/>
          </cell>
          <cell r="B23" t="str">
            <v>JUN</v>
          </cell>
          <cell r="C23">
            <v>7.2398024987339999</v>
          </cell>
          <cell r="D23">
            <v>-3.0162458540830799</v>
          </cell>
        </row>
        <row r="24">
          <cell r="A24" t="str">
            <v/>
          </cell>
          <cell r="B24" t="str">
            <v>JUL</v>
          </cell>
          <cell r="C24">
            <v>-4.3936109293690002</v>
          </cell>
          <cell r="D24">
            <v>-2.4548447177741699</v>
          </cell>
        </row>
        <row r="25">
          <cell r="A25" t="str">
            <v/>
          </cell>
          <cell r="B25" t="str">
            <v>AGO</v>
          </cell>
          <cell r="C25">
            <v>-3.5339076205829998</v>
          </cell>
          <cell r="D25">
            <v>-2.3993139765609999</v>
          </cell>
        </row>
        <row r="26">
          <cell r="A26" t="str">
            <v/>
          </cell>
          <cell r="B26" t="str">
            <v>SEP</v>
          </cell>
          <cell r="C26">
            <v>-7.5048164080240003</v>
          </cell>
          <cell r="D26">
            <v>-2.4033874613089199</v>
          </cell>
        </row>
        <row r="27">
          <cell r="A27" t="str">
            <v/>
          </cell>
          <cell r="B27" t="str">
            <v>OCT</v>
          </cell>
          <cell r="C27">
            <v>-2.249335657709</v>
          </cell>
          <cell r="D27">
            <v>-2.838411754589</v>
          </cell>
        </row>
        <row r="28">
          <cell r="A28" t="str">
            <v/>
          </cell>
          <cell r="B28" t="str">
            <v>NOV</v>
          </cell>
          <cell r="C28">
            <v>-5.028757516322</v>
          </cell>
          <cell r="D28">
            <v>-2.90661883085117</v>
          </cell>
        </row>
        <row r="29">
          <cell r="A29" t="str">
            <v/>
          </cell>
          <cell r="B29" t="str">
            <v>DIC</v>
          </cell>
          <cell r="C29">
            <v>-1.9372700778430001</v>
          </cell>
          <cell r="D29">
            <v>-3.0873957489469999</v>
          </cell>
        </row>
        <row r="30">
          <cell r="A30" t="str">
            <v>2015</v>
          </cell>
          <cell r="B30" t="str">
            <v>ENE</v>
          </cell>
          <cell r="C30">
            <v>3.1234970899509999</v>
          </cell>
          <cell r="D30">
            <v>-1.9793512699959199</v>
          </cell>
        </row>
        <row r="31">
          <cell r="A31" t="str">
            <v/>
          </cell>
          <cell r="B31" t="str">
            <v>FEB</v>
          </cell>
          <cell r="C31">
            <v>-8.6088338379560003</v>
          </cell>
          <cell r="D31">
            <v>-1.78157004338133</v>
          </cell>
        </row>
        <row r="32">
          <cell r="A32" t="str">
            <v/>
          </cell>
          <cell r="B32" t="str">
            <v>MAR</v>
          </cell>
          <cell r="C32">
            <v>-8.604123371459</v>
          </cell>
          <cell r="D32">
            <v>-2.5966439161984201</v>
          </cell>
        </row>
        <row r="33">
          <cell r="A33" t="str">
            <v/>
          </cell>
          <cell r="B33" t="str">
            <v>ABR</v>
          </cell>
          <cell r="C33">
            <v>-1.6018992648670001</v>
          </cell>
          <cell r="D33">
            <v>-2.652065498337</v>
          </cell>
        </row>
        <row r="34">
          <cell r="A34" t="str">
            <v/>
          </cell>
          <cell r="B34" t="str">
            <v>MAY</v>
          </cell>
          <cell r="C34">
            <v>2.0173818769620002</v>
          </cell>
          <cell r="D34">
            <v>-2.59015610154042</v>
          </cell>
        </row>
        <row r="35">
          <cell r="A35" t="str">
            <v/>
          </cell>
          <cell r="B35" t="str">
            <v>JUN</v>
          </cell>
          <cell r="C35">
            <v>7.7312439966930002</v>
          </cell>
          <cell r="D35">
            <v>-2.54920264337717</v>
          </cell>
        </row>
        <row r="36">
          <cell r="A36" t="str">
            <v/>
          </cell>
          <cell r="B36" t="str">
            <v>JUL</v>
          </cell>
          <cell r="C36">
            <v>25.750833692846999</v>
          </cell>
          <cell r="D36">
            <v>-3.7165591525833402E-2</v>
          </cell>
        </row>
        <row r="37">
          <cell r="A37" t="str">
            <v/>
          </cell>
          <cell r="B37" t="str">
            <v>AGO</v>
          </cell>
          <cell r="C37">
            <v>26.009984233531</v>
          </cell>
          <cell r="D37">
            <v>2.4248253963169999</v>
          </cell>
        </row>
        <row r="38">
          <cell r="A38" t="str">
            <v/>
          </cell>
          <cell r="B38" t="str">
            <v>SEP</v>
          </cell>
          <cell r="C38">
            <v>62.375335129741003</v>
          </cell>
          <cell r="D38">
            <v>8.2481713577974194</v>
          </cell>
        </row>
        <row r="39">
          <cell r="A39" t="str">
            <v/>
          </cell>
          <cell r="B39" t="str">
            <v>OCT</v>
          </cell>
          <cell r="C39">
            <v>2.6399697433060001</v>
          </cell>
          <cell r="D39">
            <v>8.6556134745486695</v>
          </cell>
        </row>
        <row r="40">
          <cell r="A40" t="str">
            <v/>
          </cell>
          <cell r="B40" t="str">
            <v>NOV</v>
          </cell>
          <cell r="C40">
            <v>7.6906984453540002</v>
          </cell>
          <cell r="D40">
            <v>9.7155681380216699</v>
          </cell>
        </row>
        <row r="41">
          <cell r="A41" t="str">
            <v/>
          </cell>
          <cell r="B41" t="str">
            <v>DIC</v>
          </cell>
          <cell r="C41">
            <v>7.3752186752390001</v>
          </cell>
          <cell r="D41">
            <v>10.491608867445199</v>
          </cell>
        </row>
        <row r="42">
          <cell r="A42" t="str">
            <v>2016</v>
          </cell>
          <cell r="B42" t="str">
            <v>ENE</v>
          </cell>
          <cell r="C42">
            <v>20.865200602205999</v>
          </cell>
          <cell r="D42">
            <v>11.9700841601331</v>
          </cell>
        </row>
        <row r="43">
          <cell r="A43" t="str">
            <v/>
          </cell>
          <cell r="B43" t="str">
            <v>FEB</v>
          </cell>
          <cell r="C43">
            <v>22.573289430488</v>
          </cell>
          <cell r="D43">
            <v>14.568594432503399</v>
          </cell>
        </row>
        <row r="44">
          <cell r="A44" t="str">
            <v/>
          </cell>
          <cell r="B44" t="str">
            <v>MAR</v>
          </cell>
          <cell r="C44">
            <v>14.561354392959</v>
          </cell>
          <cell r="D44">
            <v>16.499050912871599</v>
          </cell>
        </row>
        <row r="45">
          <cell r="A45" t="str">
            <v/>
          </cell>
          <cell r="B45" t="str">
            <v>ABR</v>
          </cell>
          <cell r="C45">
            <v>10.613085057448</v>
          </cell>
          <cell r="D45">
            <v>17.516966273064501</v>
          </cell>
        </row>
        <row r="46">
          <cell r="A46" t="str">
            <v/>
          </cell>
          <cell r="B46" t="str">
            <v>MAY</v>
          </cell>
          <cell r="C46">
            <v>6.0756685275970002</v>
          </cell>
          <cell r="D46">
            <v>17.855156827284102</v>
          </cell>
        </row>
        <row r="47">
          <cell r="A47" t="str">
            <v/>
          </cell>
          <cell r="B47" t="str">
            <v>JUN</v>
          </cell>
          <cell r="C47">
            <v>1.461901207485</v>
          </cell>
          <cell r="D47">
            <v>17.3327115948501</v>
          </cell>
        </row>
        <row r="48">
          <cell r="A48" t="str">
            <v/>
          </cell>
          <cell r="B48" t="str">
            <v>JUL</v>
          </cell>
          <cell r="C48">
            <v>-16.542617649343999</v>
          </cell>
          <cell r="D48">
            <v>13.808257316334201</v>
          </cell>
        </row>
        <row r="49">
          <cell r="A49" t="str">
            <v/>
          </cell>
          <cell r="B49" t="str">
            <v>AGO</v>
          </cell>
          <cell r="C49">
            <v>-13.804575771832001</v>
          </cell>
          <cell r="D49">
            <v>10.490377315887301</v>
          </cell>
        </row>
        <row r="50">
          <cell r="A50" t="str">
            <v/>
          </cell>
          <cell r="B50" t="str">
            <v>SEP</v>
          </cell>
          <cell r="C50">
            <v>-21.918210082236001</v>
          </cell>
          <cell r="D50">
            <v>3.4659152148891699</v>
          </cell>
        </row>
        <row r="51">
          <cell r="A51" t="str">
            <v/>
          </cell>
          <cell r="B51" t="str">
            <v>OCT</v>
          </cell>
          <cell r="C51">
            <v>2.8981166753480001</v>
          </cell>
          <cell r="D51">
            <v>3.4874274592260002</v>
          </cell>
        </row>
        <row r="52">
          <cell r="A52" t="str">
            <v/>
          </cell>
          <cell r="B52" t="str">
            <v>NOV</v>
          </cell>
          <cell r="C52">
            <v>14.532959366836</v>
          </cell>
          <cell r="D52">
            <v>4.0576158693495001</v>
          </cell>
        </row>
        <row r="53">
          <cell r="A53" t="str">
            <v/>
          </cell>
          <cell r="B53" t="str">
            <v>DIC</v>
          </cell>
          <cell r="C53">
            <v>2.3083258233319999</v>
          </cell>
          <cell r="D53">
            <v>3.6353747983572502</v>
          </cell>
        </row>
        <row r="54">
          <cell r="A54" t="str">
            <v>2017</v>
          </cell>
          <cell r="B54" t="str">
            <v>ENE</v>
          </cell>
          <cell r="C54">
            <v>4.4556629480780003</v>
          </cell>
          <cell r="D54">
            <v>2.2679133271799201</v>
          </cell>
        </row>
        <row r="55">
          <cell r="A55" t="str">
            <v/>
          </cell>
          <cell r="B55" t="str">
            <v>FEB</v>
          </cell>
          <cell r="C55">
            <v>5.443033897886</v>
          </cell>
          <cell r="D55">
            <v>0.84039203279641705</v>
          </cell>
        </row>
        <row r="56">
          <cell r="A56" t="str">
            <v/>
          </cell>
          <cell r="B56" t="str">
            <v>MAR</v>
          </cell>
          <cell r="C56">
            <v>9.4889810549860005</v>
          </cell>
          <cell r="D56">
            <v>0.41769425463199999</v>
          </cell>
        </row>
        <row r="57">
          <cell r="A57" t="str">
            <v/>
          </cell>
          <cell r="B57" t="str">
            <v>ABR</v>
          </cell>
          <cell r="C57">
            <v>-7.2734984687899997</v>
          </cell>
          <cell r="D57">
            <v>-1.0728543725544999</v>
          </cell>
        </row>
        <row r="58">
          <cell r="A58" t="str">
            <v/>
          </cell>
          <cell r="B58" t="str">
            <v>MAY</v>
          </cell>
          <cell r="C58">
            <v>-5.6592876688120004</v>
          </cell>
          <cell r="D58">
            <v>-2.05076738892192</v>
          </cell>
        </row>
        <row r="59">
          <cell r="A59" t="str">
            <v/>
          </cell>
          <cell r="B59" t="str">
            <v>JUN</v>
          </cell>
          <cell r="C59">
            <v>-0.85445492744899998</v>
          </cell>
          <cell r="D59">
            <v>-2.2437970668330798</v>
          </cell>
        </row>
        <row r="60">
          <cell r="A60" t="str">
            <v/>
          </cell>
          <cell r="B60" t="str">
            <v>JUL</v>
          </cell>
          <cell r="C60">
            <v>4.9373816107839996</v>
          </cell>
          <cell r="D60">
            <v>-0.45379712848908299</v>
          </cell>
        </row>
        <row r="61">
          <cell r="A61" t="str">
            <v/>
          </cell>
          <cell r="B61" t="str">
            <v>AGO</v>
          </cell>
          <cell r="C61">
            <v>4.4659976813100002</v>
          </cell>
          <cell r="D61">
            <v>1.06875065927275</v>
          </cell>
        </row>
        <row r="62">
          <cell r="A62" t="str">
            <v/>
          </cell>
          <cell r="B62" t="str">
            <v>SEP</v>
          </cell>
          <cell r="C62">
            <v>11.113491723771</v>
          </cell>
          <cell r="D62">
            <v>3.8213924764399998</v>
          </cell>
        </row>
        <row r="63">
          <cell r="A63" t="str">
            <v/>
          </cell>
          <cell r="B63" t="str">
            <v>OCT</v>
          </cell>
          <cell r="C63">
            <v>1.1145010936540001</v>
          </cell>
          <cell r="D63">
            <v>3.6727578446321698</v>
          </cell>
        </row>
        <row r="64">
          <cell r="A64" t="str">
            <v/>
          </cell>
          <cell r="B64" t="str">
            <v>NOV</v>
          </cell>
          <cell r="C64">
            <v>-2.0544051781329999</v>
          </cell>
          <cell r="D64">
            <v>2.29047746588475</v>
          </cell>
        </row>
        <row r="65">
          <cell r="A65" t="str">
            <v/>
          </cell>
          <cell r="B65" t="str">
            <v>DIC</v>
          </cell>
          <cell r="C65">
            <v>10.603552792512</v>
          </cell>
          <cell r="D65">
            <v>2.9817463799830799</v>
          </cell>
        </row>
        <row r="66">
          <cell r="A66" t="str">
            <v>2018</v>
          </cell>
          <cell r="B66" t="str">
            <v>ENE</v>
          </cell>
          <cell r="C66">
            <v>0.59139930489699999</v>
          </cell>
          <cell r="D66">
            <v>2.6597244097180002</v>
          </cell>
        </row>
        <row r="67">
          <cell r="A67" t="str">
            <v/>
          </cell>
          <cell r="B67" t="str">
            <v>FEB</v>
          </cell>
          <cell r="C67">
            <v>-5.8367425892489999</v>
          </cell>
          <cell r="D67">
            <v>1.71974303579008</v>
          </cell>
        </row>
        <row r="68">
          <cell r="A68" t="str">
            <v/>
          </cell>
          <cell r="B68" t="str">
            <v>MAR</v>
          </cell>
          <cell r="C68">
            <v>-8.7219458976249999</v>
          </cell>
          <cell r="D68">
            <v>0.20216578973916699</v>
          </cell>
        </row>
        <row r="69">
          <cell r="A69" t="str">
            <v/>
          </cell>
          <cell r="B69" t="str">
            <v>ABR</v>
          </cell>
          <cell r="C69">
            <v>-3.8896428506379999</v>
          </cell>
          <cell r="D69">
            <v>0.48415375791850002</v>
          </cell>
        </row>
        <row r="70">
          <cell r="A70" t="str">
            <v/>
          </cell>
          <cell r="B70" t="str">
            <v>MAY</v>
          </cell>
          <cell r="C70">
            <v>-5.457130569666</v>
          </cell>
          <cell r="D70">
            <v>0.50100018284733305</v>
          </cell>
        </row>
        <row r="71">
          <cell r="A71" t="str">
            <v/>
          </cell>
          <cell r="B71" t="str">
            <v>JUN</v>
          </cell>
          <cell r="C71">
            <v>-16.237443886767998</v>
          </cell>
          <cell r="D71">
            <v>-0.78091556376258298</v>
          </cell>
        </row>
        <row r="72">
          <cell r="A72" t="str">
            <v/>
          </cell>
          <cell r="B72" t="str">
            <v>JUL</v>
          </cell>
          <cell r="C72">
            <v>0.69123723774699997</v>
          </cell>
          <cell r="D72">
            <v>-1.1347609281823301</v>
          </cell>
        </row>
        <row r="73">
          <cell r="A73" t="str">
            <v/>
          </cell>
          <cell r="B73" t="str">
            <v>AGO</v>
          </cell>
          <cell r="C73">
            <v>-2.6712296671739999</v>
          </cell>
          <cell r="D73">
            <v>-1.7295298738893301</v>
          </cell>
        </row>
        <row r="74">
          <cell r="A74" t="str">
            <v/>
          </cell>
          <cell r="B74" t="str">
            <v>SEP</v>
          </cell>
          <cell r="C74">
            <v>-14.080333497866</v>
          </cell>
          <cell r="D74">
            <v>-3.8290153090257499</v>
          </cell>
        </row>
        <row r="75">
          <cell r="A75" t="str">
            <v/>
          </cell>
          <cell r="B75" t="str">
            <v>OCT</v>
          </cell>
          <cell r="C75">
            <v>2.6599553466399999</v>
          </cell>
          <cell r="D75">
            <v>-3.7002274546102498</v>
          </cell>
        </row>
        <row r="76">
          <cell r="A76" t="str">
            <v/>
          </cell>
          <cell r="B76" t="str">
            <v>NOV</v>
          </cell>
          <cell r="C76">
            <v>-9.5760476717320007</v>
          </cell>
          <cell r="D76">
            <v>-4.3270309957434998</v>
          </cell>
        </row>
        <row r="77">
          <cell r="A77" t="str">
            <v/>
          </cell>
          <cell r="B77" t="str">
            <v>DIC</v>
          </cell>
          <cell r="C77">
            <v>2.858708258854</v>
          </cell>
          <cell r="D77">
            <v>-4.9724347068816703</v>
          </cell>
        </row>
        <row r="78">
          <cell r="A78" t="str">
            <v>2019</v>
          </cell>
          <cell r="B78" t="str">
            <v>ENE</v>
          </cell>
          <cell r="C78">
            <v>12.408162900060001</v>
          </cell>
          <cell r="D78">
            <v>-3.9877044072847498</v>
          </cell>
        </row>
        <row r="79">
          <cell r="A79" t="str">
            <v/>
          </cell>
          <cell r="B79" t="str">
            <v>FEB</v>
          </cell>
          <cell r="C79">
            <v>13.709210822385</v>
          </cell>
          <cell r="D79">
            <v>-2.3588749563152498</v>
          </cell>
        </row>
        <row r="80">
          <cell r="A80" t="str">
            <v/>
          </cell>
          <cell r="B80" t="str">
            <v>MAR</v>
          </cell>
          <cell r="C80">
            <v>5.8774850290999998</v>
          </cell>
          <cell r="D80">
            <v>-1.1422557124215</v>
          </cell>
        </row>
        <row r="81">
          <cell r="A81" t="str">
            <v/>
          </cell>
          <cell r="B81" t="str">
            <v>ABR</v>
          </cell>
          <cell r="C81">
            <v>7.6328341162589997</v>
          </cell>
          <cell r="D81">
            <v>-0.182049298513417</v>
          </cell>
        </row>
        <row r="82">
          <cell r="A82" t="str">
            <v/>
          </cell>
          <cell r="B82" t="str">
            <v>MAY</v>
          </cell>
          <cell r="C82">
            <v>-8.1496822324260005</v>
          </cell>
          <cell r="D82">
            <v>-0.40642860374341699</v>
          </cell>
        </row>
        <row r="83">
          <cell r="A83" t="str">
            <v/>
          </cell>
          <cell r="B83" t="str">
            <v>JUN</v>
          </cell>
          <cell r="C83">
            <v>-0.84341686591300002</v>
          </cell>
          <cell r="D83">
            <v>0.87640698132783301</v>
          </cell>
        </row>
        <row r="84">
          <cell r="A84" t="str">
            <v/>
          </cell>
          <cell r="B84" t="str">
            <v>JUL</v>
          </cell>
          <cell r="C84">
            <v>-5.4913190720139999</v>
          </cell>
          <cell r="D84">
            <v>0.36119395551441702</v>
          </cell>
        </row>
        <row r="85">
          <cell r="A85" t="str">
            <v/>
          </cell>
          <cell r="B85" t="str">
            <v>AGO</v>
          </cell>
          <cell r="C85">
            <v>-5.9838092142089998</v>
          </cell>
          <cell r="D85">
            <v>8.5145659928166501E-2</v>
          </cell>
        </row>
        <row r="86">
          <cell r="A86" t="str">
            <v/>
          </cell>
          <cell r="B86" t="str">
            <v>SEP</v>
          </cell>
          <cell r="C86">
            <v>-15.652063401582</v>
          </cell>
          <cell r="D86">
            <v>-4.5831832048166703E-2</v>
          </cell>
        </row>
        <row r="87">
          <cell r="A87" t="str">
            <v/>
          </cell>
          <cell r="B87" t="str">
            <v>OCT</v>
          </cell>
          <cell r="C87">
            <v>-20.112978266955</v>
          </cell>
          <cell r="D87">
            <v>-1.9435762998477499</v>
          </cell>
        </row>
        <row r="88">
          <cell r="A88" t="str">
            <v/>
          </cell>
          <cell r="B88" t="str">
            <v>NOV</v>
          </cell>
          <cell r="C88">
            <v>-15.435597813892</v>
          </cell>
          <cell r="D88">
            <v>-2.4318721450277501</v>
          </cell>
        </row>
        <row r="89">
          <cell r="A89" t="str">
            <v/>
          </cell>
          <cell r="B89" t="str">
            <v>DIC</v>
          </cell>
          <cell r="C89">
            <v>-27.436791273665001</v>
          </cell>
          <cell r="D89">
            <v>-4.9564971060709997</v>
          </cell>
        </row>
        <row r="90">
          <cell r="A90" t="str">
            <v>2020</v>
          </cell>
          <cell r="B90" t="str">
            <v>ENE</v>
          </cell>
          <cell r="C90">
            <v>-30.987016969464001</v>
          </cell>
          <cell r="D90">
            <v>-8.5727620951979997</v>
          </cell>
        </row>
        <row r="91">
          <cell r="A91" t="str">
            <v/>
          </cell>
          <cell r="B91" t="str">
            <v>FEB</v>
          </cell>
          <cell r="C91">
            <v>-30.582428119424002</v>
          </cell>
          <cell r="D91">
            <v>-12.263732007015401</v>
          </cell>
        </row>
        <row r="92">
          <cell r="A92" t="str">
            <v/>
          </cell>
          <cell r="B92" t="str">
            <v>MAR</v>
          </cell>
          <cell r="C92">
            <v>-16.200592557246001</v>
          </cell>
          <cell r="D92">
            <v>-14.1035718058776</v>
          </cell>
        </row>
        <row r="93">
          <cell r="A93" t="str">
            <v/>
          </cell>
          <cell r="B93" t="str">
            <v>ABR</v>
          </cell>
          <cell r="C93">
            <v>-59.530977651214997</v>
          </cell>
          <cell r="D93">
            <v>-19.700556119833699</v>
          </cell>
        </row>
        <row r="94">
          <cell r="A94" t="str">
            <v/>
          </cell>
          <cell r="B94" t="str">
            <v>MAY</v>
          </cell>
          <cell r="C94">
            <v>-19.889172536008001</v>
          </cell>
          <cell r="D94">
            <v>-20.6788469784656</v>
          </cell>
        </row>
        <row r="95">
          <cell r="A95" t="str">
            <v/>
          </cell>
          <cell r="B95" t="str">
            <v>JUN</v>
          </cell>
          <cell r="C95">
            <v>10.003104477096</v>
          </cell>
          <cell r="D95">
            <v>-19.774970199881501</v>
          </cell>
        </row>
        <row r="96">
          <cell r="A96" t="str">
            <v/>
          </cell>
          <cell r="B96" t="str">
            <v>JUL</v>
          </cell>
          <cell r="C96">
            <v>-15.721275182473001</v>
          </cell>
          <cell r="D96">
            <v>-20.6274665424198</v>
          </cell>
        </row>
        <row r="97">
          <cell r="A97" t="str">
            <v/>
          </cell>
          <cell r="B97" t="str">
            <v>AGO</v>
          </cell>
          <cell r="C97">
            <v>-4.1532381142089996</v>
          </cell>
          <cell r="D97">
            <v>-20.4749189507531</v>
          </cell>
        </row>
        <row r="98">
          <cell r="A98" t="str">
            <v/>
          </cell>
          <cell r="B98" t="str">
            <v>SEP</v>
          </cell>
          <cell r="C98">
            <v>-2.9138728695820002</v>
          </cell>
          <cell r="D98">
            <v>-19.4134030730864</v>
          </cell>
        </row>
        <row r="99">
          <cell r="A99" t="str">
            <v/>
          </cell>
          <cell r="B99" t="str">
            <v>OCT</v>
          </cell>
          <cell r="C99">
            <v>8.7853383042700006</v>
          </cell>
          <cell r="D99">
            <v>-17.005210025484299</v>
          </cell>
        </row>
        <row r="100">
          <cell r="A100" t="str">
            <v/>
          </cell>
          <cell r="B100" t="str">
            <v>NOV</v>
          </cell>
          <cell r="C100">
            <v>22.532347309898999</v>
          </cell>
          <cell r="D100">
            <v>-13.8412145985018</v>
          </cell>
        </row>
        <row r="101">
          <cell r="A101" t="str">
            <v/>
          </cell>
          <cell r="B101" t="str">
            <v>DIC</v>
          </cell>
          <cell r="C101">
            <v>19.044591121086999</v>
          </cell>
          <cell r="D101">
            <v>-9.9677660656057494</v>
          </cell>
        </row>
        <row r="102">
          <cell r="A102" t="str">
            <v>2021</v>
          </cell>
          <cell r="B102" t="str">
            <v>ENE</v>
          </cell>
          <cell r="C102">
            <v>14.857734594574</v>
          </cell>
          <cell r="D102">
            <v>-6.1473701019359197</v>
          </cell>
        </row>
        <row r="103">
          <cell r="A103" t="str">
            <v/>
          </cell>
          <cell r="B103" t="str">
            <v>FEB</v>
          </cell>
          <cell r="C103">
            <v>15.844832917102</v>
          </cell>
          <cell r="D103">
            <v>-2.27843168222542</v>
          </cell>
        </row>
        <row r="104">
          <cell r="A104" t="str">
            <v/>
          </cell>
          <cell r="B104" t="str">
            <v>MAR</v>
          </cell>
          <cell r="C104">
            <v>10.285798816486</v>
          </cell>
          <cell r="D104">
            <v>-7.1232401081083294E-2</v>
          </cell>
        </row>
        <row r="105">
          <cell r="A105" t="str">
            <v/>
          </cell>
          <cell r="B105" t="str">
            <v>ABR</v>
          </cell>
          <cell r="C105">
            <v>113.23053043097001</v>
          </cell>
          <cell r="D105">
            <v>14.325559939101</v>
          </cell>
        </row>
        <row r="106">
          <cell r="A106" t="str">
            <v/>
          </cell>
          <cell r="B106" t="str">
            <v>MAY</v>
          </cell>
          <cell r="C106">
            <v>16.524224986888001</v>
          </cell>
          <cell r="D106">
            <v>17.360009732675699</v>
          </cell>
        </row>
        <row r="107">
          <cell r="A107" t="str">
            <v/>
          </cell>
          <cell r="B107" t="str">
            <v>JUN</v>
          </cell>
          <cell r="C107">
            <v>-23.074250957705001</v>
          </cell>
          <cell r="D107">
            <v>14.6035634464422</v>
          </cell>
        </row>
        <row r="108">
          <cell r="A108" t="str">
            <v/>
          </cell>
          <cell r="B108" t="str">
            <v>JUL</v>
          </cell>
          <cell r="C108">
            <v>9.0869801992389991</v>
          </cell>
          <cell r="D108">
            <v>16.670918061584899</v>
          </cell>
        </row>
        <row r="109">
          <cell r="A109" t="str">
            <v/>
          </cell>
          <cell r="B109" t="str">
            <v>AGO</v>
          </cell>
          <cell r="C109">
            <v>2.3895276881659999</v>
          </cell>
          <cell r="D109">
            <v>17.216148545116202</v>
          </cell>
        </row>
        <row r="110">
          <cell r="A110" t="str">
            <v/>
          </cell>
          <cell r="B110" t="str">
            <v>SEP</v>
          </cell>
          <cell r="C110">
            <v>12.675533297397999</v>
          </cell>
          <cell r="D110">
            <v>18.515265725697802</v>
          </cell>
        </row>
        <row r="111">
          <cell r="A111" t="str">
            <v/>
          </cell>
          <cell r="B111" t="str">
            <v>OCT</v>
          </cell>
          <cell r="C111">
            <v>2.0259811689139999</v>
          </cell>
          <cell r="D111">
            <v>17.951985964418199</v>
          </cell>
        </row>
        <row r="112">
          <cell r="A112" t="str">
            <v/>
          </cell>
          <cell r="B112" t="str">
            <v>NOV</v>
          </cell>
          <cell r="C112">
            <v>-8.5673465167079996</v>
          </cell>
          <cell r="D112">
            <v>15.3603448122009</v>
          </cell>
        </row>
        <row r="113">
          <cell r="A113" t="str">
            <v/>
          </cell>
          <cell r="B113" t="str">
            <v>DIC</v>
          </cell>
          <cell r="C113">
            <v>-6.9696975161379999</v>
          </cell>
          <cell r="D113">
            <v>13.192487425765499</v>
          </cell>
        </row>
        <row r="114">
          <cell r="A114" t="str">
            <v>2022</v>
          </cell>
          <cell r="B114" t="str">
            <v>ENE</v>
          </cell>
          <cell r="C114">
            <v>-1.438165335443</v>
          </cell>
          <cell r="D114">
            <v>11.8344957649308</v>
          </cell>
        </row>
      </sheetData>
      <sheetData sheetId="7">
        <row r="6">
          <cell r="A6" t="str">
            <v>Veracruz</v>
          </cell>
          <cell r="B6">
            <v>-25.65232914501</v>
          </cell>
        </row>
        <row r="7">
          <cell r="A7" t="str">
            <v>Puebla</v>
          </cell>
          <cell r="B7">
            <v>-20.500100614851998</v>
          </cell>
        </row>
        <row r="8">
          <cell r="A8" t="str">
            <v>Campeche</v>
          </cell>
          <cell r="B8">
            <v>-20.286942179092001</v>
          </cell>
        </row>
        <row r="9">
          <cell r="A9" t="str">
            <v>Baja California Sur</v>
          </cell>
          <cell r="B9">
            <v>-19.813613910966001</v>
          </cell>
        </row>
        <row r="10">
          <cell r="A10" t="str">
            <v>Coahuila</v>
          </cell>
          <cell r="B10">
            <v>-12.454158644908</v>
          </cell>
        </row>
        <row r="11">
          <cell r="A11" t="str">
            <v>Guerrero</v>
          </cell>
          <cell r="B11">
            <v>-11.20644845596</v>
          </cell>
        </row>
        <row r="12">
          <cell r="A12" t="str">
            <v>Oaxaca</v>
          </cell>
          <cell r="B12">
            <v>-10.751168631575</v>
          </cell>
        </row>
        <row r="13">
          <cell r="A13" t="str">
            <v>Ciudad de México</v>
          </cell>
          <cell r="B13">
            <v>-10.246273321401</v>
          </cell>
        </row>
        <row r="14">
          <cell r="A14" t="str">
            <v>Guanajuato</v>
          </cell>
          <cell r="B14">
            <v>-8.6297102898569999</v>
          </cell>
        </row>
        <row r="15">
          <cell r="A15" t="str">
            <v>Quintana Roo</v>
          </cell>
          <cell r="B15">
            <v>-5.9119709952930002</v>
          </cell>
        </row>
        <row r="16">
          <cell r="A16" t="str">
            <v>Aguascalientes</v>
          </cell>
          <cell r="B16">
            <v>-4.0205513254119998</v>
          </cell>
        </row>
        <row r="17">
          <cell r="A17" t="str">
            <v>Michoacán</v>
          </cell>
          <cell r="B17">
            <v>-2.99692427419</v>
          </cell>
        </row>
        <row r="18">
          <cell r="A18" t="str">
            <v>Colima</v>
          </cell>
          <cell r="B18">
            <v>-2.9764443451270002</v>
          </cell>
        </row>
        <row r="19">
          <cell r="A19" t="str">
            <v>Jalisco</v>
          </cell>
          <cell r="B19">
            <v>-1.438165335443</v>
          </cell>
        </row>
        <row r="20">
          <cell r="A20" t="str">
            <v>Chihuahua</v>
          </cell>
          <cell r="B20">
            <v>-1.1987814384740001</v>
          </cell>
        </row>
        <row r="21">
          <cell r="A21" t="str">
            <v>Nacional</v>
          </cell>
          <cell r="B21">
            <v>0.63620233531699999</v>
          </cell>
        </row>
        <row r="22">
          <cell r="A22" t="str">
            <v>Nuevo León</v>
          </cell>
          <cell r="B22">
            <v>0.67828984574399998</v>
          </cell>
        </row>
        <row r="23">
          <cell r="A23" t="str">
            <v>Querétaro</v>
          </cell>
          <cell r="B23">
            <v>2.1215334910079999</v>
          </cell>
        </row>
        <row r="24">
          <cell r="A24" t="str">
            <v>Baja California</v>
          </cell>
          <cell r="B24">
            <v>2.717089432102</v>
          </cell>
        </row>
        <row r="25">
          <cell r="A25" t="str">
            <v>Durango</v>
          </cell>
          <cell r="B25">
            <v>5.074491743556</v>
          </cell>
        </row>
        <row r="26">
          <cell r="A26" t="str">
            <v>Tamaulipas</v>
          </cell>
          <cell r="B26">
            <v>5.5735480523190004</v>
          </cell>
        </row>
        <row r="27">
          <cell r="A27" t="str">
            <v>Zacatecas</v>
          </cell>
          <cell r="B27">
            <v>6.9792808146979999</v>
          </cell>
        </row>
        <row r="28">
          <cell r="A28" t="str">
            <v>San Luis Potosí</v>
          </cell>
          <cell r="B28">
            <v>9.177387402331</v>
          </cell>
        </row>
        <row r="29">
          <cell r="A29" t="str">
            <v>Sinaloa</v>
          </cell>
          <cell r="B29">
            <v>11.789315037613999</v>
          </cell>
        </row>
        <row r="30">
          <cell r="A30" t="str">
            <v>Nayarit</v>
          </cell>
          <cell r="B30">
            <v>11.941140358778</v>
          </cell>
        </row>
        <row r="31">
          <cell r="A31" t="str">
            <v>Hidalgo</v>
          </cell>
          <cell r="B31">
            <v>14.342368674756001</v>
          </cell>
        </row>
        <row r="32">
          <cell r="A32" t="str">
            <v>Sonora</v>
          </cell>
          <cell r="B32">
            <v>14.420978332402001</v>
          </cell>
        </row>
        <row r="33">
          <cell r="A33" t="str">
            <v>Chiapas</v>
          </cell>
          <cell r="B33">
            <v>15.003737114891999</v>
          </cell>
        </row>
        <row r="34">
          <cell r="A34" t="str">
            <v>Estado de México</v>
          </cell>
          <cell r="B34">
            <v>24.173959695166001</v>
          </cell>
        </row>
        <row r="35">
          <cell r="A35" t="str">
            <v>Yucatán</v>
          </cell>
          <cell r="B35">
            <v>25.192133106278</v>
          </cell>
        </row>
        <row r="36">
          <cell r="A36" t="str">
            <v>Tabasco</v>
          </cell>
          <cell r="B36">
            <v>33.558369934645</v>
          </cell>
        </row>
        <row r="37">
          <cell r="A37" t="str">
            <v>Tlaxcala</v>
          </cell>
          <cell r="B37">
            <v>46.739859077551003</v>
          </cell>
        </row>
        <row r="38">
          <cell r="A38" t="str">
            <v>Morelos</v>
          </cell>
          <cell r="B38">
            <v>74.218485228234002</v>
          </cell>
        </row>
      </sheetData>
      <sheetData sheetId="8">
        <row r="5">
          <cell r="C5" t="str">
            <v>Variación</v>
          </cell>
          <cell r="D5" t="str">
            <v>Variación promedio</v>
          </cell>
        </row>
        <row r="6">
          <cell r="A6" t="str">
            <v>2013</v>
          </cell>
          <cell r="B6" t="str">
            <v>ENE</v>
          </cell>
          <cell r="C6">
            <v>4.3489674894870003</v>
          </cell>
          <cell r="D6">
            <v>5.2030040127966704</v>
          </cell>
        </row>
        <row r="7">
          <cell r="A7" t="str">
            <v/>
          </cell>
          <cell r="B7" t="str">
            <v>FEB</v>
          </cell>
          <cell r="C7">
            <v>7.6663912796000003E-2</v>
          </cell>
          <cell r="D7">
            <v>4.7129158871269201</v>
          </cell>
        </row>
        <row r="8">
          <cell r="A8" t="str">
            <v/>
          </cell>
          <cell r="B8" t="str">
            <v>MAR</v>
          </cell>
          <cell r="C8">
            <v>-5.3107791597</v>
          </cell>
          <cell r="D8">
            <v>3.6913899504667498</v>
          </cell>
        </row>
        <row r="9">
          <cell r="A9" t="str">
            <v/>
          </cell>
          <cell r="B9" t="str">
            <v>ABR</v>
          </cell>
          <cell r="C9">
            <v>9.767277199794</v>
          </cell>
          <cell r="D9">
            <v>4.2852079481488303</v>
          </cell>
        </row>
        <row r="10">
          <cell r="A10" t="str">
            <v/>
          </cell>
          <cell r="B10" t="str">
            <v>MAY</v>
          </cell>
          <cell r="C10">
            <v>-0.250405398843</v>
          </cell>
          <cell r="D10">
            <v>3.5709681150914201</v>
          </cell>
        </row>
        <row r="11">
          <cell r="A11" t="str">
            <v/>
          </cell>
          <cell r="B11" t="str">
            <v>JUN</v>
          </cell>
          <cell r="C11">
            <v>0.41423858684300002</v>
          </cell>
          <cell r="D11">
            <v>2.9637487035690002</v>
          </cell>
        </row>
        <row r="12">
          <cell r="A12" t="str">
            <v/>
          </cell>
          <cell r="B12" t="str">
            <v>JUL</v>
          </cell>
          <cell r="C12">
            <v>8.5280187799899991</v>
          </cell>
          <cell r="D12">
            <v>2.9195969716631698</v>
          </cell>
        </row>
        <row r="13">
          <cell r="A13" t="str">
            <v/>
          </cell>
          <cell r="B13" t="str">
            <v>AGO</v>
          </cell>
          <cell r="C13">
            <v>9.367747394877</v>
          </cell>
          <cell r="D13">
            <v>3.4002219076143301</v>
          </cell>
        </row>
        <row r="14">
          <cell r="A14" t="str">
            <v/>
          </cell>
          <cell r="B14" t="str">
            <v>SEP</v>
          </cell>
          <cell r="C14">
            <v>8.7003869015850004</v>
          </cell>
          <cell r="D14">
            <v>4.0924076950005803</v>
          </cell>
        </row>
        <row r="15">
          <cell r="A15" t="str">
            <v/>
          </cell>
          <cell r="B15" t="str">
            <v>OCT</v>
          </cell>
          <cell r="C15">
            <v>10.349163868044</v>
          </cell>
          <cell r="D15">
            <v>4.4626069905753303</v>
          </cell>
        </row>
        <row r="16">
          <cell r="A16" t="str">
            <v/>
          </cell>
          <cell r="B16" t="str">
            <v>NOV</v>
          </cell>
          <cell r="C16">
            <v>8.4342102617970003</v>
          </cell>
          <cell r="D16">
            <v>4.8845264535108299</v>
          </cell>
        </row>
        <row r="17">
          <cell r="A17" t="str">
            <v/>
          </cell>
          <cell r="B17" t="str">
            <v>DIC</v>
          </cell>
          <cell r="C17">
            <v>7.34506148998</v>
          </cell>
          <cell r="D17">
            <v>5.1475459438874998</v>
          </cell>
        </row>
        <row r="18">
          <cell r="A18" t="str">
            <v>2014</v>
          </cell>
          <cell r="B18" t="str">
            <v>ENE</v>
          </cell>
          <cell r="C18">
            <v>12.679815985968</v>
          </cell>
          <cell r="D18">
            <v>5.84178331859425</v>
          </cell>
        </row>
        <row r="19">
          <cell r="A19" t="str">
            <v/>
          </cell>
          <cell r="B19" t="str">
            <v>FEB</v>
          </cell>
          <cell r="C19">
            <v>10.472802066603</v>
          </cell>
          <cell r="D19">
            <v>6.7081281647448296</v>
          </cell>
        </row>
        <row r="20">
          <cell r="A20" t="str">
            <v/>
          </cell>
          <cell r="B20" t="str">
            <v>MAR</v>
          </cell>
          <cell r="C20">
            <v>17.077078866642001</v>
          </cell>
          <cell r="D20">
            <v>8.5737830002733304</v>
          </cell>
        </row>
        <row r="21">
          <cell r="A21" t="str">
            <v/>
          </cell>
          <cell r="B21" t="str">
            <v>ABR</v>
          </cell>
          <cell r="C21">
            <v>10.079141212426</v>
          </cell>
          <cell r="D21">
            <v>8.5997716679926697</v>
          </cell>
        </row>
        <row r="22">
          <cell r="A22" t="str">
            <v/>
          </cell>
          <cell r="B22" t="str">
            <v>MAY</v>
          </cell>
          <cell r="C22">
            <v>19.196616781429999</v>
          </cell>
          <cell r="D22">
            <v>10.2203568496821</v>
          </cell>
        </row>
        <row r="23">
          <cell r="A23" t="str">
            <v/>
          </cell>
          <cell r="B23" t="str">
            <v>JUN</v>
          </cell>
          <cell r="C23">
            <v>14.833650305096</v>
          </cell>
          <cell r="D23">
            <v>11.421974492869801</v>
          </cell>
        </row>
        <row r="24">
          <cell r="A24" t="str">
            <v/>
          </cell>
          <cell r="B24" t="str">
            <v>JUL</v>
          </cell>
          <cell r="C24">
            <v>12.098904106528</v>
          </cell>
          <cell r="D24">
            <v>11.719548270081299</v>
          </cell>
        </row>
        <row r="25">
          <cell r="A25" t="str">
            <v/>
          </cell>
          <cell r="B25" t="str">
            <v>AGO</v>
          </cell>
          <cell r="C25">
            <v>7.1975161816110003</v>
          </cell>
          <cell r="D25">
            <v>11.5386956689758</v>
          </cell>
        </row>
        <row r="26">
          <cell r="A26" t="str">
            <v/>
          </cell>
          <cell r="B26" t="str">
            <v>SEP</v>
          </cell>
          <cell r="C26">
            <v>15.484685177683</v>
          </cell>
          <cell r="D26">
            <v>12.104053858650699</v>
          </cell>
        </row>
        <row r="27">
          <cell r="A27" t="str">
            <v/>
          </cell>
          <cell r="B27" t="str">
            <v>OCT</v>
          </cell>
          <cell r="C27">
            <v>9.2244287103729992</v>
          </cell>
          <cell r="D27">
            <v>12.0103259288448</v>
          </cell>
        </row>
        <row r="28">
          <cell r="A28" t="str">
            <v/>
          </cell>
          <cell r="B28" t="str">
            <v>NOV</v>
          </cell>
          <cell r="C28">
            <v>10.836495377585001</v>
          </cell>
          <cell r="D28">
            <v>12.210516355160401</v>
          </cell>
        </row>
        <row r="29">
          <cell r="A29" t="str">
            <v/>
          </cell>
          <cell r="B29" t="str">
            <v>DIC</v>
          </cell>
          <cell r="C29">
            <v>15.347536991536</v>
          </cell>
          <cell r="D29">
            <v>12.8773893136234</v>
          </cell>
        </row>
        <row r="30">
          <cell r="A30" t="str">
            <v>2015</v>
          </cell>
          <cell r="B30" t="str">
            <v>ENE</v>
          </cell>
          <cell r="C30">
            <v>12.581147228473</v>
          </cell>
          <cell r="D30">
            <v>12.869166917165501</v>
          </cell>
        </row>
        <row r="31">
          <cell r="A31" t="str">
            <v/>
          </cell>
          <cell r="B31" t="str">
            <v>FEB</v>
          </cell>
          <cell r="C31">
            <v>12.339783427243001</v>
          </cell>
          <cell r="D31">
            <v>13.024748697218801</v>
          </cell>
        </row>
        <row r="32">
          <cell r="A32" t="str">
            <v/>
          </cell>
          <cell r="B32" t="str">
            <v>MAR</v>
          </cell>
          <cell r="C32">
            <v>6.0921620065450002</v>
          </cell>
          <cell r="D32">
            <v>12.1093389588774</v>
          </cell>
        </row>
        <row r="33">
          <cell r="A33" t="str">
            <v/>
          </cell>
          <cell r="B33" t="str">
            <v>ABR</v>
          </cell>
          <cell r="C33">
            <v>3.9916054742739999</v>
          </cell>
          <cell r="D33">
            <v>11.602044314031399</v>
          </cell>
        </row>
        <row r="34">
          <cell r="A34" t="str">
            <v/>
          </cell>
          <cell r="B34" t="str">
            <v>MAY</v>
          </cell>
          <cell r="C34">
            <v>0.96089492688400002</v>
          </cell>
          <cell r="D34">
            <v>10.0824008261526</v>
          </cell>
        </row>
        <row r="35">
          <cell r="A35" t="str">
            <v/>
          </cell>
          <cell r="B35" t="str">
            <v>JUN</v>
          </cell>
          <cell r="C35">
            <v>3.5034201488569998</v>
          </cell>
          <cell r="D35">
            <v>9.1382149797993293</v>
          </cell>
        </row>
        <row r="36">
          <cell r="A36" t="str">
            <v/>
          </cell>
          <cell r="B36" t="str">
            <v>JUL</v>
          </cell>
          <cell r="C36">
            <v>4.3475591559569997</v>
          </cell>
          <cell r="D36">
            <v>8.4922695672517499</v>
          </cell>
        </row>
        <row r="37">
          <cell r="A37" t="str">
            <v/>
          </cell>
          <cell r="B37" t="str">
            <v>AGO</v>
          </cell>
          <cell r="C37">
            <v>3.3938509620509998</v>
          </cell>
          <cell r="D37">
            <v>8.1752974656217496</v>
          </cell>
        </row>
        <row r="38">
          <cell r="A38" t="str">
            <v/>
          </cell>
          <cell r="B38" t="str">
            <v>SEP</v>
          </cell>
          <cell r="C38">
            <v>2.5695408412609999</v>
          </cell>
          <cell r="D38">
            <v>7.0990354375865801</v>
          </cell>
        </row>
        <row r="39">
          <cell r="A39" t="str">
            <v/>
          </cell>
          <cell r="B39" t="str">
            <v>OCT</v>
          </cell>
          <cell r="C39">
            <v>1.24753235542</v>
          </cell>
          <cell r="D39">
            <v>6.4342940746738302</v>
          </cell>
        </row>
        <row r="40">
          <cell r="A40" t="str">
            <v/>
          </cell>
          <cell r="B40" t="str">
            <v>NOV</v>
          </cell>
          <cell r="C40">
            <v>1.0844483400210001</v>
          </cell>
          <cell r="D40">
            <v>5.6216234882101697</v>
          </cell>
        </row>
        <row r="41">
          <cell r="A41" t="str">
            <v/>
          </cell>
          <cell r="B41" t="str">
            <v>DIC</v>
          </cell>
          <cell r="C41">
            <v>3.729741592875</v>
          </cell>
          <cell r="D41">
            <v>4.6534738716550796</v>
          </cell>
        </row>
        <row r="42">
          <cell r="A42" t="str">
            <v>2016</v>
          </cell>
          <cell r="B42" t="str">
            <v>ENE</v>
          </cell>
          <cell r="C42">
            <v>-1.5781982857450001</v>
          </cell>
          <cell r="D42">
            <v>3.4735284121369201</v>
          </cell>
        </row>
        <row r="43">
          <cell r="A43" t="str">
            <v/>
          </cell>
          <cell r="B43" t="str">
            <v>FEB</v>
          </cell>
          <cell r="C43">
            <v>1.66287520825</v>
          </cell>
          <cell r="D43">
            <v>2.58378606055417</v>
          </cell>
        </row>
        <row r="44">
          <cell r="A44" t="str">
            <v/>
          </cell>
          <cell r="B44" t="str">
            <v>MAR</v>
          </cell>
          <cell r="C44">
            <v>0.223168023523</v>
          </cell>
          <cell r="D44">
            <v>2.0947032286356699</v>
          </cell>
        </row>
        <row r="45">
          <cell r="A45" t="str">
            <v/>
          </cell>
          <cell r="B45" t="str">
            <v>ABR</v>
          </cell>
          <cell r="C45">
            <v>5.4572769950889999</v>
          </cell>
          <cell r="D45">
            <v>2.2168425220369201</v>
          </cell>
        </row>
        <row r="46">
          <cell r="A46" t="str">
            <v/>
          </cell>
          <cell r="B46" t="str">
            <v>MAY</v>
          </cell>
          <cell r="C46">
            <v>1.1037398534839999</v>
          </cell>
          <cell r="D46">
            <v>2.2287462659202499</v>
          </cell>
        </row>
        <row r="47">
          <cell r="A47" t="str">
            <v/>
          </cell>
          <cell r="B47" t="str">
            <v>JUN</v>
          </cell>
          <cell r="C47">
            <v>2.4470457138500001</v>
          </cell>
          <cell r="D47">
            <v>2.1407150630029999</v>
          </cell>
        </row>
        <row r="48">
          <cell r="A48" t="str">
            <v/>
          </cell>
          <cell r="B48" t="str">
            <v>JUL</v>
          </cell>
          <cell r="C48">
            <v>-1.7393682428449999</v>
          </cell>
          <cell r="D48">
            <v>1.6334711131028301</v>
          </cell>
        </row>
        <row r="49">
          <cell r="A49" t="str">
            <v/>
          </cell>
          <cell r="B49" t="str">
            <v>AGO</v>
          </cell>
          <cell r="C49">
            <v>2.2406517092590001</v>
          </cell>
          <cell r="D49">
            <v>1.53737117537017</v>
          </cell>
        </row>
        <row r="50">
          <cell r="A50" t="str">
            <v/>
          </cell>
          <cell r="B50" t="str">
            <v>SEP</v>
          </cell>
          <cell r="C50">
            <v>-1.2981085236850001</v>
          </cell>
          <cell r="D50">
            <v>1.2150670616246699</v>
          </cell>
        </row>
        <row r="51">
          <cell r="A51" t="str">
            <v/>
          </cell>
          <cell r="B51" t="str">
            <v>OCT</v>
          </cell>
          <cell r="C51">
            <v>-4.9603626532160003</v>
          </cell>
          <cell r="D51">
            <v>0.69774247757166696</v>
          </cell>
        </row>
        <row r="52">
          <cell r="A52" t="str">
            <v/>
          </cell>
          <cell r="B52" t="str">
            <v>NOV</v>
          </cell>
          <cell r="C52">
            <v>-2.9758400343729998</v>
          </cell>
          <cell r="D52">
            <v>0.35938511303883303</v>
          </cell>
        </row>
        <row r="53">
          <cell r="A53" t="str">
            <v/>
          </cell>
          <cell r="B53" t="str">
            <v>DIC</v>
          </cell>
          <cell r="C53">
            <v>-3.4669444101329998</v>
          </cell>
          <cell r="D53">
            <v>-0.240338720545167</v>
          </cell>
        </row>
        <row r="54">
          <cell r="A54" t="str">
            <v>2017</v>
          </cell>
          <cell r="B54" t="str">
            <v>ENE</v>
          </cell>
          <cell r="C54">
            <v>-2.5125149066639998</v>
          </cell>
          <cell r="D54">
            <v>-0.31819843895508299</v>
          </cell>
        </row>
        <row r="55">
          <cell r="A55" t="str">
            <v/>
          </cell>
          <cell r="B55" t="str">
            <v>FEB</v>
          </cell>
          <cell r="C55">
            <v>-1.1318255001890001</v>
          </cell>
          <cell r="D55">
            <v>-0.55109016465833305</v>
          </cell>
        </row>
        <row r="56">
          <cell r="A56" t="str">
            <v/>
          </cell>
          <cell r="B56" t="str">
            <v>MAR</v>
          </cell>
          <cell r="C56">
            <v>6.9977578051540004</v>
          </cell>
          <cell r="D56">
            <v>1.3458983810916701E-2</v>
          </cell>
        </row>
        <row r="57">
          <cell r="A57" t="str">
            <v/>
          </cell>
          <cell r="B57" t="str">
            <v>ABR</v>
          </cell>
          <cell r="C57">
            <v>-4.2900260545869999</v>
          </cell>
          <cell r="D57">
            <v>-0.79881627032875002</v>
          </cell>
        </row>
        <row r="58">
          <cell r="A58" t="str">
            <v/>
          </cell>
          <cell r="B58" t="str">
            <v>MAY</v>
          </cell>
          <cell r="C58">
            <v>4.2691116008760002</v>
          </cell>
          <cell r="D58">
            <v>-0.53503529137941697</v>
          </cell>
        </row>
        <row r="59">
          <cell r="A59" t="str">
            <v/>
          </cell>
          <cell r="B59" t="str">
            <v>JUN</v>
          </cell>
          <cell r="C59">
            <v>5.4894292322610001</v>
          </cell>
          <cell r="D59">
            <v>-0.28150333151183299</v>
          </cell>
        </row>
        <row r="60">
          <cell r="A60" t="str">
            <v/>
          </cell>
          <cell r="B60" t="str">
            <v>JUL</v>
          </cell>
          <cell r="C60">
            <v>1.5439690761660001</v>
          </cell>
          <cell r="D60">
            <v>-7.8918882609165797E-3</v>
          </cell>
        </row>
        <row r="61">
          <cell r="A61" t="str">
            <v/>
          </cell>
          <cell r="B61" t="str">
            <v>AGO</v>
          </cell>
          <cell r="C61">
            <v>2.698415822226</v>
          </cell>
          <cell r="D61">
            <v>3.0255121153000102E-2</v>
          </cell>
        </row>
        <row r="62">
          <cell r="A62" t="str">
            <v/>
          </cell>
          <cell r="B62" t="str">
            <v>SEP</v>
          </cell>
          <cell r="C62">
            <v>0.17142577375000001</v>
          </cell>
          <cell r="D62">
            <v>0.152716312605917</v>
          </cell>
        </row>
        <row r="63">
          <cell r="A63" t="str">
            <v/>
          </cell>
          <cell r="B63" t="str">
            <v>OCT</v>
          </cell>
          <cell r="C63">
            <v>1.2357902228269999</v>
          </cell>
          <cell r="D63">
            <v>0.66906238560950004</v>
          </cell>
        </row>
        <row r="64">
          <cell r="A64" t="str">
            <v/>
          </cell>
          <cell r="B64" t="str">
            <v>NOV</v>
          </cell>
          <cell r="C64">
            <v>0.92505507915899998</v>
          </cell>
          <cell r="D64">
            <v>0.99413697840383297</v>
          </cell>
        </row>
        <row r="65">
          <cell r="A65" t="str">
            <v/>
          </cell>
          <cell r="B65" t="str">
            <v>DIC</v>
          </cell>
          <cell r="C65">
            <v>2.0726102189610001</v>
          </cell>
          <cell r="D65">
            <v>1.4557665308283301</v>
          </cell>
        </row>
        <row r="66">
          <cell r="A66" t="str">
            <v>2018</v>
          </cell>
          <cell r="B66" t="str">
            <v>ENE</v>
          </cell>
          <cell r="C66">
            <v>5.5071542871350001</v>
          </cell>
          <cell r="D66">
            <v>2.12407229697825</v>
          </cell>
        </row>
        <row r="67">
          <cell r="A67" t="str">
            <v/>
          </cell>
          <cell r="B67" t="str">
            <v>FEB</v>
          </cell>
          <cell r="C67">
            <v>3.4341286851700001</v>
          </cell>
          <cell r="D67">
            <v>2.5045684790915002</v>
          </cell>
        </row>
        <row r="68">
          <cell r="A68" t="str">
            <v/>
          </cell>
          <cell r="B68" t="str">
            <v>MAR</v>
          </cell>
          <cell r="C68">
            <v>-1.3611409765960001</v>
          </cell>
          <cell r="D68">
            <v>1.80799358061233</v>
          </cell>
        </row>
        <row r="69">
          <cell r="A69" t="str">
            <v/>
          </cell>
          <cell r="B69" t="str">
            <v>ABR</v>
          </cell>
          <cell r="C69">
            <v>7.992441718227</v>
          </cell>
          <cell r="D69">
            <v>2.8315325616801701</v>
          </cell>
        </row>
        <row r="70">
          <cell r="A70" t="str">
            <v/>
          </cell>
          <cell r="B70" t="str">
            <v>MAY</v>
          </cell>
          <cell r="C70">
            <v>2.4812599541960001</v>
          </cell>
          <cell r="D70">
            <v>2.6825449244568298</v>
          </cell>
        </row>
        <row r="71">
          <cell r="A71" t="str">
            <v/>
          </cell>
          <cell r="B71" t="str">
            <v>JUN</v>
          </cell>
          <cell r="C71">
            <v>1.8205727082550001</v>
          </cell>
          <cell r="D71">
            <v>2.3768068807896698</v>
          </cell>
        </row>
        <row r="72">
          <cell r="A72" t="str">
            <v/>
          </cell>
          <cell r="B72" t="str">
            <v>JUL</v>
          </cell>
          <cell r="C72">
            <v>2.9323819935679998</v>
          </cell>
          <cell r="D72">
            <v>2.4925079572398299</v>
          </cell>
        </row>
        <row r="73">
          <cell r="A73" t="str">
            <v/>
          </cell>
          <cell r="B73" t="str">
            <v>AGO</v>
          </cell>
          <cell r="C73">
            <v>3.8340474778520002</v>
          </cell>
          <cell r="D73">
            <v>2.5871439285419999</v>
          </cell>
        </row>
        <row r="74">
          <cell r="A74" t="str">
            <v/>
          </cell>
          <cell r="B74" t="str">
            <v>SEP</v>
          </cell>
          <cell r="C74">
            <v>1.6663789958340001</v>
          </cell>
          <cell r="D74">
            <v>2.7117233637156701</v>
          </cell>
        </row>
        <row r="75">
          <cell r="A75" t="str">
            <v/>
          </cell>
          <cell r="B75" t="str">
            <v>OCT</v>
          </cell>
          <cell r="C75">
            <v>4.7055465638299996</v>
          </cell>
          <cell r="D75">
            <v>3.00086972546592</v>
          </cell>
        </row>
        <row r="76">
          <cell r="A76" t="str">
            <v/>
          </cell>
          <cell r="B76" t="str">
            <v>NOV</v>
          </cell>
          <cell r="C76">
            <v>0.95900409484600002</v>
          </cell>
          <cell r="D76">
            <v>3.0036988101065001</v>
          </cell>
        </row>
        <row r="77">
          <cell r="A77" t="str">
            <v/>
          </cell>
          <cell r="B77" t="str">
            <v>DIC</v>
          </cell>
          <cell r="C77">
            <v>-7.2725018051769998</v>
          </cell>
          <cell r="D77">
            <v>2.22493947476167</v>
          </cell>
        </row>
        <row r="78">
          <cell r="A78" t="str">
            <v>2019</v>
          </cell>
          <cell r="B78" t="str">
            <v>ENE</v>
          </cell>
          <cell r="C78">
            <v>-4.8498707601459996</v>
          </cell>
          <cell r="D78">
            <v>1.36185405415492</v>
          </cell>
        </row>
        <row r="79">
          <cell r="A79" t="str">
            <v/>
          </cell>
          <cell r="B79" t="str">
            <v>FEB</v>
          </cell>
          <cell r="C79">
            <v>-0.31897630792699999</v>
          </cell>
          <cell r="D79">
            <v>1.0490953047301701</v>
          </cell>
        </row>
        <row r="80">
          <cell r="A80" t="str">
            <v/>
          </cell>
          <cell r="B80" t="str">
            <v>MAR</v>
          </cell>
          <cell r="C80">
            <v>5.3438926918260004</v>
          </cell>
          <cell r="D80">
            <v>1.6078481104319999</v>
          </cell>
        </row>
        <row r="81">
          <cell r="A81" t="str">
            <v/>
          </cell>
          <cell r="B81" t="str">
            <v>ABR</v>
          </cell>
          <cell r="C81">
            <v>2.0567205313830002</v>
          </cell>
          <cell r="D81">
            <v>1.113204678195</v>
          </cell>
        </row>
        <row r="82">
          <cell r="A82" t="str">
            <v/>
          </cell>
          <cell r="B82" t="str">
            <v>MAY</v>
          </cell>
          <cell r="C82">
            <v>4.7869503129259998</v>
          </cell>
          <cell r="D82">
            <v>1.3053455414224999</v>
          </cell>
        </row>
        <row r="83">
          <cell r="A83" t="str">
            <v/>
          </cell>
          <cell r="B83" t="str">
            <v>JUN</v>
          </cell>
          <cell r="C83">
            <v>0.75676973491400001</v>
          </cell>
          <cell r="D83">
            <v>1.21669529364408</v>
          </cell>
        </row>
        <row r="84">
          <cell r="A84" t="str">
            <v/>
          </cell>
          <cell r="B84" t="str">
            <v>JUL</v>
          </cell>
          <cell r="C84">
            <v>3.038475991661</v>
          </cell>
          <cell r="D84">
            <v>1.2255364601518299</v>
          </cell>
        </row>
        <row r="85">
          <cell r="A85" t="str">
            <v/>
          </cell>
          <cell r="B85" t="str">
            <v>AGO</v>
          </cell>
          <cell r="C85">
            <v>1.008374077055</v>
          </cell>
          <cell r="D85">
            <v>0.99006367675208296</v>
          </cell>
        </row>
        <row r="86">
          <cell r="A86" t="str">
            <v/>
          </cell>
          <cell r="B86" t="str">
            <v>SEP</v>
          </cell>
          <cell r="C86">
            <v>2.9972266248160002</v>
          </cell>
          <cell r="D86">
            <v>1.1009676458339199</v>
          </cell>
        </row>
        <row r="87">
          <cell r="A87" t="str">
            <v/>
          </cell>
          <cell r="B87" t="str">
            <v>OCT</v>
          </cell>
          <cell r="C87">
            <v>0.79534659872500002</v>
          </cell>
          <cell r="D87">
            <v>0.77511764874183298</v>
          </cell>
        </row>
        <row r="88">
          <cell r="A88" t="str">
            <v/>
          </cell>
          <cell r="B88" t="str">
            <v>NOV</v>
          </cell>
          <cell r="C88">
            <v>2.511833246318</v>
          </cell>
          <cell r="D88">
            <v>0.90452007803116696</v>
          </cell>
        </row>
        <row r="89">
          <cell r="A89" t="str">
            <v/>
          </cell>
          <cell r="B89" t="str">
            <v>DIC</v>
          </cell>
          <cell r="C89">
            <v>5.549930255584</v>
          </cell>
          <cell r="D89">
            <v>1.97305608309458</v>
          </cell>
        </row>
        <row r="90">
          <cell r="A90" t="str">
            <v>2020</v>
          </cell>
          <cell r="B90" t="str">
            <v>ENE</v>
          </cell>
          <cell r="C90">
            <v>8.0966472153570006</v>
          </cell>
          <cell r="D90">
            <v>3.0519325810531699</v>
          </cell>
        </row>
        <row r="91">
          <cell r="A91" t="str">
            <v/>
          </cell>
          <cell r="B91" t="str">
            <v>FEB</v>
          </cell>
          <cell r="C91">
            <v>1.838442282391</v>
          </cell>
          <cell r="D91">
            <v>3.2317174635796699</v>
          </cell>
        </row>
        <row r="92">
          <cell r="A92" t="str">
            <v/>
          </cell>
          <cell r="B92" t="str">
            <v>MAR</v>
          </cell>
          <cell r="C92">
            <v>-7.7649862920560002</v>
          </cell>
          <cell r="D92">
            <v>2.1393108815895001</v>
          </cell>
        </row>
        <row r="93">
          <cell r="A93" t="str">
            <v/>
          </cell>
          <cell r="B93" t="str">
            <v>ABR</v>
          </cell>
          <cell r="C93">
            <v>-24.043376978619001</v>
          </cell>
          <cell r="D93">
            <v>-3.5697244244000101E-2</v>
          </cell>
        </row>
        <row r="94">
          <cell r="A94" t="str">
            <v/>
          </cell>
          <cell r="B94" t="str">
            <v>MAY</v>
          </cell>
          <cell r="C94">
            <v>-28.442206939597</v>
          </cell>
          <cell r="D94">
            <v>-2.8047936819542501</v>
          </cell>
        </row>
        <row r="95">
          <cell r="A95" t="str">
            <v/>
          </cell>
          <cell r="B95" t="str">
            <v>JUN</v>
          </cell>
          <cell r="C95">
            <v>-18.09134347501</v>
          </cell>
          <cell r="D95">
            <v>-4.3754697827812503</v>
          </cell>
        </row>
        <row r="96">
          <cell r="A96" t="str">
            <v/>
          </cell>
          <cell r="B96" t="str">
            <v>JUL</v>
          </cell>
          <cell r="C96">
            <v>-11.375882091609</v>
          </cell>
          <cell r="D96">
            <v>-5.5766662897204196</v>
          </cell>
        </row>
        <row r="97">
          <cell r="A97" t="str">
            <v/>
          </cell>
          <cell r="B97" t="str">
            <v>AGO</v>
          </cell>
          <cell r="C97">
            <v>-14.892499028291001</v>
          </cell>
          <cell r="D97">
            <v>-6.90173904849925</v>
          </cell>
        </row>
        <row r="98">
          <cell r="A98" t="str">
            <v/>
          </cell>
          <cell r="B98" t="str">
            <v>SEP</v>
          </cell>
          <cell r="C98">
            <v>-4.7100856757000003</v>
          </cell>
          <cell r="D98">
            <v>-7.5440150735422504</v>
          </cell>
        </row>
        <row r="99">
          <cell r="A99" t="str">
            <v/>
          </cell>
          <cell r="B99" t="str">
            <v>OCT</v>
          </cell>
          <cell r="C99">
            <v>-9.664692910087</v>
          </cell>
          <cell r="D99">
            <v>-8.41568503260992</v>
          </cell>
        </row>
        <row r="100">
          <cell r="A100" t="str">
            <v/>
          </cell>
          <cell r="B100" t="str">
            <v>NOV</v>
          </cell>
          <cell r="C100">
            <v>-8.309452053347</v>
          </cell>
          <cell r="D100">
            <v>-9.3174588075819997</v>
          </cell>
        </row>
        <row r="101">
          <cell r="A101" t="str">
            <v/>
          </cell>
          <cell r="B101" t="str">
            <v>DIC</v>
          </cell>
          <cell r="C101">
            <v>-0.130962057268</v>
          </cell>
          <cell r="D101">
            <v>-9.7908665003196695</v>
          </cell>
        </row>
        <row r="102">
          <cell r="A102" t="str">
            <v>2021</v>
          </cell>
          <cell r="B102" t="str">
            <v>ENE</v>
          </cell>
          <cell r="C102">
            <v>-13.056250881674</v>
          </cell>
          <cell r="D102">
            <v>-11.5536080084056</v>
          </cell>
        </row>
        <row r="103">
          <cell r="A103" t="str">
            <v/>
          </cell>
          <cell r="B103" t="str">
            <v>FEB</v>
          </cell>
          <cell r="C103">
            <v>-8.0251827837909993</v>
          </cell>
          <cell r="D103">
            <v>-12.3755767639207</v>
          </cell>
        </row>
        <row r="104">
          <cell r="A104" t="str">
            <v/>
          </cell>
          <cell r="B104" t="str">
            <v>MAR</v>
          </cell>
          <cell r="C104">
            <v>-1.6300521045730001</v>
          </cell>
          <cell r="D104">
            <v>-11.864332248297201</v>
          </cell>
        </row>
        <row r="105">
          <cell r="A105" t="str">
            <v/>
          </cell>
          <cell r="B105" t="str">
            <v>ABR</v>
          </cell>
          <cell r="C105">
            <v>19.306613618977</v>
          </cell>
          <cell r="D105">
            <v>-8.2518330318308308</v>
          </cell>
        </row>
        <row r="106">
          <cell r="A106" t="str">
            <v/>
          </cell>
          <cell r="B106" t="str">
            <v>MAY</v>
          </cell>
          <cell r="C106">
            <v>21.508833942098999</v>
          </cell>
          <cell r="D106">
            <v>-4.0892462916895003</v>
          </cell>
        </row>
        <row r="107">
          <cell r="A107" t="str">
            <v/>
          </cell>
          <cell r="B107" t="str">
            <v>JUN</v>
          </cell>
          <cell r="C107">
            <v>12.167522190429001</v>
          </cell>
          <cell r="D107">
            <v>-1.5676741529029199</v>
          </cell>
        </row>
        <row r="108">
          <cell r="A108" t="str">
            <v/>
          </cell>
          <cell r="B108" t="str">
            <v>JUL</v>
          </cell>
          <cell r="C108">
            <v>6.8218353556539997</v>
          </cell>
          <cell r="D108">
            <v>-5.1197698964333398E-2</v>
          </cell>
        </row>
        <row r="109">
          <cell r="A109" t="str">
            <v/>
          </cell>
          <cell r="B109" t="str">
            <v>AGO</v>
          </cell>
          <cell r="C109">
            <v>6.5721692721730003</v>
          </cell>
          <cell r="D109">
            <v>1.7375246594076701</v>
          </cell>
        </row>
        <row r="110">
          <cell r="A110" t="str">
            <v/>
          </cell>
          <cell r="B110" t="str">
            <v>SEP</v>
          </cell>
          <cell r="C110">
            <v>-3.3400679201000001</v>
          </cell>
          <cell r="D110">
            <v>1.85169280570767</v>
          </cell>
        </row>
        <row r="111">
          <cell r="A111" t="str">
            <v/>
          </cell>
          <cell r="B111" t="str">
            <v>OCT</v>
          </cell>
          <cell r="C111">
            <v>0.19853860868500001</v>
          </cell>
          <cell r="D111">
            <v>2.6736287656053301</v>
          </cell>
        </row>
        <row r="112">
          <cell r="A112" t="str">
            <v/>
          </cell>
          <cell r="B112" t="str">
            <v>NOV</v>
          </cell>
          <cell r="C112">
            <v>1.7088887858870001</v>
          </cell>
          <cell r="D112">
            <v>3.5084905022081698</v>
          </cell>
        </row>
        <row r="113">
          <cell r="A113" t="str">
            <v/>
          </cell>
          <cell r="B113" t="str">
            <v>DIC</v>
          </cell>
          <cell r="C113">
            <v>0.64166107738300004</v>
          </cell>
          <cell r="D113">
            <v>3.5728757634290802</v>
          </cell>
        </row>
        <row r="114">
          <cell r="A114" t="str">
            <v>2022</v>
          </cell>
          <cell r="B114" t="str">
            <v>ENE</v>
          </cell>
          <cell r="C114">
            <v>9.6811094183800002</v>
          </cell>
          <cell r="D114">
            <v>5.4676557884335804</v>
          </cell>
        </row>
      </sheetData>
      <sheetData sheetId="9">
        <row r="6">
          <cell r="A6" t="str">
            <v>Aguascalientes</v>
          </cell>
          <cell r="B6">
            <v>-14.226672427729</v>
          </cell>
        </row>
        <row r="7">
          <cell r="A7" t="str">
            <v>Nayarit</v>
          </cell>
          <cell r="B7">
            <v>-10.88018976028</v>
          </cell>
        </row>
        <row r="8">
          <cell r="A8" t="str">
            <v>Guerrero</v>
          </cell>
          <cell r="B8">
            <v>-8.8644914245869995</v>
          </cell>
        </row>
        <row r="9">
          <cell r="A9" t="str">
            <v>Morelos</v>
          </cell>
          <cell r="B9">
            <v>-4.3594666622579998</v>
          </cell>
        </row>
        <row r="10">
          <cell r="A10" t="str">
            <v>Baja California Sur</v>
          </cell>
          <cell r="B10">
            <v>-2.8083802916380001</v>
          </cell>
        </row>
        <row r="11">
          <cell r="A11" t="str">
            <v>Yucatán</v>
          </cell>
          <cell r="B11">
            <v>-2.6212059416689999</v>
          </cell>
        </row>
        <row r="12">
          <cell r="A12" t="str">
            <v>Coahuila</v>
          </cell>
          <cell r="B12">
            <v>-1.9309487760720001</v>
          </cell>
        </row>
        <row r="13">
          <cell r="A13" t="str">
            <v>Tlaxcala</v>
          </cell>
          <cell r="B13">
            <v>-1.17808037779</v>
          </cell>
        </row>
        <row r="14">
          <cell r="A14" t="str">
            <v>Zacatecas</v>
          </cell>
          <cell r="B14">
            <v>-0.58986796631100002</v>
          </cell>
        </row>
        <row r="15">
          <cell r="A15" t="str">
            <v>San Luis Potosí</v>
          </cell>
          <cell r="B15">
            <v>-0.34974482885300001</v>
          </cell>
        </row>
        <row r="16">
          <cell r="A16" t="str">
            <v>Tabasco</v>
          </cell>
          <cell r="B16">
            <v>0.230549217394</v>
          </cell>
        </row>
        <row r="17">
          <cell r="A17" t="str">
            <v>Querétaro</v>
          </cell>
          <cell r="B17">
            <v>0.26847108717000001</v>
          </cell>
        </row>
        <row r="18">
          <cell r="A18" t="str">
            <v>Chihuahua</v>
          </cell>
          <cell r="B18">
            <v>0.499139400397</v>
          </cell>
        </row>
        <row r="19">
          <cell r="A19" t="str">
            <v>Puebla</v>
          </cell>
          <cell r="B19">
            <v>0.80463424588800003</v>
          </cell>
        </row>
        <row r="20">
          <cell r="A20" t="str">
            <v>Durango</v>
          </cell>
          <cell r="B20">
            <v>0.88716354344699999</v>
          </cell>
        </row>
        <row r="21">
          <cell r="A21" t="str">
            <v>Veracruz</v>
          </cell>
          <cell r="B21">
            <v>0.89763327928000003</v>
          </cell>
        </row>
        <row r="22">
          <cell r="A22" t="str">
            <v>Guanajuato</v>
          </cell>
          <cell r="B22">
            <v>1.622905703182</v>
          </cell>
        </row>
        <row r="23">
          <cell r="A23" t="str">
            <v>Baja California</v>
          </cell>
          <cell r="B23">
            <v>1.862238675945</v>
          </cell>
        </row>
        <row r="24">
          <cell r="A24" t="str">
            <v>Sinaloa</v>
          </cell>
          <cell r="B24">
            <v>2.0213464546659998</v>
          </cell>
        </row>
        <row r="25">
          <cell r="A25" t="str">
            <v>Estado de México</v>
          </cell>
          <cell r="B25">
            <v>2.1516974107659999</v>
          </cell>
        </row>
        <row r="26">
          <cell r="A26" t="str">
            <v>Tamaulipas</v>
          </cell>
          <cell r="B26">
            <v>2.2840231534250002</v>
          </cell>
        </row>
        <row r="27">
          <cell r="A27" t="str">
            <v>Nacional</v>
          </cell>
          <cell r="B27">
            <v>3.7445248885120002</v>
          </cell>
        </row>
        <row r="28">
          <cell r="A28" t="str">
            <v>Oaxaca</v>
          </cell>
          <cell r="B28">
            <v>3.962411098979</v>
          </cell>
        </row>
        <row r="29">
          <cell r="A29" t="str">
            <v>Colima</v>
          </cell>
          <cell r="B29">
            <v>4.8613806955419996</v>
          </cell>
        </row>
        <row r="30">
          <cell r="A30" t="str">
            <v>Ciudad de México</v>
          </cell>
          <cell r="B30">
            <v>5.2237075976109999</v>
          </cell>
        </row>
        <row r="31">
          <cell r="A31" t="str">
            <v>Nuevo León</v>
          </cell>
          <cell r="B31">
            <v>5.6635933793159996</v>
          </cell>
        </row>
        <row r="32">
          <cell r="A32" t="str">
            <v>Michoacán</v>
          </cell>
          <cell r="B32">
            <v>7.1497184158150002</v>
          </cell>
        </row>
        <row r="33">
          <cell r="A33" t="str">
            <v>Jalisco</v>
          </cell>
          <cell r="B33">
            <v>9.6811094183800002</v>
          </cell>
        </row>
        <row r="34">
          <cell r="A34" t="str">
            <v>Campeche</v>
          </cell>
          <cell r="B34">
            <v>12.071982098778999</v>
          </cell>
        </row>
        <row r="35">
          <cell r="A35" t="str">
            <v>Chiapas</v>
          </cell>
          <cell r="B35">
            <v>18.214433751383002</v>
          </cell>
        </row>
        <row r="36">
          <cell r="A36" t="str">
            <v>Quintana Roo</v>
          </cell>
          <cell r="B36">
            <v>20.449159650178999</v>
          </cell>
        </row>
        <row r="37">
          <cell r="A37" t="str">
            <v>Hidalgo</v>
          </cell>
          <cell r="B37">
            <v>24.879952066944998</v>
          </cell>
        </row>
        <row r="38">
          <cell r="A38" t="str">
            <v>Sonora</v>
          </cell>
          <cell r="B38">
            <v>32.075998627491998</v>
          </cell>
        </row>
      </sheetData>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HIS"/>
      <sheetName val="VAR"/>
      <sheetName val="RANKDIS"/>
      <sheetName val="RANKVPP"/>
      <sheetName val="RANKVMEN"/>
      <sheetName val="Texto"/>
    </sheetNames>
    <sheetDataSet>
      <sheetData sheetId="0">
        <row r="6">
          <cell r="A6" t="str">
            <v>2006/03</v>
          </cell>
          <cell r="B6">
            <v>2098.0954817090001</v>
          </cell>
        </row>
        <row r="7">
          <cell r="A7" t="str">
            <v>2007/03</v>
          </cell>
          <cell r="B7">
            <v>2048.6438437450001</v>
          </cell>
        </row>
        <row r="8">
          <cell r="A8" t="str">
            <v>2008/03</v>
          </cell>
          <cell r="B8">
            <v>2470.660673937</v>
          </cell>
        </row>
        <row r="9">
          <cell r="A9" t="str">
            <v>2009/03</v>
          </cell>
          <cell r="B9">
            <v>2354.0505736919999</v>
          </cell>
        </row>
        <row r="10">
          <cell r="A10" t="str">
            <v>2010/03</v>
          </cell>
          <cell r="B10">
            <v>2082.5063160630002</v>
          </cell>
        </row>
        <row r="11">
          <cell r="A11" t="str">
            <v>2011/03</v>
          </cell>
          <cell r="B11">
            <v>2184.5549764150001</v>
          </cell>
        </row>
        <row r="12">
          <cell r="A12" t="str">
            <v>2012/03</v>
          </cell>
          <cell r="B12">
            <v>2002.3716962250001</v>
          </cell>
        </row>
        <row r="13">
          <cell r="A13" t="str">
            <v>2013/03</v>
          </cell>
          <cell r="B13">
            <v>1951.7494531350001</v>
          </cell>
        </row>
        <row r="14">
          <cell r="A14" t="str">
            <v>2014/03</v>
          </cell>
          <cell r="B14">
            <v>1649.649151695</v>
          </cell>
        </row>
        <row r="15">
          <cell r="A15" t="str">
            <v>2015/03</v>
          </cell>
          <cell r="B15">
            <v>2666.4913328950001</v>
          </cell>
        </row>
        <row r="16">
          <cell r="A16" t="str">
            <v>2016/03</v>
          </cell>
          <cell r="B16">
            <v>1919.491318549</v>
          </cell>
        </row>
        <row r="17">
          <cell r="A17" t="str">
            <v>2017/03</v>
          </cell>
          <cell r="B17">
            <v>2230.315251774</v>
          </cell>
        </row>
        <row r="18">
          <cell r="A18" t="str">
            <v>2018/03</v>
          </cell>
          <cell r="B18">
            <v>1993.3354172859999</v>
          </cell>
        </row>
        <row r="19">
          <cell r="A19" t="str">
            <v>2019/03</v>
          </cell>
          <cell r="B19">
            <v>1986.6897139979999</v>
          </cell>
        </row>
        <row r="20">
          <cell r="A20" t="str">
            <v>2020/03</v>
          </cell>
          <cell r="B20">
            <v>1555.8531746660001</v>
          </cell>
        </row>
        <row r="21">
          <cell r="A21" t="str">
            <v>2021/03</v>
          </cell>
          <cell r="B21">
            <v>1562.2819323379999</v>
          </cell>
        </row>
        <row r="22">
          <cell r="A22" t="str">
            <v>2022/03</v>
          </cell>
          <cell r="B22">
            <v>1718.0126302230001</v>
          </cell>
        </row>
      </sheetData>
      <sheetData sheetId="1">
        <row r="5">
          <cell r="C5" t="str">
            <v>Valor de la producción</v>
          </cell>
          <cell r="D5" t="str">
            <v>Promedio</v>
          </cell>
        </row>
        <row r="6">
          <cell r="A6" t="str">
            <v>2013</v>
          </cell>
          <cell r="B6" t="str">
            <v>ENE</v>
          </cell>
          <cell r="C6">
            <v>1894.489002693</v>
          </cell>
          <cell r="D6">
            <v>2527.46627940692</v>
          </cell>
        </row>
        <row r="7">
          <cell r="A7" t="str">
            <v/>
          </cell>
          <cell r="B7" t="str">
            <v>FEB</v>
          </cell>
          <cell r="C7">
            <v>2285.2278420080002</v>
          </cell>
          <cell r="D7">
            <v>2537.5607932408302</v>
          </cell>
        </row>
        <row r="8">
          <cell r="A8" t="str">
            <v/>
          </cell>
          <cell r="B8" t="str">
            <v>MAR</v>
          </cell>
          <cell r="C8">
            <v>1951.7494531350001</v>
          </cell>
          <cell r="D8">
            <v>2533.3422729833301</v>
          </cell>
        </row>
        <row r="9">
          <cell r="A9" t="str">
            <v/>
          </cell>
          <cell r="B9" t="str">
            <v>ABR</v>
          </cell>
          <cell r="C9">
            <v>2175.4812712859998</v>
          </cell>
          <cell r="D9">
            <v>2562.3897347269199</v>
          </cell>
        </row>
        <row r="10">
          <cell r="A10" t="str">
            <v/>
          </cell>
          <cell r="B10" t="str">
            <v>MAY</v>
          </cell>
          <cell r="C10">
            <v>2035.7041386769999</v>
          </cell>
          <cell r="D10">
            <v>2504.9085851989998</v>
          </cell>
        </row>
        <row r="11">
          <cell r="A11" t="str">
            <v/>
          </cell>
          <cell r="B11" t="str">
            <v>JUN</v>
          </cell>
          <cell r="C11">
            <v>2248.3396784309998</v>
          </cell>
          <cell r="D11">
            <v>2470.5673086624201</v>
          </cell>
        </row>
        <row r="12">
          <cell r="A12" t="str">
            <v/>
          </cell>
          <cell r="B12" t="str">
            <v>JUL</v>
          </cell>
          <cell r="C12">
            <v>2348.6737458900002</v>
          </cell>
          <cell r="D12">
            <v>2402.0975906121698</v>
          </cell>
        </row>
        <row r="13">
          <cell r="A13" t="str">
            <v/>
          </cell>
          <cell r="B13" t="str">
            <v>AGO</v>
          </cell>
          <cell r="C13">
            <v>2738.4397930810001</v>
          </cell>
          <cell r="D13">
            <v>2366.8384883630001</v>
          </cell>
        </row>
        <row r="14">
          <cell r="A14" t="str">
            <v/>
          </cell>
          <cell r="B14" t="str">
            <v>SEP</v>
          </cell>
          <cell r="C14">
            <v>2491.6026244730001</v>
          </cell>
          <cell r="D14">
            <v>2355.9231325444998</v>
          </cell>
        </row>
        <row r="15">
          <cell r="A15" t="str">
            <v/>
          </cell>
          <cell r="B15" t="str">
            <v>OCT</v>
          </cell>
          <cell r="C15">
            <v>2368.2431536099998</v>
          </cell>
          <cell r="D15">
            <v>2335.9764883971702</v>
          </cell>
        </row>
        <row r="16">
          <cell r="A16" t="str">
            <v/>
          </cell>
          <cell r="B16" t="str">
            <v>NOV</v>
          </cell>
          <cell r="C16">
            <v>2485.0202016819999</v>
          </cell>
          <cell r="D16">
            <v>2310.78935971192</v>
          </cell>
        </row>
        <row r="17">
          <cell r="A17" t="str">
            <v/>
          </cell>
          <cell r="B17" t="str">
            <v>DIC</v>
          </cell>
          <cell r="C17">
            <v>2407.3612207289998</v>
          </cell>
          <cell r="D17">
            <v>2285.8610104745799</v>
          </cell>
        </row>
        <row r="18">
          <cell r="A18" t="str">
            <v>2014</v>
          </cell>
          <cell r="B18" t="str">
            <v>ENE</v>
          </cell>
          <cell r="C18">
            <v>1574.013285857</v>
          </cell>
          <cell r="D18">
            <v>2259.1547007382501</v>
          </cell>
        </row>
        <row r="19">
          <cell r="A19" t="str">
            <v/>
          </cell>
          <cell r="B19" t="str">
            <v>FEB</v>
          </cell>
          <cell r="C19">
            <v>1679.347788495</v>
          </cell>
          <cell r="D19">
            <v>2208.66469627883</v>
          </cell>
        </row>
        <row r="20">
          <cell r="A20" t="str">
            <v/>
          </cell>
          <cell r="B20" t="str">
            <v>MAR</v>
          </cell>
          <cell r="C20">
            <v>1649.649151695</v>
          </cell>
          <cell r="D20">
            <v>2183.4896711588299</v>
          </cell>
        </row>
        <row r="21">
          <cell r="A21" t="str">
            <v/>
          </cell>
          <cell r="B21" t="str">
            <v>ABR</v>
          </cell>
          <cell r="C21">
            <v>1610.1070104119999</v>
          </cell>
          <cell r="D21">
            <v>2136.3751494193298</v>
          </cell>
        </row>
        <row r="22">
          <cell r="A22" t="str">
            <v/>
          </cell>
          <cell r="B22" t="str">
            <v>MAY</v>
          </cell>
          <cell r="C22">
            <v>1983.8585131570001</v>
          </cell>
          <cell r="D22">
            <v>2132.0546806259999</v>
          </cell>
        </row>
        <row r="23">
          <cell r="A23" t="str">
            <v/>
          </cell>
          <cell r="B23" t="str">
            <v>JUN</v>
          </cell>
          <cell r="C23">
            <v>1977.752663881</v>
          </cell>
          <cell r="D23">
            <v>2109.50576274683</v>
          </cell>
        </row>
        <row r="24">
          <cell r="A24" t="str">
            <v/>
          </cell>
          <cell r="B24" t="str">
            <v>JUL</v>
          </cell>
          <cell r="C24">
            <v>1689.822677398</v>
          </cell>
          <cell r="D24">
            <v>2054.60150703917</v>
          </cell>
        </row>
        <row r="25">
          <cell r="A25" t="str">
            <v/>
          </cell>
          <cell r="B25" t="str">
            <v>AGO</v>
          </cell>
          <cell r="C25">
            <v>2010.1212929789999</v>
          </cell>
          <cell r="D25">
            <v>1993.9082986973301</v>
          </cell>
        </row>
        <row r="26">
          <cell r="A26" t="str">
            <v/>
          </cell>
          <cell r="B26" t="str">
            <v>SEP</v>
          </cell>
          <cell r="C26">
            <v>2003.0738918500001</v>
          </cell>
          <cell r="D26">
            <v>1953.19757097875</v>
          </cell>
        </row>
        <row r="27">
          <cell r="A27" t="str">
            <v/>
          </cell>
          <cell r="B27" t="str">
            <v>OCT</v>
          </cell>
          <cell r="C27">
            <v>1928.8196125219999</v>
          </cell>
          <cell r="D27">
            <v>1916.57894255475</v>
          </cell>
        </row>
        <row r="28">
          <cell r="A28" t="str">
            <v/>
          </cell>
          <cell r="B28" t="str">
            <v>NOV</v>
          </cell>
          <cell r="C28">
            <v>1942.107419833</v>
          </cell>
          <cell r="D28">
            <v>1871.3362107339999</v>
          </cell>
        </row>
        <row r="29">
          <cell r="A29" t="str">
            <v/>
          </cell>
          <cell r="B29" t="str">
            <v>DIC</v>
          </cell>
          <cell r="C29">
            <v>2321.6522857760001</v>
          </cell>
          <cell r="D29">
            <v>1864.1937994879199</v>
          </cell>
        </row>
        <row r="30">
          <cell r="A30" t="str">
            <v>2015</v>
          </cell>
          <cell r="B30" t="str">
            <v>ENE</v>
          </cell>
          <cell r="C30">
            <v>2209.4747289289999</v>
          </cell>
          <cell r="D30">
            <v>1917.14891974392</v>
          </cell>
        </row>
        <row r="31">
          <cell r="A31" t="str">
            <v/>
          </cell>
          <cell r="B31" t="str">
            <v>FEB</v>
          </cell>
          <cell r="C31">
            <v>1868.261175443</v>
          </cell>
          <cell r="D31">
            <v>1932.89170198958</v>
          </cell>
        </row>
        <row r="32">
          <cell r="A32" t="str">
            <v/>
          </cell>
          <cell r="B32" t="str">
            <v>MAR</v>
          </cell>
          <cell r="C32">
            <v>2666.4913328950001</v>
          </cell>
          <cell r="D32">
            <v>2017.6285504229199</v>
          </cell>
        </row>
        <row r="33">
          <cell r="A33" t="str">
            <v/>
          </cell>
          <cell r="B33" t="str">
            <v>ABR</v>
          </cell>
          <cell r="C33">
            <v>2330.124774075</v>
          </cell>
          <cell r="D33">
            <v>2077.6300307281699</v>
          </cell>
        </row>
        <row r="34">
          <cell r="A34" t="str">
            <v/>
          </cell>
          <cell r="B34" t="str">
            <v>MAY</v>
          </cell>
          <cell r="C34">
            <v>2615.8516358030001</v>
          </cell>
          <cell r="D34">
            <v>2130.2961242820002</v>
          </cell>
        </row>
        <row r="35">
          <cell r="A35" t="str">
            <v/>
          </cell>
          <cell r="B35" t="str">
            <v>JUN</v>
          </cell>
          <cell r="C35">
            <v>2317.7733903530002</v>
          </cell>
          <cell r="D35">
            <v>2158.63118482133</v>
          </cell>
        </row>
        <row r="36">
          <cell r="A36" t="str">
            <v/>
          </cell>
          <cell r="B36" t="str">
            <v>JUL</v>
          </cell>
          <cell r="C36">
            <v>2121.4071263790001</v>
          </cell>
          <cell r="D36">
            <v>2194.5965555697499</v>
          </cell>
        </row>
        <row r="37">
          <cell r="A37" t="str">
            <v/>
          </cell>
          <cell r="B37" t="str">
            <v>AGO</v>
          </cell>
          <cell r="C37">
            <v>2911.1634085370001</v>
          </cell>
          <cell r="D37">
            <v>2269.6833985329199</v>
          </cell>
        </row>
        <row r="38">
          <cell r="A38" t="str">
            <v/>
          </cell>
          <cell r="B38" t="str">
            <v>SEP</v>
          </cell>
          <cell r="C38">
            <v>3073.4642871299998</v>
          </cell>
          <cell r="D38">
            <v>2358.8825981395798</v>
          </cell>
        </row>
        <row r="39">
          <cell r="A39" t="str">
            <v/>
          </cell>
          <cell r="B39" t="str">
            <v>OCT</v>
          </cell>
          <cell r="C39">
            <v>2489.6324842909999</v>
          </cell>
          <cell r="D39">
            <v>2405.61700412033</v>
          </cell>
        </row>
        <row r="40">
          <cell r="A40" t="str">
            <v/>
          </cell>
          <cell r="B40" t="str">
            <v>NOV</v>
          </cell>
          <cell r="C40">
            <v>2201.8290452659999</v>
          </cell>
          <cell r="D40">
            <v>2427.2604729064201</v>
          </cell>
        </row>
        <row r="41">
          <cell r="A41" t="str">
            <v/>
          </cell>
          <cell r="B41" t="str">
            <v>DIC</v>
          </cell>
          <cell r="C41">
            <v>2032.009669413</v>
          </cell>
          <cell r="D41">
            <v>2403.1235882095002</v>
          </cell>
        </row>
        <row r="42">
          <cell r="A42" t="str">
            <v>2016</v>
          </cell>
          <cell r="B42" t="str">
            <v>ENE</v>
          </cell>
          <cell r="C42">
            <v>2582.4303394610001</v>
          </cell>
          <cell r="D42">
            <v>2434.2032224205</v>
          </cell>
        </row>
        <row r="43">
          <cell r="A43" t="str">
            <v/>
          </cell>
          <cell r="B43" t="str">
            <v>FEB</v>
          </cell>
          <cell r="C43">
            <v>2683.0153910640001</v>
          </cell>
          <cell r="D43">
            <v>2502.0994070555798</v>
          </cell>
        </row>
        <row r="44">
          <cell r="A44" t="str">
            <v/>
          </cell>
          <cell r="B44" t="str">
            <v>MAR</v>
          </cell>
          <cell r="C44">
            <v>1919.491318549</v>
          </cell>
          <cell r="D44">
            <v>2439.84940586008</v>
          </cell>
        </row>
        <row r="45">
          <cell r="A45" t="str">
            <v/>
          </cell>
          <cell r="B45" t="str">
            <v>ABR</v>
          </cell>
          <cell r="C45">
            <v>2240.3397922559998</v>
          </cell>
          <cell r="D45">
            <v>2432.3673240418302</v>
          </cell>
        </row>
        <row r="46">
          <cell r="A46" t="str">
            <v/>
          </cell>
          <cell r="B46" t="str">
            <v>MAY</v>
          </cell>
          <cell r="C46">
            <v>2185.518440546</v>
          </cell>
          <cell r="D46">
            <v>2396.5062244370802</v>
          </cell>
        </row>
        <row r="47">
          <cell r="A47" t="str">
            <v/>
          </cell>
          <cell r="B47" t="str">
            <v>JUN</v>
          </cell>
          <cell r="C47">
            <v>2146.7409138029998</v>
          </cell>
          <cell r="D47">
            <v>2382.2535180579198</v>
          </cell>
        </row>
        <row r="48">
          <cell r="A48" t="str">
            <v/>
          </cell>
          <cell r="B48" t="str">
            <v>JUL</v>
          </cell>
          <cell r="C48">
            <v>2084.6418898729999</v>
          </cell>
          <cell r="D48">
            <v>2379.1897483490802</v>
          </cell>
        </row>
        <row r="49">
          <cell r="A49" t="str">
            <v/>
          </cell>
          <cell r="B49" t="str">
            <v>AGO</v>
          </cell>
          <cell r="C49">
            <v>2495.2996727290001</v>
          </cell>
          <cell r="D49">
            <v>2344.5344370317498</v>
          </cell>
        </row>
        <row r="50">
          <cell r="A50" t="str">
            <v/>
          </cell>
          <cell r="B50" t="str">
            <v>SEP</v>
          </cell>
          <cell r="C50">
            <v>2257.2019772600001</v>
          </cell>
          <cell r="D50">
            <v>2276.5125778759202</v>
          </cell>
        </row>
        <row r="51">
          <cell r="A51" t="str">
            <v/>
          </cell>
          <cell r="B51" t="str">
            <v>OCT</v>
          </cell>
          <cell r="C51">
            <v>2398.863823528</v>
          </cell>
          <cell r="D51">
            <v>2268.9485228123299</v>
          </cell>
        </row>
        <row r="52">
          <cell r="A52" t="str">
            <v/>
          </cell>
          <cell r="B52" t="str">
            <v>NOV</v>
          </cell>
          <cell r="C52">
            <v>2524.8973337920002</v>
          </cell>
          <cell r="D52">
            <v>2295.8708801895</v>
          </cell>
        </row>
        <row r="53">
          <cell r="A53" t="str">
            <v/>
          </cell>
          <cell r="B53" t="str">
            <v>DIC</v>
          </cell>
          <cell r="C53">
            <v>2284.360025473</v>
          </cell>
          <cell r="D53">
            <v>2316.9000765278302</v>
          </cell>
        </row>
        <row r="54">
          <cell r="A54" t="str">
            <v>2017</v>
          </cell>
          <cell r="B54" t="str">
            <v>ENE</v>
          </cell>
          <cell r="C54">
            <v>1933.504086593</v>
          </cell>
          <cell r="D54">
            <v>2262.8228887888299</v>
          </cell>
        </row>
        <row r="55">
          <cell r="A55" t="str">
            <v/>
          </cell>
          <cell r="B55" t="str">
            <v>FEB</v>
          </cell>
          <cell r="C55">
            <v>2183.8845315489998</v>
          </cell>
          <cell r="D55">
            <v>2221.2286504959202</v>
          </cell>
        </row>
        <row r="56">
          <cell r="A56" t="str">
            <v/>
          </cell>
          <cell r="B56" t="str">
            <v>MAR</v>
          </cell>
          <cell r="C56">
            <v>2230.315251774</v>
          </cell>
          <cell r="D56">
            <v>2247.1306449313302</v>
          </cell>
        </row>
        <row r="57">
          <cell r="A57" t="str">
            <v/>
          </cell>
          <cell r="B57" t="str">
            <v>ABR</v>
          </cell>
          <cell r="C57">
            <v>2505.9196947949999</v>
          </cell>
          <cell r="D57">
            <v>2269.2623034762501</v>
          </cell>
        </row>
        <row r="58">
          <cell r="A58" t="str">
            <v/>
          </cell>
          <cell r="B58" t="str">
            <v>MAY</v>
          </cell>
          <cell r="C58">
            <v>2653.2230326839999</v>
          </cell>
          <cell r="D58">
            <v>2308.2376861544199</v>
          </cell>
        </row>
        <row r="59">
          <cell r="A59" t="str">
            <v/>
          </cell>
          <cell r="B59" t="str">
            <v>JUN</v>
          </cell>
          <cell r="C59">
            <v>2856.25875189</v>
          </cell>
          <cell r="D59">
            <v>2367.3641726616702</v>
          </cell>
        </row>
        <row r="60">
          <cell r="A60" t="str">
            <v/>
          </cell>
          <cell r="B60" t="str">
            <v>JUL</v>
          </cell>
          <cell r="C60">
            <v>2113.3048988669998</v>
          </cell>
          <cell r="D60">
            <v>2369.7527567444999</v>
          </cell>
        </row>
        <row r="61">
          <cell r="A61" t="str">
            <v/>
          </cell>
          <cell r="B61" t="str">
            <v>AGO</v>
          </cell>
          <cell r="C61">
            <v>2341.0457055470001</v>
          </cell>
          <cell r="D61">
            <v>2356.8982594793301</v>
          </cell>
        </row>
        <row r="62">
          <cell r="A62" t="str">
            <v/>
          </cell>
          <cell r="B62" t="str">
            <v>SEP</v>
          </cell>
          <cell r="C62">
            <v>2138.7394757860002</v>
          </cell>
          <cell r="D62">
            <v>2347.0263843564999</v>
          </cell>
        </row>
        <row r="63">
          <cell r="A63" t="str">
            <v/>
          </cell>
          <cell r="B63" t="str">
            <v>OCT</v>
          </cell>
          <cell r="C63">
            <v>2328.155214716</v>
          </cell>
          <cell r="D63">
            <v>2341.1340002888301</v>
          </cell>
        </row>
        <row r="64">
          <cell r="A64" t="str">
            <v/>
          </cell>
          <cell r="B64" t="str">
            <v>NOV</v>
          </cell>
          <cell r="C64">
            <v>2188.4737942239999</v>
          </cell>
          <cell r="D64">
            <v>2313.09870532483</v>
          </cell>
        </row>
        <row r="65">
          <cell r="A65" t="str">
            <v/>
          </cell>
          <cell r="B65" t="str">
            <v>DIC</v>
          </cell>
          <cell r="C65">
            <v>2738.79935746</v>
          </cell>
          <cell r="D65">
            <v>2350.9686496570798</v>
          </cell>
        </row>
        <row r="66">
          <cell r="A66" t="str">
            <v>2018</v>
          </cell>
          <cell r="B66" t="str">
            <v>ENE</v>
          </cell>
          <cell r="C66">
            <v>1943.3097480609999</v>
          </cell>
          <cell r="D66">
            <v>2351.7857881127502</v>
          </cell>
        </row>
        <row r="67">
          <cell r="A67" t="str">
            <v/>
          </cell>
          <cell r="B67" t="str">
            <v>FEB</v>
          </cell>
          <cell r="C67">
            <v>1833.0975500510001</v>
          </cell>
          <cell r="D67">
            <v>2322.5535396545802</v>
          </cell>
        </row>
        <row r="68">
          <cell r="A68" t="str">
            <v/>
          </cell>
          <cell r="B68" t="str">
            <v>MAR</v>
          </cell>
          <cell r="C68">
            <v>1993.3354172859999</v>
          </cell>
          <cell r="D68">
            <v>2302.8052201139199</v>
          </cell>
        </row>
        <row r="69">
          <cell r="A69" t="str">
            <v/>
          </cell>
          <cell r="B69" t="str">
            <v>ABR</v>
          </cell>
          <cell r="C69">
            <v>2020.074211823</v>
          </cell>
          <cell r="D69">
            <v>2262.3180965329202</v>
          </cell>
        </row>
        <row r="70">
          <cell r="A70" t="str">
            <v/>
          </cell>
          <cell r="B70" t="str">
            <v>MAY</v>
          </cell>
          <cell r="C70">
            <v>2541.948392153</v>
          </cell>
          <cell r="D70">
            <v>2253.0452098219998</v>
          </cell>
        </row>
        <row r="71">
          <cell r="A71" t="str">
            <v/>
          </cell>
          <cell r="B71" t="str">
            <v>JUN</v>
          </cell>
          <cell r="C71">
            <v>2100.354253905</v>
          </cell>
          <cell r="D71">
            <v>2190.0531683232498</v>
          </cell>
        </row>
        <row r="72">
          <cell r="A72" t="str">
            <v/>
          </cell>
          <cell r="B72" t="str">
            <v>JUL</v>
          </cell>
          <cell r="C72">
            <v>2384.4574904649999</v>
          </cell>
          <cell r="D72">
            <v>2212.6492176230799</v>
          </cell>
        </row>
        <row r="73">
          <cell r="A73" t="str">
            <v/>
          </cell>
          <cell r="B73" t="str">
            <v>AGO</v>
          </cell>
          <cell r="C73">
            <v>2818.0111267080001</v>
          </cell>
          <cell r="D73">
            <v>2252.3963360531702</v>
          </cell>
        </row>
        <row r="74">
          <cell r="A74" t="str">
            <v/>
          </cell>
          <cell r="B74" t="str">
            <v>SEP</v>
          </cell>
          <cell r="C74">
            <v>1852.7433452539999</v>
          </cell>
          <cell r="D74">
            <v>2228.5633251754998</v>
          </cell>
        </row>
        <row r="75">
          <cell r="A75" t="str">
            <v/>
          </cell>
          <cell r="B75" t="str">
            <v>OCT</v>
          </cell>
          <cell r="C75">
            <v>2258.9147784229999</v>
          </cell>
          <cell r="D75">
            <v>2222.7932888177502</v>
          </cell>
        </row>
        <row r="76">
          <cell r="A76" t="str">
            <v/>
          </cell>
          <cell r="B76" t="str">
            <v>NOV</v>
          </cell>
          <cell r="C76">
            <v>1720.1555108</v>
          </cell>
          <cell r="D76">
            <v>2183.7667651990801</v>
          </cell>
        </row>
        <row r="77">
          <cell r="A77" t="str">
            <v/>
          </cell>
          <cell r="B77" t="str">
            <v>DIC</v>
          </cell>
          <cell r="C77">
            <v>2789.8769758859999</v>
          </cell>
          <cell r="D77">
            <v>2188.0232334012499</v>
          </cell>
        </row>
        <row r="78">
          <cell r="A78" t="str">
            <v>2019</v>
          </cell>
          <cell r="B78" t="str">
            <v>ENE</v>
          </cell>
          <cell r="C78">
            <v>1768.7447041519999</v>
          </cell>
          <cell r="D78">
            <v>2173.4761464088301</v>
          </cell>
        </row>
        <row r="79">
          <cell r="A79" t="str">
            <v/>
          </cell>
          <cell r="B79" t="str">
            <v>FEB</v>
          </cell>
          <cell r="C79">
            <v>1743.1875806170001</v>
          </cell>
          <cell r="D79">
            <v>2165.9836489559998</v>
          </cell>
        </row>
        <row r="80">
          <cell r="A80" t="str">
            <v/>
          </cell>
          <cell r="B80" t="str">
            <v>MAR</v>
          </cell>
          <cell r="C80">
            <v>1986.6897139979999</v>
          </cell>
          <cell r="D80">
            <v>2165.42984034867</v>
          </cell>
        </row>
        <row r="81">
          <cell r="A81" t="str">
            <v/>
          </cell>
          <cell r="B81" t="str">
            <v>ABR</v>
          </cell>
          <cell r="C81">
            <v>1733.73172935</v>
          </cell>
          <cell r="D81">
            <v>2141.5679668092498</v>
          </cell>
        </row>
        <row r="82">
          <cell r="A82" t="str">
            <v/>
          </cell>
          <cell r="B82" t="str">
            <v>MAY</v>
          </cell>
          <cell r="C82">
            <v>1798.6615119109999</v>
          </cell>
          <cell r="D82">
            <v>2079.6273934557498</v>
          </cell>
        </row>
        <row r="83">
          <cell r="A83" t="str">
            <v/>
          </cell>
          <cell r="B83" t="str">
            <v>JUN</v>
          </cell>
          <cell r="C83">
            <v>1780.596483992</v>
          </cell>
          <cell r="D83">
            <v>2052.98091262967</v>
          </cell>
        </row>
        <row r="84">
          <cell r="A84" t="str">
            <v/>
          </cell>
          <cell r="B84" t="str">
            <v>JUL</v>
          </cell>
          <cell r="C84">
            <v>1764.628665447</v>
          </cell>
          <cell r="D84">
            <v>2001.3285105448299</v>
          </cell>
        </row>
        <row r="85">
          <cell r="A85" t="str">
            <v/>
          </cell>
          <cell r="B85" t="str">
            <v>AGO</v>
          </cell>
          <cell r="C85">
            <v>1883.842661506</v>
          </cell>
          <cell r="D85">
            <v>1923.48113844467</v>
          </cell>
        </row>
        <row r="86">
          <cell r="A86" t="str">
            <v/>
          </cell>
          <cell r="B86" t="str">
            <v>SEP</v>
          </cell>
          <cell r="C86">
            <v>1869.15929342</v>
          </cell>
          <cell r="D86">
            <v>1924.8491341251699</v>
          </cell>
        </row>
        <row r="87">
          <cell r="A87" t="str">
            <v/>
          </cell>
          <cell r="B87" t="str">
            <v>OCT</v>
          </cell>
          <cell r="C87">
            <v>1950.5947778069999</v>
          </cell>
          <cell r="D87">
            <v>1899.1558007404999</v>
          </cell>
        </row>
        <row r="88">
          <cell r="A88" t="str">
            <v/>
          </cell>
          <cell r="B88" t="str">
            <v>NOV</v>
          </cell>
          <cell r="C88">
            <v>1916.1944893360001</v>
          </cell>
          <cell r="D88">
            <v>1915.4923822851699</v>
          </cell>
        </row>
        <row r="89">
          <cell r="A89" t="str">
            <v/>
          </cell>
          <cell r="B89" t="str">
            <v>DIC</v>
          </cell>
          <cell r="C89">
            <v>1925.1618791159999</v>
          </cell>
          <cell r="D89">
            <v>1843.4327908876701</v>
          </cell>
        </row>
        <row r="90">
          <cell r="A90" t="str">
            <v>2020</v>
          </cell>
          <cell r="B90" t="str">
            <v>ENE</v>
          </cell>
          <cell r="C90">
            <v>1583.2968420730001</v>
          </cell>
          <cell r="D90">
            <v>1827.97880238108</v>
          </cell>
        </row>
        <row r="91">
          <cell r="A91" t="str">
            <v/>
          </cell>
          <cell r="B91" t="str">
            <v>FEB</v>
          </cell>
          <cell r="C91">
            <v>1672.5844089719999</v>
          </cell>
          <cell r="D91">
            <v>1822.0952047440001</v>
          </cell>
        </row>
        <row r="92">
          <cell r="A92" t="str">
            <v/>
          </cell>
          <cell r="B92" t="str">
            <v>MAR</v>
          </cell>
          <cell r="C92">
            <v>1555.8531746660001</v>
          </cell>
          <cell r="D92">
            <v>1786.19215979967</v>
          </cell>
        </row>
        <row r="93">
          <cell r="A93" t="str">
            <v/>
          </cell>
          <cell r="B93" t="str">
            <v>ABR</v>
          </cell>
          <cell r="C93">
            <v>1277.8516513100001</v>
          </cell>
          <cell r="D93">
            <v>1748.2021532963299</v>
          </cell>
        </row>
        <row r="94">
          <cell r="A94" t="str">
            <v/>
          </cell>
          <cell r="B94" t="str">
            <v>MAY</v>
          </cell>
          <cell r="C94">
            <v>1223.713025258</v>
          </cell>
          <cell r="D94">
            <v>1700.28977940858</v>
          </cell>
        </row>
        <row r="95">
          <cell r="A95" t="str">
            <v/>
          </cell>
          <cell r="B95" t="str">
            <v>JUN</v>
          </cell>
          <cell r="C95">
            <v>1307.371234209</v>
          </cell>
          <cell r="D95">
            <v>1660.85434192667</v>
          </cell>
        </row>
        <row r="96">
          <cell r="A96" t="str">
            <v/>
          </cell>
          <cell r="B96" t="str">
            <v>JUL</v>
          </cell>
          <cell r="C96">
            <v>1307.3254495050001</v>
          </cell>
          <cell r="D96">
            <v>1622.74574059817</v>
          </cell>
        </row>
        <row r="97">
          <cell r="A97" t="str">
            <v/>
          </cell>
          <cell r="B97" t="str">
            <v>AGO</v>
          </cell>
          <cell r="C97">
            <v>1310.3460591789999</v>
          </cell>
          <cell r="D97">
            <v>1574.95435707092</v>
          </cell>
        </row>
        <row r="98">
          <cell r="A98" t="str">
            <v/>
          </cell>
          <cell r="B98" t="str">
            <v>SEP</v>
          </cell>
          <cell r="C98">
            <v>1471.0050672120001</v>
          </cell>
          <cell r="D98">
            <v>1541.7748382202501</v>
          </cell>
        </row>
        <row r="99">
          <cell r="A99" t="str">
            <v/>
          </cell>
          <cell r="B99" t="str">
            <v>OCT</v>
          </cell>
          <cell r="C99">
            <v>1363.4424942529999</v>
          </cell>
          <cell r="D99">
            <v>1492.84548125742</v>
          </cell>
        </row>
        <row r="100">
          <cell r="A100" t="str">
            <v/>
          </cell>
          <cell r="B100" t="str">
            <v>NOV</v>
          </cell>
          <cell r="C100">
            <v>1460.688703861</v>
          </cell>
          <cell r="D100">
            <v>1454.88666580117</v>
          </cell>
        </row>
        <row r="101">
          <cell r="A101" t="str">
            <v/>
          </cell>
          <cell r="B101" t="str">
            <v>DIC</v>
          </cell>
          <cell r="C101">
            <v>1393.5600072550001</v>
          </cell>
          <cell r="D101">
            <v>1410.5865098127499</v>
          </cell>
        </row>
        <row r="102">
          <cell r="A102" t="str">
            <v>2021</v>
          </cell>
          <cell r="B102" t="str">
            <v>ENE</v>
          </cell>
          <cell r="C102">
            <v>1323.412155429</v>
          </cell>
          <cell r="D102">
            <v>1388.9294525924199</v>
          </cell>
        </row>
        <row r="103">
          <cell r="A103" t="str">
            <v/>
          </cell>
          <cell r="B103" t="str">
            <v>FEB</v>
          </cell>
          <cell r="C103">
            <v>1285.704185396</v>
          </cell>
          <cell r="D103">
            <v>1356.6894339610801</v>
          </cell>
        </row>
        <row r="104">
          <cell r="A104" t="str">
            <v/>
          </cell>
          <cell r="B104" t="str">
            <v>MAR</v>
          </cell>
          <cell r="C104">
            <v>1562.2819323379999</v>
          </cell>
          <cell r="D104">
            <v>1357.2251637670799</v>
          </cell>
        </row>
        <row r="105">
          <cell r="A105" t="str">
            <v/>
          </cell>
          <cell r="B105" t="str">
            <v>ABR</v>
          </cell>
          <cell r="C105">
            <v>1404.678035726</v>
          </cell>
          <cell r="D105">
            <v>1367.7940291350801</v>
          </cell>
        </row>
        <row r="106">
          <cell r="A106" t="str">
            <v/>
          </cell>
          <cell r="B106" t="str">
            <v>MAY</v>
          </cell>
          <cell r="C106">
            <v>1324.3402681709999</v>
          </cell>
          <cell r="D106">
            <v>1376.1796327111699</v>
          </cell>
        </row>
        <row r="107">
          <cell r="A107" t="str">
            <v/>
          </cell>
          <cell r="B107" t="str">
            <v>JUN</v>
          </cell>
          <cell r="C107">
            <v>1248.675763365</v>
          </cell>
          <cell r="D107">
            <v>1371.28834347417</v>
          </cell>
        </row>
        <row r="108">
          <cell r="A108" t="str">
            <v/>
          </cell>
          <cell r="B108" t="str">
            <v>JUL</v>
          </cell>
          <cell r="C108">
            <v>1498.2356071429999</v>
          </cell>
          <cell r="D108">
            <v>1387.19752327733</v>
          </cell>
        </row>
        <row r="109">
          <cell r="A109" t="str">
            <v/>
          </cell>
          <cell r="B109" t="str">
            <v>AGO</v>
          </cell>
          <cell r="C109">
            <v>1314.2402707599999</v>
          </cell>
          <cell r="D109">
            <v>1387.52204090908</v>
          </cell>
        </row>
        <row r="110">
          <cell r="A110" t="str">
            <v/>
          </cell>
          <cell r="B110" t="str">
            <v>SEP</v>
          </cell>
          <cell r="C110">
            <v>1543.086057152</v>
          </cell>
          <cell r="D110">
            <v>1393.5287900707499</v>
          </cell>
        </row>
        <row r="111">
          <cell r="A111" t="str">
            <v/>
          </cell>
          <cell r="B111" t="str">
            <v>OCT</v>
          </cell>
          <cell r="C111">
            <v>1631.280287889</v>
          </cell>
          <cell r="D111">
            <v>1415.8486062070799</v>
          </cell>
        </row>
        <row r="112">
          <cell r="A112" t="str">
            <v/>
          </cell>
          <cell r="B112" t="str">
            <v>NOV</v>
          </cell>
          <cell r="C112">
            <v>1534.593373148</v>
          </cell>
          <cell r="D112">
            <v>1422.00732864767</v>
          </cell>
        </row>
        <row r="113">
          <cell r="A113" t="str">
            <v/>
          </cell>
          <cell r="B113" t="str">
            <v>DIC</v>
          </cell>
          <cell r="C113">
            <v>1863.6214069580001</v>
          </cell>
          <cell r="D113">
            <v>1461.1791119562499</v>
          </cell>
        </row>
        <row r="114">
          <cell r="A114" t="str">
            <v>2022</v>
          </cell>
          <cell r="B114" t="str">
            <v>ENE</v>
          </cell>
          <cell r="C114">
            <v>1684.9914587589999</v>
          </cell>
          <cell r="D114">
            <v>1491.3107205670799</v>
          </cell>
        </row>
        <row r="115">
          <cell r="A115" t="str">
            <v/>
          </cell>
          <cell r="B115" t="str">
            <v>FEB</v>
          </cell>
          <cell r="C115">
            <v>1757.8703063360001</v>
          </cell>
          <cell r="D115">
            <v>1530.65789731208</v>
          </cell>
        </row>
        <row r="116">
          <cell r="A116" t="str">
            <v/>
          </cell>
          <cell r="B116" t="str">
            <v>MAR</v>
          </cell>
          <cell r="C116">
            <v>1718.0126302230001</v>
          </cell>
          <cell r="D116">
            <v>1543.63545546917</v>
          </cell>
        </row>
      </sheetData>
      <sheetData sheetId="2">
        <row r="5">
          <cell r="C5" t="str">
            <v>Variación</v>
          </cell>
          <cell r="D5" t="str">
            <v>Variación promedio</v>
          </cell>
        </row>
        <row r="6">
          <cell r="A6" t="str">
            <v>2013</v>
          </cell>
          <cell r="B6" t="str">
            <v>ENE</v>
          </cell>
          <cell r="C6">
            <v>-0.47355240180313501</v>
          </cell>
          <cell r="D6">
            <v>3.0256728215756099</v>
          </cell>
        </row>
        <row r="7">
          <cell r="A7" t="str">
            <v/>
          </cell>
          <cell r="B7" t="str">
            <v>FEB</v>
          </cell>
          <cell r="C7">
            <v>1.57257808595226</v>
          </cell>
          <cell r="D7">
            <v>2.4348001194693798</v>
          </cell>
        </row>
        <row r="8">
          <cell r="A8" t="str">
            <v/>
          </cell>
          <cell r="B8" t="str">
            <v>MAR</v>
          </cell>
          <cell r="C8">
            <v>2.0237160076320699</v>
          </cell>
          <cell r="D8">
            <v>1.96971867507196</v>
          </cell>
        </row>
        <row r="9">
          <cell r="A9" t="str">
            <v/>
          </cell>
          <cell r="B9" t="str">
            <v>ABR</v>
          </cell>
          <cell r="C9">
            <v>5.3995302011886599</v>
          </cell>
          <cell r="D9">
            <v>2.0539285037026702</v>
          </cell>
        </row>
        <row r="10">
          <cell r="A10" t="str">
            <v/>
          </cell>
          <cell r="B10" t="str">
            <v>MAY</v>
          </cell>
          <cell r="C10">
            <v>2.1040767471631301</v>
          </cell>
          <cell r="D10">
            <v>1.8672707084586799</v>
          </cell>
        </row>
        <row r="11">
          <cell r="A11" t="str">
            <v/>
          </cell>
          <cell r="B11" t="str">
            <v>JUN</v>
          </cell>
          <cell r="C11">
            <v>0.41285680708727002</v>
          </cell>
          <cell r="D11">
            <v>1.6124077556816401</v>
          </cell>
        </row>
        <row r="12">
          <cell r="A12" t="str">
            <v/>
          </cell>
          <cell r="B12" t="str">
            <v>JUL</v>
          </cell>
          <cell r="C12">
            <v>-3.66970573873227</v>
          </cell>
          <cell r="D12">
            <v>1.1412458375688901</v>
          </cell>
        </row>
        <row r="13">
          <cell r="A13" t="str">
            <v/>
          </cell>
          <cell r="B13" t="str">
            <v>AGO</v>
          </cell>
          <cell r="C13">
            <v>-7.1657826622313898</v>
          </cell>
          <cell r="D13">
            <v>0.27579102671008299</v>
          </cell>
        </row>
        <row r="14">
          <cell r="A14" t="str">
            <v/>
          </cell>
          <cell r="B14" t="str">
            <v>SEP</v>
          </cell>
          <cell r="C14">
            <v>-7.2677943431433896</v>
          </cell>
          <cell r="D14">
            <v>-0.52054146934540602</v>
          </cell>
        </row>
        <row r="15">
          <cell r="A15" t="str">
            <v/>
          </cell>
          <cell r="B15" t="str">
            <v>OCT</v>
          </cell>
          <cell r="C15">
            <v>-8.0094028839736602</v>
          </cell>
          <cell r="D15">
            <v>-1.27649241203506</v>
          </cell>
        </row>
        <row r="16">
          <cell r="A16" t="str">
            <v/>
          </cell>
          <cell r="B16" t="str">
            <v>NOV</v>
          </cell>
          <cell r="C16">
            <v>-8.8593399601294305</v>
          </cell>
          <cell r="D16">
            <v>-1.9968543287577101</v>
          </cell>
        </row>
        <row r="17">
          <cell r="A17" t="str">
            <v/>
          </cell>
          <cell r="B17" t="str">
            <v>DIC</v>
          </cell>
          <cell r="C17">
            <v>-10.313004675974</v>
          </cell>
          <cell r="D17">
            <v>-2.8538187347469899</v>
          </cell>
        </row>
        <row r="18">
          <cell r="A18" t="str">
            <v>2014</v>
          </cell>
          <cell r="B18" t="str">
            <v>ENE</v>
          </cell>
          <cell r="C18">
            <v>-10.6158321816118</v>
          </cell>
          <cell r="D18">
            <v>-3.6990087163977199</v>
          </cell>
        </row>
        <row r="19">
          <cell r="A19" t="str">
            <v/>
          </cell>
          <cell r="B19" t="str">
            <v>FEB</v>
          </cell>
          <cell r="C19">
            <v>-12.961112018993299</v>
          </cell>
          <cell r="D19">
            <v>-4.91014955847651</v>
          </cell>
        </row>
        <row r="20">
          <cell r="A20" t="str">
            <v/>
          </cell>
          <cell r="B20" t="str">
            <v>MAR</v>
          </cell>
          <cell r="C20">
            <v>-13.80992239207</v>
          </cell>
          <cell r="D20">
            <v>-6.2296194251183499</v>
          </cell>
        </row>
        <row r="21">
          <cell r="A21" t="str">
            <v/>
          </cell>
          <cell r="B21" t="str">
            <v>ABR</v>
          </cell>
          <cell r="C21">
            <v>-16.625674835252401</v>
          </cell>
          <cell r="D21">
            <v>-8.0650531781551003</v>
          </cell>
        </row>
        <row r="22">
          <cell r="A22" t="str">
            <v/>
          </cell>
          <cell r="B22" t="str">
            <v>MAY</v>
          </cell>
          <cell r="C22">
            <v>-14.8849306029018</v>
          </cell>
          <cell r="D22">
            <v>-9.4808037906605094</v>
          </cell>
        </row>
        <row r="23">
          <cell r="A23" t="str">
            <v/>
          </cell>
          <cell r="B23" t="str">
            <v>JUN</v>
          </cell>
          <cell r="C23">
            <v>-14.6145196955215</v>
          </cell>
          <cell r="D23">
            <v>-10.733085165877901</v>
          </cell>
        </row>
        <row r="24">
          <cell r="A24" t="str">
            <v/>
          </cell>
          <cell r="B24" t="str">
            <v>JUL</v>
          </cell>
          <cell r="C24">
            <v>-14.4663599402072</v>
          </cell>
          <cell r="D24">
            <v>-11.6328063493341</v>
          </cell>
        </row>
        <row r="25">
          <cell r="A25" t="str">
            <v/>
          </cell>
          <cell r="B25" t="str">
            <v>AGO</v>
          </cell>
          <cell r="C25">
            <v>-15.756469716850001</v>
          </cell>
          <cell r="D25">
            <v>-12.348696937219</v>
          </cell>
        </row>
        <row r="26">
          <cell r="A26" t="str">
            <v/>
          </cell>
          <cell r="B26" t="str">
            <v>SEP</v>
          </cell>
          <cell r="C26">
            <v>-17.094172386294598</v>
          </cell>
          <cell r="D26">
            <v>-13.1675617741483</v>
          </cell>
        </row>
        <row r="27">
          <cell r="A27" t="str">
            <v/>
          </cell>
          <cell r="B27" t="str">
            <v>OCT</v>
          </cell>
          <cell r="C27">
            <v>-17.9538427687766</v>
          </cell>
          <cell r="D27">
            <v>-13.996265097881899</v>
          </cell>
        </row>
        <row r="28">
          <cell r="A28" t="str">
            <v/>
          </cell>
          <cell r="B28" t="str">
            <v>NOV</v>
          </cell>
          <cell r="C28">
            <v>-19.017447312147201</v>
          </cell>
          <cell r="D28">
            <v>-14.8427740438834</v>
          </cell>
        </row>
        <row r="29">
          <cell r="A29" t="str">
            <v/>
          </cell>
          <cell r="B29" t="str">
            <v>DIC</v>
          </cell>
          <cell r="C29">
            <v>-18.446756344959098</v>
          </cell>
          <cell r="D29">
            <v>-15.520586682965501</v>
          </cell>
        </row>
        <row r="30">
          <cell r="A30" t="str">
            <v>2015</v>
          </cell>
          <cell r="B30" t="str">
            <v>ENE</v>
          </cell>
          <cell r="C30">
            <v>-15.1386614153768</v>
          </cell>
          <cell r="D30">
            <v>-15.8974891191125</v>
          </cell>
        </row>
        <row r="31">
          <cell r="A31" t="str">
            <v/>
          </cell>
          <cell r="B31" t="str">
            <v>FEB</v>
          </cell>
          <cell r="C31">
            <v>-12.4859601710424</v>
          </cell>
          <cell r="D31">
            <v>-15.8578931317833</v>
          </cell>
        </row>
        <row r="32">
          <cell r="A32" t="str">
            <v/>
          </cell>
          <cell r="B32" t="str">
            <v>MAR</v>
          </cell>
          <cell r="C32">
            <v>-7.5961486297249197</v>
          </cell>
          <cell r="D32">
            <v>-15.3400786515879</v>
          </cell>
        </row>
        <row r="33">
          <cell r="A33" t="str">
            <v/>
          </cell>
          <cell r="B33" t="str">
            <v>ABR</v>
          </cell>
          <cell r="C33">
            <v>-2.7497566945175098</v>
          </cell>
          <cell r="D33">
            <v>-14.183752139859999</v>
          </cell>
        </row>
        <row r="34">
          <cell r="A34" t="str">
            <v/>
          </cell>
          <cell r="B34" t="str">
            <v>MAY</v>
          </cell>
          <cell r="C34">
            <v>-8.2481765593545003E-2</v>
          </cell>
          <cell r="D34">
            <v>-12.950214736751001</v>
          </cell>
        </row>
        <row r="35">
          <cell r="A35" t="str">
            <v/>
          </cell>
          <cell r="B35" t="str">
            <v>JUN</v>
          </cell>
          <cell r="C35">
            <v>2.3287645353731001</v>
          </cell>
          <cell r="D35">
            <v>-11.5382743841764</v>
          </cell>
        </row>
        <row r="36">
          <cell r="A36" t="str">
            <v/>
          </cell>
          <cell r="B36" t="str">
            <v>JUL</v>
          </cell>
          <cell r="C36">
            <v>6.8137323977887299</v>
          </cell>
          <cell r="D36">
            <v>-9.7649333560100793</v>
          </cell>
        </row>
        <row r="37">
          <cell r="A37" t="str">
            <v/>
          </cell>
          <cell r="B37" t="str">
            <v>AGO</v>
          </cell>
          <cell r="C37">
            <v>13.8308817920941</v>
          </cell>
          <cell r="D37">
            <v>-7.29932073026474</v>
          </cell>
        </row>
        <row r="38">
          <cell r="A38" t="str">
            <v/>
          </cell>
          <cell r="B38" t="str">
            <v>SEP</v>
          </cell>
          <cell r="C38">
            <v>20.7703016422217</v>
          </cell>
          <cell r="D38">
            <v>-4.1439478945550396</v>
          </cell>
        </row>
        <row r="39">
          <cell r="A39" t="str">
            <v/>
          </cell>
          <cell r="B39" t="str">
            <v>OCT</v>
          </cell>
          <cell r="C39">
            <v>25.516197152500698</v>
          </cell>
          <cell r="D39">
            <v>-0.52144456778192705</v>
          </cell>
        </row>
        <row r="40">
          <cell r="A40" t="str">
            <v/>
          </cell>
          <cell r="B40" t="str">
            <v>NOV</v>
          </cell>
          <cell r="C40">
            <v>29.7073427523943</v>
          </cell>
          <cell r="D40">
            <v>3.5389546042631901</v>
          </cell>
        </row>
        <row r="41">
          <cell r="A41" t="str">
            <v/>
          </cell>
          <cell r="B41" t="str">
            <v>DIC</v>
          </cell>
          <cell r="C41">
            <v>28.909536598052402</v>
          </cell>
          <cell r="D41">
            <v>7.4853123495141496</v>
          </cell>
        </row>
        <row r="42">
          <cell r="A42" t="str">
            <v>2016</v>
          </cell>
          <cell r="B42" t="str">
            <v>ENE</v>
          </cell>
          <cell r="C42">
            <v>26.9699603067689</v>
          </cell>
          <cell r="D42">
            <v>10.994364159692999</v>
          </cell>
        </row>
        <row r="43">
          <cell r="A43" t="str">
            <v/>
          </cell>
          <cell r="B43" t="str">
            <v>FEB</v>
          </cell>
          <cell r="C43">
            <v>29.448504770344702</v>
          </cell>
          <cell r="D43">
            <v>14.488902904808601</v>
          </cell>
        </row>
        <row r="44">
          <cell r="A44" t="str">
            <v/>
          </cell>
          <cell r="B44" t="str">
            <v>MAR</v>
          </cell>
          <cell r="C44">
            <v>20.926590047938401</v>
          </cell>
          <cell r="D44">
            <v>16.865797794613801</v>
          </cell>
        </row>
        <row r="45">
          <cell r="A45" t="str">
            <v/>
          </cell>
          <cell r="B45" t="str">
            <v>ABR</v>
          </cell>
          <cell r="C45">
            <v>17.0741319709043</v>
          </cell>
          <cell r="D45">
            <v>18.517788516732299</v>
          </cell>
        </row>
        <row r="46">
          <cell r="A46" t="str">
            <v/>
          </cell>
          <cell r="B46" t="str">
            <v>MAY</v>
          </cell>
          <cell r="C46">
            <v>12.4963894512462</v>
          </cell>
          <cell r="D46">
            <v>19.566027784802301</v>
          </cell>
        </row>
        <row r="47">
          <cell r="A47" t="str">
            <v/>
          </cell>
          <cell r="B47" t="str">
            <v>JUN</v>
          </cell>
          <cell r="C47">
            <v>10.359450693059999</v>
          </cell>
          <cell r="D47">
            <v>20.235251631276199</v>
          </cell>
        </row>
        <row r="48">
          <cell r="A48" t="str">
            <v/>
          </cell>
          <cell r="B48" t="str">
            <v>JUL</v>
          </cell>
          <cell r="C48">
            <v>8.4112586575809196</v>
          </cell>
          <cell r="D48">
            <v>20.368378819592198</v>
          </cell>
        </row>
        <row r="49">
          <cell r="A49" t="str">
            <v/>
          </cell>
          <cell r="B49" t="str">
            <v>AGO</v>
          </cell>
          <cell r="C49">
            <v>3.2978625365641401</v>
          </cell>
          <cell r="D49">
            <v>19.4906272149647</v>
          </cell>
        </row>
        <row r="50">
          <cell r="A50" t="str">
            <v/>
          </cell>
          <cell r="B50" t="str">
            <v>SEP</v>
          </cell>
          <cell r="C50">
            <v>-3.4919084285343698</v>
          </cell>
          <cell r="D50">
            <v>17.4687763757351</v>
          </cell>
        </row>
        <row r="51">
          <cell r="A51" t="str">
            <v/>
          </cell>
          <cell r="B51" t="str">
            <v>OCT</v>
          </cell>
          <cell r="C51">
            <v>-5.6812236143124499</v>
          </cell>
          <cell r="D51">
            <v>14.868991311834</v>
          </cell>
        </row>
        <row r="52">
          <cell r="A52" t="str">
            <v/>
          </cell>
          <cell r="B52" t="str">
            <v>NOV</v>
          </cell>
          <cell r="C52">
            <v>-5.4130817101631399</v>
          </cell>
          <cell r="D52">
            <v>11.9422892732875</v>
          </cell>
        </row>
        <row r="53">
          <cell r="A53" t="str">
            <v/>
          </cell>
          <cell r="B53" t="str">
            <v>DIC</v>
          </cell>
          <cell r="C53">
            <v>-3.5879765861692299</v>
          </cell>
          <cell r="D53">
            <v>9.2341631746023793</v>
          </cell>
        </row>
        <row r="54">
          <cell r="A54" t="str">
            <v>2017</v>
          </cell>
          <cell r="B54" t="str">
            <v>ENE</v>
          </cell>
          <cell r="C54">
            <v>-7.0405105068117999</v>
          </cell>
          <cell r="D54">
            <v>6.3999572734706502</v>
          </cell>
        </row>
        <row r="55">
          <cell r="A55" t="str">
            <v/>
          </cell>
          <cell r="B55" t="str">
            <v>FEB</v>
          </cell>
          <cell r="C55">
            <v>-11.225403585790801</v>
          </cell>
          <cell r="D55">
            <v>3.0104649104593602</v>
          </cell>
        </row>
        <row r="56">
          <cell r="A56" t="str">
            <v/>
          </cell>
          <cell r="B56" t="str">
            <v>MAR</v>
          </cell>
          <cell r="C56">
            <v>-7.8987973792920902</v>
          </cell>
          <cell r="D56">
            <v>0.60834929152348505</v>
          </cell>
        </row>
        <row r="57">
          <cell r="A57" t="str">
            <v/>
          </cell>
          <cell r="B57" t="str">
            <v>ABR</v>
          </cell>
          <cell r="C57">
            <v>-6.7056081108076304</v>
          </cell>
          <cell r="D57">
            <v>-1.37329571528584</v>
          </cell>
        </row>
        <row r="58">
          <cell r="A58" t="str">
            <v/>
          </cell>
          <cell r="B58" t="str">
            <v>MAY</v>
          </cell>
          <cell r="C58">
            <v>-3.6832175682498001</v>
          </cell>
          <cell r="D58">
            <v>-2.7215963002438501</v>
          </cell>
        </row>
        <row r="59">
          <cell r="A59" t="str">
            <v/>
          </cell>
          <cell r="B59" t="str">
            <v>JUN</v>
          </cell>
          <cell r="C59">
            <v>-0.62501095216718205</v>
          </cell>
          <cell r="D59">
            <v>-3.6369681040127801</v>
          </cell>
        </row>
        <row r="60">
          <cell r="A60" t="str">
            <v/>
          </cell>
          <cell r="B60" t="str">
            <v>JUL</v>
          </cell>
          <cell r="C60">
            <v>-0.39664728763780799</v>
          </cell>
          <cell r="D60">
            <v>-4.3709602661143396</v>
          </cell>
        </row>
        <row r="61">
          <cell r="A61" t="str">
            <v/>
          </cell>
          <cell r="B61" t="str">
            <v>AGO</v>
          </cell>
          <cell r="C61">
            <v>0.52734659181361598</v>
          </cell>
          <cell r="D61">
            <v>-4.60183659484355</v>
          </cell>
        </row>
        <row r="62">
          <cell r="A62" t="str">
            <v/>
          </cell>
          <cell r="B62" t="str">
            <v>SEP</v>
          </cell>
          <cell r="C62">
            <v>3.0974485784030201</v>
          </cell>
          <cell r="D62">
            <v>-4.0527235109320996</v>
          </cell>
        </row>
        <row r="63">
          <cell r="A63" t="str">
            <v/>
          </cell>
          <cell r="B63" t="str">
            <v>OCT</v>
          </cell>
          <cell r="C63">
            <v>3.1814506477664302</v>
          </cell>
          <cell r="D63">
            <v>-3.3141673224255301</v>
          </cell>
        </row>
        <row r="64">
          <cell r="A64" t="str">
            <v/>
          </cell>
          <cell r="B64" t="str">
            <v>NOV</v>
          </cell>
          <cell r="C64">
            <v>0.75038301517684802</v>
          </cell>
          <cell r="D64">
            <v>-2.8005452619805302</v>
          </cell>
        </row>
        <row r="65">
          <cell r="A65" t="str">
            <v/>
          </cell>
          <cell r="B65" t="str">
            <v>DIC</v>
          </cell>
          <cell r="C65">
            <v>1.4704377402544599</v>
          </cell>
          <cell r="D65">
            <v>-2.3790107347785598</v>
          </cell>
        </row>
        <row r="66">
          <cell r="A66" t="str">
            <v>2018</v>
          </cell>
          <cell r="B66" t="str">
            <v>ENE</v>
          </cell>
          <cell r="C66">
            <v>3.9315007712129799</v>
          </cell>
          <cell r="D66">
            <v>-1.46467646160983</v>
          </cell>
        </row>
        <row r="67">
          <cell r="A67" t="str">
            <v/>
          </cell>
          <cell r="B67" t="str">
            <v>FEB</v>
          </cell>
          <cell r="C67">
            <v>4.5616595633252404</v>
          </cell>
          <cell r="D67">
            <v>-0.14908786585016001</v>
          </cell>
        </row>
        <row r="68">
          <cell r="A68" t="str">
            <v/>
          </cell>
          <cell r="B68" t="str">
            <v>MAR</v>
          </cell>
          <cell r="C68">
            <v>2.4775851510086202</v>
          </cell>
          <cell r="D68">
            <v>0.715610678341566</v>
          </cell>
        </row>
        <row r="69">
          <cell r="A69" t="str">
            <v/>
          </cell>
          <cell r="B69" t="str">
            <v>ABR</v>
          </cell>
          <cell r="C69">
            <v>-0.30601164672307002</v>
          </cell>
          <cell r="D69">
            <v>1.24891038368195</v>
          </cell>
        </row>
        <row r="70">
          <cell r="A70" t="str">
            <v/>
          </cell>
          <cell r="B70" t="str">
            <v>MAY</v>
          </cell>
          <cell r="C70">
            <v>-2.39110888204798</v>
          </cell>
          <cell r="D70">
            <v>1.3565861075321</v>
          </cell>
        </row>
        <row r="71">
          <cell r="A71" t="str">
            <v/>
          </cell>
          <cell r="B71" t="str">
            <v>JUN</v>
          </cell>
          <cell r="C71">
            <v>-7.4898068656273997</v>
          </cell>
          <cell r="D71">
            <v>0.78451978141041201</v>
          </cell>
        </row>
        <row r="72">
          <cell r="A72" t="str">
            <v/>
          </cell>
          <cell r="B72" t="str">
            <v>JUL</v>
          </cell>
          <cell r="C72">
            <v>-6.6295329195962696</v>
          </cell>
          <cell r="D72">
            <v>0.26511264541387403</v>
          </cell>
        </row>
        <row r="73">
          <cell r="A73" t="str">
            <v/>
          </cell>
          <cell r="B73" t="str">
            <v>AGO</v>
          </cell>
          <cell r="C73">
            <v>-4.4338750307046597</v>
          </cell>
          <cell r="D73">
            <v>-0.148322489795982</v>
          </cell>
        </row>
        <row r="74">
          <cell r="A74" t="str">
            <v/>
          </cell>
          <cell r="B74" t="str">
            <v>SEP</v>
          </cell>
          <cell r="C74">
            <v>-5.0473680215350303</v>
          </cell>
          <cell r="D74">
            <v>-0.82705720645748604</v>
          </cell>
        </row>
        <row r="75">
          <cell r="A75" t="str">
            <v/>
          </cell>
          <cell r="B75" t="str">
            <v>OCT</v>
          </cell>
          <cell r="C75">
            <v>-5.05484570539247</v>
          </cell>
          <cell r="D75">
            <v>-1.51341523588739</v>
          </cell>
        </row>
        <row r="76">
          <cell r="A76" t="str">
            <v/>
          </cell>
          <cell r="B76" t="str">
            <v>NOV</v>
          </cell>
          <cell r="C76">
            <v>-5.5912849645379801</v>
          </cell>
          <cell r="D76">
            <v>-2.0418875675303001</v>
          </cell>
        </row>
        <row r="77">
          <cell r="A77" t="str">
            <v/>
          </cell>
          <cell r="B77" t="str">
            <v>DIC</v>
          </cell>
          <cell r="C77">
            <v>-6.9309906059189998</v>
          </cell>
          <cell r="D77">
            <v>-2.7420065963780802</v>
          </cell>
        </row>
        <row r="78">
          <cell r="A78" t="str">
            <v>2019</v>
          </cell>
          <cell r="B78" t="str">
            <v>ENE</v>
          </cell>
          <cell r="C78">
            <v>-7.5818827805318803</v>
          </cell>
          <cell r="D78">
            <v>-3.7014552256901601</v>
          </cell>
        </row>
        <row r="79">
          <cell r="A79" t="str">
            <v/>
          </cell>
          <cell r="B79" t="str">
            <v>FEB</v>
          </cell>
          <cell r="C79">
            <v>-6.7412823009397203</v>
          </cell>
          <cell r="D79">
            <v>-4.64336704771224</v>
          </cell>
        </row>
        <row r="80">
          <cell r="A80" t="str">
            <v/>
          </cell>
          <cell r="B80" t="str">
            <v>MAR</v>
          </cell>
          <cell r="C80">
            <v>-5.9655666300102501</v>
          </cell>
          <cell r="D80">
            <v>-5.3469630294638097</v>
          </cell>
        </row>
        <row r="81">
          <cell r="A81" t="str">
            <v/>
          </cell>
          <cell r="B81" t="str">
            <v>ABR</v>
          </cell>
          <cell r="C81">
            <v>-5.3374514357074903</v>
          </cell>
          <cell r="D81">
            <v>-5.7662496785458401</v>
          </cell>
        </row>
        <row r="82">
          <cell r="A82" t="str">
            <v/>
          </cell>
          <cell r="B82" t="str">
            <v>MAY</v>
          </cell>
          <cell r="C82">
            <v>-7.6970411250625004</v>
          </cell>
          <cell r="D82">
            <v>-6.2084106987970502</v>
          </cell>
        </row>
        <row r="83">
          <cell r="A83" t="str">
            <v/>
          </cell>
          <cell r="B83" t="str">
            <v>JUN</v>
          </cell>
          <cell r="C83">
            <v>-6.2588551582301797</v>
          </cell>
          <cell r="D83">
            <v>-6.1058313898472898</v>
          </cell>
        </row>
        <row r="84">
          <cell r="A84" t="str">
            <v/>
          </cell>
          <cell r="B84" t="str">
            <v>JUL</v>
          </cell>
          <cell r="C84">
            <v>-9.5505742796980204</v>
          </cell>
          <cell r="D84">
            <v>-6.3492515031890999</v>
          </cell>
        </row>
        <row r="85">
          <cell r="A85" t="str">
            <v/>
          </cell>
          <cell r="B85" t="str">
            <v>AGO</v>
          </cell>
          <cell r="C85">
            <v>-14.602900579427001</v>
          </cell>
          <cell r="D85">
            <v>-7.1966702989159597</v>
          </cell>
        </row>
        <row r="86">
          <cell r="A86" t="str">
            <v/>
          </cell>
          <cell r="B86" t="str">
            <v>SEP</v>
          </cell>
          <cell r="C86">
            <v>-13.6282504346793</v>
          </cell>
          <cell r="D86">
            <v>-7.9117438333446497</v>
          </cell>
        </row>
        <row r="87">
          <cell r="A87" t="str">
            <v/>
          </cell>
          <cell r="B87" t="str">
            <v>OCT</v>
          </cell>
          <cell r="C87">
            <v>-14.559945349186499</v>
          </cell>
          <cell r="D87">
            <v>-8.7038354703274798</v>
          </cell>
        </row>
        <row r="88">
          <cell r="A88" t="str">
            <v/>
          </cell>
          <cell r="B88" t="str">
            <v>NOV</v>
          </cell>
          <cell r="C88">
            <v>-12.2849375303804</v>
          </cell>
          <cell r="D88">
            <v>-9.2616398508143494</v>
          </cell>
        </row>
        <row r="89">
          <cell r="A89" t="str">
            <v/>
          </cell>
          <cell r="B89" t="str">
            <v>DIC</v>
          </cell>
          <cell r="C89">
            <v>-15.7489389167922</v>
          </cell>
          <cell r="D89">
            <v>-9.9964688767204493</v>
          </cell>
        </row>
        <row r="90">
          <cell r="A90" t="str">
            <v>2020</v>
          </cell>
          <cell r="B90" t="str">
            <v>ENE</v>
          </cell>
          <cell r="C90">
            <v>-15.896072501122401</v>
          </cell>
          <cell r="D90">
            <v>-10.689318020103</v>
          </cell>
        </row>
        <row r="91">
          <cell r="A91" t="str">
            <v/>
          </cell>
          <cell r="B91" t="str">
            <v>FEB</v>
          </cell>
          <cell r="C91">
            <v>-15.8767793273857</v>
          </cell>
          <cell r="D91">
            <v>-11.450609438973499</v>
          </cell>
        </row>
        <row r="92">
          <cell r="A92" t="str">
            <v/>
          </cell>
          <cell r="B92" t="str">
            <v>MAR</v>
          </cell>
          <cell r="C92">
            <v>-17.513274892708498</v>
          </cell>
          <cell r="D92">
            <v>-12.412918460865001</v>
          </cell>
        </row>
        <row r="93">
          <cell r="A93" t="str">
            <v/>
          </cell>
          <cell r="B93" t="str">
            <v>ABR</v>
          </cell>
          <cell r="C93">
            <v>-18.368121843874899</v>
          </cell>
          <cell r="D93">
            <v>-13.4988076615456</v>
          </cell>
        </row>
        <row r="94">
          <cell r="A94" t="str">
            <v/>
          </cell>
          <cell r="B94" t="str">
            <v>MAY</v>
          </cell>
          <cell r="C94">
            <v>-18.2406528804574</v>
          </cell>
          <cell r="D94">
            <v>-14.3774419744952</v>
          </cell>
        </row>
        <row r="95">
          <cell r="A95" t="str">
            <v/>
          </cell>
          <cell r="B95" t="str">
            <v>JUN</v>
          </cell>
          <cell r="C95">
            <v>-19.100351507931201</v>
          </cell>
          <cell r="D95">
            <v>-15.447566670303599</v>
          </cell>
        </row>
        <row r="96">
          <cell r="A96" t="str">
            <v/>
          </cell>
          <cell r="B96" t="str">
            <v>JUL</v>
          </cell>
          <cell r="C96">
            <v>-18.916573063939602</v>
          </cell>
          <cell r="D96">
            <v>-16.2280665689904</v>
          </cell>
        </row>
        <row r="97">
          <cell r="A97" t="str">
            <v/>
          </cell>
          <cell r="B97" t="str">
            <v>AGO</v>
          </cell>
          <cell r="C97">
            <v>-18.119584039985401</v>
          </cell>
          <cell r="D97">
            <v>-16.521123524036899</v>
          </cell>
        </row>
        <row r="98">
          <cell r="A98" t="str">
            <v/>
          </cell>
          <cell r="B98" t="str">
            <v>SEP</v>
          </cell>
          <cell r="C98">
            <v>-19.901523143475998</v>
          </cell>
          <cell r="D98">
            <v>-17.04389624977</v>
          </cell>
        </row>
        <row r="99">
          <cell r="A99" t="str">
            <v/>
          </cell>
          <cell r="B99" t="str">
            <v>OCT</v>
          </cell>
          <cell r="C99">
            <v>-21.3942594559466</v>
          </cell>
          <cell r="D99">
            <v>-17.613422425333301</v>
          </cell>
        </row>
        <row r="100">
          <cell r="A100" t="str">
            <v/>
          </cell>
          <cell r="B100" t="str">
            <v>NOV</v>
          </cell>
          <cell r="C100">
            <v>-24.0463350699678</v>
          </cell>
          <cell r="D100">
            <v>-18.5935388869656</v>
          </cell>
        </row>
        <row r="101">
          <cell r="A101" t="str">
            <v/>
          </cell>
          <cell r="B101" t="str">
            <v>DIC</v>
          </cell>
          <cell r="C101">
            <v>-23.480448173349899</v>
          </cell>
          <cell r="D101">
            <v>-19.237831325012099</v>
          </cell>
        </row>
        <row r="102">
          <cell r="A102" t="str">
            <v>2021</v>
          </cell>
          <cell r="B102" t="str">
            <v>ENE</v>
          </cell>
          <cell r="C102">
            <v>-24.0182954647379</v>
          </cell>
          <cell r="D102">
            <v>-19.914683238646699</v>
          </cell>
        </row>
        <row r="103">
          <cell r="A103" t="str">
            <v/>
          </cell>
          <cell r="B103" t="str">
            <v>FEB</v>
          </cell>
          <cell r="C103">
            <v>-25.542341013311901</v>
          </cell>
          <cell r="D103">
            <v>-20.720146712473898</v>
          </cell>
        </row>
        <row r="104">
          <cell r="A104" t="str">
            <v/>
          </cell>
          <cell r="B104" t="str">
            <v>MAR</v>
          </cell>
          <cell r="C104">
            <v>-24.015724941973499</v>
          </cell>
          <cell r="D104">
            <v>-21.262017549912699</v>
          </cell>
        </row>
        <row r="105">
          <cell r="A105" t="str">
            <v/>
          </cell>
          <cell r="B105" t="str">
            <v>ABR</v>
          </cell>
          <cell r="C105">
            <v>-21.7599619954688</v>
          </cell>
          <cell r="D105">
            <v>-21.544670895878799</v>
          </cell>
        </row>
        <row r="106">
          <cell r="A106" t="str">
            <v/>
          </cell>
          <cell r="B106" t="str">
            <v>MAY</v>
          </cell>
          <cell r="C106">
            <v>-19.062053458331899</v>
          </cell>
          <cell r="D106">
            <v>-21.613120944035</v>
          </cell>
        </row>
        <row r="107">
          <cell r="A107" t="str">
            <v/>
          </cell>
          <cell r="B107" t="str">
            <v>JUN</v>
          </cell>
          <cell r="C107">
            <v>-17.4347618055771</v>
          </cell>
          <cell r="D107">
            <v>-21.474321802172199</v>
          </cell>
        </row>
        <row r="108">
          <cell r="A108" t="str">
            <v/>
          </cell>
          <cell r="B108" t="str">
            <v>JUL</v>
          </cell>
          <cell r="C108">
            <v>-14.5154112211077</v>
          </cell>
          <cell r="D108">
            <v>-21.1075583152696</v>
          </cell>
        </row>
        <row r="109">
          <cell r="A109" t="str">
            <v/>
          </cell>
          <cell r="B109" t="str">
            <v>AGO</v>
          </cell>
          <cell r="C109">
            <v>-11.900809399354101</v>
          </cell>
          <cell r="D109">
            <v>-20.589327095216898</v>
          </cell>
        </row>
        <row r="110">
          <cell r="A110" t="str">
            <v/>
          </cell>
          <cell r="B110" t="str">
            <v>SEP</v>
          </cell>
          <cell r="C110">
            <v>-9.6152852202872907</v>
          </cell>
          <cell r="D110">
            <v>-19.7321406016179</v>
          </cell>
        </row>
        <row r="111">
          <cell r="A111" t="str">
            <v/>
          </cell>
          <cell r="B111" t="str">
            <v>OCT</v>
          </cell>
          <cell r="C111">
            <v>-5.1577257001494399</v>
          </cell>
          <cell r="D111">
            <v>-18.3790961219681</v>
          </cell>
        </row>
        <row r="112">
          <cell r="A112" t="str">
            <v/>
          </cell>
          <cell r="B112" t="str">
            <v>NOV</v>
          </cell>
          <cell r="C112">
            <v>-2.2599242900748</v>
          </cell>
          <cell r="D112">
            <v>-16.5635618903104</v>
          </cell>
        </row>
        <row r="113">
          <cell r="A113" t="str">
            <v/>
          </cell>
          <cell r="B113" t="str">
            <v>DIC</v>
          </cell>
          <cell r="C113">
            <v>3.5866358987238298</v>
          </cell>
          <cell r="D113">
            <v>-14.307971550970899</v>
          </cell>
        </row>
        <row r="114">
          <cell r="A114" t="str">
            <v>2022</v>
          </cell>
          <cell r="B114" t="str">
            <v>ENE</v>
          </cell>
          <cell r="C114">
            <v>7.3712360108408399</v>
          </cell>
          <cell r="D114">
            <v>-11.6921772613393</v>
          </cell>
        </row>
        <row r="115">
          <cell r="A115" t="str">
            <v/>
          </cell>
          <cell r="B115" t="str">
            <v>FEB</v>
          </cell>
          <cell r="C115">
            <v>12.823013063724501</v>
          </cell>
          <cell r="D115">
            <v>-8.4950644215862905</v>
          </cell>
        </row>
        <row r="116">
          <cell r="A116" t="str">
            <v/>
          </cell>
          <cell r="B116" t="str">
            <v>MAR</v>
          </cell>
          <cell r="C116">
            <v>13.7346622121776</v>
          </cell>
          <cell r="D116">
            <v>-5.3491988254070302</v>
          </cell>
        </row>
      </sheetData>
      <sheetData sheetId="3">
        <row r="6">
          <cell r="A6" t="str">
            <v>Tlaxcala</v>
          </cell>
          <cell r="B6">
            <v>0.14846942331691501</v>
          </cell>
        </row>
        <row r="7">
          <cell r="A7" t="str">
            <v>Morelos</v>
          </cell>
          <cell r="B7">
            <v>0.52134456332911305</v>
          </cell>
        </row>
        <row r="8">
          <cell r="A8" t="str">
            <v>Baja California Sur</v>
          </cell>
          <cell r="B8">
            <v>0.63975233718159596</v>
          </cell>
        </row>
        <row r="9">
          <cell r="A9" t="str">
            <v>Guerrero</v>
          </cell>
          <cell r="B9">
            <v>0.70793834412751699</v>
          </cell>
        </row>
        <row r="10">
          <cell r="A10" t="str">
            <v>Michoacán</v>
          </cell>
          <cell r="B10">
            <v>0.71483170283700104</v>
          </cell>
        </row>
        <row r="11">
          <cell r="A11" t="str">
            <v>Nayarit</v>
          </cell>
          <cell r="B11">
            <v>0.79648977409774702</v>
          </cell>
        </row>
        <row r="12">
          <cell r="A12" t="str">
            <v>Puebla</v>
          </cell>
          <cell r="B12">
            <v>0.90048821893766395</v>
          </cell>
        </row>
        <row r="13">
          <cell r="A13" t="str">
            <v>Zacatecas</v>
          </cell>
          <cell r="B13">
            <v>1.05670123396016</v>
          </cell>
        </row>
        <row r="14">
          <cell r="A14" t="str">
            <v>Aguascalientes</v>
          </cell>
          <cell r="B14">
            <v>1.1253112416203299</v>
          </cell>
        </row>
        <row r="15">
          <cell r="A15" t="str">
            <v>Chiapas</v>
          </cell>
          <cell r="B15">
            <v>1.2798572644011399</v>
          </cell>
        </row>
        <row r="16">
          <cell r="A16" t="str">
            <v>Colima</v>
          </cell>
          <cell r="B16">
            <v>1.2893325642097</v>
          </cell>
        </row>
        <row r="17">
          <cell r="A17" t="str">
            <v>San Luis Potosí</v>
          </cell>
          <cell r="B17">
            <v>1.41542590858926</v>
          </cell>
        </row>
        <row r="18">
          <cell r="A18" t="str">
            <v>Durango</v>
          </cell>
          <cell r="B18">
            <v>1.42420272304479</v>
          </cell>
        </row>
        <row r="19">
          <cell r="A19" t="str">
            <v>Quintana Roo</v>
          </cell>
          <cell r="B19">
            <v>1.50483872944171</v>
          </cell>
        </row>
        <row r="20">
          <cell r="A20" t="str">
            <v>Hidalgo</v>
          </cell>
          <cell r="B20">
            <v>1.5457905021018601</v>
          </cell>
        </row>
        <row r="21">
          <cell r="A21" t="str">
            <v>Oaxaca</v>
          </cell>
          <cell r="B21">
            <v>1.84750270395007</v>
          </cell>
        </row>
        <row r="22">
          <cell r="A22" t="str">
            <v>Veracruz</v>
          </cell>
          <cell r="B22">
            <v>2.16182334761521</v>
          </cell>
        </row>
        <row r="23">
          <cell r="A23" t="str">
            <v>Tamaulipas</v>
          </cell>
          <cell r="B23">
            <v>2.3389619128497499</v>
          </cell>
        </row>
        <row r="24">
          <cell r="A24" t="str">
            <v>Yucatán</v>
          </cell>
          <cell r="B24">
            <v>2.3596687679738002</v>
          </cell>
        </row>
        <row r="25">
          <cell r="A25" t="str">
            <v>Querétaro</v>
          </cell>
          <cell r="B25">
            <v>2.40014967670345</v>
          </cell>
        </row>
        <row r="26">
          <cell r="A26" t="str">
            <v>Coahuila</v>
          </cell>
          <cell r="B26">
            <v>2.4716272680356801</v>
          </cell>
        </row>
        <row r="27">
          <cell r="A27" t="str">
            <v>Sinaloa</v>
          </cell>
          <cell r="B27">
            <v>2.6300138445044099</v>
          </cell>
        </row>
        <row r="28">
          <cell r="A28" t="str">
            <v>Campeche</v>
          </cell>
          <cell r="B28">
            <v>3.4690398149415702</v>
          </cell>
        </row>
        <row r="29">
          <cell r="A29" t="str">
            <v>Chihuahua</v>
          </cell>
          <cell r="B29">
            <v>3.55622774791218</v>
          </cell>
        </row>
        <row r="30">
          <cell r="A30" t="str">
            <v>Ciudad de México</v>
          </cell>
          <cell r="B30">
            <v>4.02439816058072</v>
          </cell>
        </row>
        <row r="31">
          <cell r="A31" t="str">
            <v>Baja California</v>
          </cell>
          <cell r="B31">
            <v>4.4282342778933996</v>
          </cell>
        </row>
        <row r="32">
          <cell r="A32" t="str">
            <v>Guanajuato</v>
          </cell>
          <cell r="B32">
            <v>4.9560682834945</v>
          </cell>
        </row>
        <row r="33">
          <cell r="A33" t="str">
            <v>Sonora</v>
          </cell>
          <cell r="B33">
            <v>5.0899944828569099</v>
          </cell>
        </row>
        <row r="34">
          <cell r="A34" t="str">
            <v>Jalisco</v>
          </cell>
          <cell r="B34">
            <v>6.8830421077092003</v>
          </cell>
        </row>
        <row r="35">
          <cell r="A35" t="str">
            <v>Nuevo León</v>
          </cell>
          <cell r="B35">
            <v>11.0538477092622</v>
          </cell>
        </row>
        <row r="36">
          <cell r="A36" t="str">
            <v>Estado de México</v>
          </cell>
          <cell r="B36">
            <v>12.5612505271299</v>
          </cell>
        </row>
        <row r="37">
          <cell r="A37" t="str">
            <v>Tabasco</v>
          </cell>
          <cell r="B37">
            <v>12.697374835390599</v>
          </cell>
        </row>
      </sheetData>
      <sheetData sheetId="4">
        <row r="6">
          <cell r="A6" t="str">
            <v>Michoacán</v>
          </cell>
          <cell r="B6">
            <v>-45.162882210427</v>
          </cell>
        </row>
        <row r="7">
          <cell r="A7" t="str">
            <v>Aguascalientes</v>
          </cell>
          <cell r="B7">
            <v>-41.149624252940399</v>
          </cell>
        </row>
        <row r="8">
          <cell r="A8" t="str">
            <v>Tamaulipas</v>
          </cell>
          <cell r="B8">
            <v>-39.779021862165699</v>
          </cell>
        </row>
        <row r="9">
          <cell r="A9" t="str">
            <v>Coahuila</v>
          </cell>
          <cell r="B9">
            <v>-34.691201273605301</v>
          </cell>
        </row>
        <row r="10">
          <cell r="A10" t="str">
            <v>Puebla</v>
          </cell>
          <cell r="B10">
            <v>-31.480818959736698</v>
          </cell>
        </row>
        <row r="11">
          <cell r="A11" t="str">
            <v>Ciudad de México</v>
          </cell>
          <cell r="B11">
            <v>-30.855394043375</v>
          </cell>
        </row>
        <row r="12">
          <cell r="A12" t="str">
            <v>Guerrero</v>
          </cell>
          <cell r="B12">
            <v>-24.695123213010699</v>
          </cell>
        </row>
        <row r="13">
          <cell r="A13" t="str">
            <v>Nayarit</v>
          </cell>
          <cell r="B13">
            <v>-24.191830998418201</v>
          </cell>
        </row>
        <row r="14">
          <cell r="A14" t="str">
            <v>Baja California Sur</v>
          </cell>
          <cell r="B14">
            <v>-23.608662661565099</v>
          </cell>
        </row>
        <row r="15">
          <cell r="A15" t="str">
            <v>Quintana Roo</v>
          </cell>
          <cell r="B15">
            <v>-21.245586819761701</v>
          </cell>
        </row>
        <row r="16">
          <cell r="A16" t="str">
            <v>Guanajuato</v>
          </cell>
          <cell r="B16">
            <v>-18.060298108223598</v>
          </cell>
        </row>
        <row r="17">
          <cell r="A17" t="str">
            <v>Yucatán</v>
          </cell>
          <cell r="B17">
            <v>-7.2065710947059198</v>
          </cell>
        </row>
        <row r="18">
          <cell r="A18" t="str">
            <v>Querétaro</v>
          </cell>
          <cell r="B18">
            <v>-2.8928246092696499</v>
          </cell>
        </row>
        <row r="19">
          <cell r="A19" t="str">
            <v>Nuevo León</v>
          </cell>
          <cell r="B19">
            <v>-1.3432342171642899</v>
          </cell>
        </row>
        <row r="20">
          <cell r="A20" t="str">
            <v>San Luis Potosí</v>
          </cell>
          <cell r="B20">
            <v>1.63841199418024</v>
          </cell>
        </row>
        <row r="21">
          <cell r="A21" t="str">
            <v>Morelos</v>
          </cell>
          <cell r="B21">
            <v>1.63860487335119</v>
          </cell>
        </row>
        <row r="22">
          <cell r="A22" t="str">
            <v>Veracruz</v>
          </cell>
          <cell r="B22">
            <v>3.6039673517184001</v>
          </cell>
        </row>
        <row r="23">
          <cell r="A23" t="str">
            <v>Estado de México</v>
          </cell>
          <cell r="B23">
            <v>4.6137123461640597</v>
          </cell>
        </row>
        <row r="24">
          <cell r="A24" t="str">
            <v>Nacional</v>
          </cell>
          <cell r="B24">
            <v>5.8733135008355504</v>
          </cell>
        </row>
        <row r="25">
          <cell r="A25" t="str">
            <v>Jalisco</v>
          </cell>
          <cell r="B25">
            <v>9.9681558534024894</v>
          </cell>
        </row>
        <row r="26">
          <cell r="A26" t="str">
            <v>Durango</v>
          </cell>
          <cell r="B26">
            <v>20.220430817155499</v>
          </cell>
        </row>
        <row r="27">
          <cell r="A27" t="str">
            <v>Sinaloa</v>
          </cell>
          <cell r="B27">
            <v>20.301772280832299</v>
          </cell>
        </row>
        <row r="28">
          <cell r="A28" t="str">
            <v>Colima</v>
          </cell>
          <cell r="B28">
            <v>20.508521309217699</v>
          </cell>
        </row>
        <row r="29">
          <cell r="A29" t="str">
            <v>Baja California</v>
          </cell>
          <cell r="B29">
            <v>29.6919405992607</v>
          </cell>
        </row>
        <row r="30">
          <cell r="A30" t="str">
            <v>Campeche</v>
          </cell>
          <cell r="B30">
            <v>31.018120492563799</v>
          </cell>
        </row>
        <row r="31">
          <cell r="A31" t="str">
            <v>Chiapas</v>
          </cell>
          <cell r="B31">
            <v>32.289903817188403</v>
          </cell>
        </row>
        <row r="32">
          <cell r="A32" t="str">
            <v>Chihuahua</v>
          </cell>
          <cell r="B32">
            <v>38.4958401298124</v>
          </cell>
        </row>
        <row r="33">
          <cell r="A33" t="str">
            <v>Sonora</v>
          </cell>
          <cell r="B33">
            <v>39.9268084237913</v>
          </cell>
        </row>
        <row r="34">
          <cell r="A34" t="str">
            <v>Zacatecas</v>
          </cell>
          <cell r="B34">
            <v>43.985678412844202</v>
          </cell>
        </row>
        <row r="35">
          <cell r="A35" t="str">
            <v>Oaxaca</v>
          </cell>
          <cell r="B35">
            <v>56.176790957327597</v>
          </cell>
        </row>
        <row r="36">
          <cell r="A36" t="str">
            <v>Tabasco</v>
          </cell>
          <cell r="B36">
            <v>86.706157736551006</v>
          </cell>
        </row>
        <row r="37">
          <cell r="A37" t="str">
            <v>Hidalgo</v>
          </cell>
          <cell r="B37">
            <v>115.019928194169</v>
          </cell>
        </row>
        <row r="38">
          <cell r="A38" t="str">
            <v>Tlaxcala</v>
          </cell>
          <cell r="B38">
            <v>162.11555481385801</v>
          </cell>
        </row>
      </sheetData>
      <sheetData sheetId="5">
        <row r="6">
          <cell r="A6" t="str">
            <v>Zacatecas</v>
          </cell>
          <cell r="B6">
            <v>-24.478356758014801</v>
          </cell>
        </row>
        <row r="7">
          <cell r="A7" t="str">
            <v>Ciudad de México</v>
          </cell>
          <cell r="B7">
            <v>-22.261430570583599</v>
          </cell>
        </row>
        <row r="8">
          <cell r="A8" t="str">
            <v>Michoacán</v>
          </cell>
          <cell r="B8">
            <v>-16.4868359968861</v>
          </cell>
        </row>
        <row r="9">
          <cell r="A9" t="str">
            <v>Quintana Roo</v>
          </cell>
          <cell r="B9">
            <v>-9.4493903910380297</v>
          </cell>
        </row>
        <row r="10">
          <cell r="A10" t="str">
            <v>Aguascalientes</v>
          </cell>
          <cell r="B10">
            <v>-8.0933451026620897</v>
          </cell>
        </row>
        <row r="11">
          <cell r="A11" t="str">
            <v>Oaxaca</v>
          </cell>
          <cell r="B11">
            <v>-5.1512060439032998</v>
          </cell>
        </row>
        <row r="12">
          <cell r="A12" t="str">
            <v>Coahuila</v>
          </cell>
          <cell r="B12">
            <v>-4.0796062694447199</v>
          </cell>
        </row>
        <row r="13">
          <cell r="A13" t="str">
            <v>Jalisco</v>
          </cell>
          <cell r="B13">
            <v>-2.2673843439609098</v>
          </cell>
        </row>
        <row r="14">
          <cell r="A14" t="str">
            <v>Estado de México</v>
          </cell>
          <cell r="B14">
            <v>-2.0874276156427798</v>
          </cell>
        </row>
        <row r="15">
          <cell r="A15" t="str">
            <v>Chihuahua</v>
          </cell>
          <cell r="B15">
            <v>-1.2176397000733401</v>
          </cell>
        </row>
        <row r="16">
          <cell r="A16" t="str">
            <v>Colima</v>
          </cell>
          <cell r="B16">
            <v>-0.74383159744260097</v>
          </cell>
        </row>
        <row r="17">
          <cell r="A17" t="str">
            <v>Veracruz</v>
          </cell>
          <cell r="B17">
            <v>0.70554222720971005</v>
          </cell>
        </row>
        <row r="18">
          <cell r="A18" t="str">
            <v>Guanajuato</v>
          </cell>
          <cell r="B18">
            <v>3.5851885390287399</v>
          </cell>
        </row>
        <row r="19">
          <cell r="A19" t="str">
            <v>Nuevo León</v>
          </cell>
          <cell r="B19">
            <v>6.8088320221798604</v>
          </cell>
        </row>
        <row r="20">
          <cell r="A20" t="str">
            <v>Nacional</v>
          </cell>
          <cell r="B20">
            <v>7.3709868183821703</v>
          </cell>
        </row>
        <row r="21">
          <cell r="A21" t="str">
            <v>Tamaulipas</v>
          </cell>
          <cell r="B21">
            <v>8.2674664065466992</v>
          </cell>
        </row>
        <row r="22">
          <cell r="A22" t="str">
            <v>Baja California</v>
          </cell>
          <cell r="B22">
            <v>8.5705502957733799</v>
          </cell>
        </row>
        <row r="23">
          <cell r="A23" t="str">
            <v>Tlaxcala</v>
          </cell>
          <cell r="B23">
            <v>9.3841805670011205</v>
          </cell>
        </row>
        <row r="24">
          <cell r="A24" t="str">
            <v>Morelos</v>
          </cell>
          <cell r="B24">
            <v>11.989722642762301</v>
          </cell>
        </row>
        <row r="25">
          <cell r="A25" t="str">
            <v>Guerrero</v>
          </cell>
          <cell r="B25">
            <v>16.106270298908299</v>
          </cell>
        </row>
        <row r="26">
          <cell r="A26" t="str">
            <v>Tabasco</v>
          </cell>
          <cell r="B26">
            <v>16.545866965850699</v>
          </cell>
        </row>
        <row r="27">
          <cell r="A27" t="str">
            <v>Durango</v>
          </cell>
          <cell r="B27">
            <v>18.909744939095599</v>
          </cell>
        </row>
        <row r="28">
          <cell r="A28" t="str">
            <v>Baja California Sur</v>
          </cell>
          <cell r="B28">
            <v>20.159385529635902</v>
          </cell>
        </row>
        <row r="29">
          <cell r="A29" t="str">
            <v>Sonora</v>
          </cell>
          <cell r="B29">
            <v>20.343456571204602</v>
          </cell>
        </row>
        <row r="30">
          <cell r="A30" t="str">
            <v>Querétaro</v>
          </cell>
          <cell r="B30">
            <v>22.9333012868602</v>
          </cell>
        </row>
        <row r="31">
          <cell r="A31" t="str">
            <v>San Luis Potosí</v>
          </cell>
          <cell r="B31">
            <v>23.1086730473973</v>
          </cell>
        </row>
        <row r="32">
          <cell r="A32" t="str">
            <v>Yucatán</v>
          </cell>
          <cell r="B32">
            <v>27.027745357775</v>
          </cell>
        </row>
        <row r="33">
          <cell r="A33" t="str">
            <v>Sinaloa</v>
          </cell>
          <cell r="B33">
            <v>40.108251017816599</v>
          </cell>
        </row>
        <row r="34">
          <cell r="A34" t="str">
            <v>Puebla</v>
          </cell>
          <cell r="B34">
            <v>42.581324758944497</v>
          </cell>
        </row>
        <row r="35">
          <cell r="A35" t="str">
            <v>Nayarit</v>
          </cell>
          <cell r="B35">
            <v>47.239487604217999</v>
          </cell>
        </row>
        <row r="36">
          <cell r="A36" t="str">
            <v>Chiapas</v>
          </cell>
          <cell r="B36">
            <v>59.404154991416803</v>
          </cell>
        </row>
        <row r="37">
          <cell r="A37" t="str">
            <v>Campeche</v>
          </cell>
          <cell r="B37">
            <v>59.716810619979597</v>
          </cell>
        </row>
        <row r="38">
          <cell r="A38" t="str">
            <v>Hidalgo</v>
          </cell>
          <cell r="B38">
            <v>62.338153704106801</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 POT"/>
      <sheetName val="RANK HOR"/>
      <sheetName val="TABLA PROD"/>
      <sheetName val="TABLA PERS"/>
      <sheetName val="TEXTO"/>
    </sheetNames>
    <sheetDataSet>
      <sheetData sheetId="0">
        <row r="6">
          <cell r="A6" t="str">
            <v>Chiapas</v>
          </cell>
          <cell r="B6">
            <v>-6.4977896287979799</v>
          </cell>
        </row>
        <row r="7">
          <cell r="A7" t="str">
            <v>Morelos</v>
          </cell>
          <cell r="B7">
            <v>-2.4404761904761898</v>
          </cell>
        </row>
        <row r="8">
          <cell r="A8" t="str">
            <v>Tabasco</v>
          </cell>
          <cell r="B8">
            <v>-1.9552319309600901</v>
          </cell>
        </row>
        <row r="9">
          <cell r="A9" t="str">
            <v>Sinaloa</v>
          </cell>
          <cell r="B9">
            <v>-1.33361430549702</v>
          </cell>
        </row>
        <row r="10">
          <cell r="A10" t="str">
            <v>Oaxaca</v>
          </cell>
          <cell r="B10">
            <v>-1.1784702549575099</v>
          </cell>
        </row>
        <row r="11">
          <cell r="A11" t="str">
            <v>Colima</v>
          </cell>
          <cell r="B11">
            <v>-0.30049027360430403</v>
          </cell>
        </row>
        <row r="12">
          <cell r="A12" t="str">
            <v>Tlaxcala</v>
          </cell>
          <cell r="B12">
            <v>-0.13628434365460201</v>
          </cell>
        </row>
        <row r="13">
          <cell r="A13" t="str">
            <v>Guerrero</v>
          </cell>
          <cell r="B13">
            <v>-9.0909090909085902E-2</v>
          </cell>
        </row>
        <row r="14">
          <cell r="A14" t="str">
            <v>Ciudad de México</v>
          </cell>
          <cell r="B14">
            <v>9.2290900919689306E-2</v>
          </cell>
        </row>
        <row r="15">
          <cell r="A15" t="str">
            <v>Estado de México</v>
          </cell>
          <cell r="B15">
            <v>0.76820913074766595</v>
          </cell>
        </row>
        <row r="16">
          <cell r="A16" t="str">
            <v>Sonora</v>
          </cell>
          <cell r="B16">
            <v>0.94456475702628895</v>
          </cell>
        </row>
        <row r="17">
          <cell r="A17" t="str">
            <v>San Luis Potosí</v>
          </cell>
          <cell r="B17">
            <v>1.0558968642800901</v>
          </cell>
        </row>
        <row r="18">
          <cell r="A18" t="str">
            <v>Baja California</v>
          </cell>
          <cell r="B18">
            <v>1.5024163285652901</v>
          </cell>
        </row>
        <row r="19">
          <cell r="A19" t="str">
            <v>Michoacán</v>
          </cell>
          <cell r="B19">
            <v>1.6442826659972301</v>
          </cell>
        </row>
        <row r="20">
          <cell r="A20" t="str">
            <v>Veracruz</v>
          </cell>
          <cell r="B20">
            <v>1.74050632911393</v>
          </cell>
        </row>
        <row r="21">
          <cell r="A21" t="str">
            <v>Puebla</v>
          </cell>
          <cell r="B21">
            <v>2.0019166351623401</v>
          </cell>
        </row>
        <row r="22">
          <cell r="A22" t="str">
            <v>Quintana Roo</v>
          </cell>
          <cell r="B22">
            <v>2.1582733812949702</v>
          </cell>
        </row>
        <row r="23">
          <cell r="A23" t="str">
            <v>Querétaro</v>
          </cell>
          <cell r="B23">
            <v>2.2360925056307002</v>
          </cell>
        </row>
        <row r="24">
          <cell r="A24" t="str">
            <v>Jalisco</v>
          </cell>
          <cell r="B24">
            <v>2.47822706065319</v>
          </cell>
        </row>
        <row r="25">
          <cell r="A25" t="str">
            <v>Nacional</v>
          </cell>
          <cell r="B25">
            <v>2.9296292750223598</v>
          </cell>
        </row>
        <row r="26">
          <cell r="A26" t="str">
            <v>Aguascalientes</v>
          </cell>
          <cell r="B26">
            <v>2.9790342086042401</v>
          </cell>
        </row>
        <row r="27">
          <cell r="A27" t="str">
            <v>Zacatecas</v>
          </cell>
          <cell r="B27">
            <v>3.0404427141983899</v>
          </cell>
        </row>
        <row r="28">
          <cell r="A28" t="str">
            <v>Guanajuato</v>
          </cell>
          <cell r="B28">
            <v>3.1237843305065098</v>
          </cell>
        </row>
        <row r="29">
          <cell r="A29" t="str">
            <v>Yucatán</v>
          </cell>
          <cell r="B29">
            <v>3.38374496790339</v>
          </cell>
        </row>
        <row r="30">
          <cell r="A30" t="str">
            <v>Chihuahua</v>
          </cell>
          <cell r="B30">
            <v>3.4410658156282001</v>
          </cell>
        </row>
        <row r="31">
          <cell r="A31" t="str">
            <v>Coahuila</v>
          </cell>
          <cell r="B31">
            <v>3.9728236228578901</v>
          </cell>
        </row>
        <row r="32">
          <cell r="A32" t="str">
            <v>Nayarit</v>
          </cell>
          <cell r="B32">
            <v>5.4552912223133596</v>
          </cell>
        </row>
        <row r="33">
          <cell r="A33" t="str">
            <v>Nuevo León</v>
          </cell>
          <cell r="B33">
            <v>5.6616239247094402</v>
          </cell>
        </row>
        <row r="34">
          <cell r="A34" t="str">
            <v>Tamaulipas</v>
          </cell>
          <cell r="B34">
            <v>5.86108295384056</v>
          </cell>
        </row>
        <row r="35">
          <cell r="A35" t="str">
            <v>Durango</v>
          </cell>
          <cell r="B35">
            <v>6.0440943749100899</v>
          </cell>
        </row>
        <row r="36">
          <cell r="A36" t="str">
            <v>Baja California Sur</v>
          </cell>
          <cell r="B36">
            <v>10.723192019950099</v>
          </cell>
        </row>
        <row r="37">
          <cell r="A37" t="str">
            <v>Hidalgo</v>
          </cell>
          <cell r="B37">
            <v>12.096402696930401</v>
          </cell>
        </row>
        <row r="38">
          <cell r="A38" t="str">
            <v>Campeche</v>
          </cell>
          <cell r="B38">
            <v>22.867001254705201</v>
          </cell>
        </row>
      </sheetData>
      <sheetData sheetId="1">
        <row r="6">
          <cell r="A6" t="str">
            <v>Chiapas</v>
          </cell>
          <cell r="B6">
            <v>-7.24408237015842</v>
          </cell>
        </row>
        <row r="7">
          <cell r="A7" t="str">
            <v>Aguascalientes</v>
          </cell>
          <cell r="B7">
            <v>-1.6501840091341</v>
          </cell>
        </row>
        <row r="8">
          <cell r="A8" t="str">
            <v>Tabasco</v>
          </cell>
          <cell r="B8">
            <v>-1.47379751404244</v>
          </cell>
        </row>
        <row r="9">
          <cell r="A9" t="str">
            <v>Tlaxcala</v>
          </cell>
          <cell r="B9">
            <v>-1.1580451672147301</v>
          </cell>
        </row>
        <row r="10">
          <cell r="A10" t="str">
            <v>Sinaloa</v>
          </cell>
          <cell r="B10">
            <v>-0.52678702849840997</v>
          </cell>
        </row>
        <row r="11">
          <cell r="A11" t="str">
            <v>Morelos</v>
          </cell>
          <cell r="B11">
            <v>-0.49016662929937099</v>
          </cell>
        </row>
        <row r="12">
          <cell r="A12" t="str">
            <v>Michoacán</v>
          </cell>
          <cell r="B12">
            <v>0.13722132354674299</v>
          </cell>
        </row>
        <row r="13">
          <cell r="A13" t="str">
            <v>Oaxaca</v>
          </cell>
          <cell r="B13">
            <v>0.162220198698004</v>
          </cell>
        </row>
        <row r="14">
          <cell r="A14" t="str">
            <v>Zacatecas</v>
          </cell>
          <cell r="B14">
            <v>0.42827164126950601</v>
          </cell>
        </row>
        <row r="15">
          <cell r="A15" t="str">
            <v>Guerrero</v>
          </cell>
          <cell r="B15">
            <v>0.498802788549146</v>
          </cell>
        </row>
        <row r="16">
          <cell r="A16" t="str">
            <v>Ciudad de México</v>
          </cell>
          <cell r="B16">
            <v>2.5618072682513899</v>
          </cell>
        </row>
        <row r="17">
          <cell r="A17" t="str">
            <v>Veracruz</v>
          </cell>
          <cell r="B17">
            <v>2.8137038713298201</v>
          </cell>
        </row>
        <row r="18">
          <cell r="A18" t="str">
            <v>Sonora</v>
          </cell>
          <cell r="B18">
            <v>3.04950892277893</v>
          </cell>
        </row>
        <row r="19">
          <cell r="A19" t="str">
            <v>Puebla</v>
          </cell>
          <cell r="B19">
            <v>3.4060628557664798</v>
          </cell>
        </row>
        <row r="20">
          <cell r="A20" t="str">
            <v>Baja California</v>
          </cell>
          <cell r="B20">
            <v>3.6171197394423</v>
          </cell>
        </row>
        <row r="21">
          <cell r="A21" t="str">
            <v>Guanajuato</v>
          </cell>
          <cell r="B21">
            <v>3.9125576453819599</v>
          </cell>
        </row>
        <row r="22">
          <cell r="A22" t="str">
            <v>San Luis Potosí</v>
          </cell>
          <cell r="B22">
            <v>4.0183350887199198</v>
          </cell>
        </row>
        <row r="23">
          <cell r="A23" t="str">
            <v>Nayarit</v>
          </cell>
          <cell r="B23">
            <v>4.1427405156048804</v>
          </cell>
        </row>
        <row r="24">
          <cell r="A24" t="str">
            <v>Jalisco</v>
          </cell>
          <cell r="B24">
            <v>4.1917578269861497</v>
          </cell>
        </row>
        <row r="25">
          <cell r="A25" t="str">
            <v>Querétaro</v>
          </cell>
          <cell r="B25">
            <v>4.2758268982288703</v>
          </cell>
        </row>
        <row r="26">
          <cell r="A26" t="str">
            <v>Estado de México</v>
          </cell>
          <cell r="B26">
            <v>4.5233229704536999</v>
          </cell>
        </row>
        <row r="27">
          <cell r="A27" t="str">
            <v>Nacional</v>
          </cell>
          <cell r="B27">
            <v>4.7151943778267897</v>
          </cell>
        </row>
        <row r="28">
          <cell r="A28" t="str">
            <v>Yucatán</v>
          </cell>
          <cell r="B28">
            <v>5.5589420210897096</v>
          </cell>
        </row>
        <row r="29">
          <cell r="A29" t="str">
            <v>Nuevo León</v>
          </cell>
          <cell r="B29">
            <v>5.9443003735229798</v>
          </cell>
        </row>
        <row r="30">
          <cell r="A30" t="str">
            <v>Coahuila</v>
          </cell>
          <cell r="B30">
            <v>5.9595727318408498</v>
          </cell>
        </row>
        <row r="31">
          <cell r="A31" t="str">
            <v>Chihuahua</v>
          </cell>
          <cell r="B31">
            <v>6.4215801174470499</v>
          </cell>
        </row>
        <row r="32">
          <cell r="A32" t="str">
            <v>Tamaulipas</v>
          </cell>
          <cell r="B32">
            <v>7.94502427747359</v>
          </cell>
        </row>
        <row r="33">
          <cell r="A33" t="str">
            <v>Quintana Roo</v>
          </cell>
          <cell r="B33">
            <v>8.0828366181339106</v>
          </cell>
        </row>
        <row r="34">
          <cell r="A34" t="str">
            <v>Colima</v>
          </cell>
          <cell r="B34">
            <v>9.4927400570346396</v>
          </cell>
        </row>
        <row r="35">
          <cell r="A35" t="str">
            <v>Durango</v>
          </cell>
          <cell r="B35">
            <v>10.178960743347</v>
          </cell>
        </row>
        <row r="36">
          <cell r="A36" t="str">
            <v>Hidalgo</v>
          </cell>
          <cell r="B36">
            <v>13.408301254181101</v>
          </cell>
        </row>
        <row r="37">
          <cell r="A37" t="str">
            <v>Baja California Sur</v>
          </cell>
          <cell r="B37">
            <v>14.566680780830101</v>
          </cell>
        </row>
        <row r="38">
          <cell r="A38" t="str">
            <v>Campeche</v>
          </cell>
          <cell r="B38">
            <v>25.439882697947201</v>
          </cell>
        </row>
      </sheetData>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 EXP MEN"/>
      <sheetName val="NOM EXP MEN"/>
      <sheetName val="TOT EXP ACU"/>
      <sheetName val="TOT EST"/>
      <sheetName val="DIST TOT EST"/>
      <sheetName val="TOT TRA"/>
      <sheetName val="VAR TOT TRA"/>
      <sheetName val="DIST TOT TRA"/>
      <sheetName val="Texto"/>
    </sheetNames>
    <sheetDataSet>
      <sheetData sheetId="0">
        <row r="5">
          <cell r="C5" t="str">
            <v>Exportaciones</v>
          </cell>
          <cell r="D5" t="str">
            <v>Promedio</v>
          </cell>
        </row>
        <row r="6">
          <cell r="A6" t="str">
            <v>2013</v>
          </cell>
          <cell r="B6" t="str">
            <v>ENE</v>
          </cell>
          <cell r="C6">
            <v>6343</v>
          </cell>
          <cell r="D6">
            <v>6644</v>
          </cell>
        </row>
        <row r="7">
          <cell r="A7" t="str">
            <v/>
          </cell>
          <cell r="B7" t="str">
            <v>FEB</v>
          </cell>
          <cell r="C7">
            <v>6318</v>
          </cell>
          <cell r="D7">
            <v>6655</v>
          </cell>
        </row>
        <row r="8">
          <cell r="A8" t="str">
            <v/>
          </cell>
          <cell r="B8" t="str">
            <v>MAR</v>
          </cell>
          <cell r="C8">
            <v>6647</v>
          </cell>
          <cell r="D8">
            <v>6608</v>
          </cell>
        </row>
        <row r="9">
          <cell r="A9" t="str">
            <v/>
          </cell>
          <cell r="B9" t="str">
            <v>ABR</v>
          </cell>
          <cell r="C9">
            <v>6479</v>
          </cell>
          <cell r="D9">
            <v>6598</v>
          </cell>
        </row>
        <row r="10">
          <cell r="A10" t="str">
            <v/>
          </cell>
          <cell r="B10" t="str">
            <v>MAY</v>
          </cell>
          <cell r="C10">
            <v>6949</v>
          </cell>
          <cell r="D10">
            <v>6624</v>
          </cell>
        </row>
        <row r="11">
          <cell r="A11" t="str">
            <v/>
          </cell>
          <cell r="B11" t="str">
            <v>JUN</v>
          </cell>
          <cell r="C11">
            <v>6766</v>
          </cell>
          <cell r="D11">
            <v>6629</v>
          </cell>
        </row>
        <row r="12">
          <cell r="A12" t="str">
            <v/>
          </cell>
          <cell r="B12" t="str">
            <v>JUL</v>
          </cell>
          <cell r="C12">
            <v>6997</v>
          </cell>
          <cell r="D12">
            <v>6655</v>
          </cell>
        </row>
        <row r="13">
          <cell r="A13" t="str">
            <v/>
          </cell>
          <cell r="B13" t="str">
            <v>AGO</v>
          </cell>
          <cell r="C13">
            <v>7960</v>
          </cell>
          <cell r="D13">
            <v>6751</v>
          </cell>
        </row>
        <row r="14">
          <cell r="A14" t="str">
            <v/>
          </cell>
          <cell r="B14" t="str">
            <v>SEP</v>
          </cell>
          <cell r="C14">
            <v>7340</v>
          </cell>
          <cell r="D14">
            <v>6821</v>
          </cell>
        </row>
        <row r="15">
          <cell r="A15" t="str">
            <v/>
          </cell>
          <cell r="B15" t="str">
            <v>OCT</v>
          </cell>
          <cell r="C15">
            <v>7398</v>
          </cell>
          <cell r="D15">
            <v>6820</v>
          </cell>
        </row>
        <row r="16">
          <cell r="A16" t="str">
            <v/>
          </cell>
          <cell r="B16" t="str">
            <v>NOV</v>
          </cell>
          <cell r="C16">
            <v>7281</v>
          </cell>
          <cell r="D16">
            <v>6820</v>
          </cell>
        </row>
        <row r="17">
          <cell r="A17" t="str">
            <v/>
          </cell>
          <cell r="B17" t="str">
            <v>DIC</v>
          </cell>
          <cell r="C17">
            <v>5672</v>
          </cell>
          <cell r="D17">
            <v>6846</v>
          </cell>
        </row>
        <row r="18">
          <cell r="A18" t="str">
            <v>2014</v>
          </cell>
          <cell r="B18" t="str">
            <v>ENE</v>
          </cell>
          <cell r="C18">
            <v>6130</v>
          </cell>
          <cell r="D18">
            <v>6828</v>
          </cell>
        </row>
        <row r="19">
          <cell r="A19" t="str">
            <v/>
          </cell>
          <cell r="B19" t="str">
            <v>FEB</v>
          </cell>
          <cell r="C19">
            <v>6660</v>
          </cell>
          <cell r="D19">
            <v>6857</v>
          </cell>
        </row>
        <row r="20">
          <cell r="A20" t="str">
            <v/>
          </cell>
          <cell r="B20" t="str">
            <v>MAR</v>
          </cell>
          <cell r="C20">
            <v>7617</v>
          </cell>
          <cell r="D20">
            <v>6938</v>
          </cell>
        </row>
        <row r="21">
          <cell r="A21" t="str">
            <v/>
          </cell>
          <cell r="B21" t="str">
            <v>ABR</v>
          </cell>
          <cell r="C21">
            <v>8011</v>
          </cell>
          <cell r="D21">
            <v>7065</v>
          </cell>
        </row>
        <row r="22">
          <cell r="A22" t="str">
            <v/>
          </cell>
          <cell r="B22" t="str">
            <v>MAY</v>
          </cell>
          <cell r="C22">
            <v>7966</v>
          </cell>
          <cell r="D22">
            <v>7150</v>
          </cell>
        </row>
        <row r="23">
          <cell r="A23" t="str">
            <v/>
          </cell>
          <cell r="B23" t="str">
            <v>JUN</v>
          </cell>
          <cell r="C23">
            <v>7292</v>
          </cell>
          <cell r="D23">
            <v>7194</v>
          </cell>
        </row>
        <row r="24">
          <cell r="A24" t="str">
            <v/>
          </cell>
          <cell r="B24" t="str">
            <v>JUL</v>
          </cell>
          <cell r="C24">
            <v>7404</v>
          </cell>
          <cell r="D24">
            <v>7228</v>
          </cell>
        </row>
        <row r="25">
          <cell r="A25" t="str">
            <v/>
          </cell>
          <cell r="B25" t="str">
            <v>AGO</v>
          </cell>
          <cell r="C25">
            <v>7866</v>
          </cell>
          <cell r="D25">
            <v>7220</v>
          </cell>
        </row>
        <row r="26">
          <cell r="A26" t="str">
            <v/>
          </cell>
          <cell r="B26" t="str">
            <v>SEP</v>
          </cell>
          <cell r="C26">
            <v>7767</v>
          </cell>
          <cell r="D26">
            <v>7255</v>
          </cell>
        </row>
        <row r="27">
          <cell r="A27" t="str">
            <v/>
          </cell>
          <cell r="B27" t="str">
            <v>OCT</v>
          </cell>
          <cell r="C27">
            <v>8436</v>
          </cell>
          <cell r="D27">
            <v>7342</v>
          </cell>
        </row>
        <row r="28">
          <cell r="A28" t="str">
            <v/>
          </cell>
          <cell r="B28" t="str">
            <v>NOV</v>
          </cell>
          <cell r="C28">
            <v>7381</v>
          </cell>
          <cell r="D28">
            <v>7350</v>
          </cell>
        </row>
        <row r="29">
          <cell r="A29" t="str">
            <v/>
          </cell>
          <cell r="B29" t="str">
            <v>DIC</v>
          </cell>
          <cell r="C29">
            <v>7176</v>
          </cell>
          <cell r="D29">
            <v>7476</v>
          </cell>
        </row>
        <row r="30">
          <cell r="A30" t="str">
            <v>2015</v>
          </cell>
          <cell r="B30" t="str">
            <v>ENE</v>
          </cell>
          <cell r="C30">
            <v>7170</v>
          </cell>
          <cell r="D30">
            <v>7562</v>
          </cell>
        </row>
        <row r="31">
          <cell r="A31" t="str">
            <v/>
          </cell>
          <cell r="B31" t="str">
            <v>FEB</v>
          </cell>
          <cell r="C31">
            <v>7843</v>
          </cell>
          <cell r="D31">
            <v>7661</v>
          </cell>
        </row>
        <row r="32">
          <cell r="A32" t="str">
            <v/>
          </cell>
          <cell r="B32" t="str">
            <v>MAR</v>
          </cell>
          <cell r="C32">
            <v>8899</v>
          </cell>
          <cell r="D32">
            <v>7767</v>
          </cell>
        </row>
        <row r="33">
          <cell r="A33" t="str">
            <v/>
          </cell>
          <cell r="B33" t="str">
            <v>ABR</v>
          </cell>
          <cell r="C33">
            <v>8889</v>
          </cell>
          <cell r="D33">
            <v>7841</v>
          </cell>
        </row>
        <row r="34">
          <cell r="A34" t="str">
            <v/>
          </cell>
          <cell r="B34" t="str">
            <v>MAY</v>
          </cell>
          <cell r="C34">
            <v>8822</v>
          </cell>
          <cell r="D34">
            <v>7912</v>
          </cell>
        </row>
        <row r="35">
          <cell r="A35" t="str">
            <v/>
          </cell>
          <cell r="B35" t="str">
            <v>JUN</v>
          </cell>
          <cell r="C35">
            <v>8691</v>
          </cell>
          <cell r="D35">
            <v>8029</v>
          </cell>
        </row>
        <row r="36">
          <cell r="A36" t="str">
            <v/>
          </cell>
          <cell r="B36" t="str">
            <v>JUL</v>
          </cell>
          <cell r="C36">
            <v>9526</v>
          </cell>
          <cell r="D36">
            <v>8205</v>
          </cell>
        </row>
        <row r="37">
          <cell r="A37" t="str">
            <v/>
          </cell>
          <cell r="B37" t="str">
            <v>AGO</v>
          </cell>
          <cell r="C37">
            <v>9440</v>
          </cell>
          <cell r="D37">
            <v>8337</v>
          </cell>
        </row>
        <row r="38">
          <cell r="A38" t="str">
            <v/>
          </cell>
          <cell r="B38" t="str">
            <v>SEP</v>
          </cell>
          <cell r="C38">
            <v>9790</v>
          </cell>
          <cell r="D38">
            <v>8505</v>
          </cell>
        </row>
        <row r="39">
          <cell r="A39" t="str">
            <v/>
          </cell>
          <cell r="B39" t="str">
            <v>OCT</v>
          </cell>
          <cell r="C39">
            <v>9425</v>
          </cell>
          <cell r="D39">
            <v>8588</v>
          </cell>
        </row>
        <row r="40">
          <cell r="A40" t="str">
            <v/>
          </cell>
          <cell r="B40" t="str">
            <v>NOV</v>
          </cell>
          <cell r="C40">
            <v>9000</v>
          </cell>
          <cell r="D40">
            <v>8723</v>
          </cell>
        </row>
        <row r="41">
          <cell r="A41" t="str">
            <v/>
          </cell>
          <cell r="B41" t="str">
            <v>DIC</v>
          </cell>
          <cell r="C41">
            <v>8816</v>
          </cell>
          <cell r="D41">
            <v>8859</v>
          </cell>
        </row>
        <row r="42">
          <cell r="A42" t="str">
            <v>2016</v>
          </cell>
          <cell r="B42" t="str">
            <v>ENE</v>
          </cell>
          <cell r="C42">
            <v>8680</v>
          </cell>
          <cell r="D42">
            <v>8985</v>
          </cell>
        </row>
        <row r="43">
          <cell r="A43" t="str">
            <v/>
          </cell>
          <cell r="B43" t="str">
            <v>FEB</v>
          </cell>
          <cell r="C43">
            <v>9921</v>
          </cell>
          <cell r="D43">
            <v>9158</v>
          </cell>
        </row>
        <row r="44">
          <cell r="A44" t="str">
            <v/>
          </cell>
          <cell r="B44" t="str">
            <v>MAR</v>
          </cell>
          <cell r="C44">
            <v>9962</v>
          </cell>
          <cell r="D44">
            <v>9247</v>
          </cell>
        </row>
        <row r="45">
          <cell r="A45" t="str">
            <v/>
          </cell>
          <cell r="B45" t="str">
            <v>ABR</v>
          </cell>
          <cell r="C45">
            <v>10438</v>
          </cell>
          <cell r="D45">
            <v>9376</v>
          </cell>
        </row>
        <row r="46">
          <cell r="A46" t="str">
            <v/>
          </cell>
          <cell r="B46" t="str">
            <v>MAY</v>
          </cell>
          <cell r="C46">
            <v>10693</v>
          </cell>
          <cell r="D46">
            <v>9532</v>
          </cell>
        </row>
        <row r="47">
          <cell r="A47" t="str">
            <v/>
          </cell>
          <cell r="B47" t="str">
            <v>JUN</v>
          </cell>
          <cell r="C47">
            <v>10732</v>
          </cell>
          <cell r="D47">
            <v>9702</v>
          </cell>
        </row>
        <row r="48">
          <cell r="A48" t="str">
            <v/>
          </cell>
          <cell r="B48" t="str">
            <v>JUL</v>
          </cell>
          <cell r="C48">
            <v>10104</v>
          </cell>
          <cell r="D48">
            <v>9750</v>
          </cell>
        </row>
        <row r="49">
          <cell r="A49" t="str">
            <v/>
          </cell>
          <cell r="B49" t="str">
            <v>AGO</v>
          </cell>
          <cell r="C49">
            <v>10575</v>
          </cell>
          <cell r="D49">
            <v>9845</v>
          </cell>
        </row>
        <row r="50">
          <cell r="A50" t="str">
            <v/>
          </cell>
          <cell r="B50" t="str">
            <v>SEP</v>
          </cell>
          <cell r="C50">
            <v>10702</v>
          </cell>
          <cell r="D50">
            <v>9921</v>
          </cell>
        </row>
        <row r="51">
          <cell r="A51" t="str">
            <v/>
          </cell>
          <cell r="B51" t="str">
            <v>OCT</v>
          </cell>
          <cell r="C51">
            <v>11189</v>
          </cell>
          <cell r="D51">
            <v>10068</v>
          </cell>
        </row>
        <row r="52">
          <cell r="A52" t="str">
            <v/>
          </cell>
          <cell r="B52" t="str">
            <v>NOV</v>
          </cell>
          <cell r="C52">
            <v>10990</v>
          </cell>
          <cell r="D52">
            <v>10234</v>
          </cell>
        </row>
        <row r="53">
          <cell r="A53" t="str">
            <v/>
          </cell>
          <cell r="B53" t="str">
            <v>DIC</v>
          </cell>
          <cell r="C53">
            <v>9641</v>
          </cell>
          <cell r="D53">
            <v>10302</v>
          </cell>
        </row>
        <row r="54">
          <cell r="A54" t="str">
            <v>2017</v>
          </cell>
          <cell r="B54" t="str">
            <v>ENE</v>
          </cell>
          <cell r="C54">
            <v>9282</v>
          </cell>
          <cell r="D54">
            <v>10353</v>
          </cell>
        </row>
        <row r="55">
          <cell r="A55" t="str">
            <v/>
          </cell>
          <cell r="B55" t="str">
            <v>FEB</v>
          </cell>
          <cell r="C55">
            <v>10916</v>
          </cell>
          <cell r="D55">
            <v>10435</v>
          </cell>
        </row>
        <row r="56">
          <cell r="A56" t="str">
            <v/>
          </cell>
          <cell r="B56" t="str">
            <v>MAR</v>
          </cell>
          <cell r="C56">
            <v>12170</v>
          </cell>
          <cell r="D56">
            <v>10619</v>
          </cell>
        </row>
        <row r="57">
          <cell r="A57" t="str">
            <v/>
          </cell>
          <cell r="B57" t="str">
            <v>ABR</v>
          </cell>
          <cell r="C57">
            <v>9958</v>
          </cell>
          <cell r="D57">
            <v>10579</v>
          </cell>
        </row>
        <row r="58">
          <cell r="A58" t="str">
            <v/>
          </cell>
          <cell r="B58" t="str">
            <v>MAY</v>
          </cell>
          <cell r="C58">
            <v>11443</v>
          </cell>
          <cell r="D58">
            <v>10642</v>
          </cell>
        </row>
        <row r="59">
          <cell r="A59" t="str">
            <v/>
          </cell>
          <cell r="B59" t="str">
            <v>JUN</v>
          </cell>
          <cell r="C59">
            <v>11190</v>
          </cell>
          <cell r="D59">
            <v>10680</v>
          </cell>
        </row>
        <row r="60">
          <cell r="A60" t="str">
            <v/>
          </cell>
          <cell r="B60" t="str">
            <v>JUL</v>
          </cell>
          <cell r="C60">
            <v>10250</v>
          </cell>
          <cell r="D60">
            <v>10692</v>
          </cell>
        </row>
        <row r="61">
          <cell r="A61" t="str">
            <v/>
          </cell>
          <cell r="B61" t="str">
            <v>AGO</v>
          </cell>
          <cell r="C61">
            <v>10998</v>
          </cell>
          <cell r="D61">
            <v>10727</v>
          </cell>
        </row>
        <row r="62">
          <cell r="A62" t="str">
            <v/>
          </cell>
          <cell r="B62" t="str">
            <v>SEP</v>
          </cell>
          <cell r="C62">
            <v>10862</v>
          </cell>
          <cell r="D62">
            <v>10741</v>
          </cell>
        </row>
        <row r="63">
          <cell r="A63" t="str">
            <v/>
          </cell>
          <cell r="B63" t="str">
            <v>OCT</v>
          </cell>
          <cell r="C63">
            <v>11198</v>
          </cell>
          <cell r="D63">
            <v>10741</v>
          </cell>
        </row>
        <row r="64">
          <cell r="A64" t="str">
            <v/>
          </cell>
          <cell r="B64" t="str">
            <v>NOV</v>
          </cell>
          <cell r="C64">
            <v>11291</v>
          </cell>
          <cell r="D64">
            <v>10767</v>
          </cell>
        </row>
        <row r="65">
          <cell r="A65" t="str">
            <v/>
          </cell>
          <cell r="B65" t="str">
            <v>DIC</v>
          </cell>
          <cell r="C65">
            <v>10062</v>
          </cell>
          <cell r="D65">
            <v>10802</v>
          </cell>
        </row>
        <row r="66">
          <cell r="A66" t="str">
            <v>2018</v>
          </cell>
          <cell r="B66" t="str">
            <v>ENE</v>
          </cell>
          <cell r="C66">
            <v>11384</v>
          </cell>
          <cell r="D66">
            <v>10977</v>
          </cell>
        </row>
        <row r="67">
          <cell r="A67" t="str">
            <v/>
          </cell>
          <cell r="B67" t="str">
            <v>FEB</v>
          </cell>
          <cell r="C67">
            <v>10934</v>
          </cell>
          <cell r="D67">
            <v>10978</v>
          </cell>
        </row>
        <row r="68">
          <cell r="A68" t="str">
            <v/>
          </cell>
          <cell r="B68" t="str">
            <v>MAR</v>
          </cell>
          <cell r="C68">
            <v>12720</v>
          </cell>
          <cell r="D68">
            <v>11024</v>
          </cell>
        </row>
        <row r="69">
          <cell r="A69" t="str">
            <v/>
          </cell>
          <cell r="B69" t="str">
            <v>ABR</v>
          </cell>
          <cell r="C69">
            <v>12177</v>
          </cell>
          <cell r="D69">
            <v>11209</v>
          </cell>
        </row>
        <row r="70">
          <cell r="A70" t="str">
            <v/>
          </cell>
          <cell r="B70" t="str">
            <v>MAY</v>
          </cell>
          <cell r="C70">
            <v>13045</v>
          </cell>
          <cell r="D70">
            <v>11343</v>
          </cell>
        </row>
        <row r="71">
          <cell r="A71" t="str">
            <v/>
          </cell>
          <cell r="B71" t="str">
            <v>JUN</v>
          </cell>
          <cell r="C71">
            <v>12731</v>
          </cell>
          <cell r="D71">
            <v>11471</v>
          </cell>
        </row>
        <row r="72">
          <cell r="A72" t="str">
            <v/>
          </cell>
          <cell r="B72" t="str">
            <v>JUL</v>
          </cell>
          <cell r="C72">
            <v>12055</v>
          </cell>
          <cell r="D72">
            <v>11622</v>
          </cell>
        </row>
        <row r="73">
          <cell r="A73" t="str">
            <v/>
          </cell>
          <cell r="B73" t="str">
            <v>AGO</v>
          </cell>
          <cell r="C73">
            <v>12738</v>
          </cell>
          <cell r="D73">
            <v>11767</v>
          </cell>
        </row>
        <row r="74">
          <cell r="A74" t="str">
            <v/>
          </cell>
          <cell r="B74" t="str">
            <v>SEP</v>
          </cell>
          <cell r="C74">
            <v>12214</v>
          </cell>
          <cell r="D74">
            <v>11879</v>
          </cell>
        </row>
        <row r="75">
          <cell r="A75" t="str">
            <v/>
          </cell>
          <cell r="B75" t="str">
            <v>OCT</v>
          </cell>
          <cell r="C75">
            <v>12324</v>
          </cell>
          <cell r="D75">
            <v>11973</v>
          </cell>
        </row>
        <row r="76">
          <cell r="A76" t="str">
            <v/>
          </cell>
          <cell r="B76" t="str">
            <v>NOV</v>
          </cell>
          <cell r="C76">
            <v>12282</v>
          </cell>
          <cell r="D76">
            <v>12056</v>
          </cell>
        </row>
        <row r="77">
          <cell r="A77" t="str">
            <v/>
          </cell>
          <cell r="B77" t="str">
            <v>DIC</v>
          </cell>
          <cell r="C77">
            <v>11489</v>
          </cell>
          <cell r="D77">
            <v>12174</v>
          </cell>
        </row>
        <row r="78">
          <cell r="A78" t="str">
            <v>2019</v>
          </cell>
          <cell r="B78" t="str">
            <v>ENE</v>
          </cell>
          <cell r="C78">
            <v>12328</v>
          </cell>
          <cell r="D78">
            <v>12253</v>
          </cell>
        </row>
        <row r="79">
          <cell r="A79" t="str">
            <v/>
          </cell>
          <cell r="B79" t="str">
            <v>FEB</v>
          </cell>
          <cell r="C79">
            <v>12668</v>
          </cell>
          <cell r="D79">
            <v>12398</v>
          </cell>
        </row>
        <row r="80">
          <cell r="A80" t="str">
            <v/>
          </cell>
          <cell r="B80" t="str">
            <v>MAR</v>
          </cell>
          <cell r="C80">
            <v>14391</v>
          </cell>
          <cell r="D80">
            <v>12537</v>
          </cell>
        </row>
        <row r="81">
          <cell r="A81" t="str">
            <v/>
          </cell>
          <cell r="B81" t="str">
            <v>ABR</v>
          </cell>
          <cell r="C81">
            <v>13205</v>
          </cell>
          <cell r="D81">
            <v>12623</v>
          </cell>
        </row>
        <row r="82">
          <cell r="A82" t="str">
            <v/>
          </cell>
          <cell r="B82" t="str">
            <v>MAY</v>
          </cell>
          <cell r="C82">
            <v>14267</v>
          </cell>
          <cell r="D82">
            <v>12724</v>
          </cell>
        </row>
        <row r="83">
          <cell r="A83" t="str">
            <v/>
          </cell>
          <cell r="B83" t="str">
            <v>JUN</v>
          </cell>
          <cell r="C83">
            <v>13745</v>
          </cell>
          <cell r="D83">
            <v>12809</v>
          </cell>
        </row>
        <row r="84">
          <cell r="A84" t="str">
            <v/>
          </cell>
          <cell r="B84" t="str">
            <v>JUL</v>
          </cell>
          <cell r="C84">
            <v>13646</v>
          </cell>
          <cell r="D84">
            <v>12941</v>
          </cell>
        </row>
        <row r="85">
          <cell r="A85" t="str">
            <v/>
          </cell>
          <cell r="B85" t="str">
            <v>AGO</v>
          </cell>
          <cell r="C85">
            <v>13964</v>
          </cell>
          <cell r="D85">
            <v>13044</v>
          </cell>
        </row>
        <row r="86">
          <cell r="A86" t="str">
            <v/>
          </cell>
          <cell r="B86" t="str">
            <v>SEP</v>
          </cell>
          <cell r="C86">
            <v>13752</v>
          </cell>
          <cell r="D86">
            <v>13172</v>
          </cell>
        </row>
        <row r="87">
          <cell r="A87" t="str">
            <v/>
          </cell>
          <cell r="B87" t="str">
            <v>OCT</v>
          </cell>
          <cell r="C87">
            <v>13847</v>
          </cell>
          <cell r="D87">
            <v>13299</v>
          </cell>
        </row>
        <row r="88">
          <cell r="A88" t="str">
            <v/>
          </cell>
          <cell r="B88" t="str">
            <v>NOV</v>
          </cell>
          <cell r="C88">
            <v>13327</v>
          </cell>
          <cell r="D88">
            <v>13386</v>
          </cell>
        </row>
        <row r="89">
          <cell r="A89" t="str">
            <v/>
          </cell>
          <cell r="B89" t="str">
            <v>DIC</v>
          </cell>
          <cell r="C89">
            <v>11471</v>
          </cell>
          <cell r="D89">
            <v>13384</v>
          </cell>
        </row>
        <row r="90">
          <cell r="A90" t="str">
            <v>2020</v>
          </cell>
          <cell r="B90" t="str">
            <v>ENE</v>
          </cell>
          <cell r="C90">
            <v>11126</v>
          </cell>
          <cell r="D90">
            <v>13284</v>
          </cell>
        </row>
        <row r="91">
          <cell r="A91" t="str">
            <v/>
          </cell>
          <cell r="B91" t="str">
            <v>FEB</v>
          </cell>
          <cell r="C91">
            <v>11308</v>
          </cell>
          <cell r="D91">
            <v>13171</v>
          </cell>
        </row>
        <row r="92">
          <cell r="A92" t="str">
            <v/>
          </cell>
          <cell r="B92" t="str">
            <v>MAR</v>
          </cell>
          <cell r="C92">
            <v>13109</v>
          </cell>
          <cell r="D92">
            <v>13064</v>
          </cell>
        </row>
        <row r="93">
          <cell r="A93" t="str">
            <v/>
          </cell>
          <cell r="B93" t="str">
            <v>ABR</v>
          </cell>
          <cell r="C93">
            <v>9902</v>
          </cell>
          <cell r="D93">
            <v>12789</v>
          </cell>
        </row>
        <row r="94">
          <cell r="A94" t="str">
            <v/>
          </cell>
          <cell r="B94" t="str">
            <v>MAY</v>
          </cell>
          <cell r="C94">
            <v>8924</v>
          </cell>
          <cell r="D94">
            <v>12344</v>
          </cell>
        </row>
        <row r="95">
          <cell r="A95" t="str">
            <v/>
          </cell>
          <cell r="B95" t="str">
            <v>JUN</v>
          </cell>
          <cell r="C95">
            <v>11498</v>
          </cell>
          <cell r="D95">
            <v>12156</v>
          </cell>
        </row>
        <row r="96">
          <cell r="A96" t="str">
            <v/>
          </cell>
          <cell r="B96" t="str">
            <v>JUL</v>
          </cell>
          <cell r="C96">
            <v>13446</v>
          </cell>
          <cell r="D96">
            <v>12140</v>
          </cell>
        </row>
        <row r="97">
          <cell r="A97" t="str">
            <v/>
          </cell>
          <cell r="B97" t="str">
            <v>AGO</v>
          </cell>
          <cell r="C97">
            <v>12841</v>
          </cell>
          <cell r="D97">
            <v>12046</v>
          </cell>
        </row>
        <row r="98">
          <cell r="A98" t="str">
            <v/>
          </cell>
          <cell r="B98" t="str">
            <v>SEP</v>
          </cell>
          <cell r="C98">
            <v>13362</v>
          </cell>
          <cell r="D98">
            <v>12014</v>
          </cell>
        </row>
        <row r="99">
          <cell r="A99" t="str">
            <v/>
          </cell>
          <cell r="B99" t="str">
            <v>OCT</v>
          </cell>
          <cell r="C99">
            <v>13386</v>
          </cell>
          <cell r="D99">
            <v>11975</v>
          </cell>
        </row>
        <row r="100">
          <cell r="A100" t="str">
            <v/>
          </cell>
          <cell r="B100" t="str">
            <v>NOV</v>
          </cell>
          <cell r="C100">
            <v>12857</v>
          </cell>
          <cell r="D100">
            <v>11936</v>
          </cell>
        </row>
        <row r="101">
          <cell r="A101" t="str">
            <v/>
          </cell>
          <cell r="B101" t="str">
            <v>DIC</v>
          </cell>
          <cell r="C101">
            <v>12287</v>
          </cell>
          <cell r="D101">
            <v>12004</v>
          </cell>
        </row>
        <row r="102">
          <cell r="A102" t="str">
            <v>2021</v>
          </cell>
          <cell r="B102" t="str">
            <v>ENE</v>
          </cell>
          <cell r="C102">
            <v>11979</v>
          </cell>
          <cell r="D102">
            <v>12075</v>
          </cell>
        </row>
        <row r="103">
          <cell r="A103" t="str">
            <v/>
          </cell>
          <cell r="B103" t="str">
            <v>FEB</v>
          </cell>
          <cell r="C103">
            <v>12826</v>
          </cell>
          <cell r="D103">
            <v>12202</v>
          </cell>
        </row>
        <row r="104">
          <cell r="A104" t="str">
            <v/>
          </cell>
          <cell r="B104" t="str">
            <v>MAR</v>
          </cell>
          <cell r="C104">
            <v>14660</v>
          </cell>
          <cell r="D104">
            <v>12331</v>
          </cell>
        </row>
        <row r="105">
          <cell r="A105" t="str">
            <v/>
          </cell>
          <cell r="B105" t="str">
            <v>ABR</v>
          </cell>
          <cell r="C105">
            <v>13895</v>
          </cell>
          <cell r="D105">
            <v>12663</v>
          </cell>
        </row>
        <row r="106">
          <cell r="A106" t="str">
            <v/>
          </cell>
          <cell r="B106" t="str">
            <v>MAY</v>
          </cell>
          <cell r="C106">
            <v>13135</v>
          </cell>
          <cell r="D106">
            <v>13014</v>
          </cell>
        </row>
        <row r="107">
          <cell r="A107" t="str">
            <v/>
          </cell>
          <cell r="B107" t="str">
            <v>JUN</v>
          </cell>
          <cell r="C107">
            <v>13886</v>
          </cell>
          <cell r="D107">
            <v>13213</v>
          </cell>
        </row>
        <row r="108">
          <cell r="A108" t="str">
            <v/>
          </cell>
          <cell r="B108" t="str">
            <v>JUL</v>
          </cell>
          <cell r="C108">
            <v>14796</v>
          </cell>
          <cell r="D108">
            <v>13326</v>
          </cell>
        </row>
        <row r="109">
          <cell r="A109" t="str">
            <v/>
          </cell>
          <cell r="B109" t="str">
            <v>AGO</v>
          </cell>
          <cell r="C109">
            <v>13870</v>
          </cell>
          <cell r="D109">
            <v>13411</v>
          </cell>
        </row>
        <row r="110">
          <cell r="A110" t="str">
            <v/>
          </cell>
          <cell r="B110" t="str">
            <v>SEP</v>
          </cell>
          <cell r="C110">
            <v>13236</v>
          </cell>
          <cell r="D110">
            <v>13401</v>
          </cell>
        </row>
        <row r="111">
          <cell r="A111" t="str">
            <v/>
          </cell>
          <cell r="B111" t="str">
            <v>OCT</v>
          </cell>
          <cell r="C111">
            <v>14610</v>
          </cell>
          <cell r="D111">
            <v>13503</v>
          </cell>
        </row>
        <row r="112">
          <cell r="A112" t="str">
            <v/>
          </cell>
          <cell r="B112" t="str">
            <v>NOV</v>
          </cell>
          <cell r="C112">
            <v>14774</v>
          </cell>
          <cell r="D112">
            <v>13663</v>
          </cell>
        </row>
        <row r="113">
          <cell r="A113" t="str">
            <v/>
          </cell>
          <cell r="B113" t="str">
            <v>DIC</v>
          </cell>
          <cell r="C113">
            <v>14421</v>
          </cell>
          <cell r="D113">
            <v>13841</v>
          </cell>
        </row>
        <row r="114">
          <cell r="A114" t="str">
            <v>2022</v>
          </cell>
          <cell r="B114" t="str">
            <v>ENE</v>
          </cell>
          <cell r="C114">
            <v>14235</v>
          </cell>
          <cell r="D114">
            <v>14029</v>
          </cell>
        </row>
        <row r="115">
          <cell r="A115" t="str">
            <v/>
          </cell>
          <cell r="B115" t="str">
            <v>FEB</v>
          </cell>
          <cell r="C115">
            <v>15137</v>
          </cell>
          <cell r="D115">
            <v>14221</v>
          </cell>
        </row>
        <row r="116">
          <cell r="A116" t="str">
            <v/>
          </cell>
          <cell r="B116" t="str">
            <v>MAR</v>
          </cell>
          <cell r="C116">
            <v>15947</v>
          </cell>
          <cell r="D116">
            <v>14328</v>
          </cell>
        </row>
      </sheetData>
      <sheetData sheetId="1">
        <row r="5">
          <cell r="C5" t="str">
            <v>Exportaciones</v>
          </cell>
          <cell r="D5" t="str">
            <v>Promedio</v>
          </cell>
        </row>
        <row r="6">
          <cell r="A6" t="str">
            <v>2013</v>
          </cell>
          <cell r="B6" t="str">
            <v>ENE</v>
          </cell>
          <cell r="C6">
            <v>652</v>
          </cell>
          <cell r="D6">
            <v>513</v>
          </cell>
        </row>
        <row r="7">
          <cell r="A7" t="str">
            <v/>
          </cell>
          <cell r="B7" t="str">
            <v>FEB</v>
          </cell>
          <cell r="C7">
            <v>636</v>
          </cell>
          <cell r="D7">
            <v>526</v>
          </cell>
        </row>
        <row r="8">
          <cell r="A8" t="str">
            <v/>
          </cell>
          <cell r="B8" t="str">
            <v>MAR</v>
          </cell>
          <cell r="C8">
            <v>1033</v>
          </cell>
          <cell r="D8">
            <v>551</v>
          </cell>
        </row>
        <row r="9">
          <cell r="A9" t="str">
            <v/>
          </cell>
          <cell r="B9" t="str">
            <v>ABR</v>
          </cell>
          <cell r="C9">
            <v>753</v>
          </cell>
          <cell r="D9">
            <v>556</v>
          </cell>
        </row>
        <row r="10">
          <cell r="A10" t="str">
            <v/>
          </cell>
          <cell r="B10" t="str">
            <v>MAY</v>
          </cell>
          <cell r="C10">
            <v>809</v>
          </cell>
          <cell r="D10">
            <v>569</v>
          </cell>
        </row>
        <row r="11">
          <cell r="A11" t="str">
            <v/>
          </cell>
          <cell r="B11" t="str">
            <v>JUN</v>
          </cell>
          <cell r="C11">
            <v>548</v>
          </cell>
          <cell r="D11">
            <v>579</v>
          </cell>
        </row>
        <row r="12">
          <cell r="A12" t="str">
            <v/>
          </cell>
          <cell r="B12" t="str">
            <v>JUL</v>
          </cell>
          <cell r="C12">
            <v>358</v>
          </cell>
          <cell r="D12">
            <v>586</v>
          </cell>
        </row>
        <row r="13">
          <cell r="A13" t="str">
            <v/>
          </cell>
          <cell r="B13" t="str">
            <v>AGO</v>
          </cell>
          <cell r="C13">
            <v>393</v>
          </cell>
          <cell r="D13">
            <v>601</v>
          </cell>
        </row>
        <row r="14">
          <cell r="A14" t="str">
            <v/>
          </cell>
          <cell r="B14" t="str">
            <v>SEP</v>
          </cell>
          <cell r="C14">
            <v>438</v>
          </cell>
          <cell r="D14">
            <v>613</v>
          </cell>
        </row>
        <row r="15">
          <cell r="A15" t="str">
            <v/>
          </cell>
          <cell r="B15" t="str">
            <v>OCT</v>
          </cell>
          <cell r="C15">
            <v>484</v>
          </cell>
          <cell r="D15">
            <v>620</v>
          </cell>
        </row>
        <row r="16">
          <cell r="A16" t="str">
            <v/>
          </cell>
          <cell r="B16" t="str">
            <v>NOV</v>
          </cell>
          <cell r="C16">
            <v>474</v>
          </cell>
          <cell r="D16">
            <v>608</v>
          </cell>
        </row>
        <row r="17">
          <cell r="A17" t="str">
            <v/>
          </cell>
          <cell r="B17" t="str">
            <v>DIC</v>
          </cell>
          <cell r="C17">
            <v>624</v>
          </cell>
          <cell r="D17">
            <v>600</v>
          </cell>
        </row>
        <row r="18">
          <cell r="A18" t="str">
            <v>2014</v>
          </cell>
          <cell r="B18" t="str">
            <v>ENE</v>
          </cell>
          <cell r="C18">
            <v>699</v>
          </cell>
          <cell r="D18">
            <v>604</v>
          </cell>
        </row>
        <row r="19">
          <cell r="A19" t="str">
            <v/>
          </cell>
          <cell r="B19" t="str">
            <v>FEB</v>
          </cell>
          <cell r="C19">
            <v>840</v>
          </cell>
          <cell r="D19">
            <v>621</v>
          </cell>
        </row>
        <row r="20">
          <cell r="A20" t="str">
            <v/>
          </cell>
          <cell r="B20" t="str">
            <v>MAR</v>
          </cell>
          <cell r="C20">
            <v>939</v>
          </cell>
          <cell r="D20">
            <v>613</v>
          </cell>
        </row>
        <row r="21">
          <cell r="A21" t="str">
            <v/>
          </cell>
          <cell r="B21" t="str">
            <v>ABR</v>
          </cell>
          <cell r="C21">
            <v>1027</v>
          </cell>
          <cell r="D21">
            <v>636</v>
          </cell>
        </row>
        <row r="22">
          <cell r="A22" t="str">
            <v/>
          </cell>
          <cell r="B22" t="str">
            <v>MAY</v>
          </cell>
          <cell r="C22">
            <v>828</v>
          </cell>
          <cell r="D22">
            <v>638</v>
          </cell>
        </row>
        <row r="23">
          <cell r="A23" t="str">
            <v/>
          </cell>
          <cell r="B23" t="str">
            <v>JUN</v>
          </cell>
          <cell r="C23">
            <v>736</v>
          </cell>
          <cell r="D23">
            <v>653</v>
          </cell>
        </row>
        <row r="24">
          <cell r="A24" t="str">
            <v/>
          </cell>
          <cell r="B24" t="str">
            <v>JUL</v>
          </cell>
          <cell r="C24">
            <v>595</v>
          </cell>
          <cell r="D24">
            <v>673</v>
          </cell>
        </row>
        <row r="25">
          <cell r="A25" t="str">
            <v/>
          </cell>
          <cell r="B25" t="str">
            <v>AGO</v>
          </cell>
          <cell r="C25">
            <v>559</v>
          </cell>
          <cell r="D25">
            <v>687</v>
          </cell>
        </row>
        <row r="26">
          <cell r="A26" t="str">
            <v/>
          </cell>
          <cell r="B26" t="str">
            <v>SEP</v>
          </cell>
          <cell r="C26">
            <v>520</v>
          </cell>
          <cell r="D26">
            <v>694</v>
          </cell>
        </row>
        <row r="27">
          <cell r="A27" t="str">
            <v/>
          </cell>
          <cell r="B27" t="str">
            <v>OCT</v>
          </cell>
          <cell r="C27">
            <v>611</v>
          </cell>
          <cell r="D27">
            <v>704</v>
          </cell>
        </row>
        <row r="28">
          <cell r="A28" t="str">
            <v/>
          </cell>
          <cell r="B28" t="str">
            <v>NOV</v>
          </cell>
          <cell r="C28">
            <v>644</v>
          </cell>
          <cell r="D28">
            <v>718</v>
          </cell>
        </row>
        <row r="29">
          <cell r="A29" t="str">
            <v/>
          </cell>
          <cell r="B29" t="str">
            <v>DIC</v>
          </cell>
          <cell r="C29">
            <v>783</v>
          </cell>
          <cell r="D29">
            <v>732</v>
          </cell>
        </row>
        <row r="30">
          <cell r="A30" t="str">
            <v>2015</v>
          </cell>
          <cell r="B30" t="str">
            <v>ENE</v>
          </cell>
          <cell r="C30">
            <v>691</v>
          </cell>
          <cell r="D30">
            <v>731</v>
          </cell>
        </row>
        <row r="31">
          <cell r="A31" t="str">
            <v/>
          </cell>
          <cell r="B31" t="str">
            <v>FEB</v>
          </cell>
          <cell r="C31">
            <v>721</v>
          </cell>
          <cell r="D31">
            <v>721</v>
          </cell>
        </row>
        <row r="32">
          <cell r="A32" t="str">
            <v/>
          </cell>
          <cell r="B32" t="str">
            <v>MAR</v>
          </cell>
          <cell r="C32">
            <v>755</v>
          </cell>
          <cell r="D32">
            <v>706</v>
          </cell>
        </row>
        <row r="33">
          <cell r="A33" t="str">
            <v/>
          </cell>
          <cell r="B33" t="str">
            <v>ABR</v>
          </cell>
          <cell r="C33">
            <v>828</v>
          </cell>
          <cell r="D33">
            <v>689</v>
          </cell>
        </row>
        <row r="34">
          <cell r="A34" t="str">
            <v/>
          </cell>
          <cell r="B34" t="str">
            <v>MAY</v>
          </cell>
          <cell r="C34">
            <v>882</v>
          </cell>
          <cell r="D34">
            <v>694</v>
          </cell>
        </row>
        <row r="35">
          <cell r="A35" t="str">
            <v/>
          </cell>
          <cell r="B35" t="str">
            <v>JUN</v>
          </cell>
          <cell r="C35">
            <v>824</v>
          </cell>
          <cell r="D35">
            <v>701</v>
          </cell>
        </row>
        <row r="36">
          <cell r="A36" t="str">
            <v/>
          </cell>
          <cell r="B36" t="str">
            <v>JUL</v>
          </cell>
          <cell r="C36">
            <v>649</v>
          </cell>
          <cell r="D36">
            <v>706</v>
          </cell>
        </row>
        <row r="37">
          <cell r="A37" t="str">
            <v/>
          </cell>
          <cell r="B37" t="str">
            <v>AGO</v>
          </cell>
          <cell r="C37">
            <v>594</v>
          </cell>
          <cell r="D37">
            <v>709</v>
          </cell>
        </row>
        <row r="38">
          <cell r="A38" t="str">
            <v/>
          </cell>
          <cell r="B38" t="str">
            <v>SEP</v>
          </cell>
          <cell r="C38">
            <v>663</v>
          </cell>
          <cell r="D38">
            <v>720</v>
          </cell>
        </row>
        <row r="39">
          <cell r="A39" t="str">
            <v/>
          </cell>
          <cell r="B39" t="str">
            <v>OCT</v>
          </cell>
          <cell r="C39">
            <v>617</v>
          </cell>
          <cell r="D39">
            <v>721</v>
          </cell>
        </row>
        <row r="40">
          <cell r="A40" t="str">
            <v/>
          </cell>
          <cell r="B40" t="str">
            <v>NOV</v>
          </cell>
          <cell r="C40">
            <v>715</v>
          </cell>
          <cell r="D40">
            <v>727</v>
          </cell>
        </row>
        <row r="41">
          <cell r="A41" t="str">
            <v/>
          </cell>
          <cell r="B41" t="str">
            <v>DIC</v>
          </cell>
          <cell r="C41">
            <v>744</v>
          </cell>
          <cell r="D41">
            <v>724</v>
          </cell>
        </row>
        <row r="42">
          <cell r="A42" t="str">
            <v>2016</v>
          </cell>
          <cell r="B42" t="str">
            <v>ENE</v>
          </cell>
          <cell r="C42">
            <v>711</v>
          </cell>
          <cell r="D42">
            <v>725</v>
          </cell>
        </row>
        <row r="43">
          <cell r="A43" t="str">
            <v/>
          </cell>
          <cell r="B43" t="str">
            <v>FEB</v>
          </cell>
          <cell r="C43">
            <v>745</v>
          </cell>
          <cell r="D43">
            <v>727</v>
          </cell>
        </row>
        <row r="44">
          <cell r="A44" t="str">
            <v/>
          </cell>
          <cell r="B44" t="str">
            <v>MAR</v>
          </cell>
          <cell r="C44">
            <v>843</v>
          </cell>
          <cell r="D44">
            <v>735</v>
          </cell>
        </row>
        <row r="45">
          <cell r="A45" t="str">
            <v/>
          </cell>
          <cell r="B45" t="str">
            <v>ABR</v>
          </cell>
          <cell r="C45">
            <v>874</v>
          </cell>
          <cell r="D45">
            <v>739</v>
          </cell>
        </row>
        <row r="46">
          <cell r="A46" t="str">
            <v/>
          </cell>
          <cell r="B46" t="str">
            <v>MAY</v>
          </cell>
          <cell r="C46">
            <v>894</v>
          </cell>
          <cell r="D46">
            <v>739</v>
          </cell>
        </row>
        <row r="47">
          <cell r="A47" t="str">
            <v/>
          </cell>
          <cell r="B47" t="str">
            <v>JUN</v>
          </cell>
          <cell r="C47">
            <v>802</v>
          </cell>
          <cell r="D47">
            <v>738</v>
          </cell>
        </row>
        <row r="48">
          <cell r="A48" t="str">
            <v/>
          </cell>
          <cell r="B48" t="str">
            <v>JUL</v>
          </cell>
          <cell r="C48">
            <v>570</v>
          </cell>
          <cell r="D48">
            <v>731</v>
          </cell>
        </row>
        <row r="49">
          <cell r="A49" t="str">
            <v/>
          </cell>
          <cell r="B49" t="str">
            <v>AGO</v>
          </cell>
          <cell r="C49">
            <v>561</v>
          </cell>
          <cell r="D49">
            <v>728</v>
          </cell>
        </row>
        <row r="50">
          <cell r="A50" t="str">
            <v/>
          </cell>
          <cell r="B50" t="str">
            <v>SEP</v>
          </cell>
          <cell r="C50">
            <v>623</v>
          </cell>
          <cell r="D50">
            <v>725</v>
          </cell>
        </row>
        <row r="51">
          <cell r="A51" t="str">
            <v/>
          </cell>
          <cell r="B51" t="str">
            <v>OCT</v>
          </cell>
          <cell r="C51">
            <v>635</v>
          </cell>
          <cell r="D51">
            <v>726</v>
          </cell>
        </row>
        <row r="52">
          <cell r="A52" t="str">
            <v/>
          </cell>
          <cell r="B52" t="str">
            <v>NOV</v>
          </cell>
          <cell r="C52">
            <v>590</v>
          </cell>
          <cell r="D52">
            <v>716</v>
          </cell>
        </row>
        <row r="53">
          <cell r="A53" t="str">
            <v/>
          </cell>
          <cell r="B53" t="str">
            <v>DIC</v>
          </cell>
          <cell r="C53">
            <v>675</v>
          </cell>
          <cell r="D53">
            <v>710</v>
          </cell>
        </row>
        <row r="54">
          <cell r="A54" t="str">
            <v>2017</v>
          </cell>
          <cell r="B54" t="str">
            <v>ENE</v>
          </cell>
          <cell r="C54">
            <v>645</v>
          </cell>
          <cell r="D54">
            <v>705</v>
          </cell>
        </row>
        <row r="55">
          <cell r="A55" t="str">
            <v/>
          </cell>
          <cell r="B55" t="str">
            <v>FEB</v>
          </cell>
          <cell r="C55">
            <v>871</v>
          </cell>
          <cell r="D55">
            <v>715</v>
          </cell>
        </row>
        <row r="56">
          <cell r="A56" t="str">
            <v/>
          </cell>
          <cell r="B56" t="str">
            <v>MAR</v>
          </cell>
          <cell r="C56">
            <v>1039</v>
          </cell>
          <cell r="D56">
            <v>732</v>
          </cell>
        </row>
        <row r="57">
          <cell r="A57" t="str">
            <v/>
          </cell>
          <cell r="B57" t="str">
            <v>ABR</v>
          </cell>
          <cell r="C57">
            <v>992</v>
          </cell>
          <cell r="D57">
            <v>741</v>
          </cell>
        </row>
        <row r="58">
          <cell r="A58" t="str">
            <v/>
          </cell>
          <cell r="B58" t="str">
            <v>MAY</v>
          </cell>
          <cell r="C58">
            <v>1045</v>
          </cell>
          <cell r="D58">
            <v>754</v>
          </cell>
        </row>
        <row r="59">
          <cell r="A59" t="str">
            <v/>
          </cell>
          <cell r="B59" t="str">
            <v>JUN</v>
          </cell>
          <cell r="C59">
            <v>949</v>
          </cell>
          <cell r="D59">
            <v>766</v>
          </cell>
        </row>
        <row r="60">
          <cell r="A60" t="str">
            <v/>
          </cell>
          <cell r="B60" t="str">
            <v>JUL</v>
          </cell>
          <cell r="C60">
            <v>754</v>
          </cell>
          <cell r="D60">
            <v>782</v>
          </cell>
        </row>
        <row r="61">
          <cell r="A61" t="str">
            <v/>
          </cell>
          <cell r="B61" t="str">
            <v>AGO</v>
          </cell>
          <cell r="C61">
            <v>691</v>
          </cell>
          <cell r="D61">
            <v>792</v>
          </cell>
        </row>
        <row r="62">
          <cell r="A62" t="str">
            <v/>
          </cell>
          <cell r="B62" t="str">
            <v>SEP</v>
          </cell>
          <cell r="C62">
            <v>759</v>
          </cell>
          <cell r="D62">
            <v>804</v>
          </cell>
        </row>
        <row r="63">
          <cell r="A63" t="str">
            <v/>
          </cell>
          <cell r="B63" t="str">
            <v>OCT</v>
          </cell>
          <cell r="C63">
            <v>885</v>
          </cell>
          <cell r="D63">
            <v>825</v>
          </cell>
        </row>
        <row r="64">
          <cell r="A64" t="str">
            <v/>
          </cell>
          <cell r="B64" t="str">
            <v>NOV</v>
          </cell>
          <cell r="C64">
            <v>959</v>
          </cell>
          <cell r="D64">
            <v>855</v>
          </cell>
        </row>
        <row r="65">
          <cell r="A65" t="str">
            <v/>
          </cell>
          <cell r="B65" t="str">
            <v>DIC</v>
          </cell>
          <cell r="C65">
            <v>1129</v>
          </cell>
          <cell r="D65">
            <v>893</v>
          </cell>
        </row>
        <row r="66">
          <cell r="A66" t="str">
            <v>2018</v>
          </cell>
          <cell r="B66" t="str">
            <v>ENE</v>
          </cell>
          <cell r="C66">
            <v>980</v>
          </cell>
          <cell r="D66">
            <v>921</v>
          </cell>
        </row>
        <row r="67">
          <cell r="A67" t="str">
            <v/>
          </cell>
          <cell r="B67" t="str">
            <v>FEB</v>
          </cell>
          <cell r="C67">
            <v>983</v>
          </cell>
          <cell r="D67">
            <v>931</v>
          </cell>
        </row>
        <row r="68">
          <cell r="A68" t="str">
            <v/>
          </cell>
          <cell r="B68" t="str">
            <v>MAR</v>
          </cell>
          <cell r="C68">
            <v>986</v>
          </cell>
          <cell r="D68">
            <v>926</v>
          </cell>
        </row>
        <row r="69">
          <cell r="A69" t="str">
            <v/>
          </cell>
          <cell r="B69" t="str">
            <v>ABR</v>
          </cell>
          <cell r="C69">
            <v>997</v>
          </cell>
          <cell r="D69">
            <v>926</v>
          </cell>
        </row>
        <row r="70">
          <cell r="A70" t="str">
            <v/>
          </cell>
          <cell r="B70" t="str">
            <v>MAY</v>
          </cell>
          <cell r="C70">
            <v>990</v>
          </cell>
          <cell r="D70">
            <v>922</v>
          </cell>
        </row>
        <row r="71">
          <cell r="A71" t="str">
            <v/>
          </cell>
          <cell r="B71" t="str">
            <v>JUN</v>
          </cell>
          <cell r="C71">
            <v>1008</v>
          </cell>
          <cell r="D71">
            <v>927</v>
          </cell>
        </row>
        <row r="72">
          <cell r="A72" t="str">
            <v/>
          </cell>
          <cell r="B72" t="str">
            <v>JUL</v>
          </cell>
          <cell r="C72">
            <v>759</v>
          </cell>
          <cell r="D72">
            <v>927</v>
          </cell>
        </row>
        <row r="73">
          <cell r="A73" t="str">
            <v/>
          </cell>
          <cell r="B73" t="str">
            <v>AGO</v>
          </cell>
          <cell r="C73">
            <v>718</v>
          </cell>
          <cell r="D73">
            <v>930</v>
          </cell>
        </row>
        <row r="74">
          <cell r="A74" t="str">
            <v/>
          </cell>
          <cell r="B74" t="str">
            <v>SEP</v>
          </cell>
          <cell r="C74">
            <v>753</v>
          </cell>
          <cell r="D74">
            <v>929</v>
          </cell>
        </row>
        <row r="75">
          <cell r="A75" t="str">
            <v/>
          </cell>
          <cell r="B75" t="str">
            <v>OCT</v>
          </cell>
          <cell r="C75">
            <v>777</v>
          </cell>
          <cell r="D75">
            <v>920</v>
          </cell>
        </row>
        <row r="76">
          <cell r="A76" t="str">
            <v/>
          </cell>
          <cell r="B76" t="str">
            <v>NOV</v>
          </cell>
          <cell r="C76">
            <v>817</v>
          </cell>
          <cell r="D76">
            <v>908</v>
          </cell>
        </row>
        <row r="77">
          <cell r="A77" t="str">
            <v/>
          </cell>
          <cell r="B77" t="str">
            <v>DIC</v>
          </cell>
          <cell r="C77">
            <v>797</v>
          </cell>
          <cell r="D77">
            <v>880</v>
          </cell>
        </row>
        <row r="78">
          <cell r="A78" t="str">
            <v>2019</v>
          </cell>
          <cell r="B78" t="str">
            <v>ENE</v>
          </cell>
          <cell r="C78">
            <v>859</v>
          </cell>
          <cell r="D78">
            <v>870</v>
          </cell>
        </row>
        <row r="79">
          <cell r="A79" t="str">
            <v/>
          </cell>
          <cell r="B79" t="str">
            <v>FEB</v>
          </cell>
          <cell r="C79">
            <v>1083</v>
          </cell>
          <cell r="D79">
            <v>879</v>
          </cell>
        </row>
        <row r="80">
          <cell r="A80" t="str">
            <v/>
          </cell>
          <cell r="B80" t="str">
            <v>MAR</v>
          </cell>
          <cell r="C80">
            <v>1114</v>
          </cell>
          <cell r="D80">
            <v>889</v>
          </cell>
        </row>
        <row r="81">
          <cell r="A81" t="str">
            <v/>
          </cell>
          <cell r="B81" t="str">
            <v>ABR</v>
          </cell>
          <cell r="C81">
            <v>1143</v>
          </cell>
          <cell r="D81">
            <v>902</v>
          </cell>
        </row>
        <row r="82">
          <cell r="A82" t="str">
            <v/>
          </cell>
          <cell r="B82" t="str">
            <v>MAY</v>
          </cell>
          <cell r="C82">
            <v>1164</v>
          </cell>
          <cell r="D82">
            <v>916</v>
          </cell>
        </row>
        <row r="83">
          <cell r="A83" t="str">
            <v/>
          </cell>
          <cell r="B83" t="str">
            <v>JUN</v>
          </cell>
          <cell r="C83">
            <v>1145</v>
          </cell>
          <cell r="D83">
            <v>927</v>
          </cell>
        </row>
        <row r="84">
          <cell r="A84" t="str">
            <v/>
          </cell>
          <cell r="B84" t="str">
            <v>JUL</v>
          </cell>
          <cell r="C84">
            <v>1080</v>
          </cell>
          <cell r="D84">
            <v>954</v>
          </cell>
        </row>
        <row r="85">
          <cell r="A85" t="str">
            <v/>
          </cell>
          <cell r="B85" t="str">
            <v>AGO</v>
          </cell>
          <cell r="C85">
            <v>946</v>
          </cell>
          <cell r="D85">
            <v>973</v>
          </cell>
        </row>
        <row r="86">
          <cell r="A86" t="str">
            <v/>
          </cell>
          <cell r="B86" t="str">
            <v>SEP</v>
          </cell>
          <cell r="C86">
            <v>1021</v>
          </cell>
          <cell r="D86">
            <v>996</v>
          </cell>
        </row>
        <row r="87">
          <cell r="A87" t="str">
            <v/>
          </cell>
          <cell r="B87" t="str">
            <v>OCT</v>
          </cell>
          <cell r="C87">
            <v>1080</v>
          </cell>
          <cell r="D87">
            <v>1021</v>
          </cell>
        </row>
        <row r="88">
          <cell r="A88" t="str">
            <v/>
          </cell>
          <cell r="B88" t="str">
            <v>NOV</v>
          </cell>
          <cell r="C88">
            <v>1103</v>
          </cell>
          <cell r="D88">
            <v>1045</v>
          </cell>
        </row>
        <row r="89">
          <cell r="A89" t="str">
            <v/>
          </cell>
          <cell r="B89" t="str">
            <v>DIC</v>
          </cell>
          <cell r="C89">
            <v>1157</v>
          </cell>
          <cell r="D89">
            <v>1075</v>
          </cell>
        </row>
        <row r="90">
          <cell r="A90" t="str">
            <v>2020</v>
          </cell>
          <cell r="B90" t="str">
            <v>ENE</v>
          </cell>
          <cell r="C90">
            <v>1173</v>
          </cell>
          <cell r="D90">
            <v>1101</v>
          </cell>
        </row>
        <row r="91">
          <cell r="A91" t="str">
            <v/>
          </cell>
          <cell r="B91" t="str">
            <v>FEB</v>
          </cell>
          <cell r="C91">
            <v>1171</v>
          </cell>
          <cell r="D91">
            <v>1108</v>
          </cell>
        </row>
        <row r="92">
          <cell r="A92" t="str">
            <v/>
          </cell>
          <cell r="B92" t="str">
            <v>MAR</v>
          </cell>
          <cell r="C92">
            <v>1195</v>
          </cell>
          <cell r="D92">
            <v>1115</v>
          </cell>
        </row>
        <row r="93">
          <cell r="A93" t="str">
            <v/>
          </cell>
          <cell r="B93" t="str">
            <v>ABR</v>
          </cell>
          <cell r="C93">
            <v>1129</v>
          </cell>
          <cell r="D93">
            <v>1114</v>
          </cell>
        </row>
        <row r="94">
          <cell r="A94" t="str">
            <v/>
          </cell>
          <cell r="B94" t="str">
            <v>MAY</v>
          </cell>
          <cell r="C94">
            <v>1189</v>
          </cell>
          <cell r="D94">
            <v>1116</v>
          </cell>
        </row>
        <row r="95">
          <cell r="A95" t="str">
            <v/>
          </cell>
          <cell r="B95" t="str">
            <v>JUN</v>
          </cell>
          <cell r="C95">
            <v>1204</v>
          </cell>
          <cell r="D95">
            <v>1121</v>
          </cell>
        </row>
        <row r="96">
          <cell r="A96" t="str">
            <v/>
          </cell>
          <cell r="B96" t="str">
            <v>JUL</v>
          </cell>
          <cell r="C96">
            <v>1172</v>
          </cell>
          <cell r="D96">
            <v>1128</v>
          </cell>
        </row>
        <row r="97">
          <cell r="A97" t="str">
            <v/>
          </cell>
          <cell r="B97" t="str">
            <v>AGO</v>
          </cell>
          <cell r="C97">
            <v>1145</v>
          </cell>
          <cell r="D97">
            <v>1145</v>
          </cell>
        </row>
        <row r="98">
          <cell r="A98" t="str">
            <v/>
          </cell>
          <cell r="B98" t="str">
            <v>SEP</v>
          </cell>
          <cell r="C98">
            <v>1189</v>
          </cell>
          <cell r="D98">
            <v>1159</v>
          </cell>
        </row>
        <row r="99">
          <cell r="A99" t="str">
            <v/>
          </cell>
          <cell r="B99" t="str">
            <v>OCT</v>
          </cell>
          <cell r="C99">
            <v>1267</v>
          </cell>
          <cell r="D99">
            <v>1175</v>
          </cell>
        </row>
        <row r="100">
          <cell r="A100" t="str">
            <v/>
          </cell>
          <cell r="B100" t="str">
            <v>NOV</v>
          </cell>
          <cell r="C100">
            <v>1309</v>
          </cell>
          <cell r="D100">
            <v>1192</v>
          </cell>
        </row>
        <row r="101">
          <cell r="A101" t="str">
            <v/>
          </cell>
          <cell r="B101" t="str">
            <v>DIC</v>
          </cell>
          <cell r="C101">
            <v>1370</v>
          </cell>
          <cell r="D101">
            <v>1209</v>
          </cell>
        </row>
        <row r="102">
          <cell r="A102" t="str">
            <v>2021</v>
          </cell>
          <cell r="B102" t="str">
            <v>ENE</v>
          </cell>
          <cell r="C102">
            <v>1433</v>
          </cell>
          <cell r="D102">
            <v>1231</v>
          </cell>
        </row>
        <row r="103">
          <cell r="A103" t="str">
            <v/>
          </cell>
          <cell r="B103" t="str">
            <v>FEB</v>
          </cell>
          <cell r="C103">
            <v>1483</v>
          </cell>
          <cell r="D103">
            <v>1257</v>
          </cell>
        </row>
        <row r="104">
          <cell r="A104" t="str">
            <v/>
          </cell>
          <cell r="B104" t="str">
            <v>MAR</v>
          </cell>
          <cell r="C104">
            <v>1545</v>
          </cell>
          <cell r="D104">
            <v>1286</v>
          </cell>
        </row>
        <row r="105">
          <cell r="A105" t="str">
            <v/>
          </cell>
          <cell r="B105" t="str">
            <v>ABR</v>
          </cell>
          <cell r="C105">
            <v>1535</v>
          </cell>
          <cell r="D105">
            <v>1320</v>
          </cell>
        </row>
        <row r="106">
          <cell r="A106" t="str">
            <v/>
          </cell>
          <cell r="B106" t="str">
            <v>MAY</v>
          </cell>
          <cell r="C106">
            <v>1580</v>
          </cell>
          <cell r="D106">
            <v>1353</v>
          </cell>
        </row>
        <row r="107">
          <cell r="A107" t="str">
            <v/>
          </cell>
          <cell r="B107" t="str">
            <v>JUN</v>
          </cell>
          <cell r="C107">
            <v>1553</v>
          </cell>
          <cell r="D107">
            <v>1382</v>
          </cell>
        </row>
        <row r="108">
          <cell r="A108" t="str">
            <v/>
          </cell>
          <cell r="B108" t="str">
            <v>JUL</v>
          </cell>
          <cell r="C108">
            <v>1550</v>
          </cell>
          <cell r="D108">
            <v>1413</v>
          </cell>
        </row>
        <row r="109">
          <cell r="A109" t="str">
            <v/>
          </cell>
          <cell r="B109" t="str">
            <v>AGO</v>
          </cell>
          <cell r="C109">
            <v>1534</v>
          </cell>
          <cell r="D109">
            <v>1446</v>
          </cell>
        </row>
        <row r="110">
          <cell r="A110" t="str">
            <v/>
          </cell>
          <cell r="B110" t="str">
            <v>SEP</v>
          </cell>
          <cell r="C110">
            <v>1527</v>
          </cell>
          <cell r="D110">
            <v>1474</v>
          </cell>
        </row>
        <row r="111">
          <cell r="A111" t="str">
            <v/>
          </cell>
          <cell r="B111" t="str">
            <v>OCT</v>
          </cell>
          <cell r="C111">
            <v>1569</v>
          </cell>
          <cell r="D111">
            <v>1499</v>
          </cell>
        </row>
        <row r="112">
          <cell r="A112" t="str">
            <v/>
          </cell>
          <cell r="B112" t="str">
            <v>NOV</v>
          </cell>
          <cell r="C112">
            <v>1588</v>
          </cell>
          <cell r="D112">
            <v>1522</v>
          </cell>
        </row>
        <row r="113">
          <cell r="A113" t="str">
            <v/>
          </cell>
          <cell r="B113" t="str">
            <v>DIC</v>
          </cell>
          <cell r="C113">
            <v>1637</v>
          </cell>
          <cell r="D113">
            <v>1545</v>
          </cell>
        </row>
        <row r="114">
          <cell r="A114" t="str">
            <v>2022</v>
          </cell>
          <cell r="B114" t="str">
            <v>ENE</v>
          </cell>
          <cell r="C114">
            <v>1645</v>
          </cell>
          <cell r="D114">
            <v>1562</v>
          </cell>
        </row>
        <row r="115">
          <cell r="A115" t="str">
            <v/>
          </cell>
          <cell r="B115" t="str">
            <v>FEB</v>
          </cell>
          <cell r="C115">
            <v>1682</v>
          </cell>
          <cell r="D115">
            <v>1579</v>
          </cell>
        </row>
        <row r="116">
          <cell r="A116" t="str">
            <v/>
          </cell>
          <cell r="B116" t="str">
            <v>MAR</v>
          </cell>
          <cell r="C116">
            <v>1736</v>
          </cell>
          <cell r="D116">
            <v>1595</v>
          </cell>
        </row>
      </sheetData>
      <sheetData sheetId="2">
        <row r="5">
          <cell r="C5" t="str">
            <v>Exportaciones</v>
          </cell>
          <cell r="D5" t="str">
            <v>Variación</v>
          </cell>
          <cell r="E5" t="str">
            <v>Variación promedio</v>
          </cell>
        </row>
        <row r="6">
          <cell r="A6" t="str">
            <v>2013</v>
          </cell>
          <cell r="B6" t="str">
            <v>ENE</v>
          </cell>
          <cell r="C6">
            <v>85880</v>
          </cell>
          <cell r="D6">
            <v>7.1</v>
          </cell>
          <cell r="E6">
            <v>11.4</v>
          </cell>
        </row>
        <row r="7">
          <cell r="A7" t="str">
            <v/>
          </cell>
          <cell r="B7" t="str">
            <v>FEB</v>
          </cell>
          <cell r="C7">
            <v>86176</v>
          </cell>
          <cell r="D7">
            <v>6.3</v>
          </cell>
          <cell r="E7">
            <v>11.1</v>
          </cell>
        </row>
        <row r="8">
          <cell r="A8" t="str">
            <v/>
          </cell>
          <cell r="B8" t="str">
            <v>MAR</v>
          </cell>
          <cell r="C8">
            <v>85911</v>
          </cell>
          <cell r="D8">
            <v>4.9000000000000004</v>
          </cell>
          <cell r="E8">
            <v>10.6</v>
          </cell>
        </row>
        <row r="9">
          <cell r="A9" t="str">
            <v/>
          </cell>
          <cell r="B9" t="str">
            <v>ABR</v>
          </cell>
          <cell r="C9">
            <v>85846</v>
          </cell>
          <cell r="D9">
            <v>3.7</v>
          </cell>
          <cell r="E9">
            <v>10.1</v>
          </cell>
        </row>
        <row r="10">
          <cell r="A10" t="str">
            <v/>
          </cell>
          <cell r="B10" t="str">
            <v>MAY</v>
          </cell>
          <cell r="C10">
            <v>86325</v>
          </cell>
          <cell r="D10">
            <v>2.8</v>
          </cell>
          <cell r="E10">
            <v>9.4</v>
          </cell>
        </row>
        <row r="11">
          <cell r="A11" t="str">
            <v/>
          </cell>
          <cell r="B11" t="str">
            <v>JUN</v>
          </cell>
          <cell r="C11">
            <v>86504</v>
          </cell>
          <cell r="D11">
            <v>1.6</v>
          </cell>
          <cell r="E11">
            <v>8.3000000000000007</v>
          </cell>
        </row>
        <row r="12">
          <cell r="A12" t="str">
            <v/>
          </cell>
          <cell r="B12" t="str">
            <v>JUL</v>
          </cell>
          <cell r="C12">
            <v>86893</v>
          </cell>
          <cell r="D12">
            <v>0.4</v>
          </cell>
          <cell r="E12">
            <v>7</v>
          </cell>
        </row>
        <row r="13">
          <cell r="A13" t="str">
            <v/>
          </cell>
          <cell r="B13" t="str">
            <v>AGO</v>
          </cell>
          <cell r="C13">
            <v>88222</v>
          </cell>
          <cell r="D13">
            <v>1.7</v>
          </cell>
          <cell r="E13">
            <v>5.9</v>
          </cell>
        </row>
        <row r="14">
          <cell r="A14" t="str">
            <v/>
          </cell>
          <cell r="B14" t="str">
            <v>SEP</v>
          </cell>
          <cell r="C14">
            <v>89213</v>
          </cell>
          <cell r="D14">
            <v>3.4</v>
          </cell>
          <cell r="E14">
            <v>5.0999999999999996</v>
          </cell>
        </row>
        <row r="15">
          <cell r="A15" t="str">
            <v/>
          </cell>
          <cell r="B15" t="str">
            <v>OCT</v>
          </cell>
          <cell r="C15">
            <v>89283</v>
          </cell>
          <cell r="D15">
            <v>3.1</v>
          </cell>
          <cell r="E15">
            <v>4.3</v>
          </cell>
        </row>
        <row r="16">
          <cell r="A16" t="str">
            <v/>
          </cell>
          <cell r="B16" t="str">
            <v>NOV</v>
          </cell>
          <cell r="C16">
            <v>89142</v>
          </cell>
          <cell r="D16">
            <v>3.3</v>
          </cell>
          <cell r="E16">
            <v>3.8</v>
          </cell>
        </row>
        <row r="17">
          <cell r="A17" t="str">
            <v/>
          </cell>
          <cell r="B17" t="str">
            <v>DIC</v>
          </cell>
          <cell r="C17">
            <v>89353</v>
          </cell>
          <cell r="D17">
            <v>4.5999999999999996</v>
          </cell>
          <cell r="E17">
            <v>3.6</v>
          </cell>
        </row>
        <row r="18">
          <cell r="A18" t="str">
            <v>2014</v>
          </cell>
          <cell r="B18" t="str">
            <v>ENE</v>
          </cell>
          <cell r="C18">
            <v>89186</v>
          </cell>
          <cell r="D18">
            <v>3.8</v>
          </cell>
          <cell r="E18">
            <v>3.3</v>
          </cell>
        </row>
        <row r="19">
          <cell r="A19" t="str">
            <v/>
          </cell>
          <cell r="B19" t="str">
            <v>FEB</v>
          </cell>
          <cell r="C19">
            <v>89732</v>
          </cell>
          <cell r="D19">
            <v>4.0999999999999996</v>
          </cell>
          <cell r="E19">
            <v>3.1</v>
          </cell>
        </row>
        <row r="20">
          <cell r="A20" t="str">
            <v/>
          </cell>
          <cell r="B20" t="str">
            <v>MAR</v>
          </cell>
          <cell r="C20">
            <v>90608</v>
          </cell>
          <cell r="D20">
            <v>5.5</v>
          </cell>
          <cell r="E20">
            <v>3.2</v>
          </cell>
        </row>
        <row r="21">
          <cell r="A21" t="str">
            <v/>
          </cell>
          <cell r="B21" t="str">
            <v>ABR</v>
          </cell>
          <cell r="C21">
            <v>92414</v>
          </cell>
          <cell r="D21">
            <v>7.7</v>
          </cell>
          <cell r="E21">
            <v>3.5</v>
          </cell>
        </row>
        <row r="22">
          <cell r="A22" t="str">
            <v/>
          </cell>
          <cell r="B22" t="str">
            <v>MAY</v>
          </cell>
          <cell r="C22">
            <v>93450</v>
          </cell>
          <cell r="D22">
            <v>8.3000000000000007</v>
          </cell>
          <cell r="E22">
            <v>3.9</v>
          </cell>
        </row>
        <row r="23">
          <cell r="A23" t="str">
            <v/>
          </cell>
          <cell r="B23" t="str">
            <v>JUN</v>
          </cell>
          <cell r="C23">
            <v>94163</v>
          </cell>
          <cell r="D23">
            <v>8.9</v>
          </cell>
          <cell r="E23">
            <v>4.5999999999999996</v>
          </cell>
        </row>
        <row r="24">
          <cell r="A24" t="str">
            <v/>
          </cell>
          <cell r="B24" t="str">
            <v>JUL</v>
          </cell>
          <cell r="C24">
            <v>94807</v>
          </cell>
          <cell r="D24">
            <v>9.1</v>
          </cell>
          <cell r="E24">
            <v>5.3</v>
          </cell>
        </row>
        <row r="25">
          <cell r="A25" t="str">
            <v/>
          </cell>
          <cell r="B25" t="str">
            <v>AGO</v>
          </cell>
          <cell r="C25">
            <v>94879</v>
          </cell>
          <cell r="D25">
            <v>7.5</v>
          </cell>
          <cell r="E25">
            <v>5.8</v>
          </cell>
        </row>
        <row r="26">
          <cell r="A26" t="str">
            <v/>
          </cell>
          <cell r="B26" t="str">
            <v>SEP</v>
          </cell>
          <cell r="C26">
            <v>95388</v>
          </cell>
          <cell r="D26">
            <v>6.9</v>
          </cell>
          <cell r="E26">
            <v>6.1</v>
          </cell>
        </row>
        <row r="27">
          <cell r="A27" t="str">
            <v/>
          </cell>
          <cell r="B27" t="str">
            <v>OCT</v>
          </cell>
          <cell r="C27">
            <v>96553</v>
          </cell>
          <cell r="D27">
            <v>8.1</v>
          </cell>
          <cell r="E27">
            <v>6.5</v>
          </cell>
        </row>
        <row r="28">
          <cell r="A28" t="str">
            <v/>
          </cell>
          <cell r="B28" t="str">
            <v>NOV</v>
          </cell>
          <cell r="C28">
            <v>96823</v>
          </cell>
          <cell r="D28">
            <v>8.6</v>
          </cell>
          <cell r="E28">
            <v>6.9</v>
          </cell>
        </row>
        <row r="29">
          <cell r="A29" t="str">
            <v/>
          </cell>
          <cell r="B29" t="str">
            <v>DIC</v>
          </cell>
          <cell r="C29">
            <v>98487</v>
          </cell>
          <cell r="D29">
            <v>10.199999999999999</v>
          </cell>
          <cell r="E29">
            <v>7.4</v>
          </cell>
        </row>
        <row r="30">
          <cell r="A30" t="str">
            <v>2015</v>
          </cell>
          <cell r="B30" t="str">
            <v>ENE</v>
          </cell>
          <cell r="C30">
            <v>99518</v>
          </cell>
          <cell r="D30">
            <v>11.6</v>
          </cell>
          <cell r="E30">
            <v>8</v>
          </cell>
        </row>
        <row r="31">
          <cell r="A31" t="str">
            <v/>
          </cell>
          <cell r="B31" t="str">
            <v>FEB</v>
          </cell>
          <cell r="C31">
            <v>100582</v>
          </cell>
          <cell r="D31">
            <v>12.1</v>
          </cell>
          <cell r="E31">
            <v>8.6999999999999993</v>
          </cell>
        </row>
        <row r="32">
          <cell r="A32" t="str">
            <v/>
          </cell>
          <cell r="B32" t="str">
            <v>MAR</v>
          </cell>
          <cell r="C32">
            <v>101680</v>
          </cell>
          <cell r="D32">
            <v>12.2</v>
          </cell>
          <cell r="E32">
            <v>9.3000000000000007</v>
          </cell>
        </row>
        <row r="33">
          <cell r="A33" t="str">
            <v/>
          </cell>
          <cell r="B33" t="str">
            <v>ABR</v>
          </cell>
          <cell r="C33">
            <v>102359</v>
          </cell>
          <cell r="D33">
            <v>10.8</v>
          </cell>
          <cell r="E33">
            <v>9.5</v>
          </cell>
        </row>
        <row r="34">
          <cell r="A34" t="str">
            <v/>
          </cell>
          <cell r="B34" t="str">
            <v>MAY</v>
          </cell>
          <cell r="C34">
            <v>103269</v>
          </cell>
          <cell r="D34">
            <v>10.5</v>
          </cell>
          <cell r="E34">
            <v>9.6999999999999993</v>
          </cell>
        </row>
        <row r="35">
          <cell r="A35" t="str">
            <v/>
          </cell>
          <cell r="B35" t="str">
            <v>JUN</v>
          </cell>
          <cell r="C35">
            <v>104756</v>
          </cell>
          <cell r="D35">
            <v>11.2</v>
          </cell>
          <cell r="E35">
            <v>9.9</v>
          </cell>
        </row>
        <row r="36">
          <cell r="A36" t="str">
            <v/>
          </cell>
          <cell r="B36" t="str">
            <v>JUL</v>
          </cell>
          <cell r="C36">
            <v>106933</v>
          </cell>
          <cell r="D36">
            <v>12.8</v>
          </cell>
          <cell r="E36">
            <v>10.199999999999999</v>
          </cell>
        </row>
        <row r="37">
          <cell r="A37" t="str">
            <v/>
          </cell>
          <cell r="B37" t="str">
            <v>AGO</v>
          </cell>
          <cell r="C37">
            <v>108541</v>
          </cell>
          <cell r="D37">
            <v>14.4</v>
          </cell>
          <cell r="E37">
            <v>10.8</v>
          </cell>
        </row>
        <row r="38">
          <cell r="A38" t="str">
            <v/>
          </cell>
          <cell r="B38" t="str">
            <v>SEP</v>
          </cell>
          <cell r="C38">
            <v>110707</v>
          </cell>
          <cell r="D38">
            <v>16.100000000000001</v>
          </cell>
          <cell r="E38">
            <v>11.6</v>
          </cell>
        </row>
        <row r="39">
          <cell r="A39" t="str">
            <v/>
          </cell>
          <cell r="B39" t="str">
            <v>OCT</v>
          </cell>
          <cell r="C39">
            <v>111703</v>
          </cell>
          <cell r="D39">
            <v>15.7</v>
          </cell>
          <cell r="E39">
            <v>12.2</v>
          </cell>
        </row>
        <row r="40">
          <cell r="A40" t="str">
            <v/>
          </cell>
          <cell r="B40" t="str">
            <v>NOV</v>
          </cell>
          <cell r="C40">
            <v>113393</v>
          </cell>
          <cell r="D40">
            <v>17.100000000000001</v>
          </cell>
          <cell r="E40">
            <v>12.9</v>
          </cell>
        </row>
        <row r="41">
          <cell r="A41" t="str">
            <v/>
          </cell>
          <cell r="B41" t="str">
            <v>DIC</v>
          </cell>
          <cell r="C41">
            <v>114994</v>
          </cell>
          <cell r="D41">
            <v>16.8</v>
          </cell>
          <cell r="E41">
            <v>13.4</v>
          </cell>
        </row>
        <row r="42">
          <cell r="A42" t="str">
            <v>2016</v>
          </cell>
          <cell r="B42" t="str">
            <v>ENE</v>
          </cell>
          <cell r="C42">
            <v>116525</v>
          </cell>
          <cell r="D42">
            <v>17.100000000000001</v>
          </cell>
          <cell r="E42">
            <v>13.9</v>
          </cell>
        </row>
        <row r="43">
          <cell r="A43" t="str">
            <v/>
          </cell>
          <cell r="B43" t="str">
            <v>FEB</v>
          </cell>
          <cell r="C43">
            <v>118626</v>
          </cell>
          <cell r="D43">
            <v>17.899999999999999</v>
          </cell>
          <cell r="E43">
            <v>14.4</v>
          </cell>
        </row>
        <row r="44">
          <cell r="A44" t="str">
            <v/>
          </cell>
          <cell r="B44" t="str">
            <v>MAR</v>
          </cell>
          <cell r="C44">
            <v>119779</v>
          </cell>
          <cell r="D44">
            <v>17.8</v>
          </cell>
          <cell r="E44">
            <v>14.8</v>
          </cell>
        </row>
        <row r="45">
          <cell r="A45" t="str">
            <v/>
          </cell>
          <cell r="B45" t="str">
            <v>ABR</v>
          </cell>
          <cell r="C45">
            <v>121373</v>
          </cell>
          <cell r="D45">
            <v>18.600000000000001</v>
          </cell>
          <cell r="E45">
            <v>15.5</v>
          </cell>
        </row>
        <row r="46">
          <cell r="A46" t="str">
            <v/>
          </cell>
          <cell r="B46" t="str">
            <v>MAY</v>
          </cell>
          <cell r="C46">
            <v>123257</v>
          </cell>
          <cell r="D46">
            <v>19.399999999999999</v>
          </cell>
          <cell r="E46">
            <v>16.2</v>
          </cell>
        </row>
        <row r="47">
          <cell r="A47" t="str">
            <v/>
          </cell>
          <cell r="B47" t="str">
            <v>JUN</v>
          </cell>
          <cell r="C47">
            <v>125276</v>
          </cell>
          <cell r="D47">
            <v>19.600000000000001</v>
          </cell>
          <cell r="E47">
            <v>16.899999999999999</v>
          </cell>
        </row>
        <row r="48">
          <cell r="A48" t="str">
            <v/>
          </cell>
          <cell r="B48" t="str">
            <v>JUL</v>
          </cell>
          <cell r="C48">
            <v>125775</v>
          </cell>
          <cell r="D48">
            <v>17.600000000000001</v>
          </cell>
          <cell r="E48">
            <v>17.3</v>
          </cell>
        </row>
        <row r="49">
          <cell r="A49" t="str">
            <v/>
          </cell>
          <cell r="B49" t="str">
            <v>AGO</v>
          </cell>
          <cell r="C49">
            <v>126878</v>
          </cell>
          <cell r="D49">
            <v>16.899999999999999</v>
          </cell>
          <cell r="E49">
            <v>17.5</v>
          </cell>
        </row>
        <row r="50">
          <cell r="A50" t="str">
            <v/>
          </cell>
          <cell r="B50" t="str">
            <v>SEP</v>
          </cell>
          <cell r="C50">
            <v>127749</v>
          </cell>
          <cell r="D50">
            <v>15.4</v>
          </cell>
          <cell r="E50">
            <v>17.5</v>
          </cell>
        </row>
        <row r="51">
          <cell r="A51" t="str">
            <v/>
          </cell>
          <cell r="B51" t="str">
            <v>OCT</v>
          </cell>
          <cell r="C51">
            <v>129531</v>
          </cell>
          <cell r="D51">
            <v>16</v>
          </cell>
          <cell r="E51">
            <v>17.5</v>
          </cell>
        </row>
        <row r="52">
          <cell r="A52" t="str">
            <v/>
          </cell>
          <cell r="B52" t="str">
            <v>NOV</v>
          </cell>
          <cell r="C52">
            <v>131396</v>
          </cell>
          <cell r="D52">
            <v>15.9</v>
          </cell>
          <cell r="E52">
            <v>17.399999999999999</v>
          </cell>
        </row>
        <row r="53">
          <cell r="A53" t="str">
            <v/>
          </cell>
          <cell r="B53" t="str">
            <v>DIC</v>
          </cell>
          <cell r="C53">
            <v>132152</v>
          </cell>
          <cell r="D53">
            <v>14.9</v>
          </cell>
          <cell r="E53">
            <v>17.3</v>
          </cell>
        </row>
        <row r="54">
          <cell r="A54" t="str">
            <v>2017</v>
          </cell>
          <cell r="B54" t="str">
            <v>ENE</v>
          </cell>
          <cell r="C54">
            <v>132687</v>
          </cell>
          <cell r="D54">
            <v>13.9</v>
          </cell>
          <cell r="E54">
            <v>17</v>
          </cell>
        </row>
        <row r="55">
          <cell r="A55" t="str">
            <v/>
          </cell>
          <cell r="B55" t="str">
            <v>FEB</v>
          </cell>
          <cell r="C55">
            <v>133808</v>
          </cell>
          <cell r="D55">
            <v>12.8</v>
          </cell>
          <cell r="E55">
            <v>16.600000000000001</v>
          </cell>
        </row>
        <row r="56">
          <cell r="A56" t="str">
            <v/>
          </cell>
          <cell r="B56" t="str">
            <v>MAR</v>
          </cell>
          <cell r="C56">
            <v>136212</v>
          </cell>
          <cell r="D56">
            <v>13.7</v>
          </cell>
          <cell r="E56">
            <v>16.2</v>
          </cell>
        </row>
        <row r="57">
          <cell r="A57" t="str">
            <v/>
          </cell>
          <cell r="B57" t="str">
            <v>ABR</v>
          </cell>
          <cell r="C57">
            <v>135850</v>
          </cell>
          <cell r="D57">
            <v>11.9</v>
          </cell>
          <cell r="E57">
            <v>15.7</v>
          </cell>
        </row>
        <row r="58">
          <cell r="A58" t="str">
            <v/>
          </cell>
          <cell r="B58" t="str">
            <v>MAY</v>
          </cell>
          <cell r="C58">
            <v>136751</v>
          </cell>
          <cell r="D58">
            <v>10.9</v>
          </cell>
          <cell r="E58">
            <v>15</v>
          </cell>
        </row>
        <row r="59">
          <cell r="A59" t="str">
            <v/>
          </cell>
          <cell r="B59" t="str">
            <v>JUN</v>
          </cell>
          <cell r="C59">
            <v>137356</v>
          </cell>
          <cell r="D59">
            <v>9.6</v>
          </cell>
          <cell r="E59">
            <v>14.1</v>
          </cell>
        </row>
        <row r="60">
          <cell r="A60" t="str">
            <v/>
          </cell>
          <cell r="B60" t="str">
            <v>JUL</v>
          </cell>
          <cell r="C60">
            <v>137685</v>
          </cell>
          <cell r="D60">
            <v>9.5</v>
          </cell>
          <cell r="E60">
            <v>13.5</v>
          </cell>
        </row>
        <row r="61">
          <cell r="A61" t="str">
            <v/>
          </cell>
          <cell r="B61" t="str">
            <v>AGO</v>
          </cell>
          <cell r="C61">
            <v>138238</v>
          </cell>
          <cell r="D61">
            <v>9</v>
          </cell>
          <cell r="E61">
            <v>12.8</v>
          </cell>
        </row>
        <row r="62">
          <cell r="A62" t="str">
            <v/>
          </cell>
          <cell r="B62" t="str">
            <v>SEP</v>
          </cell>
          <cell r="C62">
            <v>138534</v>
          </cell>
          <cell r="D62">
            <v>8.4</v>
          </cell>
          <cell r="E62">
            <v>12.2</v>
          </cell>
        </row>
        <row r="63">
          <cell r="A63" t="str">
            <v/>
          </cell>
          <cell r="B63" t="str">
            <v>OCT</v>
          </cell>
          <cell r="C63">
            <v>138793</v>
          </cell>
          <cell r="D63">
            <v>7.2</v>
          </cell>
          <cell r="E63">
            <v>11.5</v>
          </cell>
        </row>
        <row r="64">
          <cell r="A64" t="str">
            <v/>
          </cell>
          <cell r="B64" t="str">
            <v>NOV</v>
          </cell>
          <cell r="C64">
            <v>139464</v>
          </cell>
          <cell r="D64">
            <v>6.1</v>
          </cell>
          <cell r="E64">
            <v>10.7</v>
          </cell>
        </row>
        <row r="65">
          <cell r="A65" t="str">
            <v/>
          </cell>
          <cell r="B65" t="str">
            <v>DIC</v>
          </cell>
          <cell r="C65">
            <v>140339</v>
          </cell>
          <cell r="D65">
            <v>6.2</v>
          </cell>
          <cell r="E65">
            <v>9.9</v>
          </cell>
        </row>
        <row r="66">
          <cell r="A66" t="str">
            <v>2018</v>
          </cell>
          <cell r="B66" t="str">
            <v>ENE</v>
          </cell>
          <cell r="C66">
            <v>142777</v>
          </cell>
          <cell r="D66">
            <v>7.6</v>
          </cell>
          <cell r="E66">
            <v>9.4</v>
          </cell>
        </row>
        <row r="67">
          <cell r="A67" t="str">
            <v/>
          </cell>
          <cell r="B67" t="str">
            <v>FEB</v>
          </cell>
          <cell r="C67">
            <v>142907</v>
          </cell>
          <cell r="D67">
            <v>6.8</v>
          </cell>
          <cell r="E67">
            <v>8.9</v>
          </cell>
        </row>
        <row r="68">
          <cell r="A68" t="str">
            <v/>
          </cell>
          <cell r="B68" t="str">
            <v>MAR</v>
          </cell>
          <cell r="C68">
            <v>143404</v>
          </cell>
          <cell r="D68">
            <v>5.3</v>
          </cell>
          <cell r="E68">
            <v>8.1999999999999993</v>
          </cell>
        </row>
        <row r="69">
          <cell r="A69" t="str">
            <v/>
          </cell>
          <cell r="B69" t="str">
            <v>ABR</v>
          </cell>
          <cell r="C69">
            <v>145628</v>
          </cell>
          <cell r="D69">
            <v>7.2</v>
          </cell>
          <cell r="E69">
            <v>7.8</v>
          </cell>
        </row>
        <row r="70">
          <cell r="A70" t="str">
            <v/>
          </cell>
          <cell r="B70" t="str">
            <v>MAY</v>
          </cell>
          <cell r="C70">
            <v>147175</v>
          </cell>
          <cell r="D70">
            <v>7.6</v>
          </cell>
          <cell r="E70">
            <v>7.5</v>
          </cell>
        </row>
        <row r="71">
          <cell r="A71" t="str">
            <v/>
          </cell>
          <cell r="B71" t="str">
            <v>JUN</v>
          </cell>
          <cell r="C71">
            <v>148775</v>
          </cell>
          <cell r="D71">
            <v>8.3000000000000007</v>
          </cell>
          <cell r="E71">
            <v>7.4</v>
          </cell>
        </row>
        <row r="72">
          <cell r="A72" t="str">
            <v/>
          </cell>
          <cell r="B72" t="str">
            <v>JUL</v>
          </cell>
          <cell r="C72">
            <v>150585</v>
          </cell>
          <cell r="D72">
            <v>9.4</v>
          </cell>
          <cell r="E72">
            <v>7.4</v>
          </cell>
        </row>
        <row r="73">
          <cell r="A73" t="str">
            <v/>
          </cell>
          <cell r="B73" t="str">
            <v>AGO</v>
          </cell>
          <cell r="C73">
            <v>152352</v>
          </cell>
          <cell r="D73">
            <v>10.199999999999999</v>
          </cell>
          <cell r="E73">
            <v>7.5</v>
          </cell>
        </row>
        <row r="74">
          <cell r="A74" t="str">
            <v/>
          </cell>
          <cell r="B74" t="str">
            <v>SEP</v>
          </cell>
          <cell r="C74">
            <v>153698</v>
          </cell>
          <cell r="D74">
            <v>10.9</v>
          </cell>
          <cell r="E74">
            <v>7.7</v>
          </cell>
        </row>
        <row r="75">
          <cell r="A75" t="str">
            <v/>
          </cell>
          <cell r="B75" t="str">
            <v>OCT</v>
          </cell>
          <cell r="C75">
            <v>154716</v>
          </cell>
          <cell r="D75">
            <v>11.5</v>
          </cell>
          <cell r="E75">
            <v>8.1</v>
          </cell>
        </row>
        <row r="76">
          <cell r="A76" t="str">
            <v/>
          </cell>
          <cell r="B76" t="str">
            <v>NOV</v>
          </cell>
          <cell r="C76">
            <v>155564</v>
          </cell>
          <cell r="D76">
            <v>11.5</v>
          </cell>
          <cell r="E76">
            <v>8.5</v>
          </cell>
        </row>
        <row r="77">
          <cell r="A77" t="str">
            <v/>
          </cell>
          <cell r="B77" t="str">
            <v>DIC</v>
          </cell>
          <cell r="C77">
            <v>156659</v>
          </cell>
          <cell r="D77">
            <v>11.6</v>
          </cell>
          <cell r="E77">
            <v>9</v>
          </cell>
        </row>
        <row r="78">
          <cell r="A78" t="str">
            <v>2019</v>
          </cell>
          <cell r="B78" t="str">
            <v>ENE</v>
          </cell>
          <cell r="C78">
            <v>157482</v>
          </cell>
          <cell r="D78">
            <v>10.3</v>
          </cell>
          <cell r="E78">
            <v>9.1999999999999993</v>
          </cell>
        </row>
        <row r="79">
          <cell r="A79" t="str">
            <v/>
          </cell>
          <cell r="B79" t="str">
            <v>FEB</v>
          </cell>
          <cell r="C79">
            <v>159316</v>
          </cell>
          <cell r="D79">
            <v>11.5</v>
          </cell>
          <cell r="E79">
            <v>9.6</v>
          </cell>
        </row>
        <row r="80">
          <cell r="A80" t="str">
            <v/>
          </cell>
          <cell r="B80" t="str">
            <v>MAR</v>
          </cell>
          <cell r="C80">
            <v>161115</v>
          </cell>
          <cell r="D80">
            <v>12.4</v>
          </cell>
          <cell r="E80">
            <v>10.199999999999999</v>
          </cell>
        </row>
        <row r="81">
          <cell r="A81" t="str">
            <v/>
          </cell>
          <cell r="B81" t="str">
            <v>ABR</v>
          </cell>
          <cell r="C81">
            <v>162289</v>
          </cell>
          <cell r="D81">
            <v>11.4</v>
          </cell>
          <cell r="E81">
            <v>10.6</v>
          </cell>
        </row>
        <row r="82">
          <cell r="A82" t="str">
            <v/>
          </cell>
          <cell r="B82" t="str">
            <v>MAY</v>
          </cell>
          <cell r="C82">
            <v>163684</v>
          </cell>
          <cell r="D82">
            <v>11.2</v>
          </cell>
          <cell r="E82">
            <v>10.9</v>
          </cell>
        </row>
        <row r="83">
          <cell r="A83" t="str">
            <v/>
          </cell>
          <cell r="B83" t="str">
            <v>JUN</v>
          </cell>
          <cell r="C83">
            <v>164835</v>
          </cell>
          <cell r="D83">
            <v>10.8</v>
          </cell>
          <cell r="E83">
            <v>11.1</v>
          </cell>
        </row>
        <row r="84">
          <cell r="A84" t="str">
            <v/>
          </cell>
          <cell r="B84" t="str">
            <v>JUL</v>
          </cell>
          <cell r="C84">
            <v>166748</v>
          </cell>
          <cell r="D84">
            <v>10.7</v>
          </cell>
          <cell r="E84">
            <v>11.2</v>
          </cell>
        </row>
        <row r="85">
          <cell r="A85" t="str">
            <v/>
          </cell>
          <cell r="B85" t="str">
            <v>AGO</v>
          </cell>
          <cell r="C85">
            <v>168202</v>
          </cell>
          <cell r="D85">
            <v>10.4</v>
          </cell>
          <cell r="E85">
            <v>11.2</v>
          </cell>
        </row>
        <row r="86">
          <cell r="A86" t="str">
            <v/>
          </cell>
          <cell r="B86" t="str">
            <v>SEP</v>
          </cell>
          <cell r="C86">
            <v>170009</v>
          </cell>
          <cell r="D86">
            <v>10.6</v>
          </cell>
          <cell r="E86">
            <v>11.2</v>
          </cell>
        </row>
        <row r="87">
          <cell r="A87" t="str">
            <v/>
          </cell>
          <cell r="B87" t="str">
            <v>OCT</v>
          </cell>
          <cell r="C87">
            <v>171834</v>
          </cell>
          <cell r="D87">
            <v>11.1</v>
          </cell>
          <cell r="E87">
            <v>11.1</v>
          </cell>
        </row>
        <row r="88">
          <cell r="A88" t="str">
            <v/>
          </cell>
          <cell r="B88" t="str">
            <v>NOV</v>
          </cell>
          <cell r="C88">
            <v>173166</v>
          </cell>
          <cell r="D88">
            <v>11.3</v>
          </cell>
          <cell r="E88">
            <v>11.1</v>
          </cell>
        </row>
        <row r="89">
          <cell r="A89" t="str">
            <v/>
          </cell>
          <cell r="B89" t="str">
            <v>DIC</v>
          </cell>
          <cell r="C89">
            <v>173508</v>
          </cell>
          <cell r="D89">
            <v>10.8</v>
          </cell>
          <cell r="E89">
            <v>11</v>
          </cell>
        </row>
        <row r="90">
          <cell r="A90" t="str">
            <v>2020</v>
          </cell>
          <cell r="B90" t="str">
            <v>ENE</v>
          </cell>
          <cell r="C90">
            <v>172619</v>
          </cell>
          <cell r="D90">
            <v>9.6</v>
          </cell>
          <cell r="E90">
            <v>11</v>
          </cell>
        </row>
        <row r="91">
          <cell r="A91" t="str">
            <v/>
          </cell>
          <cell r="B91" t="str">
            <v>FEB</v>
          </cell>
          <cell r="C91">
            <v>171348</v>
          </cell>
          <cell r="D91">
            <v>7.6</v>
          </cell>
          <cell r="E91">
            <v>10.7</v>
          </cell>
        </row>
        <row r="92">
          <cell r="A92" t="str">
            <v/>
          </cell>
          <cell r="B92" t="str">
            <v>MAR</v>
          </cell>
          <cell r="C92">
            <v>170146</v>
          </cell>
          <cell r="D92">
            <v>5.6</v>
          </cell>
          <cell r="E92">
            <v>10.1</v>
          </cell>
        </row>
        <row r="93">
          <cell r="A93" t="str">
            <v/>
          </cell>
          <cell r="B93" t="str">
            <v>ABR</v>
          </cell>
          <cell r="C93">
            <v>166828</v>
          </cell>
          <cell r="D93">
            <v>2.8</v>
          </cell>
          <cell r="E93">
            <v>9.4</v>
          </cell>
        </row>
        <row r="94">
          <cell r="A94" t="str">
            <v/>
          </cell>
          <cell r="B94" t="str">
            <v>MAY</v>
          </cell>
          <cell r="C94">
            <v>161512</v>
          </cell>
          <cell r="D94">
            <v>-1.3</v>
          </cell>
          <cell r="E94">
            <v>8.3000000000000007</v>
          </cell>
        </row>
        <row r="95">
          <cell r="A95" t="str">
            <v/>
          </cell>
          <cell r="B95" t="str">
            <v>JUN</v>
          </cell>
          <cell r="C95">
            <v>159325</v>
          </cell>
          <cell r="D95">
            <v>-3.3</v>
          </cell>
          <cell r="E95">
            <v>7.1</v>
          </cell>
        </row>
        <row r="96">
          <cell r="A96" t="str">
            <v/>
          </cell>
          <cell r="B96" t="str">
            <v>JUL</v>
          </cell>
          <cell r="C96">
            <v>159217</v>
          </cell>
          <cell r="D96">
            <v>-4.5</v>
          </cell>
          <cell r="E96">
            <v>5.9</v>
          </cell>
        </row>
        <row r="97">
          <cell r="A97" t="str">
            <v/>
          </cell>
          <cell r="B97" t="str">
            <v>AGO</v>
          </cell>
          <cell r="C97">
            <v>158293</v>
          </cell>
          <cell r="D97">
            <v>-5.9</v>
          </cell>
          <cell r="E97">
            <v>4.5</v>
          </cell>
        </row>
        <row r="98">
          <cell r="A98" t="str">
            <v/>
          </cell>
          <cell r="B98" t="str">
            <v>SEP</v>
          </cell>
          <cell r="C98">
            <v>158070</v>
          </cell>
          <cell r="D98">
            <v>-7</v>
          </cell>
          <cell r="E98">
            <v>3.1</v>
          </cell>
        </row>
        <row r="99">
          <cell r="A99" t="str">
            <v/>
          </cell>
          <cell r="B99" t="str">
            <v>OCT</v>
          </cell>
          <cell r="C99">
            <v>157797</v>
          </cell>
          <cell r="D99">
            <v>-8.1999999999999993</v>
          </cell>
          <cell r="E99">
            <v>1.4</v>
          </cell>
        </row>
        <row r="100">
          <cell r="A100" t="str">
            <v/>
          </cell>
          <cell r="B100" t="str">
            <v>NOV</v>
          </cell>
          <cell r="C100">
            <v>157532</v>
          </cell>
          <cell r="D100">
            <v>-9</v>
          </cell>
          <cell r="E100">
            <v>-0.2</v>
          </cell>
        </row>
        <row r="101">
          <cell r="A101" t="str">
            <v/>
          </cell>
          <cell r="B101" t="str">
            <v>DIC</v>
          </cell>
          <cell r="C101">
            <v>158562</v>
          </cell>
          <cell r="D101">
            <v>-8.6</v>
          </cell>
          <cell r="E101">
            <v>-1.9</v>
          </cell>
        </row>
        <row r="102">
          <cell r="A102" t="str">
            <v>2021</v>
          </cell>
          <cell r="B102" t="str">
            <v>ENE</v>
          </cell>
          <cell r="C102">
            <v>159676</v>
          </cell>
          <cell r="D102">
            <v>-7.5</v>
          </cell>
          <cell r="E102">
            <v>-3.3</v>
          </cell>
        </row>
        <row r="103">
          <cell r="A103" t="str">
            <v/>
          </cell>
          <cell r="B103" t="str">
            <v>FEB</v>
          </cell>
          <cell r="C103">
            <v>161505</v>
          </cell>
          <cell r="D103">
            <v>-5.7</v>
          </cell>
          <cell r="E103">
            <v>-4.4000000000000004</v>
          </cell>
        </row>
        <row r="104">
          <cell r="A104" t="str">
            <v/>
          </cell>
          <cell r="B104" t="str">
            <v>MAR</v>
          </cell>
          <cell r="C104">
            <v>163406</v>
          </cell>
          <cell r="D104">
            <v>-4</v>
          </cell>
          <cell r="E104">
            <v>-5.2</v>
          </cell>
        </row>
        <row r="105">
          <cell r="A105" t="str">
            <v/>
          </cell>
          <cell r="B105" t="str">
            <v>ABR</v>
          </cell>
          <cell r="C105">
            <v>167804</v>
          </cell>
          <cell r="D105">
            <v>0.6</v>
          </cell>
          <cell r="E105">
            <v>-5.4</v>
          </cell>
        </row>
        <row r="106">
          <cell r="A106" t="str">
            <v/>
          </cell>
          <cell r="B106" t="str">
            <v>MAY</v>
          </cell>
          <cell r="C106">
            <v>172405</v>
          </cell>
          <cell r="D106">
            <v>6.7</v>
          </cell>
          <cell r="E106">
            <v>-4.7</v>
          </cell>
        </row>
        <row r="107">
          <cell r="A107" t="str">
            <v/>
          </cell>
          <cell r="B107" t="str">
            <v>JUN</v>
          </cell>
          <cell r="C107">
            <v>175142</v>
          </cell>
          <cell r="D107">
            <v>9.9</v>
          </cell>
          <cell r="E107">
            <v>-3.6</v>
          </cell>
        </row>
        <row r="108">
          <cell r="A108" t="str">
            <v/>
          </cell>
          <cell r="B108" t="str">
            <v>JUL</v>
          </cell>
          <cell r="C108">
            <v>176869</v>
          </cell>
          <cell r="D108">
            <v>11.1</v>
          </cell>
          <cell r="E108">
            <v>-2.2999999999999998</v>
          </cell>
        </row>
        <row r="109">
          <cell r="A109" t="str">
            <v/>
          </cell>
          <cell r="B109" t="str">
            <v>AGO</v>
          </cell>
          <cell r="C109">
            <v>178286</v>
          </cell>
          <cell r="D109">
            <v>12.6</v>
          </cell>
          <cell r="E109">
            <v>-0.8</v>
          </cell>
        </row>
        <row r="110">
          <cell r="A110" t="str">
            <v/>
          </cell>
          <cell r="B110" t="str">
            <v>SEP</v>
          </cell>
          <cell r="C110">
            <v>178498</v>
          </cell>
          <cell r="D110">
            <v>12.9</v>
          </cell>
          <cell r="E110">
            <v>0.9</v>
          </cell>
        </row>
        <row r="111">
          <cell r="A111" t="str">
            <v/>
          </cell>
          <cell r="B111" t="str">
            <v>OCT</v>
          </cell>
          <cell r="C111">
            <v>180023</v>
          </cell>
          <cell r="D111">
            <v>14.1</v>
          </cell>
          <cell r="E111">
            <v>2.8</v>
          </cell>
        </row>
        <row r="112">
          <cell r="A112" t="str">
            <v/>
          </cell>
          <cell r="B112" t="str">
            <v>NOV</v>
          </cell>
          <cell r="C112">
            <v>182221</v>
          </cell>
          <cell r="D112">
            <v>15.7</v>
          </cell>
          <cell r="E112">
            <v>4.8</v>
          </cell>
        </row>
        <row r="113">
          <cell r="A113" t="str">
            <v/>
          </cell>
          <cell r="B113" t="str">
            <v>DIC</v>
          </cell>
          <cell r="C113">
            <v>184620</v>
          </cell>
          <cell r="D113">
            <v>16.399999999999999</v>
          </cell>
          <cell r="E113">
            <v>6.9</v>
          </cell>
        </row>
        <row r="114">
          <cell r="A114" t="str">
            <v>2022</v>
          </cell>
          <cell r="B114" t="str">
            <v>ENE</v>
          </cell>
          <cell r="C114">
            <v>187088</v>
          </cell>
          <cell r="D114">
            <v>17.2</v>
          </cell>
          <cell r="E114">
            <v>9</v>
          </cell>
        </row>
        <row r="115">
          <cell r="A115" t="str">
            <v/>
          </cell>
          <cell r="B115" t="str">
            <v>FEB</v>
          </cell>
          <cell r="C115">
            <v>189599</v>
          </cell>
          <cell r="D115">
            <v>17.399999999999999</v>
          </cell>
          <cell r="E115">
            <v>10.9</v>
          </cell>
        </row>
        <row r="116">
          <cell r="A116" t="str">
            <v/>
          </cell>
          <cell r="B116" t="str">
            <v>MAR</v>
          </cell>
          <cell r="C116">
            <v>191077</v>
          </cell>
          <cell r="D116">
            <v>16.899999999999999</v>
          </cell>
          <cell r="E116">
            <v>12.6</v>
          </cell>
        </row>
      </sheetData>
      <sheetData sheetId="3">
        <row r="5">
          <cell r="C5" t="str">
            <v>Establecimientos</v>
          </cell>
          <cell r="D5" t="str">
            <v>Promedio</v>
          </cell>
        </row>
        <row r="6">
          <cell r="A6" t="str">
            <v>2013</v>
          </cell>
          <cell r="B6" t="str">
            <v>ENE</v>
          </cell>
          <cell r="C6">
            <v>448</v>
          </cell>
          <cell r="D6">
            <v>427</v>
          </cell>
        </row>
        <row r="7">
          <cell r="A7" t="str">
            <v/>
          </cell>
          <cell r="B7" t="str">
            <v>FEB</v>
          </cell>
          <cell r="C7">
            <v>450</v>
          </cell>
          <cell r="D7">
            <v>429</v>
          </cell>
        </row>
        <row r="8">
          <cell r="A8" t="str">
            <v/>
          </cell>
          <cell r="B8" t="str">
            <v>MAR</v>
          </cell>
          <cell r="C8">
            <v>454</v>
          </cell>
          <cell r="D8">
            <v>432</v>
          </cell>
        </row>
        <row r="9">
          <cell r="A9" t="str">
            <v/>
          </cell>
          <cell r="B9" t="str">
            <v>ABR</v>
          </cell>
          <cell r="C9">
            <v>452</v>
          </cell>
          <cell r="D9">
            <v>434</v>
          </cell>
        </row>
        <row r="10">
          <cell r="A10" t="str">
            <v/>
          </cell>
          <cell r="B10" t="str">
            <v>MAY</v>
          </cell>
          <cell r="C10">
            <v>453</v>
          </cell>
          <cell r="D10">
            <v>437</v>
          </cell>
        </row>
        <row r="11">
          <cell r="A11" t="str">
            <v/>
          </cell>
          <cell r="B11" t="str">
            <v>JUN</v>
          </cell>
          <cell r="C11">
            <v>451</v>
          </cell>
          <cell r="D11">
            <v>439</v>
          </cell>
        </row>
        <row r="12">
          <cell r="A12" t="str">
            <v/>
          </cell>
          <cell r="B12" t="str">
            <v>JUL</v>
          </cell>
          <cell r="C12">
            <v>444</v>
          </cell>
          <cell r="D12">
            <v>440</v>
          </cell>
        </row>
        <row r="13">
          <cell r="A13" t="str">
            <v/>
          </cell>
          <cell r="B13" t="str">
            <v>AGO</v>
          </cell>
          <cell r="C13">
            <v>448</v>
          </cell>
          <cell r="D13">
            <v>442</v>
          </cell>
        </row>
        <row r="14">
          <cell r="A14" t="str">
            <v/>
          </cell>
          <cell r="B14" t="str">
            <v>SEP</v>
          </cell>
          <cell r="C14">
            <v>438</v>
          </cell>
          <cell r="D14">
            <v>442</v>
          </cell>
        </row>
        <row r="15">
          <cell r="A15" t="str">
            <v/>
          </cell>
          <cell r="B15" t="str">
            <v>OCT</v>
          </cell>
          <cell r="C15">
            <v>439</v>
          </cell>
          <cell r="D15">
            <v>444</v>
          </cell>
        </row>
        <row r="16">
          <cell r="A16" t="str">
            <v/>
          </cell>
          <cell r="B16" t="str">
            <v>NOV</v>
          </cell>
          <cell r="C16">
            <v>437</v>
          </cell>
          <cell r="D16">
            <v>445</v>
          </cell>
        </row>
        <row r="17">
          <cell r="A17" t="str">
            <v/>
          </cell>
          <cell r="B17" t="str">
            <v>DIC</v>
          </cell>
          <cell r="C17">
            <v>437</v>
          </cell>
          <cell r="D17">
            <v>446</v>
          </cell>
        </row>
        <row r="18">
          <cell r="A18" t="str">
            <v>2014</v>
          </cell>
          <cell r="B18" t="str">
            <v>ENE</v>
          </cell>
          <cell r="C18">
            <v>426</v>
          </cell>
          <cell r="D18">
            <v>444</v>
          </cell>
        </row>
        <row r="19">
          <cell r="A19" t="str">
            <v/>
          </cell>
          <cell r="B19" t="str">
            <v>FEB</v>
          </cell>
          <cell r="C19">
            <v>423</v>
          </cell>
          <cell r="D19">
            <v>442</v>
          </cell>
        </row>
        <row r="20">
          <cell r="A20" t="str">
            <v/>
          </cell>
          <cell r="B20" t="str">
            <v>MAR</v>
          </cell>
          <cell r="C20">
            <v>426</v>
          </cell>
          <cell r="D20">
            <v>440</v>
          </cell>
        </row>
        <row r="21">
          <cell r="A21" t="str">
            <v/>
          </cell>
          <cell r="B21" t="str">
            <v>ABR</v>
          </cell>
          <cell r="C21">
            <v>424</v>
          </cell>
          <cell r="D21">
            <v>437</v>
          </cell>
        </row>
        <row r="22">
          <cell r="A22" t="str">
            <v/>
          </cell>
          <cell r="B22" t="str">
            <v>MAY</v>
          </cell>
          <cell r="C22">
            <v>425</v>
          </cell>
          <cell r="D22">
            <v>435</v>
          </cell>
        </row>
        <row r="23">
          <cell r="A23" t="str">
            <v/>
          </cell>
          <cell r="B23" t="str">
            <v>JUN</v>
          </cell>
          <cell r="C23">
            <v>420</v>
          </cell>
          <cell r="D23">
            <v>432</v>
          </cell>
        </row>
        <row r="24">
          <cell r="A24" t="str">
            <v/>
          </cell>
          <cell r="B24" t="str">
            <v>JUL</v>
          </cell>
          <cell r="C24">
            <v>421</v>
          </cell>
          <cell r="D24">
            <v>430</v>
          </cell>
        </row>
        <row r="25">
          <cell r="A25" t="str">
            <v/>
          </cell>
          <cell r="B25" t="str">
            <v>AGO</v>
          </cell>
          <cell r="C25">
            <v>423</v>
          </cell>
          <cell r="D25">
            <v>428</v>
          </cell>
        </row>
        <row r="26">
          <cell r="A26" t="str">
            <v/>
          </cell>
          <cell r="B26" t="str">
            <v>SEP</v>
          </cell>
          <cell r="C26">
            <v>409</v>
          </cell>
          <cell r="D26">
            <v>426</v>
          </cell>
        </row>
        <row r="27">
          <cell r="A27" t="str">
            <v/>
          </cell>
          <cell r="B27" t="str">
            <v>OCT</v>
          </cell>
          <cell r="C27">
            <v>408</v>
          </cell>
          <cell r="D27">
            <v>423</v>
          </cell>
        </row>
        <row r="28">
          <cell r="A28" t="str">
            <v/>
          </cell>
          <cell r="B28" t="str">
            <v>NOV</v>
          </cell>
          <cell r="C28">
            <v>408</v>
          </cell>
          <cell r="D28">
            <v>421</v>
          </cell>
        </row>
        <row r="29">
          <cell r="A29" t="str">
            <v/>
          </cell>
          <cell r="B29" t="str">
            <v>DIC</v>
          </cell>
          <cell r="C29">
            <v>409</v>
          </cell>
          <cell r="D29">
            <v>418</v>
          </cell>
        </row>
        <row r="30">
          <cell r="A30" t="str">
            <v>2015</v>
          </cell>
          <cell r="B30" t="str">
            <v>ENE</v>
          </cell>
          <cell r="C30">
            <v>409</v>
          </cell>
          <cell r="D30">
            <v>417</v>
          </cell>
        </row>
        <row r="31">
          <cell r="A31" t="str">
            <v/>
          </cell>
          <cell r="B31" t="str">
            <v>FEB</v>
          </cell>
          <cell r="C31">
            <v>409</v>
          </cell>
          <cell r="D31">
            <v>416</v>
          </cell>
        </row>
        <row r="32">
          <cell r="A32" t="str">
            <v/>
          </cell>
          <cell r="B32" t="str">
            <v>MAR</v>
          </cell>
          <cell r="C32">
            <v>413</v>
          </cell>
          <cell r="D32">
            <v>415</v>
          </cell>
        </row>
        <row r="33">
          <cell r="A33" t="str">
            <v/>
          </cell>
          <cell r="B33" t="str">
            <v>ABR</v>
          </cell>
          <cell r="C33">
            <v>413</v>
          </cell>
          <cell r="D33">
            <v>414</v>
          </cell>
        </row>
        <row r="34">
          <cell r="A34" t="str">
            <v/>
          </cell>
          <cell r="B34" t="str">
            <v>MAY</v>
          </cell>
          <cell r="C34">
            <v>414</v>
          </cell>
          <cell r="D34">
            <v>413</v>
          </cell>
        </row>
        <row r="35">
          <cell r="A35" t="str">
            <v/>
          </cell>
          <cell r="B35" t="str">
            <v>JUN</v>
          </cell>
          <cell r="C35">
            <v>417</v>
          </cell>
          <cell r="D35">
            <v>413</v>
          </cell>
        </row>
        <row r="36">
          <cell r="A36" t="str">
            <v/>
          </cell>
          <cell r="B36" t="str">
            <v>JUL</v>
          </cell>
          <cell r="C36">
            <v>412</v>
          </cell>
          <cell r="D36">
            <v>412</v>
          </cell>
        </row>
        <row r="37">
          <cell r="A37" t="str">
            <v/>
          </cell>
          <cell r="B37" t="str">
            <v>AGO</v>
          </cell>
          <cell r="C37">
            <v>410</v>
          </cell>
          <cell r="D37">
            <v>411</v>
          </cell>
        </row>
        <row r="38">
          <cell r="A38" t="str">
            <v/>
          </cell>
          <cell r="B38" t="str">
            <v>SEP</v>
          </cell>
          <cell r="C38">
            <v>411</v>
          </cell>
          <cell r="D38">
            <v>411</v>
          </cell>
        </row>
        <row r="39">
          <cell r="A39" t="str">
            <v/>
          </cell>
          <cell r="B39" t="str">
            <v>OCT</v>
          </cell>
          <cell r="C39">
            <v>406</v>
          </cell>
          <cell r="D39">
            <v>411</v>
          </cell>
        </row>
        <row r="40">
          <cell r="A40" t="str">
            <v/>
          </cell>
          <cell r="B40" t="str">
            <v>NOV</v>
          </cell>
          <cell r="C40">
            <v>404</v>
          </cell>
          <cell r="D40">
            <v>411</v>
          </cell>
        </row>
        <row r="41">
          <cell r="A41" t="str">
            <v/>
          </cell>
          <cell r="B41" t="str">
            <v>DIC</v>
          </cell>
          <cell r="C41">
            <v>399</v>
          </cell>
          <cell r="D41">
            <v>410</v>
          </cell>
        </row>
        <row r="42">
          <cell r="A42" t="str">
            <v>2016</v>
          </cell>
          <cell r="B42" t="str">
            <v>ENE</v>
          </cell>
          <cell r="C42">
            <v>396</v>
          </cell>
          <cell r="D42">
            <v>409</v>
          </cell>
        </row>
        <row r="43">
          <cell r="A43" t="str">
            <v/>
          </cell>
          <cell r="B43" t="str">
            <v>FEB</v>
          </cell>
          <cell r="C43">
            <v>397</v>
          </cell>
          <cell r="D43">
            <v>408</v>
          </cell>
        </row>
        <row r="44">
          <cell r="A44" t="str">
            <v/>
          </cell>
          <cell r="B44" t="str">
            <v>MAR</v>
          </cell>
          <cell r="C44">
            <v>402</v>
          </cell>
          <cell r="D44">
            <v>407</v>
          </cell>
        </row>
        <row r="45">
          <cell r="A45" t="str">
            <v/>
          </cell>
          <cell r="B45" t="str">
            <v>ABR</v>
          </cell>
          <cell r="C45">
            <v>401</v>
          </cell>
          <cell r="D45">
            <v>406</v>
          </cell>
        </row>
        <row r="46">
          <cell r="A46" t="str">
            <v/>
          </cell>
          <cell r="B46" t="str">
            <v>MAY</v>
          </cell>
          <cell r="C46">
            <v>402</v>
          </cell>
          <cell r="D46">
            <v>405</v>
          </cell>
        </row>
        <row r="47">
          <cell r="A47" t="str">
            <v/>
          </cell>
          <cell r="B47" t="str">
            <v>JUN</v>
          </cell>
          <cell r="C47">
            <v>401</v>
          </cell>
          <cell r="D47">
            <v>403</v>
          </cell>
        </row>
        <row r="48">
          <cell r="A48" t="str">
            <v/>
          </cell>
          <cell r="B48" t="str">
            <v>JUL</v>
          </cell>
          <cell r="C48">
            <v>406</v>
          </cell>
          <cell r="D48">
            <v>403</v>
          </cell>
        </row>
        <row r="49">
          <cell r="A49" t="str">
            <v/>
          </cell>
          <cell r="B49" t="str">
            <v>AGO</v>
          </cell>
          <cell r="C49">
            <v>404</v>
          </cell>
          <cell r="D49">
            <v>402</v>
          </cell>
        </row>
        <row r="50">
          <cell r="A50" t="str">
            <v/>
          </cell>
          <cell r="B50" t="str">
            <v>SEP</v>
          </cell>
          <cell r="C50">
            <v>393</v>
          </cell>
          <cell r="D50">
            <v>401</v>
          </cell>
        </row>
        <row r="51">
          <cell r="A51" t="str">
            <v/>
          </cell>
          <cell r="B51" t="str">
            <v>OCT</v>
          </cell>
          <cell r="C51">
            <v>394</v>
          </cell>
          <cell r="D51">
            <v>400</v>
          </cell>
        </row>
        <row r="52">
          <cell r="A52" t="str">
            <v/>
          </cell>
          <cell r="B52" t="str">
            <v>NOV</v>
          </cell>
          <cell r="C52">
            <v>395</v>
          </cell>
          <cell r="D52">
            <v>399</v>
          </cell>
        </row>
        <row r="53">
          <cell r="A53" t="str">
            <v/>
          </cell>
          <cell r="B53" t="str">
            <v>DIC</v>
          </cell>
          <cell r="C53">
            <v>394</v>
          </cell>
          <cell r="D53">
            <v>399</v>
          </cell>
        </row>
        <row r="54">
          <cell r="A54" t="str">
            <v>2017</v>
          </cell>
          <cell r="B54" t="str">
            <v>ENE</v>
          </cell>
          <cell r="C54">
            <v>395</v>
          </cell>
          <cell r="D54">
            <v>399</v>
          </cell>
        </row>
        <row r="55">
          <cell r="A55" t="str">
            <v/>
          </cell>
          <cell r="B55" t="str">
            <v>FEB</v>
          </cell>
          <cell r="C55">
            <v>393</v>
          </cell>
          <cell r="D55">
            <v>398</v>
          </cell>
        </row>
        <row r="56">
          <cell r="A56" t="str">
            <v/>
          </cell>
          <cell r="B56" t="str">
            <v>MAR</v>
          </cell>
          <cell r="C56">
            <v>394</v>
          </cell>
          <cell r="D56">
            <v>398</v>
          </cell>
        </row>
        <row r="57">
          <cell r="A57" t="str">
            <v/>
          </cell>
          <cell r="B57" t="str">
            <v>ABR</v>
          </cell>
          <cell r="C57">
            <v>390</v>
          </cell>
          <cell r="D57">
            <v>397</v>
          </cell>
        </row>
        <row r="58">
          <cell r="A58" t="str">
            <v/>
          </cell>
          <cell r="B58" t="str">
            <v>MAY</v>
          </cell>
          <cell r="C58">
            <v>391</v>
          </cell>
          <cell r="D58">
            <v>396</v>
          </cell>
        </row>
        <row r="59">
          <cell r="A59" t="str">
            <v/>
          </cell>
          <cell r="B59" t="str">
            <v>JUN</v>
          </cell>
          <cell r="C59">
            <v>393</v>
          </cell>
          <cell r="D59">
            <v>395</v>
          </cell>
        </row>
        <row r="60">
          <cell r="A60" t="str">
            <v/>
          </cell>
          <cell r="B60" t="str">
            <v>JUL</v>
          </cell>
          <cell r="C60">
            <v>394</v>
          </cell>
          <cell r="D60">
            <v>394</v>
          </cell>
        </row>
        <row r="61">
          <cell r="A61" t="str">
            <v/>
          </cell>
          <cell r="B61" t="str">
            <v>AGO</v>
          </cell>
          <cell r="C61">
            <v>396</v>
          </cell>
          <cell r="D61">
            <v>394</v>
          </cell>
        </row>
        <row r="62">
          <cell r="A62" t="str">
            <v/>
          </cell>
          <cell r="B62" t="str">
            <v>SEP</v>
          </cell>
          <cell r="C62">
            <v>388</v>
          </cell>
          <cell r="D62">
            <v>393</v>
          </cell>
        </row>
        <row r="63">
          <cell r="A63" t="str">
            <v/>
          </cell>
          <cell r="B63" t="str">
            <v>OCT</v>
          </cell>
          <cell r="C63">
            <v>389</v>
          </cell>
          <cell r="D63">
            <v>393</v>
          </cell>
        </row>
        <row r="64">
          <cell r="A64" t="str">
            <v/>
          </cell>
          <cell r="B64" t="str">
            <v>NOV</v>
          </cell>
          <cell r="C64">
            <v>387</v>
          </cell>
          <cell r="D64">
            <v>392</v>
          </cell>
        </row>
        <row r="65">
          <cell r="A65" t="str">
            <v/>
          </cell>
          <cell r="B65" t="str">
            <v>DIC</v>
          </cell>
          <cell r="C65">
            <v>390</v>
          </cell>
          <cell r="D65">
            <v>392</v>
          </cell>
        </row>
        <row r="66">
          <cell r="A66" t="str">
            <v>2018</v>
          </cell>
          <cell r="B66" t="str">
            <v>ENE</v>
          </cell>
          <cell r="C66">
            <v>389</v>
          </cell>
          <cell r="D66">
            <v>391</v>
          </cell>
        </row>
        <row r="67">
          <cell r="A67" t="str">
            <v/>
          </cell>
          <cell r="B67" t="str">
            <v>FEB</v>
          </cell>
          <cell r="C67">
            <v>387</v>
          </cell>
          <cell r="D67">
            <v>391</v>
          </cell>
        </row>
        <row r="68">
          <cell r="A68" t="str">
            <v/>
          </cell>
          <cell r="B68" t="str">
            <v>MAR</v>
          </cell>
          <cell r="C68">
            <v>386</v>
          </cell>
          <cell r="D68">
            <v>390</v>
          </cell>
        </row>
        <row r="69">
          <cell r="A69" t="str">
            <v/>
          </cell>
          <cell r="B69" t="str">
            <v>ABR</v>
          </cell>
          <cell r="C69">
            <v>386</v>
          </cell>
          <cell r="D69">
            <v>390</v>
          </cell>
        </row>
        <row r="70">
          <cell r="A70" t="str">
            <v/>
          </cell>
          <cell r="B70" t="str">
            <v>MAY</v>
          </cell>
          <cell r="C70">
            <v>388</v>
          </cell>
          <cell r="D70">
            <v>389</v>
          </cell>
        </row>
        <row r="71">
          <cell r="A71" t="str">
            <v/>
          </cell>
          <cell r="B71" t="str">
            <v>JUN</v>
          </cell>
          <cell r="C71">
            <v>389</v>
          </cell>
          <cell r="D71">
            <v>389</v>
          </cell>
        </row>
        <row r="72">
          <cell r="A72" t="str">
            <v/>
          </cell>
          <cell r="B72" t="str">
            <v>JUL</v>
          </cell>
          <cell r="C72">
            <v>389</v>
          </cell>
          <cell r="D72">
            <v>389</v>
          </cell>
        </row>
        <row r="73">
          <cell r="A73" t="str">
            <v/>
          </cell>
          <cell r="B73" t="str">
            <v>AGO</v>
          </cell>
          <cell r="C73">
            <v>388</v>
          </cell>
          <cell r="D73">
            <v>388</v>
          </cell>
        </row>
        <row r="74">
          <cell r="A74" t="str">
            <v/>
          </cell>
          <cell r="B74" t="str">
            <v>SEP</v>
          </cell>
          <cell r="C74">
            <v>381</v>
          </cell>
          <cell r="D74">
            <v>387</v>
          </cell>
        </row>
        <row r="75">
          <cell r="A75" t="str">
            <v/>
          </cell>
          <cell r="B75" t="str">
            <v>OCT</v>
          </cell>
          <cell r="C75">
            <v>385</v>
          </cell>
          <cell r="D75">
            <v>387</v>
          </cell>
        </row>
        <row r="76">
          <cell r="A76" t="str">
            <v/>
          </cell>
          <cell r="B76" t="str">
            <v>NOV</v>
          </cell>
          <cell r="C76">
            <v>387</v>
          </cell>
          <cell r="D76">
            <v>387</v>
          </cell>
        </row>
        <row r="77">
          <cell r="A77" t="str">
            <v/>
          </cell>
          <cell r="B77" t="str">
            <v>DIC</v>
          </cell>
          <cell r="C77">
            <v>386</v>
          </cell>
          <cell r="D77">
            <v>387</v>
          </cell>
        </row>
        <row r="78">
          <cell r="A78" t="str">
            <v>2019</v>
          </cell>
          <cell r="B78" t="str">
            <v>ENE</v>
          </cell>
          <cell r="C78">
            <v>388</v>
          </cell>
          <cell r="D78">
            <v>387</v>
          </cell>
        </row>
        <row r="79">
          <cell r="A79" t="str">
            <v/>
          </cell>
          <cell r="B79" t="str">
            <v>FEB</v>
          </cell>
          <cell r="C79">
            <v>387</v>
          </cell>
          <cell r="D79">
            <v>387</v>
          </cell>
        </row>
        <row r="80">
          <cell r="A80" t="str">
            <v/>
          </cell>
          <cell r="B80" t="str">
            <v>MAR</v>
          </cell>
          <cell r="C80">
            <v>390</v>
          </cell>
          <cell r="D80">
            <v>387</v>
          </cell>
        </row>
        <row r="81">
          <cell r="A81" t="str">
            <v/>
          </cell>
          <cell r="B81" t="str">
            <v>ABR</v>
          </cell>
          <cell r="C81">
            <v>392</v>
          </cell>
          <cell r="D81">
            <v>388</v>
          </cell>
        </row>
        <row r="82">
          <cell r="A82" t="str">
            <v/>
          </cell>
          <cell r="B82" t="str">
            <v>MAY</v>
          </cell>
          <cell r="C82">
            <v>399</v>
          </cell>
          <cell r="D82">
            <v>388</v>
          </cell>
        </row>
        <row r="83">
          <cell r="A83" t="str">
            <v/>
          </cell>
          <cell r="B83" t="str">
            <v>JUN</v>
          </cell>
          <cell r="C83">
            <v>401</v>
          </cell>
          <cell r="D83">
            <v>389</v>
          </cell>
        </row>
        <row r="84">
          <cell r="A84" t="str">
            <v/>
          </cell>
          <cell r="B84" t="str">
            <v>JUL</v>
          </cell>
          <cell r="C84">
            <v>402</v>
          </cell>
          <cell r="D84">
            <v>390</v>
          </cell>
        </row>
        <row r="85">
          <cell r="A85" t="str">
            <v/>
          </cell>
          <cell r="B85" t="str">
            <v>AGO</v>
          </cell>
          <cell r="C85">
            <v>397</v>
          </cell>
          <cell r="D85">
            <v>391</v>
          </cell>
        </row>
        <row r="86">
          <cell r="A86" t="str">
            <v/>
          </cell>
          <cell r="B86" t="str">
            <v>SEP</v>
          </cell>
          <cell r="C86">
            <v>391</v>
          </cell>
          <cell r="D86">
            <v>392</v>
          </cell>
        </row>
        <row r="87">
          <cell r="A87" t="str">
            <v/>
          </cell>
          <cell r="B87" t="str">
            <v>OCT</v>
          </cell>
          <cell r="C87">
            <v>389</v>
          </cell>
          <cell r="D87">
            <v>392</v>
          </cell>
        </row>
        <row r="88">
          <cell r="A88" t="str">
            <v/>
          </cell>
          <cell r="B88" t="str">
            <v>NOV</v>
          </cell>
          <cell r="C88">
            <v>388</v>
          </cell>
          <cell r="D88">
            <v>392</v>
          </cell>
        </row>
        <row r="89">
          <cell r="A89" t="str">
            <v/>
          </cell>
          <cell r="B89" t="str">
            <v>DIC</v>
          </cell>
          <cell r="C89">
            <v>392</v>
          </cell>
          <cell r="D89">
            <v>393</v>
          </cell>
        </row>
        <row r="90">
          <cell r="A90" t="str">
            <v>2020</v>
          </cell>
          <cell r="B90" t="str">
            <v>ENE</v>
          </cell>
          <cell r="C90">
            <v>394</v>
          </cell>
          <cell r="D90">
            <v>394</v>
          </cell>
        </row>
        <row r="91">
          <cell r="A91" t="str">
            <v/>
          </cell>
          <cell r="B91" t="str">
            <v>FEB</v>
          </cell>
          <cell r="C91">
            <v>395</v>
          </cell>
          <cell r="D91">
            <v>394</v>
          </cell>
        </row>
        <row r="92">
          <cell r="A92" t="str">
            <v/>
          </cell>
          <cell r="B92" t="str">
            <v>MAR</v>
          </cell>
          <cell r="C92">
            <v>396</v>
          </cell>
          <cell r="D92">
            <v>395</v>
          </cell>
        </row>
        <row r="93">
          <cell r="A93" t="str">
            <v/>
          </cell>
          <cell r="B93" t="str">
            <v>ABR</v>
          </cell>
          <cell r="C93">
            <v>395</v>
          </cell>
          <cell r="D93">
            <v>395</v>
          </cell>
        </row>
        <row r="94">
          <cell r="A94" t="str">
            <v/>
          </cell>
          <cell r="B94" t="str">
            <v>MAY</v>
          </cell>
          <cell r="C94">
            <v>396</v>
          </cell>
          <cell r="D94">
            <v>395</v>
          </cell>
        </row>
        <row r="95">
          <cell r="A95" t="str">
            <v/>
          </cell>
          <cell r="B95" t="str">
            <v>JUN</v>
          </cell>
          <cell r="C95">
            <v>403</v>
          </cell>
          <cell r="D95">
            <v>395</v>
          </cell>
        </row>
        <row r="96">
          <cell r="A96" t="str">
            <v/>
          </cell>
          <cell r="B96" t="str">
            <v>JUL</v>
          </cell>
          <cell r="C96">
            <v>407</v>
          </cell>
          <cell r="D96">
            <v>395</v>
          </cell>
        </row>
        <row r="97">
          <cell r="A97" t="str">
            <v/>
          </cell>
          <cell r="B97" t="str">
            <v>AGO</v>
          </cell>
          <cell r="C97">
            <v>409</v>
          </cell>
          <cell r="D97">
            <v>396</v>
          </cell>
        </row>
        <row r="98">
          <cell r="A98" t="str">
            <v/>
          </cell>
          <cell r="B98" t="str">
            <v>SEP</v>
          </cell>
          <cell r="C98">
            <v>403</v>
          </cell>
          <cell r="D98">
            <v>397</v>
          </cell>
        </row>
        <row r="99">
          <cell r="A99" t="str">
            <v/>
          </cell>
          <cell r="B99" t="str">
            <v>OCT</v>
          </cell>
          <cell r="C99">
            <v>402</v>
          </cell>
          <cell r="D99">
            <v>398</v>
          </cell>
        </row>
        <row r="100">
          <cell r="A100" t="str">
            <v/>
          </cell>
          <cell r="B100" t="str">
            <v>NOV</v>
          </cell>
          <cell r="C100">
            <v>404</v>
          </cell>
          <cell r="D100">
            <v>400</v>
          </cell>
        </row>
        <row r="101">
          <cell r="A101" t="str">
            <v/>
          </cell>
          <cell r="B101" t="str">
            <v>DIC</v>
          </cell>
          <cell r="C101">
            <v>405</v>
          </cell>
          <cell r="D101">
            <v>401</v>
          </cell>
        </row>
        <row r="102">
          <cell r="A102" t="str">
            <v>2021</v>
          </cell>
          <cell r="B102" t="str">
            <v>ENE</v>
          </cell>
          <cell r="C102">
            <v>405</v>
          </cell>
          <cell r="D102">
            <v>402</v>
          </cell>
        </row>
        <row r="103">
          <cell r="A103" t="str">
            <v/>
          </cell>
          <cell r="B103" t="str">
            <v>FEB</v>
          </cell>
          <cell r="C103">
            <v>412</v>
          </cell>
          <cell r="D103">
            <v>403</v>
          </cell>
        </row>
        <row r="104">
          <cell r="A104" t="str">
            <v/>
          </cell>
          <cell r="B104" t="str">
            <v>MAR</v>
          </cell>
          <cell r="C104">
            <v>415</v>
          </cell>
          <cell r="D104">
            <v>405</v>
          </cell>
        </row>
        <row r="105">
          <cell r="A105" t="str">
            <v/>
          </cell>
          <cell r="B105" t="str">
            <v>ABR</v>
          </cell>
          <cell r="C105">
            <v>418</v>
          </cell>
          <cell r="D105">
            <v>407</v>
          </cell>
        </row>
        <row r="106">
          <cell r="A106" t="str">
            <v/>
          </cell>
          <cell r="B106" t="str">
            <v>MAY</v>
          </cell>
          <cell r="C106">
            <v>420</v>
          </cell>
          <cell r="D106">
            <v>409</v>
          </cell>
        </row>
        <row r="107">
          <cell r="A107" t="str">
            <v/>
          </cell>
          <cell r="B107" t="str">
            <v>JUN</v>
          </cell>
          <cell r="C107">
            <v>421</v>
          </cell>
          <cell r="D107">
            <v>410</v>
          </cell>
        </row>
        <row r="108">
          <cell r="A108" t="str">
            <v/>
          </cell>
          <cell r="B108" t="str">
            <v>JUL</v>
          </cell>
          <cell r="C108">
            <v>420</v>
          </cell>
          <cell r="D108">
            <v>411</v>
          </cell>
        </row>
        <row r="109">
          <cell r="A109" t="str">
            <v/>
          </cell>
          <cell r="B109" t="str">
            <v>AGO</v>
          </cell>
          <cell r="C109">
            <v>419</v>
          </cell>
          <cell r="D109">
            <v>412</v>
          </cell>
        </row>
        <row r="110">
          <cell r="A110" t="str">
            <v/>
          </cell>
          <cell r="B110" t="str">
            <v>SEP</v>
          </cell>
          <cell r="C110">
            <v>418</v>
          </cell>
          <cell r="D110">
            <v>413</v>
          </cell>
        </row>
        <row r="111">
          <cell r="A111" t="str">
            <v/>
          </cell>
          <cell r="B111" t="str">
            <v>OCT</v>
          </cell>
          <cell r="C111">
            <v>418</v>
          </cell>
          <cell r="D111">
            <v>415</v>
          </cell>
        </row>
        <row r="112">
          <cell r="A112" t="str">
            <v/>
          </cell>
          <cell r="B112" t="str">
            <v>NOV</v>
          </cell>
          <cell r="C112">
            <v>417</v>
          </cell>
          <cell r="D112">
            <v>416</v>
          </cell>
        </row>
        <row r="113">
          <cell r="A113" t="str">
            <v/>
          </cell>
          <cell r="B113" t="str">
            <v>DIC</v>
          </cell>
          <cell r="C113">
            <v>416</v>
          </cell>
          <cell r="D113">
            <v>417</v>
          </cell>
        </row>
        <row r="114">
          <cell r="A114" t="str">
            <v>2022</v>
          </cell>
          <cell r="B114" t="str">
            <v>ENE</v>
          </cell>
          <cell r="C114">
            <v>416</v>
          </cell>
          <cell r="D114">
            <v>418</v>
          </cell>
        </row>
        <row r="115">
          <cell r="A115" t="str">
            <v/>
          </cell>
          <cell r="B115" t="str">
            <v>FEB</v>
          </cell>
          <cell r="C115">
            <v>418</v>
          </cell>
          <cell r="D115">
            <v>418</v>
          </cell>
        </row>
        <row r="116">
          <cell r="A116" t="str">
            <v/>
          </cell>
          <cell r="B116" t="str">
            <v>MAR</v>
          </cell>
          <cell r="C116">
            <v>422</v>
          </cell>
          <cell r="D116">
            <v>419</v>
          </cell>
        </row>
      </sheetData>
      <sheetData sheetId="4">
        <row r="6">
          <cell r="A6" t="str">
            <v>Michoacán</v>
          </cell>
          <cell r="B6">
            <v>0.4</v>
          </cell>
        </row>
        <row r="7">
          <cell r="A7" t="str">
            <v>Sinaloa</v>
          </cell>
          <cell r="B7">
            <v>0.8</v>
          </cell>
        </row>
        <row r="8">
          <cell r="A8" t="str">
            <v>Yucatán</v>
          </cell>
          <cell r="B8">
            <v>0.8</v>
          </cell>
        </row>
        <row r="9">
          <cell r="A9" t="str">
            <v>Veracruz</v>
          </cell>
          <cell r="B9">
            <v>0.9</v>
          </cell>
        </row>
        <row r="10">
          <cell r="A10" t="str">
            <v>Durango</v>
          </cell>
          <cell r="B10">
            <v>1.2</v>
          </cell>
        </row>
        <row r="11">
          <cell r="A11" t="str">
            <v>Aguascalientes</v>
          </cell>
          <cell r="B11">
            <v>1.5</v>
          </cell>
        </row>
        <row r="12">
          <cell r="A12" t="str">
            <v>Ciudad de México</v>
          </cell>
          <cell r="B12">
            <v>2.1</v>
          </cell>
        </row>
        <row r="13">
          <cell r="A13" t="str">
            <v>Puebla</v>
          </cell>
          <cell r="B13">
            <v>2.7</v>
          </cell>
        </row>
        <row r="14">
          <cell r="A14" t="str">
            <v>San Luis Potosí</v>
          </cell>
          <cell r="B14">
            <v>2.8</v>
          </cell>
        </row>
        <row r="15">
          <cell r="A15" t="str">
            <v>Querétaro</v>
          </cell>
          <cell r="B15">
            <v>3.8</v>
          </cell>
        </row>
        <row r="16">
          <cell r="A16" t="str">
            <v>Estado de México</v>
          </cell>
          <cell r="B16">
            <v>4.3</v>
          </cell>
        </row>
        <row r="17">
          <cell r="A17" t="str">
            <v>Sonora</v>
          </cell>
          <cell r="B17">
            <v>5.6</v>
          </cell>
        </row>
        <row r="18">
          <cell r="A18" t="str">
            <v>Guanajuato</v>
          </cell>
          <cell r="B18">
            <v>6.2</v>
          </cell>
        </row>
        <row r="19">
          <cell r="A19" t="str">
            <v>Jalisco</v>
          </cell>
          <cell r="B19">
            <v>6.5</v>
          </cell>
        </row>
        <row r="20">
          <cell r="A20" t="str">
            <v>Tamaulipas</v>
          </cell>
          <cell r="B20">
            <v>6.5</v>
          </cell>
        </row>
        <row r="21">
          <cell r="A21" t="str">
            <v>Coahuila</v>
          </cell>
          <cell r="B21">
            <v>6.9</v>
          </cell>
        </row>
        <row r="22">
          <cell r="A22" t="str">
            <v>Chihuahua</v>
          </cell>
          <cell r="B22">
            <v>9.1</v>
          </cell>
        </row>
        <row r="23">
          <cell r="A23" t="str">
            <v>Nuevo León</v>
          </cell>
          <cell r="B23">
            <v>12.6</v>
          </cell>
        </row>
        <row r="24">
          <cell r="A24" t="str">
            <v>Baja California</v>
          </cell>
          <cell r="B24">
            <v>17.7</v>
          </cell>
        </row>
      </sheetData>
      <sheetData sheetId="5">
        <row r="5">
          <cell r="C5" t="str">
            <v>Personal ocupado</v>
          </cell>
          <cell r="D5" t="str">
            <v>Promedio</v>
          </cell>
        </row>
        <row r="6">
          <cell r="A6" t="str">
            <v>2013</v>
          </cell>
          <cell r="B6" t="str">
            <v>ENE</v>
          </cell>
          <cell r="C6">
            <v>132542</v>
          </cell>
          <cell r="D6">
            <v>125560</v>
          </cell>
        </row>
        <row r="7">
          <cell r="A7" t="str">
            <v/>
          </cell>
          <cell r="B7" t="str">
            <v>FEB</v>
          </cell>
          <cell r="C7">
            <v>132003</v>
          </cell>
          <cell r="D7">
            <v>126180</v>
          </cell>
        </row>
        <row r="8">
          <cell r="A8" t="str">
            <v/>
          </cell>
          <cell r="B8" t="str">
            <v>MAR</v>
          </cell>
          <cell r="C8">
            <v>134911</v>
          </cell>
          <cell r="D8">
            <v>126844</v>
          </cell>
        </row>
        <row r="9">
          <cell r="A9" t="str">
            <v/>
          </cell>
          <cell r="B9" t="str">
            <v>ABR</v>
          </cell>
          <cell r="C9">
            <v>135436</v>
          </cell>
          <cell r="D9">
            <v>127707</v>
          </cell>
        </row>
        <row r="10">
          <cell r="A10" t="str">
            <v/>
          </cell>
          <cell r="B10" t="str">
            <v>MAY</v>
          </cell>
          <cell r="C10">
            <v>137183</v>
          </cell>
          <cell r="D10">
            <v>128808</v>
          </cell>
        </row>
        <row r="11">
          <cell r="A11" t="str">
            <v/>
          </cell>
          <cell r="B11" t="str">
            <v>JUN</v>
          </cell>
          <cell r="C11">
            <v>137311</v>
          </cell>
          <cell r="D11">
            <v>129765</v>
          </cell>
        </row>
        <row r="12">
          <cell r="A12" t="str">
            <v/>
          </cell>
          <cell r="B12" t="str">
            <v>JUL</v>
          </cell>
          <cell r="C12">
            <v>135598</v>
          </cell>
          <cell r="D12">
            <v>130719</v>
          </cell>
        </row>
        <row r="13">
          <cell r="A13" t="str">
            <v/>
          </cell>
          <cell r="B13" t="str">
            <v>AGO</v>
          </cell>
          <cell r="C13">
            <v>135693</v>
          </cell>
          <cell r="D13">
            <v>131835</v>
          </cell>
        </row>
        <row r="14">
          <cell r="A14" t="str">
            <v/>
          </cell>
          <cell r="B14" t="str">
            <v>SEP</v>
          </cell>
          <cell r="C14">
            <v>135379</v>
          </cell>
          <cell r="D14">
            <v>132891</v>
          </cell>
        </row>
        <row r="15">
          <cell r="A15" t="str">
            <v/>
          </cell>
          <cell r="B15" t="str">
            <v>OCT</v>
          </cell>
          <cell r="C15">
            <v>137228</v>
          </cell>
          <cell r="D15">
            <v>133881</v>
          </cell>
        </row>
        <row r="16">
          <cell r="A16" t="str">
            <v/>
          </cell>
          <cell r="B16" t="str">
            <v>NOV</v>
          </cell>
          <cell r="C16">
            <v>136598</v>
          </cell>
          <cell r="D16">
            <v>134732</v>
          </cell>
        </row>
        <row r="17">
          <cell r="A17" t="str">
            <v/>
          </cell>
          <cell r="B17" t="str">
            <v>DIC</v>
          </cell>
          <cell r="C17">
            <v>137134</v>
          </cell>
          <cell r="D17">
            <v>135585</v>
          </cell>
        </row>
        <row r="18">
          <cell r="A18" t="str">
            <v>2014</v>
          </cell>
          <cell r="B18" t="str">
            <v>ENE</v>
          </cell>
          <cell r="C18">
            <v>137068</v>
          </cell>
          <cell r="D18">
            <v>135962</v>
          </cell>
        </row>
        <row r="19">
          <cell r="A19" t="str">
            <v/>
          </cell>
          <cell r="B19" t="str">
            <v>FEB</v>
          </cell>
          <cell r="C19">
            <v>138202</v>
          </cell>
          <cell r="D19">
            <v>136478</v>
          </cell>
        </row>
        <row r="20">
          <cell r="A20" t="str">
            <v/>
          </cell>
          <cell r="B20" t="str">
            <v>MAR</v>
          </cell>
          <cell r="C20">
            <v>135755</v>
          </cell>
          <cell r="D20">
            <v>136549</v>
          </cell>
        </row>
        <row r="21">
          <cell r="A21" t="str">
            <v/>
          </cell>
          <cell r="B21" t="str">
            <v>ABR</v>
          </cell>
          <cell r="C21">
            <v>135620</v>
          </cell>
          <cell r="D21">
            <v>136564</v>
          </cell>
        </row>
        <row r="22">
          <cell r="A22" t="str">
            <v/>
          </cell>
          <cell r="B22" t="str">
            <v>MAY</v>
          </cell>
          <cell r="C22">
            <v>135760</v>
          </cell>
          <cell r="D22">
            <v>136446</v>
          </cell>
        </row>
        <row r="23">
          <cell r="A23" t="str">
            <v/>
          </cell>
          <cell r="B23" t="str">
            <v>JUN</v>
          </cell>
          <cell r="C23">
            <v>135146</v>
          </cell>
          <cell r="D23">
            <v>136265</v>
          </cell>
        </row>
        <row r="24">
          <cell r="A24" t="str">
            <v/>
          </cell>
          <cell r="B24" t="str">
            <v>JUL</v>
          </cell>
          <cell r="C24">
            <v>133261</v>
          </cell>
          <cell r="D24">
            <v>136070</v>
          </cell>
        </row>
        <row r="25">
          <cell r="A25" t="str">
            <v/>
          </cell>
          <cell r="B25" t="str">
            <v>AGO</v>
          </cell>
          <cell r="C25">
            <v>136395</v>
          </cell>
          <cell r="D25">
            <v>136129</v>
          </cell>
        </row>
        <row r="26">
          <cell r="A26" t="str">
            <v/>
          </cell>
          <cell r="B26" t="str">
            <v>SEP</v>
          </cell>
          <cell r="C26">
            <v>138072</v>
          </cell>
          <cell r="D26">
            <v>136353</v>
          </cell>
        </row>
        <row r="27">
          <cell r="A27" t="str">
            <v/>
          </cell>
          <cell r="B27" t="str">
            <v>OCT</v>
          </cell>
          <cell r="C27">
            <v>138343</v>
          </cell>
          <cell r="D27">
            <v>136446</v>
          </cell>
        </row>
        <row r="28">
          <cell r="A28" t="str">
            <v/>
          </cell>
          <cell r="B28" t="str">
            <v>NOV</v>
          </cell>
          <cell r="C28">
            <v>140999</v>
          </cell>
          <cell r="D28">
            <v>136813</v>
          </cell>
        </row>
        <row r="29">
          <cell r="A29" t="str">
            <v/>
          </cell>
          <cell r="B29" t="str">
            <v>DIC</v>
          </cell>
          <cell r="C29">
            <v>138657</v>
          </cell>
          <cell r="D29">
            <v>136940</v>
          </cell>
        </row>
        <row r="30">
          <cell r="A30" t="str">
            <v>2015</v>
          </cell>
          <cell r="B30" t="str">
            <v>ENE</v>
          </cell>
          <cell r="C30">
            <v>138297</v>
          </cell>
          <cell r="D30">
            <v>137042</v>
          </cell>
        </row>
        <row r="31">
          <cell r="A31" t="str">
            <v/>
          </cell>
          <cell r="B31" t="str">
            <v>FEB</v>
          </cell>
          <cell r="C31">
            <v>135299</v>
          </cell>
          <cell r="D31">
            <v>136800</v>
          </cell>
        </row>
        <row r="32">
          <cell r="A32" t="str">
            <v/>
          </cell>
          <cell r="B32" t="str">
            <v>MAR</v>
          </cell>
          <cell r="C32">
            <v>136376</v>
          </cell>
          <cell r="D32">
            <v>136852</v>
          </cell>
        </row>
        <row r="33">
          <cell r="A33" t="str">
            <v/>
          </cell>
          <cell r="B33" t="str">
            <v>ABR</v>
          </cell>
          <cell r="C33">
            <v>137921</v>
          </cell>
          <cell r="D33">
            <v>137044</v>
          </cell>
        </row>
        <row r="34">
          <cell r="A34" t="str">
            <v/>
          </cell>
          <cell r="B34" t="str">
            <v>MAY</v>
          </cell>
          <cell r="C34">
            <v>138944</v>
          </cell>
          <cell r="D34">
            <v>137309</v>
          </cell>
        </row>
        <row r="35">
          <cell r="A35" t="str">
            <v/>
          </cell>
          <cell r="B35" t="str">
            <v>JUN</v>
          </cell>
          <cell r="C35">
            <v>141006</v>
          </cell>
          <cell r="D35">
            <v>137798</v>
          </cell>
        </row>
        <row r="36">
          <cell r="A36" t="str">
            <v/>
          </cell>
          <cell r="B36" t="str">
            <v>JUL</v>
          </cell>
          <cell r="C36">
            <v>141101</v>
          </cell>
          <cell r="D36">
            <v>138451</v>
          </cell>
        </row>
        <row r="37">
          <cell r="A37" t="str">
            <v/>
          </cell>
          <cell r="B37" t="str">
            <v>AGO</v>
          </cell>
          <cell r="C37">
            <v>140867</v>
          </cell>
          <cell r="D37">
            <v>138824</v>
          </cell>
        </row>
        <row r="38">
          <cell r="A38" t="str">
            <v/>
          </cell>
          <cell r="B38" t="str">
            <v>SEP</v>
          </cell>
          <cell r="C38">
            <v>143124</v>
          </cell>
          <cell r="D38">
            <v>139244</v>
          </cell>
        </row>
        <row r="39">
          <cell r="A39" t="str">
            <v/>
          </cell>
          <cell r="B39" t="str">
            <v>OCT</v>
          </cell>
          <cell r="C39">
            <v>145017</v>
          </cell>
          <cell r="D39">
            <v>139801</v>
          </cell>
        </row>
        <row r="40">
          <cell r="A40" t="str">
            <v/>
          </cell>
          <cell r="B40" t="str">
            <v>NOV</v>
          </cell>
          <cell r="C40">
            <v>146837</v>
          </cell>
          <cell r="D40">
            <v>140287</v>
          </cell>
        </row>
        <row r="41">
          <cell r="A41" t="str">
            <v/>
          </cell>
          <cell r="B41" t="str">
            <v>DIC</v>
          </cell>
          <cell r="C41">
            <v>148110</v>
          </cell>
          <cell r="D41">
            <v>141075</v>
          </cell>
        </row>
        <row r="42">
          <cell r="A42" t="str">
            <v>2016</v>
          </cell>
          <cell r="B42" t="str">
            <v>ENE</v>
          </cell>
          <cell r="C42">
            <v>143355</v>
          </cell>
          <cell r="D42">
            <v>141496</v>
          </cell>
        </row>
        <row r="43">
          <cell r="A43" t="str">
            <v/>
          </cell>
          <cell r="B43" t="str">
            <v>FEB</v>
          </cell>
          <cell r="C43">
            <v>144166</v>
          </cell>
          <cell r="D43">
            <v>142235</v>
          </cell>
        </row>
        <row r="44">
          <cell r="A44" t="str">
            <v/>
          </cell>
          <cell r="B44" t="str">
            <v>MAR</v>
          </cell>
          <cell r="C44">
            <v>145207</v>
          </cell>
          <cell r="D44">
            <v>142971</v>
          </cell>
        </row>
        <row r="45">
          <cell r="A45" t="str">
            <v/>
          </cell>
          <cell r="B45" t="str">
            <v>ABR</v>
          </cell>
          <cell r="C45">
            <v>147078</v>
          </cell>
          <cell r="D45">
            <v>143734</v>
          </cell>
        </row>
        <row r="46">
          <cell r="A46" t="str">
            <v/>
          </cell>
          <cell r="B46" t="str">
            <v>MAY</v>
          </cell>
          <cell r="C46">
            <v>145950</v>
          </cell>
          <cell r="D46">
            <v>144318</v>
          </cell>
        </row>
        <row r="47">
          <cell r="A47" t="str">
            <v/>
          </cell>
          <cell r="B47" t="str">
            <v>JUN</v>
          </cell>
          <cell r="C47">
            <v>148723</v>
          </cell>
          <cell r="D47">
            <v>144961</v>
          </cell>
        </row>
        <row r="48">
          <cell r="A48" t="str">
            <v/>
          </cell>
          <cell r="B48" t="str">
            <v>JUL</v>
          </cell>
          <cell r="C48">
            <v>147632</v>
          </cell>
          <cell r="D48">
            <v>145506</v>
          </cell>
        </row>
        <row r="49">
          <cell r="A49" t="str">
            <v/>
          </cell>
          <cell r="B49" t="str">
            <v>AGO</v>
          </cell>
          <cell r="C49">
            <v>152741</v>
          </cell>
          <cell r="D49">
            <v>146495</v>
          </cell>
        </row>
        <row r="50">
          <cell r="A50" t="str">
            <v/>
          </cell>
          <cell r="B50" t="str">
            <v>SEP</v>
          </cell>
          <cell r="C50">
            <v>156454</v>
          </cell>
          <cell r="D50">
            <v>147606</v>
          </cell>
        </row>
        <row r="51">
          <cell r="A51" t="str">
            <v/>
          </cell>
          <cell r="B51" t="str">
            <v>OCT</v>
          </cell>
          <cell r="C51">
            <v>162705</v>
          </cell>
          <cell r="D51">
            <v>149080</v>
          </cell>
        </row>
        <row r="52">
          <cell r="A52" t="str">
            <v/>
          </cell>
          <cell r="B52" t="str">
            <v>NOV</v>
          </cell>
          <cell r="C52">
            <v>166273</v>
          </cell>
          <cell r="D52">
            <v>150700</v>
          </cell>
        </row>
        <row r="53">
          <cell r="A53" t="str">
            <v/>
          </cell>
          <cell r="B53" t="str">
            <v>DIC</v>
          </cell>
          <cell r="C53">
            <v>167561</v>
          </cell>
          <cell r="D53">
            <v>152320</v>
          </cell>
        </row>
        <row r="54">
          <cell r="A54" t="str">
            <v>2017</v>
          </cell>
          <cell r="B54" t="str">
            <v>ENE</v>
          </cell>
          <cell r="C54">
            <v>166202</v>
          </cell>
          <cell r="D54">
            <v>154224</v>
          </cell>
        </row>
        <row r="55">
          <cell r="A55" t="str">
            <v/>
          </cell>
          <cell r="B55" t="str">
            <v>FEB</v>
          </cell>
          <cell r="C55">
            <v>165255</v>
          </cell>
          <cell r="D55">
            <v>155982</v>
          </cell>
        </row>
        <row r="56">
          <cell r="A56" t="str">
            <v/>
          </cell>
          <cell r="B56" t="str">
            <v>MAR</v>
          </cell>
          <cell r="C56">
            <v>169563</v>
          </cell>
          <cell r="D56">
            <v>158011</v>
          </cell>
        </row>
        <row r="57">
          <cell r="A57" t="str">
            <v/>
          </cell>
          <cell r="B57" t="str">
            <v>ABR</v>
          </cell>
          <cell r="C57">
            <v>169234</v>
          </cell>
          <cell r="D57">
            <v>159858</v>
          </cell>
        </row>
        <row r="58">
          <cell r="A58" t="str">
            <v/>
          </cell>
          <cell r="B58" t="str">
            <v>MAY</v>
          </cell>
          <cell r="C58">
            <v>167441</v>
          </cell>
          <cell r="D58">
            <v>161649</v>
          </cell>
        </row>
        <row r="59">
          <cell r="A59" t="str">
            <v/>
          </cell>
          <cell r="B59" t="str">
            <v>JUN</v>
          </cell>
          <cell r="C59">
            <v>167945</v>
          </cell>
          <cell r="D59">
            <v>163250</v>
          </cell>
        </row>
        <row r="60">
          <cell r="A60" t="str">
            <v/>
          </cell>
          <cell r="B60" t="str">
            <v>JUL</v>
          </cell>
          <cell r="C60">
            <v>169689</v>
          </cell>
          <cell r="D60">
            <v>165089</v>
          </cell>
        </row>
        <row r="61">
          <cell r="A61" t="str">
            <v/>
          </cell>
          <cell r="B61" t="str">
            <v>AGO</v>
          </cell>
          <cell r="C61">
            <v>169933</v>
          </cell>
          <cell r="D61">
            <v>166521</v>
          </cell>
        </row>
        <row r="62">
          <cell r="A62" t="str">
            <v/>
          </cell>
          <cell r="B62" t="str">
            <v>SEP</v>
          </cell>
          <cell r="C62">
            <v>171982</v>
          </cell>
          <cell r="D62">
            <v>167815</v>
          </cell>
        </row>
        <row r="63">
          <cell r="A63" t="str">
            <v/>
          </cell>
          <cell r="B63" t="str">
            <v>OCT</v>
          </cell>
          <cell r="C63">
            <v>175631</v>
          </cell>
          <cell r="D63">
            <v>168892</v>
          </cell>
        </row>
        <row r="64">
          <cell r="A64" t="str">
            <v/>
          </cell>
          <cell r="B64" t="str">
            <v>NOV</v>
          </cell>
          <cell r="C64">
            <v>177347</v>
          </cell>
          <cell r="D64">
            <v>169815</v>
          </cell>
        </row>
        <row r="65">
          <cell r="A65" t="str">
            <v/>
          </cell>
          <cell r="B65" t="str">
            <v>DIC</v>
          </cell>
          <cell r="C65">
            <v>179261</v>
          </cell>
          <cell r="D65">
            <v>170790</v>
          </cell>
        </row>
        <row r="66">
          <cell r="A66" t="str">
            <v>2018</v>
          </cell>
          <cell r="B66" t="str">
            <v>ENE</v>
          </cell>
          <cell r="C66">
            <v>175560</v>
          </cell>
          <cell r="D66">
            <v>171570</v>
          </cell>
        </row>
        <row r="67">
          <cell r="A67" t="str">
            <v/>
          </cell>
          <cell r="B67" t="str">
            <v>FEB</v>
          </cell>
          <cell r="C67">
            <v>175111</v>
          </cell>
          <cell r="D67">
            <v>172391</v>
          </cell>
        </row>
        <row r="68">
          <cell r="A68" t="str">
            <v/>
          </cell>
          <cell r="B68" t="str">
            <v>MAR</v>
          </cell>
          <cell r="C68">
            <v>175854</v>
          </cell>
          <cell r="D68">
            <v>172916</v>
          </cell>
        </row>
        <row r="69">
          <cell r="A69" t="str">
            <v/>
          </cell>
          <cell r="B69" t="str">
            <v>ABR</v>
          </cell>
          <cell r="C69">
            <v>177884</v>
          </cell>
          <cell r="D69">
            <v>173636</v>
          </cell>
        </row>
        <row r="70">
          <cell r="A70" t="str">
            <v/>
          </cell>
          <cell r="B70" t="str">
            <v>MAY</v>
          </cell>
          <cell r="C70">
            <v>180730</v>
          </cell>
          <cell r="D70">
            <v>174744</v>
          </cell>
        </row>
        <row r="71">
          <cell r="A71" t="str">
            <v/>
          </cell>
          <cell r="B71" t="str">
            <v>JUN</v>
          </cell>
          <cell r="C71">
            <v>182595</v>
          </cell>
          <cell r="D71">
            <v>175965</v>
          </cell>
        </row>
        <row r="72">
          <cell r="A72" t="str">
            <v/>
          </cell>
          <cell r="B72" t="str">
            <v>JUL</v>
          </cell>
          <cell r="C72">
            <v>185563</v>
          </cell>
          <cell r="D72">
            <v>177288</v>
          </cell>
        </row>
        <row r="73">
          <cell r="A73" t="str">
            <v/>
          </cell>
          <cell r="B73" t="str">
            <v>AGO</v>
          </cell>
          <cell r="C73">
            <v>188966</v>
          </cell>
          <cell r="D73">
            <v>178874</v>
          </cell>
        </row>
        <row r="74">
          <cell r="A74" t="str">
            <v/>
          </cell>
          <cell r="B74" t="str">
            <v>SEP</v>
          </cell>
          <cell r="C74">
            <v>192371</v>
          </cell>
          <cell r="D74">
            <v>180573</v>
          </cell>
        </row>
        <row r="75">
          <cell r="A75" t="str">
            <v/>
          </cell>
          <cell r="B75" t="str">
            <v>OCT</v>
          </cell>
          <cell r="C75">
            <v>194536</v>
          </cell>
          <cell r="D75">
            <v>182148</v>
          </cell>
        </row>
        <row r="76">
          <cell r="A76" t="str">
            <v/>
          </cell>
          <cell r="B76" t="str">
            <v>NOV</v>
          </cell>
          <cell r="C76">
            <v>194720</v>
          </cell>
          <cell r="D76">
            <v>183596</v>
          </cell>
        </row>
        <row r="77">
          <cell r="A77" t="str">
            <v/>
          </cell>
          <cell r="B77" t="str">
            <v>DIC</v>
          </cell>
          <cell r="C77">
            <v>195275</v>
          </cell>
          <cell r="D77">
            <v>184930</v>
          </cell>
        </row>
        <row r="78">
          <cell r="A78" t="str">
            <v>2019</v>
          </cell>
          <cell r="B78" t="str">
            <v>ENE</v>
          </cell>
          <cell r="C78">
            <v>195653</v>
          </cell>
          <cell r="D78">
            <v>186605</v>
          </cell>
        </row>
        <row r="79">
          <cell r="A79" t="str">
            <v/>
          </cell>
          <cell r="B79" t="str">
            <v>FEB</v>
          </cell>
          <cell r="C79">
            <v>195633</v>
          </cell>
          <cell r="D79">
            <v>188315</v>
          </cell>
        </row>
        <row r="80">
          <cell r="A80" t="str">
            <v/>
          </cell>
          <cell r="B80" t="str">
            <v>MAR</v>
          </cell>
          <cell r="C80">
            <v>198109</v>
          </cell>
          <cell r="D80">
            <v>190170</v>
          </cell>
        </row>
        <row r="81">
          <cell r="A81" t="str">
            <v/>
          </cell>
          <cell r="B81" t="str">
            <v>ABR</v>
          </cell>
          <cell r="C81">
            <v>203212</v>
          </cell>
          <cell r="D81">
            <v>192280</v>
          </cell>
        </row>
        <row r="82">
          <cell r="A82" t="str">
            <v/>
          </cell>
          <cell r="B82" t="str">
            <v>MAY</v>
          </cell>
          <cell r="C82">
            <v>203538</v>
          </cell>
          <cell r="D82">
            <v>194181</v>
          </cell>
        </row>
        <row r="83">
          <cell r="A83" t="str">
            <v/>
          </cell>
          <cell r="B83" t="str">
            <v>JUN</v>
          </cell>
          <cell r="C83">
            <v>204192</v>
          </cell>
          <cell r="D83">
            <v>195981</v>
          </cell>
        </row>
        <row r="84">
          <cell r="A84" t="str">
            <v/>
          </cell>
          <cell r="B84" t="str">
            <v>JUL</v>
          </cell>
          <cell r="C84">
            <v>203819</v>
          </cell>
          <cell r="D84">
            <v>197502</v>
          </cell>
        </row>
        <row r="85">
          <cell r="A85" t="str">
            <v/>
          </cell>
          <cell r="B85" t="str">
            <v>AGO</v>
          </cell>
          <cell r="C85">
            <v>202269</v>
          </cell>
          <cell r="D85">
            <v>198611</v>
          </cell>
        </row>
        <row r="86">
          <cell r="A86" t="str">
            <v/>
          </cell>
          <cell r="B86" t="str">
            <v>SEP</v>
          </cell>
          <cell r="C86">
            <v>206125</v>
          </cell>
          <cell r="D86">
            <v>199757</v>
          </cell>
        </row>
        <row r="87">
          <cell r="A87" t="str">
            <v/>
          </cell>
          <cell r="B87" t="str">
            <v>OCT</v>
          </cell>
          <cell r="C87">
            <v>207299</v>
          </cell>
          <cell r="D87">
            <v>200820</v>
          </cell>
        </row>
        <row r="88">
          <cell r="A88" t="str">
            <v/>
          </cell>
          <cell r="B88" t="str">
            <v>NOV</v>
          </cell>
          <cell r="C88">
            <v>205076</v>
          </cell>
          <cell r="D88">
            <v>201683</v>
          </cell>
        </row>
        <row r="89">
          <cell r="A89" t="str">
            <v/>
          </cell>
          <cell r="B89" t="str">
            <v>DIC</v>
          </cell>
          <cell r="C89">
            <v>205719</v>
          </cell>
          <cell r="D89">
            <v>202554</v>
          </cell>
        </row>
        <row r="90">
          <cell r="A90" t="str">
            <v>2020</v>
          </cell>
          <cell r="B90" t="str">
            <v>ENE</v>
          </cell>
          <cell r="C90">
            <v>200803</v>
          </cell>
          <cell r="D90">
            <v>202983</v>
          </cell>
        </row>
        <row r="91">
          <cell r="A91" t="str">
            <v/>
          </cell>
          <cell r="B91" t="str">
            <v>FEB</v>
          </cell>
          <cell r="C91">
            <v>200947</v>
          </cell>
          <cell r="D91">
            <v>203426</v>
          </cell>
        </row>
        <row r="92">
          <cell r="A92" t="str">
            <v/>
          </cell>
          <cell r="B92" t="str">
            <v>MAR</v>
          </cell>
          <cell r="C92">
            <v>203670</v>
          </cell>
          <cell r="D92">
            <v>203889</v>
          </cell>
        </row>
        <row r="93">
          <cell r="A93" t="str">
            <v/>
          </cell>
          <cell r="B93" t="str">
            <v>ABR</v>
          </cell>
          <cell r="C93">
            <v>198946</v>
          </cell>
          <cell r="D93">
            <v>203534</v>
          </cell>
        </row>
        <row r="94">
          <cell r="A94" t="str">
            <v/>
          </cell>
          <cell r="B94" t="str">
            <v>MAY</v>
          </cell>
          <cell r="C94">
            <v>193758</v>
          </cell>
          <cell r="D94">
            <v>202719</v>
          </cell>
        </row>
        <row r="95">
          <cell r="A95" t="str">
            <v/>
          </cell>
          <cell r="B95" t="str">
            <v>JUN</v>
          </cell>
          <cell r="C95">
            <v>194649</v>
          </cell>
          <cell r="D95">
            <v>201923</v>
          </cell>
        </row>
        <row r="96">
          <cell r="A96" t="str">
            <v/>
          </cell>
          <cell r="B96" t="str">
            <v>JUL</v>
          </cell>
          <cell r="C96">
            <v>191599</v>
          </cell>
          <cell r="D96">
            <v>200905</v>
          </cell>
        </row>
        <row r="97">
          <cell r="A97" t="str">
            <v/>
          </cell>
          <cell r="B97" t="str">
            <v>AGO</v>
          </cell>
          <cell r="C97">
            <v>192948</v>
          </cell>
          <cell r="D97">
            <v>200128</v>
          </cell>
        </row>
        <row r="98">
          <cell r="A98" t="str">
            <v/>
          </cell>
          <cell r="B98" t="str">
            <v>SEP</v>
          </cell>
          <cell r="C98">
            <v>195648</v>
          </cell>
          <cell r="D98">
            <v>199255</v>
          </cell>
        </row>
        <row r="99">
          <cell r="A99" t="str">
            <v/>
          </cell>
          <cell r="B99" t="str">
            <v>OCT</v>
          </cell>
          <cell r="C99">
            <v>195719</v>
          </cell>
          <cell r="D99">
            <v>198290</v>
          </cell>
        </row>
        <row r="100">
          <cell r="A100" t="str">
            <v/>
          </cell>
          <cell r="B100" t="str">
            <v>NOV</v>
          </cell>
          <cell r="C100">
            <v>198046</v>
          </cell>
          <cell r="D100">
            <v>197704</v>
          </cell>
        </row>
        <row r="101">
          <cell r="A101" t="str">
            <v/>
          </cell>
          <cell r="B101" t="str">
            <v>DIC</v>
          </cell>
          <cell r="C101">
            <v>200309</v>
          </cell>
          <cell r="D101">
            <v>197254</v>
          </cell>
        </row>
        <row r="102">
          <cell r="A102" t="str">
            <v>2021</v>
          </cell>
          <cell r="B102" t="str">
            <v>ENE</v>
          </cell>
          <cell r="C102">
            <v>200718</v>
          </cell>
          <cell r="D102">
            <v>197246</v>
          </cell>
        </row>
        <row r="103">
          <cell r="A103" t="str">
            <v/>
          </cell>
          <cell r="B103" t="str">
            <v>FEB</v>
          </cell>
          <cell r="C103">
            <v>205931</v>
          </cell>
          <cell r="D103">
            <v>197662</v>
          </cell>
        </row>
        <row r="104">
          <cell r="A104" t="str">
            <v/>
          </cell>
          <cell r="B104" t="str">
            <v>MAR</v>
          </cell>
          <cell r="C104">
            <v>207112</v>
          </cell>
          <cell r="D104">
            <v>197949</v>
          </cell>
        </row>
        <row r="105">
          <cell r="A105" t="str">
            <v/>
          </cell>
          <cell r="B105" t="str">
            <v>ABR</v>
          </cell>
          <cell r="C105">
            <v>209090</v>
          </cell>
          <cell r="D105">
            <v>198794</v>
          </cell>
        </row>
        <row r="106">
          <cell r="A106" t="str">
            <v/>
          </cell>
          <cell r="B106" t="str">
            <v>MAY</v>
          </cell>
          <cell r="C106">
            <v>205309</v>
          </cell>
          <cell r="D106">
            <v>199756</v>
          </cell>
        </row>
        <row r="107">
          <cell r="A107" t="str">
            <v/>
          </cell>
          <cell r="B107" t="str">
            <v>JUN</v>
          </cell>
          <cell r="C107">
            <v>204370</v>
          </cell>
          <cell r="D107">
            <v>200567</v>
          </cell>
        </row>
        <row r="108">
          <cell r="A108" t="str">
            <v/>
          </cell>
          <cell r="B108" t="str">
            <v>JUL</v>
          </cell>
          <cell r="C108">
            <v>203445</v>
          </cell>
          <cell r="D108">
            <v>201554</v>
          </cell>
        </row>
        <row r="109">
          <cell r="A109" t="str">
            <v/>
          </cell>
          <cell r="B109" t="str">
            <v>AGO</v>
          </cell>
          <cell r="C109">
            <v>196347</v>
          </cell>
          <cell r="D109">
            <v>201837</v>
          </cell>
        </row>
        <row r="110">
          <cell r="A110" t="str">
            <v/>
          </cell>
          <cell r="B110" t="str">
            <v>SEP</v>
          </cell>
          <cell r="C110">
            <v>192303</v>
          </cell>
          <cell r="D110">
            <v>201558</v>
          </cell>
        </row>
        <row r="111">
          <cell r="A111" t="str">
            <v/>
          </cell>
          <cell r="B111" t="str">
            <v>OCT</v>
          </cell>
          <cell r="C111">
            <v>187080</v>
          </cell>
          <cell r="D111">
            <v>200838</v>
          </cell>
        </row>
        <row r="112">
          <cell r="A112" t="str">
            <v/>
          </cell>
          <cell r="B112" t="str">
            <v>NOV</v>
          </cell>
          <cell r="C112">
            <v>185901</v>
          </cell>
          <cell r="D112">
            <v>199826</v>
          </cell>
        </row>
        <row r="113">
          <cell r="A113" t="str">
            <v/>
          </cell>
          <cell r="B113" t="str">
            <v>DIC</v>
          </cell>
          <cell r="C113">
            <v>186546</v>
          </cell>
          <cell r="D113">
            <v>198679</v>
          </cell>
        </row>
        <row r="114">
          <cell r="A114" t="str">
            <v>2022</v>
          </cell>
          <cell r="B114" t="str">
            <v>ENE</v>
          </cell>
          <cell r="C114">
            <v>187153</v>
          </cell>
          <cell r="D114">
            <v>197549</v>
          </cell>
        </row>
        <row r="115">
          <cell r="A115" t="str">
            <v/>
          </cell>
          <cell r="B115" t="str">
            <v>FEB</v>
          </cell>
          <cell r="C115">
            <v>195851</v>
          </cell>
          <cell r="D115">
            <v>196709</v>
          </cell>
        </row>
        <row r="116">
          <cell r="A116" t="str">
            <v/>
          </cell>
          <cell r="B116" t="str">
            <v>MAR</v>
          </cell>
          <cell r="C116">
            <v>200810</v>
          </cell>
          <cell r="D116">
            <v>196184</v>
          </cell>
        </row>
      </sheetData>
      <sheetData sheetId="6">
        <row r="5">
          <cell r="C5" t="str">
            <v>Variación</v>
          </cell>
          <cell r="D5" t="str">
            <v>Variación promedio</v>
          </cell>
        </row>
        <row r="6">
          <cell r="A6" t="str">
            <v>2013</v>
          </cell>
          <cell r="B6" t="str">
            <v>ENE</v>
          </cell>
          <cell r="C6">
            <v>7</v>
          </cell>
          <cell r="D6">
            <v>4.5</v>
          </cell>
        </row>
        <row r="7">
          <cell r="A7" t="str">
            <v/>
          </cell>
          <cell r="B7" t="str">
            <v>FEB</v>
          </cell>
          <cell r="C7">
            <v>6</v>
          </cell>
          <cell r="D7">
            <v>4.5999999999999996</v>
          </cell>
        </row>
        <row r="8">
          <cell r="A8" t="str">
            <v/>
          </cell>
          <cell r="B8" t="str">
            <v>MAR</v>
          </cell>
          <cell r="C8">
            <v>6.3</v>
          </cell>
          <cell r="D8">
            <v>4.2</v>
          </cell>
        </row>
        <row r="9">
          <cell r="A9" t="str">
            <v/>
          </cell>
          <cell r="B9" t="str">
            <v>ABR</v>
          </cell>
          <cell r="C9">
            <v>8.3000000000000007</v>
          </cell>
          <cell r="D9">
            <v>4.7</v>
          </cell>
        </row>
        <row r="10">
          <cell r="A10" t="str">
            <v/>
          </cell>
          <cell r="B10" t="str">
            <v>MAY</v>
          </cell>
          <cell r="C10">
            <v>10.7</v>
          </cell>
          <cell r="D10">
            <v>5.3</v>
          </cell>
        </row>
        <row r="11">
          <cell r="A11" t="str">
            <v/>
          </cell>
          <cell r="B11" t="str">
            <v>JUN</v>
          </cell>
          <cell r="C11">
            <v>9.1</v>
          </cell>
          <cell r="D11">
            <v>5.6</v>
          </cell>
        </row>
        <row r="12">
          <cell r="A12" t="str">
            <v/>
          </cell>
          <cell r="B12" t="str">
            <v>JUL</v>
          </cell>
          <cell r="C12">
            <v>9.1999999999999993</v>
          </cell>
          <cell r="D12">
            <v>6</v>
          </cell>
        </row>
        <row r="13">
          <cell r="A13" t="str">
            <v/>
          </cell>
          <cell r="B13" t="str">
            <v>AGO</v>
          </cell>
          <cell r="C13">
            <v>11</v>
          </cell>
          <cell r="D13">
            <v>6.8</v>
          </cell>
        </row>
        <row r="14">
          <cell r="A14" t="str">
            <v/>
          </cell>
          <cell r="B14" t="str">
            <v>SEP</v>
          </cell>
          <cell r="C14">
            <v>10.3</v>
          </cell>
          <cell r="D14">
            <v>7.4</v>
          </cell>
        </row>
        <row r="15">
          <cell r="A15" t="str">
            <v/>
          </cell>
          <cell r="B15" t="str">
            <v>OCT</v>
          </cell>
          <cell r="C15">
            <v>9.5</v>
          </cell>
          <cell r="D15">
            <v>7.9</v>
          </cell>
        </row>
        <row r="16">
          <cell r="A16" t="str">
            <v/>
          </cell>
          <cell r="B16" t="str">
            <v>NOV</v>
          </cell>
          <cell r="C16">
            <v>8.1</v>
          </cell>
          <cell r="D16">
            <v>8.3000000000000007</v>
          </cell>
        </row>
        <row r="17">
          <cell r="A17" t="str">
            <v/>
          </cell>
          <cell r="B17" t="str">
            <v>DIC</v>
          </cell>
          <cell r="C17">
            <v>8.1</v>
          </cell>
          <cell r="D17">
            <v>8.6</v>
          </cell>
        </row>
        <row r="18">
          <cell r="A18" t="str">
            <v>2014</v>
          </cell>
          <cell r="B18" t="str">
            <v>ENE</v>
          </cell>
          <cell r="C18">
            <v>3.4</v>
          </cell>
          <cell r="D18">
            <v>8.3000000000000007</v>
          </cell>
        </row>
        <row r="19">
          <cell r="A19" t="str">
            <v/>
          </cell>
          <cell r="B19" t="str">
            <v>FEB</v>
          </cell>
          <cell r="C19">
            <v>4.7</v>
          </cell>
          <cell r="D19">
            <v>8.1999999999999993</v>
          </cell>
        </row>
        <row r="20">
          <cell r="A20" t="str">
            <v/>
          </cell>
          <cell r="B20" t="str">
            <v>MAR</v>
          </cell>
          <cell r="C20">
            <v>0.6</v>
          </cell>
          <cell r="D20">
            <v>7.7</v>
          </cell>
        </row>
        <row r="21">
          <cell r="A21" t="str">
            <v/>
          </cell>
          <cell r="B21" t="str">
            <v>ABR</v>
          </cell>
          <cell r="C21">
            <v>0.1</v>
          </cell>
          <cell r="D21">
            <v>7.1</v>
          </cell>
        </row>
        <row r="22">
          <cell r="A22" t="str">
            <v/>
          </cell>
          <cell r="B22" t="str">
            <v>MAY</v>
          </cell>
          <cell r="C22">
            <v>-1</v>
          </cell>
          <cell r="D22">
            <v>6.1</v>
          </cell>
        </row>
        <row r="23">
          <cell r="A23" t="str">
            <v/>
          </cell>
          <cell r="B23" t="str">
            <v>JUN</v>
          </cell>
          <cell r="C23">
            <v>-1.6</v>
          </cell>
          <cell r="D23">
            <v>5.2</v>
          </cell>
        </row>
        <row r="24">
          <cell r="A24" t="str">
            <v/>
          </cell>
          <cell r="B24" t="str">
            <v>JUL</v>
          </cell>
          <cell r="C24">
            <v>-1.7</v>
          </cell>
          <cell r="D24">
            <v>4.3</v>
          </cell>
        </row>
        <row r="25">
          <cell r="A25" t="str">
            <v/>
          </cell>
          <cell r="B25" t="str">
            <v>AGO</v>
          </cell>
          <cell r="C25">
            <v>0.5</v>
          </cell>
          <cell r="D25">
            <v>3.4</v>
          </cell>
        </row>
        <row r="26">
          <cell r="A26" t="str">
            <v/>
          </cell>
          <cell r="B26" t="str">
            <v>SEP</v>
          </cell>
          <cell r="C26">
            <v>2</v>
          </cell>
          <cell r="D26">
            <v>2.7</v>
          </cell>
        </row>
        <row r="27">
          <cell r="A27" t="str">
            <v/>
          </cell>
          <cell r="B27" t="str">
            <v>OCT</v>
          </cell>
          <cell r="C27">
            <v>0.8</v>
          </cell>
          <cell r="D27">
            <v>2</v>
          </cell>
        </row>
        <row r="28">
          <cell r="A28" t="str">
            <v/>
          </cell>
          <cell r="B28" t="str">
            <v>NOV</v>
          </cell>
          <cell r="C28">
            <v>3.2</v>
          </cell>
          <cell r="D28">
            <v>1.6</v>
          </cell>
        </row>
        <row r="29">
          <cell r="A29" t="str">
            <v/>
          </cell>
          <cell r="B29" t="str">
            <v>DIC</v>
          </cell>
          <cell r="C29">
            <v>1.1000000000000001</v>
          </cell>
          <cell r="D29">
            <v>1</v>
          </cell>
        </row>
        <row r="30">
          <cell r="A30" t="str">
            <v>2015</v>
          </cell>
          <cell r="B30" t="str">
            <v>ENE</v>
          </cell>
          <cell r="C30">
            <v>0.9</v>
          </cell>
          <cell r="D30">
            <v>0.8</v>
          </cell>
        </row>
        <row r="31">
          <cell r="A31" t="str">
            <v/>
          </cell>
          <cell r="B31" t="str">
            <v>FEB</v>
          </cell>
          <cell r="C31">
            <v>-2.1</v>
          </cell>
          <cell r="D31">
            <v>0.2</v>
          </cell>
        </row>
        <row r="32">
          <cell r="A32" t="str">
            <v/>
          </cell>
          <cell r="B32" t="str">
            <v>MAR</v>
          </cell>
          <cell r="C32">
            <v>0.5</v>
          </cell>
          <cell r="D32">
            <v>0.2</v>
          </cell>
        </row>
        <row r="33">
          <cell r="A33" t="str">
            <v/>
          </cell>
          <cell r="B33" t="str">
            <v>ABR</v>
          </cell>
          <cell r="C33">
            <v>1.7</v>
          </cell>
          <cell r="D33">
            <v>0.4</v>
          </cell>
        </row>
        <row r="34">
          <cell r="A34" t="str">
            <v/>
          </cell>
          <cell r="B34" t="str">
            <v>MAY</v>
          </cell>
          <cell r="C34">
            <v>2.2999999999999998</v>
          </cell>
          <cell r="D34">
            <v>0.6</v>
          </cell>
        </row>
        <row r="35">
          <cell r="A35" t="str">
            <v/>
          </cell>
          <cell r="B35" t="str">
            <v>JUN</v>
          </cell>
          <cell r="C35">
            <v>4.3</v>
          </cell>
          <cell r="D35">
            <v>1.1000000000000001</v>
          </cell>
        </row>
        <row r="36">
          <cell r="A36" t="str">
            <v/>
          </cell>
          <cell r="B36" t="str">
            <v>JUL</v>
          </cell>
          <cell r="C36">
            <v>5.9</v>
          </cell>
          <cell r="D36">
            <v>1.8</v>
          </cell>
        </row>
        <row r="37">
          <cell r="A37" t="str">
            <v/>
          </cell>
          <cell r="B37" t="str">
            <v>AGO</v>
          </cell>
          <cell r="C37">
            <v>3.3</v>
          </cell>
          <cell r="D37">
            <v>2</v>
          </cell>
        </row>
        <row r="38">
          <cell r="A38" t="str">
            <v/>
          </cell>
          <cell r="B38" t="str">
            <v>SEP</v>
          </cell>
          <cell r="C38">
            <v>3.7</v>
          </cell>
          <cell r="D38">
            <v>2.1</v>
          </cell>
        </row>
        <row r="39">
          <cell r="A39" t="str">
            <v/>
          </cell>
          <cell r="B39" t="str">
            <v>OCT</v>
          </cell>
          <cell r="C39">
            <v>4.8</v>
          </cell>
          <cell r="D39">
            <v>2.5</v>
          </cell>
        </row>
        <row r="40">
          <cell r="A40" t="str">
            <v/>
          </cell>
          <cell r="B40" t="str">
            <v>NOV</v>
          </cell>
          <cell r="C40">
            <v>4.0999999999999996</v>
          </cell>
          <cell r="D40">
            <v>2.5</v>
          </cell>
        </row>
        <row r="41">
          <cell r="A41" t="str">
            <v/>
          </cell>
          <cell r="B41" t="str">
            <v>DIC</v>
          </cell>
          <cell r="C41">
            <v>6.8</v>
          </cell>
          <cell r="D41">
            <v>3</v>
          </cell>
        </row>
        <row r="42">
          <cell r="A42" t="str">
            <v>2016</v>
          </cell>
          <cell r="B42" t="str">
            <v>ENE</v>
          </cell>
          <cell r="C42">
            <v>3.7</v>
          </cell>
          <cell r="D42">
            <v>3.2</v>
          </cell>
        </row>
        <row r="43">
          <cell r="A43" t="str">
            <v/>
          </cell>
          <cell r="B43" t="str">
            <v>FEB</v>
          </cell>
          <cell r="C43">
            <v>6.6</v>
          </cell>
          <cell r="D43">
            <v>4</v>
          </cell>
        </row>
        <row r="44">
          <cell r="A44" t="str">
            <v/>
          </cell>
          <cell r="B44" t="str">
            <v>MAR</v>
          </cell>
          <cell r="C44">
            <v>6.5</v>
          </cell>
          <cell r="D44">
            <v>4.5</v>
          </cell>
        </row>
        <row r="45">
          <cell r="A45" t="str">
            <v/>
          </cell>
          <cell r="B45" t="str">
            <v>ABR</v>
          </cell>
          <cell r="C45">
            <v>6.6</v>
          </cell>
          <cell r="D45">
            <v>4.9000000000000004</v>
          </cell>
        </row>
        <row r="46">
          <cell r="A46" t="str">
            <v/>
          </cell>
          <cell r="B46" t="str">
            <v>MAY</v>
          </cell>
          <cell r="C46">
            <v>5</v>
          </cell>
          <cell r="D46">
            <v>5.0999999999999996</v>
          </cell>
        </row>
        <row r="47">
          <cell r="A47" t="str">
            <v/>
          </cell>
          <cell r="B47" t="str">
            <v>JUN</v>
          </cell>
          <cell r="C47">
            <v>5.5</v>
          </cell>
          <cell r="D47">
            <v>5.2</v>
          </cell>
        </row>
        <row r="48">
          <cell r="A48" t="str">
            <v/>
          </cell>
          <cell r="B48" t="str">
            <v>JUL</v>
          </cell>
          <cell r="C48">
            <v>4.5999999999999996</v>
          </cell>
          <cell r="D48">
            <v>5.0999999999999996</v>
          </cell>
        </row>
        <row r="49">
          <cell r="A49" t="str">
            <v/>
          </cell>
          <cell r="B49" t="str">
            <v>AGO</v>
          </cell>
          <cell r="C49">
            <v>8.4</v>
          </cell>
          <cell r="D49">
            <v>5.5</v>
          </cell>
        </row>
        <row r="50">
          <cell r="A50" t="str">
            <v/>
          </cell>
          <cell r="B50" t="str">
            <v>SEP</v>
          </cell>
          <cell r="C50">
            <v>9.3000000000000007</v>
          </cell>
          <cell r="D50">
            <v>6</v>
          </cell>
        </row>
        <row r="51">
          <cell r="A51" t="str">
            <v/>
          </cell>
          <cell r="B51" t="str">
            <v>OCT</v>
          </cell>
          <cell r="C51">
            <v>12.2</v>
          </cell>
          <cell r="D51">
            <v>6.6</v>
          </cell>
        </row>
        <row r="52">
          <cell r="A52" t="str">
            <v/>
          </cell>
          <cell r="B52" t="str">
            <v>NOV</v>
          </cell>
          <cell r="C52">
            <v>13.2</v>
          </cell>
          <cell r="D52">
            <v>7.4</v>
          </cell>
        </row>
        <row r="53">
          <cell r="A53" t="str">
            <v/>
          </cell>
          <cell r="B53" t="str">
            <v>DIC</v>
          </cell>
          <cell r="C53">
            <v>13.1</v>
          </cell>
          <cell r="D53">
            <v>7.9</v>
          </cell>
        </row>
        <row r="54">
          <cell r="A54" t="str">
            <v>2017</v>
          </cell>
          <cell r="B54" t="str">
            <v>ENE</v>
          </cell>
          <cell r="C54">
            <v>15.9</v>
          </cell>
          <cell r="D54">
            <v>8.9</v>
          </cell>
        </row>
        <row r="55">
          <cell r="A55" t="str">
            <v/>
          </cell>
          <cell r="B55" t="str">
            <v>FEB</v>
          </cell>
          <cell r="C55">
            <v>14.6</v>
          </cell>
          <cell r="D55">
            <v>9.6</v>
          </cell>
        </row>
        <row r="56">
          <cell r="A56" t="str">
            <v/>
          </cell>
          <cell r="B56" t="str">
            <v>MAR</v>
          </cell>
          <cell r="C56">
            <v>16.8</v>
          </cell>
          <cell r="D56">
            <v>10.5</v>
          </cell>
        </row>
        <row r="57">
          <cell r="A57" t="str">
            <v/>
          </cell>
          <cell r="B57" t="str">
            <v>ABR</v>
          </cell>
          <cell r="C57">
            <v>15.1</v>
          </cell>
          <cell r="D57">
            <v>11.2</v>
          </cell>
        </row>
        <row r="58">
          <cell r="A58" t="str">
            <v/>
          </cell>
          <cell r="B58" t="str">
            <v>MAY</v>
          </cell>
          <cell r="C58">
            <v>14.7</v>
          </cell>
          <cell r="D58">
            <v>12</v>
          </cell>
        </row>
        <row r="59">
          <cell r="A59" t="str">
            <v/>
          </cell>
          <cell r="B59" t="str">
            <v>JUN</v>
          </cell>
          <cell r="C59">
            <v>12.9</v>
          </cell>
          <cell r="D59">
            <v>12.6</v>
          </cell>
        </row>
        <row r="60">
          <cell r="A60" t="str">
            <v/>
          </cell>
          <cell r="B60" t="str">
            <v>JUL</v>
          </cell>
          <cell r="C60">
            <v>14.9</v>
          </cell>
          <cell r="D60">
            <v>13.4</v>
          </cell>
        </row>
        <row r="61">
          <cell r="A61" t="str">
            <v/>
          </cell>
          <cell r="B61" t="str">
            <v>AGO</v>
          </cell>
          <cell r="C61">
            <v>11.3</v>
          </cell>
          <cell r="D61">
            <v>13.7</v>
          </cell>
        </row>
        <row r="62">
          <cell r="A62" t="str">
            <v/>
          </cell>
          <cell r="B62" t="str">
            <v>SEP</v>
          </cell>
          <cell r="C62">
            <v>9.9</v>
          </cell>
          <cell r="D62">
            <v>13.7</v>
          </cell>
        </row>
        <row r="63">
          <cell r="A63" t="str">
            <v/>
          </cell>
          <cell r="B63" t="str">
            <v>OCT</v>
          </cell>
          <cell r="C63">
            <v>7.9</v>
          </cell>
          <cell r="D63">
            <v>13.4</v>
          </cell>
        </row>
        <row r="64">
          <cell r="A64" t="str">
            <v/>
          </cell>
          <cell r="B64" t="str">
            <v>NOV</v>
          </cell>
          <cell r="C64">
            <v>6.7</v>
          </cell>
          <cell r="D64">
            <v>12.8</v>
          </cell>
        </row>
        <row r="65">
          <cell r="A65" t="str">
            <v/>
          </cell>
          <cell r="B65" t="str">
            <v>DIC</v>
          </cell>
          <cell r="C65">
            <v>7</v>
          </cell>
          <cell r="D65">
            <v>12.3</v>
          </cell>
        </row>
        <row r="66">
          <cell r="A66" t="str">
            <v>2018</v>
          </cell>
          <cell r="B66" t="str">
            <v>ENE</v>
          </cell>
          <cell r="C66">
            <v>5.6</v>
          </cell>
          <cell r="D66">
            <v>11.5</v>
          </cell>
        </row>
        <row r="67">
          <cell r="A67" t="str">
            <v/>
          </cell>
          <cell r="B67" t="str">
            <v>FEB</v>
          </cell>
          <cell r="C67">
            <v>6</v>
          </cell>
          <cell r="D67">
            <v>10.7</v>
          </cell>
        </row>
        <row r="68">
          <cell r="A68" t="str">
            <v/>
          </cell>
          <cell r="B68" t="str">
            <v>MAR</v>
          </cell>
          <cell r="C68">
            <v>3.7</v>
          </cell>
          <cell r="D68">
            <v>9.6</v>
          </cell>
        </row>
        <row r="69">
          <cell r="A69" t="str">
            <v/>
          </cell>
          <cell r="B69" t="str">
            <v>ABR</v>
          </cell>
          <cell r="C69">
            <v>5.0999999999999996</v>
          </cell>
          <cell r="D69">
            <v>8.8000000000000007</v>
          </cell>
        </row>
        <row r="70">
          <cell r="A70" t="str">
            <v/>
          </cell>
          <cell r="B70" t="str">
            <v>MAY</v>
          </cell>
          <cell r="C70">
            <v>7.9</v>
          </cell>
          <cell r="D70">
            <v>8.1999999999999993</v>
          </cell>
        </row>
        <row r="71">
          <cell r="A71" t="str">
            <v/>
          </cell>
          <cell r="B71" t="str">
            <v>JUN</v>
          </cell>
          <cell r="C71">
            <v>8.6999999999999993</v>
          </cell>
          <cell r="D71">
            <v>7.9</v>
          </cell>
        </row>
        <row r="72">
          <cell r="A72" t="str">
            <v/>
          </cell>
          <cell r="B72" t="str">
            <v>JUL</v>
          </cell>
          <cell r="C72">
            <v>9.4</v>
          </cell>
          <cell r="D72">
            <v>7.4</v>
          </cell>
        </row>
        <row r="73">
          <cell r="A73" t="str">
            <v/>
          </cell>
          <cell r="B73" t="str">
            <v>AGO</v>
          </cell>
          <cell r="C73">
            <v>11.2</v>
          </cell>
          <cell r="D73">
            <v>7.4</v>
          </cell>
        </row>
        <row r="74">
          <cell r="A74" t="str">
            <v/>
          </cell>
          <cell r="B74" t="str">
            <v>SEP</v>
          </cell>
          <cell r="C74">
            <v>11.9</v>
          </cell>
          <cell r="D74">
            <v>7.6</v>
          </cell>
        </row>
        <row r="75">
          <cell r="A75" t="str">
            <v/>
          </cell>
          <cell r="B75" t="str">
            <v>OCT</v>
          </cell>
          <cell r="C75">
            <v>10.8</v>
          </cell>
          <cell r="D75">
            <v>7.8</v>
          </cell>
        </row>
        <row r="76">
          <cell r="A76" t="str">
            <v/>
          </cell>
          <cell r="B76" t="str">
            <v>NOV</v>
          </cell>
          <cell r="C76">
            <v>9.8000000000000007</v>
          </cell>
          <cell r="D76">
            <v>8.1</v>
          </cell>
        </row>
        <row r="77">
          <cell r="A77" t="str">
            <v/>
          </cell>
          <cell r="B77" t="str">
            <v>DIC</v>
          </cell>
          <cell r="C77">
            <v>8.9</v>
          </cell>
          <cell r="D77">
            <v>8.1999999999999993</v>
          </cell>
        </row>
        <row r="78">
          <cell r="A78" t="str">
            <v>2019</v>
          </cell>
          <cell r="B78" t="str">
            <v>ENE</v>
          </cell>
          <cell r="C78">
            <v>11.4</v>
          </cell>
          <cell r="D78">
            <v>8.6999999999999993</v>
          </cell>
        </row>
        <row r="79">
          <cell r="A79" t="str">
            <v/>
          </cell>
          <cell r="B79" t="str">
            <v>FEB</v>
          </cell>
          <cell r="C79">
            <v>11.7</v>
          </cell>
          <cell r="D79">
            <v>9.1999999999999993</v>
          </cell>
        </row>
        <row r="80">
          <cell r="A80" t="str">
            <v/>
          </cell>
          <cell r="B80" t="str">
            <v>MAR</v>
          </cell>
          <cell r="C80">
            <v>12.7</v>
          </cell>
          <cell r="D80">
            <v>10</v>
          </cell>
        </row>
        <row r="81">
          <cell r="A81" t="str">
            <v/>
          </cell>
          <cell r="B81" t="str">
            <v>ABR</v>
          </cell>
          <cell r="C81">
            <v>14.2</v>
          </cell>
          <cell r="D81">
            <v>10.7</v>
          </cell>
        </row>
        <row r="82">
          <cell r="A82" t="str">
            <v/>
          </cell>
          <cell r="B82" t="str">
            <v>MAY</v>
          </cell>
          <cell r="C82">
            <v>12.6</v>
          </cell>
          <cell r="D82">
            <v>11.1</v>
          </cell>
        </row>
        <row r="83">
          <cell r="A83" t="str">
            <v/>
          </cell>
          <cell r="B83" t="str">
            <v>JUN</v>
          </cell>
          <cell r="C83">
            <v>11.8</v>
          </cell>
          <cell r="D83">
            <v>11.4</v>
          </cell>
        </row>
        <row r="84">
          <cell r="A84" t="str">
            <v/>
          </cell>
          <cell r="B84" t="str">
            <v>JUL</v>
          </cell>
          <cell r="C84">
            <v>9.8000000000000007</v>
          </cell>
          <cell r="D84">
            <v>11.4</v>
          </cell>
        </row>
        <row r="85">
          <cell r="A85" t="str">
            <v/>
          </cell>
          <cell r="B85" t="str">
            <v>AGO</v>
          </cell>
          <cell r="C85">
            <v>7</v>
          </cell>
          <cell r="D85">
            <v>11.1</v>
          </cell>
        </row>
        <row r="86">
          <cell r="A86" t="str">
            <v/>
          </cell>
          <cell r="B86" t="str">
            <v>SEP</v>
          </cell>
          <cell r="C86">
            <v>7.1</v>
          </cell>
          <cell r="D86">
            <v>10.7</v>
          </cell>
        </row>
        <row r="87">
          <cell r="A87" t="str">
            <v/>
          </cell>
          <cell r="B87" t="str">
            <v>OCT</v>
          </cell>
          <cell r="C87">
            <v>6.6</v>
          </cell>
          <cell r="D87">
            <v>10.3</v>
          </cell>
        </row>
        <row r="88">
          <cell r="A88" t="str">
            <v/>
          </cell>
          <cell r="B88" t="str">
            <v>NOV</v>
          </cell>
          <cell r="C88">
            <v>5.3</v>
          </cell>
          <cell r="D88">
            <v>9.9</v>
          </cell>
        </row>
        <row r="89">
          <cell r="A89" t="str">
            <v/>
          </cell>
          <cell r="B89" t="str">
            <v>DIC</v>
          </cell>
          <cell r="C89">
            <v>5.3</v>
          </cell>
          <cell r="D89">
            <v>9.6</v>
          </cell>
        </row>
        <row r="90">
          <cell r="A90" t="str">
            <v>2020</v>
          </cell>
          <cell r="B90" t="str">
            <v>ENE</v>
          </cell>
          <cell r="C90">
            <v>2.6</v>
          </cell>
          <cell r="D90">
            <v>8.9</v>
          </cell>
        </row>
        <row r="91">
          <cell r="A91" t="str">
            <v/>
          </cell>
          <cell r="B91" t="str">
            <v>FEB</v>
          </cell>
          <cell r="C91">
            <v>2.7</v>
          </cell>
          <cell r="D91">
            <v>8.1999999999999993</v>
          </cell>
        </row>
        <row r="92">
          <cell r="A92" t="str">
            <v/>
          </cell>
          <cell r="B92" t="str">
            <v>MAR</v>
          </cell>
          <cell r="C92">
            <v>2.8</v>
          </cell>
          <cell r="D92">
            <v>7.3</v>
          </cell>
        </row>
        <row r="93">
          <cell r="A93" t="str">
            <v/>
          </cell>
          <cell r="B93" t="str">
            <v>ABR</v>
          </cell>
          <cell r="C93">
            <v>-2.1</v>
          </cell>
          <cell r="D93">
            <v>6</v>
          </cell>
        </row>
        <row r="94">
          <cell r="A94" t="str">
            <v/>
          </cell>
          <cell r="B94" t="str">
            <v>MAY</v>
          </cell>
          <cell r="C94">
            <v>-4.8</v>
          </cell>
          <cell r="D94">
            <v>4.5</v>
          </cell>
        </row>
        <row r="95">
          <cell r="A95" t="str">
            <v/>
          </cell>
          <cell r="B95" t="str">
            <v>JUN</v>
          </cell>
          <cell r="C95">
            <v>-4.7</v>
          </cell>
          <cell r="D95">
            <v>3.2</v>
          </cell>
        </row>
        <row r="96">
          <cell r="A96" t="str">
            <v/>
          </cell>
          <cell r="B96" t="str">
            <v>JUL</v>
          </cell>
          <cell r="C96">
            <v>-6</v>
          </cell>
          <cell r="D96">
            <v>1.8</v>
          </cell>
        </row>
        <row r="97">
          <cell r="A97" t="str">
            <v/>
          </cell>
          <cell r="B97" t="str">
            <v>AGO</v>
          </cell>
          <cell r="C97">
            <v>-4.5999999999999996</v>
          </cell>
          <cell r="D97">
            <v>0.9</v>
          </cell>
        </row>
        <row r="98">
          <cell r="A98" t="str">
            <v/>
          </cell>
          <cell r="B98" t="str">
            <v>SEP</v>
          </cell>
          <cell r="C98">
            <v>-5.0999999999999996</v>
          </cell>
          <cell r="D98">
            <v>-0.2</v>
          </cell>
        </row>
        <row r="99">
          <cell r="A99" t="str">
            <v/>
          </cell>
          <cell r="B99" t="str">
            <v>OCT</v>
          </cell>
          <cell r="C99">
            <v>-5.6</v>
          </cell>
          <cell r="D99">
            <v>-1.2</v>
          </cell>
        </row>
        <row r="100">
          <cell r="A100" t="str">
            <v/>
          </cell>
          <cell r="B100" t="str">
            <v>NOV</v>
          </cell>
          <cell r="C100">
            <v>-3.4</v>
          </cell>
          <cell r="D100">
            <v>-1.9</v>
          </cell>
        </row>
        <row r="101">
          <cell r="A101" t="str">
            <v/>
          </cell>
          <cell r="B101" t="str">
            <v>DIC</v>
          </cell>
          <cell r="C101">
            <v>-2.6</v>
          </cell>
          <cell r="D101">
            <v>-2.6</v>
          </cell>
        </row>
        <row r="102">
          <cell r="A102" t="str">
            <v>2021</v>
          </cell>
          <cell r="B102" t="str">
            <v>ENE</v>
          </cell>
          <cell r="C102">
            <v>0</v>
          </cell>
          <cell r="D102">
            <v>-2.8</v>
          </cell>
        </row>
        <row r="103">
          <cell r="A103" t="str">
            <v/>
          </cell>
          <cell r="B103" t="str">
            <v>FEB</v>
          </cell>
          <cell r="C103">
            <v>2.5</v>
          </cell>
          <cell r="D103">
            <v>-2.8</v>
          </cell>
        </row>
        <row r="104">
          <cell r="A104" t="str">
            <v/>
          </cell>
          <cell r="B104" t="str">
            <v>MAR</v>
          </cell>
          <cell r="C104">
            <v>1.7</v>
          </cell>
          <cell r="D104">
            <v>-2.9</v>
          </cell>
        </row>
        <row r="105">
          <cell r="A105" t="str">
            <v/>
          </cell>
          <cell r="B105" t="str">
            <v>ABR</v>
          </cell>
          <cell r="C105">
            <v>5.0999999999999996</v>
          </cell>
          <cell r="D105">
            <v>-2.2999999999999998</v>
          </cell>
        </row>
        <row r="106">
          <cell r="A106" t="str">
            <v/>
          </cell>
          <cell r="B106" t="str">
            <v>MAY</v>
          </cell>
          <cell r="C106">
            <v>6</v>
          </cell>
          <cell r="D106">
            <v>-1.4</v>
          </cell>
        </row>
        <row r="107">
          <cell r="A107" t="str">
            <v/>
          </cell>
          <cell r="B107" t="str">
            <v>JUN</v>
          </cell>
          <cell r="C107">
            <v>5</v>
          </cell>
          <cell r="D107">
            <v>-0.6</v>
          </cell>
        </row>
        <row r="108">
          <cell r="A108" t="str">
            <v/>
          </cell>
          <cell r="B108" t="str">
            <v>JUL</v>
          </cell>
          <cell r="C108">
            <v>6.2</v>
          </cell>
          <cell r="D108">
            <v>0.4</v>
          </cell>
        </row>
        <row r="109">
          <cell r="A109" t="str">
            <v/>
          </cell>
          <cell r="B109" t="str">
            <v>AGO</v>
          </cell>
          <cell r="C109">
            <v>1.8</v>
          </cell>
          <cell r="D109">
            <v>1</v>
          </cell>
        </row>
        <row r="110">
          <cell r="A110" t="str">
            <v/>
          </cell>
          <cell r="B110" t="str">
            <v>SEP</v>
          </cell>
          <cell r="C110">
            <v>-1.7</v>
          </cell>
          <cell r="D110">
            <v>1.2</v>
          </cell>
        </row>
        <row r="111">
          <cell r="A111" t="str">
            <v/>
          </cell>
          <cell r="B111" t="str">
            <v>OCT</v>
          </cell>
          <cell r="C111">
            <v>-4.4000000000000004</v>
          </cell>
          <cell r="D111">
            <v>1.3</v>
          </cell>
        </row>
        <row r="112">
          <cell r="A112" t="str">
            <v/>
          </cell>
          <cell r="B112" t="str">
            <v>NOV</v>
          </cell>
          <cell r="C112">
            <v>-6.1</v>
          </cell>
          <cell r="D112">
            <v>1.1000000000000001</v>
          </cell>
        </row>
        <row r="113">
          <cell r="A113" t="str">
            <v/>
          </cell>
          <cell r="B113" t="str">
            <v>DIC</v>
          </cell>
          <cell r="C113">
            <v>-6.9</v>
          </cell>
          <cell r="D113">
            <v>0.7</v>
          </cell>
        </row>
        <row r="114">
          <cell r="A114" t="str">
            <v>2022</v>
          </cell>
          <cell r="B114" t="str">
            <v>ENE</v>
          </cell>
          <cell r="C114">
            <v>-6.8</v>
          </cell>
          <cell r="D114">
            <v>0.2</v>
          </cell>
        </row>
        <row r="115">
          <cell r="A115" t="str">
            <v/>
          </cell>
          <cell r="B115" t="str">
            <v>FEB</v>
          </cell>
          <cell r="C115">
            <v>-4.9000000000000004</v>
          </cell>
          <cell r="D115">
            <v>-0.4</v>
          </cell>
        </row>
        <row r="116">
          <cell r="A116" t="str">
            <v/>
          </cell>
          <cell r="B116" t="str">
            <v>MAR</v>
          </cell>
          <cell r="C116">
            <v>-3</v>
          </cell>
          <cell r="D116">
            <v>-0.8</v>
          </cell>
        </row>
      </sheetData>
      <sheetData sheetId="7">
        <row r="6">
          <cell r="A6" t="str">
            <v>Michoacán</v>
          </cell>
          <cell r="B6">
            <v>0.2</v>
          </cell>
        </row>
        <row r="7">
          <cell r="A7" t="str">
            <v>Veracruz</v>
          </cell>
          <cell r="B7">
            <v>0.7</v>
          </cell>
        </row>
        <row r="8">
          <cell r="A8" t="str">
            <v>Yucatán</v>
          </cell>
          <cell r="B8">
            <v>0.8</v>
          </cell>
        </row>
        <row r="9">
          <cell r="A9" t="str">
            <v>Ciudad de México</v>
          </cell>
          <cell r="B9">
            <v>1.1000000000000001</v>
          </cell>
        </row>
        <row r="10">
          <cell r="A10" t="str">
            <v>Sinaloa</v>
          </cell>
          <cell r="B10">
            <v>1.3</v>
          </cell>
        </row>
        <row r="11">
          <cell r="A11" t="str">
            <v>Durango</v>
          </cell>
          <cell r="B11">
            <v>1.5</v>
          </cell>
        </row>
        <row r="12">
          <cell r="A12" t="str">
            <v>Aguascalientes</v>
          </cell>
          <cell r="B12">
            <v>2</v>
          </cell>
        </row>
        <row r="13">
          <cell r="A13" t="str">
            <v>Puebla</v>
          </cell>
          <cell r="B13">
            <v>2.5</v>
          </cell>
        </row>
        <row r="14">
          <cell r="A14" t="str">
            <v>San Luis Potosí</v>
          </cell>
          <cell r="B14">
            <v>2.9</v>
          </cell>
        </row>
        <row r="15">
          <cell r="A15" t="str">
            <v>Querétaro</v>
          </cell>
          <cell r="B15">
            <v>3.4</v>
          </cell>
        </row>
        <row r="16">
          <cell r="A16" t="str">
            <v>Estado de México</v>
          </cell>
          <cell r="B16">
            <v>4.4000000000000004</v>
          </cell>
        </row>
        <row r="17">
          <cell r="A17" t="str">
            <v>Guanajuato</v>
          </cell>
          <cell r="B17">
            <v>5.9</v>
          </cell>
        </row>
        <row r="18">
          <cell r="A18" t="str">
            <v>Sonora</v>
          </cell>
          <cell r="B18">
            <v>5.9</v>
          </cell>
        </row>
        <row r="19">
          <cell r="A19" t="str">
            <v>Jalisco</v>
          </cell>
          <cell r="B19">
            <v>6.2</v>
          </cell>
        </row>
        <row r="20">
          <cell r="A20" t="str">
            <v>Tamaulipas</v>
          </cell>
          <cell r="B20">
            <v>8.4</v>
          </cell>
        </row>
        <row r="21">
          <cell r="A21" t="str">
            <v>Coahuila</v>
          </cell>
          <cell r="B21">
            <v>8.8000000000000007</v>
          </cell>
        </row>
        <row r="22">
          <cell r="A22" t="str">
            <v>Nuevo León</v>
          </cell>
          <cell r="B22">
            <v>10.6</v>
          </cell>
        </row>
        <row r="23">
          <cell r="A23" t="str">
            <v>Baja California</v>
          </cell>
          <cell r="B23">
            <v>13.2</v>
          </cell>
        </row>
        <row r="24">
          <cell r="A24" t="str">
            <v>Chihuahua</v>
          </cell>
          <cell r="B24">
            <v>13.8</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1"/>
      <sheetName val="historico_mayor"/>
      <sheetName val="Rank_Ingreso_Mayor"/>
      <sheetName val="Rank_Personal_Mayor"/>
      <sheetName val="historico_menor"/>
      <sheetName val="Rank_Ingreso_Menor"/>
      <sheetName val="Rank_Personal_Menor"/>
    </sheetNames>
    <sheetDataSet>
      <sheetData sheetId="0" refreshError="1"/>
      <sheetData sheetId="1">
        <row r="1">
          <cell r="D1" t="str">
            <v>Variación mensual</v>
          </cell>
          <cell r="E1" t="str">
            <v>Índice</v>
          </cell>
        </row>
        <row r="2">
          <cell r="B2">
            <v>2017</v>
          </cell>
          <cell r="C2" t="str">
            <v>En</v>
          </cell>
          <cell r="D2">
            <v>-12.02154303939701</v>
          </cell>
          <cell r="E2">
            <v>115.99312569</v>
          </cell>
        </row>
        <row r="3">
          <cell r="C3" t="str">
            <v>feb</v>
          </cell>
          <cell r="D3">
            <v>-4.8447538822419043</v>
          </cell>
          <cell r="E3">
            <v>110.37354422999999</v>
          </cell>
        </row>
        <row r="4">
          <cell r="C4" t="str">
            <v>mar</v>
          </cell>
          <cell r="D4">
            <v>7.4005116506713184</v>
          </cell>
          <cell r="E4">
            <v>118.54175123</v>
          </cell>
        </row>
        <row r="5">
          <cell r="C5" t="str">
            <v>abr</v>
          </cell>
          <cell r="D5">
            <v>-10.686347492388071</v>
          </cell>
          <cell r="E5">
            <v>105.87396776999999</v>
          </cell>
        </row>
        <row r="6">
          <cell r="C6" t="str">
            <v>may</v>
          </cell>
          <cell r="D6">
            <v>14.291485960808073</v>
          </cell>
          <cell r="E6">
            <v>121.00493101000001</v>
          </cell>
        </row>
        <row r="7">
          <cell r="C7" t="str">
            <v>jun</v>
          </cell>
          <cell r="D7">
            <v>-2.7143990105069133</v>
          </cell>
          <cell r="E7">
            <v>117.72037435999999</v>
          </cell>
        </row>
        <row r="8">
          <cell r="C8" t="str">
            <v>jul</v>
          </cell>
          <cell r="D8">
            <v>-2.3842676047025013</v>
          </cell>
          <cell r="E8">
            <v>114.91360561</v>
          </cell>
        </row>
        <row r="9">
          <cell r="C9" t="str">
            <v>ago</v>
          </cell>
          <cell r="D9">
            <v>9.3047175860867046</v>
          </cell>
          <cell r="E9">
            <v>125.60599207999999</v>
          </cell>
        </row>
        <row r="10">
          <cell r="C10" t="str">
            <v>sept</v>
          </cell>
          <cell r="D10">
            <v>-4.9618710117193316</v>
          </cell>
          <cell r="E10">
            <v>119.37358476999999</v>
          </cell>
        </row>
        <row r="11">
          <cell r="C11" t="str">
            <v>oct</v>
          </cell>
          <cell r="D11">
            <v>3.6682521166110482</v>
          </cell>
          <cell r="E11">
            <v>123.75250882</v>
          </cell>
        </row>
        <row r="12">
          <cell r="C12" t="str">
            <v>nov</v>
          </cell>
          <cell r="D12">
            <v>1.6450186904582498</v>
          </cell>
          <cell r="E12">
            <v>125.78826072</v>
          </cell>
        </row>
        <row r="13">
          <cell r="C13" t="str">
            <v>dic</v>
          </cell>
          <cell r="D13">
            <v>0.94340826656435561</v>
          </cell>
          <cell r="E13">
            <v>126.97495757</v>
          </cell>
        </row>
        <row r="14">
          <cell r="B14">
            <v>2018</v>
          </cell>
          <cell r="C14" t="str">
            <v>En</v>
          </cell>
          <cell r="D14">
            <v>-4.7526787056992132</v>
          </cell>
          <cell r="E14">
            <v>120.9402458</v>
          </cell>
        </row>
        <row r="15">
          <cell r="C15" t="str">
            <v>feb</v>
          </cell>
          <cell r="D15">
            <v>-7.422117088172814</v>
          </cell>
          <cell r="E15">
            <v>111.96391915</v>
          </cell>
        </row>
        <row r="16">
          <cell r="C16" t="str">
            <v>mar</v>
          </cell>
          <cell r="D16">
            <v>6.7583125773424735</v>
          </cell>
          <cell r="E16">
            <v>119.53079078</v>
          </cell>
        </row>
        <row r="17">
          <cell r="C17" t="str">
            <v>abr</v>
          </cell>
          <cell r="D17">
            <v>2.8665465673245638</v>
          </cell>
          <cell r="E17">
            <v>122.95719656</v>
          </cell>
        </row>
        <row r="18">
          <cell r="C18" t="str">
            <v>may</v>
          </cell>
          <cell r="D18">
            <v>3.0439370404591504</v>
          </cell>
          <cell r="E18">
            <v>126.69993621</v>
          </cell>
        </row>
        <row r="19">
          <cell r="C19" t="str">
            <v>jun</v>
          </cell>
          <cell r="D19">
            <v>3.008191782893078</v>
          </cell>
          <cell r="E19">
            <v>130.51131328</v>
          </cell>
        </row>
        <row r="20">
          <cell r="C20" t="str">
            <v>jul</v>
          </cell>
          <cell r="D20">
            <v>-0.45817036467721889</v>
          </cell>
          <cell r="E20">
            <v>129.91334911999999</v>
          </cell>
        </row>
        <row r="21">
          <cell r="C21" t="str">
            <v>ago</v>
          </cell>
          <cell r="D21">
            <v>1.2313032038935785</v>
          </cell>
          <cell r="E21">
            <v>131.51297635</v>
          </cell>
        </row>
        <row r="22">
          <cell r="C22" t="str">
            <v>sept</v>
          </cell>
          <cell r="D22">
            <v>-1.2600246804466702</v>
          </cell>
          <cell r="E22">
            <v>129.85588039000001</v>
          </cell>
        </row>
        <row r="23">
          <cell r="C23" t="str">
            <v>oct</v>
          </cell>
          <cell r="D23">
            <v>8.628865713549061</v>
          </cell>
          <cell r="E23">
            <v>141.06096993</v>
          </cell>
        </row>
        <row r="24">
          <cell r="C24" t="str">
            <v>nov</v>
          </cell>
          <cell r="D24">
            <v>-2.8386049890249665</v>
          </cell>
          <cell r="E24">
            <v>137.05680620000001</v>
          </cell>
        </row>
        <row r="25">
          <cell r="C25" t="str">
            <v>dic</v>
          </cell>
          <cell r="D25">
            <v>-4.6354987659124429</v>
          </cell>
          <cell r="E25">
            <v>130.70353964</v>
          </cell>
        </row>
        <row r="26">
          <cell r="B26">
            <v>2019</v>
          </cell>
          <cell r="C26" t="str">
            <v>En</v>
          </cell>
          <cell r="D26">
            <v>-5.3516688371761045</v>
          </cell>
          <cell r="E26">
            <v>123.70871904000001</v>
          </cell>
        </row>
        <row r="27">
          <cell r="C27" t="str">
            <v>feb</v>
          </cell>
          <cell r="D27">
            <v>-7.1866163670527987</v>
          </cell>
          <cell r="E27">
            <v>114.81824799</v>
          </cell>
        </row>
        <row r="28">
          <cell r="C28" t="str">
            <v>mar</v>
          </cell>
          <cell r="D28">
            <v>12.372429190207848</v>
          </cell>
          <cell r="E28">
            <v>129.02405442</v>
          </cell>
        </row>
        <row r="29">
          <cell r="C29" t="str">
            <v>abr</v>
          </cell>
          <cell r="D29">
            <v>-4.648499589445775</v>
          </cell>
          <cell r="E29">
            <v>123.02637178000001</v>
          </cell>
        </row>
        <row r="30">
          <cell r="C30" t="str">
            <v>may</v>
          </cell>
          <cell r="D30">
            <v>3.7306480095238626</v>
          </cell>
          <cell r="E30">
            <v>127.61605267</v>
          </cell>
        </row>
        <row r="31">
          <cell r="C31" t="str">
            <v>jun</v>
          </cell>
          <cell r="D31">
            <v>-1.1964556715668893</v>
          </cell>
          <cell r="E31">
            <v>126.08918317</v>
          </cell>
        </row>
        <row r="32">
          <cell r="C32" t="str">
            <v>jul</v>
          </cell>
          <cell r="D32">
            <v>1.6938530144338044</v>
          </cell>
          <cell r="E32">
            <v>128.2249486</v>
          </cell>
        </row>
        <row r="33">
          <cell r="C33" t="str">
            <v>ago</v>
          </cell>
          <cell r="D33">
            <v>-0.58446363845920946</v>
          </cell>
          <cell r="E33">
            <v>127.47552039999999</v>
          </cell>
        </row>
        <row r="34">
          <cell r="C34" t="str">
            <v>sept</v>
          </cell>
          <cell r="D34">
            <v>0.86643605496510601</v>
          </cell>
          <cell r="E34">
            <v>128.58001426999999</v>
          </cell>
        </row>
        <row r="35">
          <cell r="C35" t="str">
            <v>oct</v>
          </cell>
          <cell r="D35">
            <v>4.4089911267980746</v>
          </cell>
          <cell r="E35">
            <v>134.24909568999999</v>
          </cell>
        </row>
        <row r="36">
          <cell r="C36" t="str">
            <v>nov</v>
          </cell>
          <cell r="D36">
            <v>-3.4039078822192579</v>
          </cell>
          <cell r="E36">
            <v>129.67938014000001</v>
          </cell>
        </row>
        <row r="37">
          <cell r="C37" t="str">
            <v>dic</v>
          </cell>
          <cell r="D37">
            <v>2.4923487963242112</v>
          </cell>
          <cell r="E37">
            <v>132.91144260999999</v>
          </cell>
        </row>
        <row r="38">
          <cell r="B38">
            <v>2020</v>
          </cell>
          <cell r="C38" t="str">
            <v>En</v>
          </cell>
          <cell r="D38">
            <v>-9.1564572703572136</v>
          </cell>
          <cell r="E38">
            <v>120.74146316</v>
          </cell>
        </row>
        <row r="39">
          <cell r="C39" t="str">
            <v>feb</v>
          </cell>
          <cell r="D39">
            <v>-6.6694518595727779</v>
          </cell>
          <cell r="E39">
            <v>112.68866939999999</v>
          </cell>
        </row>
        <row r="40">
          <cell r="C40" t="str">
            <v>mar</v>
          </cell>
          <cell r="D40">
            <v>12.992762677877542</v>
          </cell>
          <cell r="E40">
            <v>127.33004078</v>
          </cell>
        </row>
        <row r="41">
          <cell r="C41" t="str">
            <v>abr</v>
          </cell>
          <cell r="D41">
            <v>-21.912171164860286</v>
          </cell>
          <cell r="E41">
            <v>99.4292643</v>
          </cell>
        </row>
        <row r="42">
          <cell r="C42" t="str">
            <v>may</v>
          </cell>
          <cell r="D42">
            <v>2.8429525048793907</v>
          </cell>
          <cell r="E42">
            <v>102.25599106</v>
          </cell>
        </row>
        <row r="43">
          <cell r="C43" t="str">
            <v>jun</v>
          </cell>
          <cell r="D43">
            <v>10.661668433297953</v>
          </cell>
          <cell r="E43">
            <v>113.15818578</v>
          </cell>
        </row>
        <row r="44">
          <cell r="C44" t="str">
            <v>jul</v>
          </cell>
          <cell r="D44">
            <v>4.4399595975919199</v>
          </cell>
          <cell r="E44">
            <v>118.18236351</v>
          </cell>
        </row>
        <row r="45">
          <cell r="C45" t="str">
            <v>ago</v>
          </cell>
          <cell r="D45">
            <v>-1.1322752060943349</v>
          </cell>
          <cell r="E45">
            <v>116.84421390999999</v>
          </cell>
        </row>
        <row r="46">
          <cell r="C46" t="str">
            <v>sept</v>
          </cell>
          <cell r="D46">
            <v>0.87115017161572605</v>
          </cell>
          <cell r="E46">
            <v>117.86210248</v>
          </cell>
        </row>
        <row r="47">
          <cell r="C47" t="str">
            <v>oct</v>
          </cell>
          <cell r="D47">
            <v>7.5960028301032558</v>
          </cell>
          <cell r="E47">
            <v>126.81491112</v>
          </cell>
        </row>
        <row r="48">
          <cell r="C48" t="str">
            <v>nov</v>
          </cell>
          <cell r="D48">
            <v>8.004625726065763E-2</v>
          </cell>
          <cell r="E48">
            <v>126.91642170999999</v>
          </cell>
        </row>
        <row r="49">
          <cell r="C49" t="str">
            <v>dic</v>
          </cell>
          <cell r="D49">
            <v>9.2702664647162614</v>
          </cell>
          <cell r="E49">
            <v>138.68191218999999</v>
          </cell>
        </row>
        <row r="50">
          <cell r="B50">
            <v>2021</v>
          </cell>
          <cell r="C50" t="str">
            <v>En</v>
          </cell>
          <cell r="D50">
            <v>-12.573429501109331</v>
          </cell>
          <cell r="E50">
            <v>121.24483973</v>
          </cell>
        </row>
        <row r="51">
          <cell r="C51" t="str">
            <v>feb</v>
          </cell>
          <cell r="D51">
            <v>-1.5839829755037376</v>
          </cell>
          <cell r="E51">
            <v>119.32434211</v>
          </cell>
        </row>
        <row r="52">
          <cell r="C52" t="str">
            <v>mar</v>
          </cell>
          <cell r="D52">
            <v>16.422313237591915</v>
          </cell>
          <cell r="E52">
            <v>138.92015934</v>
          </cell>
        </row>
        <row r="53">
          <cell r="C53" t="str">
            <v>abr</v>
          </cell>
          <cell r="D53">
            <v>-6.3440124110643676</v>
          </cell>
          <cell r="E53">
            <v>130.10704719</v>
          </cell>
        </row>
        <row r="54">
          <cell r="C54" t="str">
            <v>may</v>
          </cell>
          <cell r="D54">
            <v>1.521261209709569</v>
          </cell>
          <cell r="E54">
            <v>132.08631523</v>
          </cell>
        </row>
        <row r="55">
          <cell r="C55" t="str">
            <v>jun</v>
          </cell>
          <cell r="D55">
            <v>6.7847392550811279</v>
          </cell>
          <cell r="E55">
            <v>141.04802731000001</v>
          </cell>
        </row>
        <row r="56">
          <cell r="C56" t="str">
            <v>jul</v>
          </cell>
          <cell r="D56">
            <v>-0.60485795247952034</v>
          </cell>
          <cell r="E56">
            <v>140.19488709999999</v>
          </cell>
        </row>
        <row r="57">
          <cell r="C57" t="str">
            <v>ago</v>
          </cell>
          <cell r="D57">
            <v>0.96040649402542344</v>
          </cell>
          <cell r="E57">
            <v>141.5413279</v>
          </cell>
        </row>
        <row r="58">
          <cell r="C58" t="str">
            <v>sept</v>
          </cell>
          <cell r="D58">
            <v>-6.7365024346357175E-2</v>
          </cell>
          <cell r="E58">
            <v>141.44597855000001</v>
          </cell>
        </row>
        <row r="59">
          <cell r="C59" t="str">
            <v>oct</v>
          </cell>
          <cell r="D59">
            <v>-5.1900040391788249E-2</v>
          </cell>
          <cell r="E59">
            <v>141.37256803</v>
          </cell>
        </row>
        <row r="60">
          <cell r="C60" t="str">
            <v>nov</v>
          </cell>
          <cell r="D60">
            <v>4.1162836263716347</v>
          </cell>
          <cell r="E60">
            <v>147.19186389999999</v>
          </cell>
        </row>
        <row r="61">
          <cell r="C61" t="str">
            <v>dic</v>
          </cell>
          <cell r="D61">
            <v>-0.89224332459858258</v>
          </cell>
          <cell r="E61">
            <v>145.87855432000001</v>
          </cell>
        </row>
        <row r="62">
          <cell r="B62">
            <v>2022</v>
          </cell>
          <cell r="C62" t="str">
            <v>En</v>
          </cell>
          <cell r="D62">
            <v>-10.291714618357487</v>
          </cell>
          <cell r="E62">
            <v>130.86514982</v>
          </cell>
        </row>
        <row r="63">
          <cell r="C63" t="str">
            <v>feb</v>
          </cell>
          <cell r="D63">
            <v>-3.1982599154602034</v>
          </cell>
          <cell r="E63">
            <v>126.67974219</v>
          </cell>
        </row>
        <row r="64">
          <cell r="C64" t="str">
            <v>mar</v>
          </cell>
          <cell r="D64">
            <v>19.20363122740897</v>
          </cell>
          <cell r="E64">
            <v>151.00685272000001</v>
          </cell>
        </row>
      </sheetData>
      <sheetData sheetId="2" refreshError="1"/>
      <sheetData sheetId="3" refreshError="1"/>
      <sheetData sheetId="4">
        <row r="1">
          <cell r="D1" t="str">
            <v>Variación mensual</v>
          </cell>
          <cell r="E1" t="str">
            <v>Índice</v>
          </cell>
        </row>
        <row r="2">
          <cell r="B2">
            <v>2017</v>
          </cell>
          <cell r="C2" t="str">
            <v>En</v>
          </cell>
          <cell r="D2">
            <v>-21.587962467427495</v>
          </cell>
          <cell r="E2">
            <v>119.16402352999999</v>
          </cell>
        </row>
        <row r="3">
          <cell r="C3" t="str">
            <v>feb</v>
          </cell>
          <cell r="D3">
            <v>-9.5575005044477628</v>
          </cell>
          <cell r="E3">
            <v>107.77492137999999</v>
          </cell>
        </row>
        <row r="4">
          <cell r="C4" t="str">
            <v>mar</v>
          </cell>
          <cell r="D4">
            <v>11.023726380750341</v>
          </cell>
          <cell r="E4">
            <v>119.65573381999999</v>
          </cell>
        </row>
        <row r="5">
          <cell r="C5" t="str">
            <v>abr</v>
          </cell>
          <cell r="D5">
            <v>-6.954896380075537</v>
          </cell>
          <cell r="E5">
            <v>111.33380151999999</v>
          </cell>
        </row>
        <row r="6">
          <cell r="C6" t="str">
            <v>may</v>
          </cell>
          <cell r="D6">
            <v>7.9998063826106209</v>
          </cell>
          <cell r="E6">
            <v>120.24029007999999</v>
          </cell>
        </row>
        <row r="7">
          <cell r="C7" t="str">
            <v>jun</v>
          </cell>
          <cell r="D7">
            <v>-3.0857480862125262</v>
          </cell>
          <cell r="E7">
            <v>116.52997763</v>
          </cell>
        </row>
        <row r="8">
          <cell r="C8" t="str">
            <v>jul</v>
          </cell>
          <cell r="D8">
            <v>1.2694968625988536</v>
          </cell>
          <cell r="E8">
            <v>118.00932204</v>
          </cell>
        </row>
        <row r="9">
          <cell r="C9" t="str">
            <v>ago</v>
          </cell>
          <cell r="D9">
            <v>0.74867406635937139</v>
          </cell>
          <cell r="E9">
            <v>118.89282722999999</v>
          </cell>
        </row>
        <row r="10">
          <cell r="C10" t="str">
            <v>sept</v>
          </cell>
          <cell r="D10">
            <v>-7.0528550337005793</v>
          </cell>
          <cell r="E10">
            <v>110.50748848000001</v>
          </cell>
        </row>
        <row r="11">
          <cell r="C11" t="str">
            <v>oct</v>
          </cell>
          <cell r="D11">
            <v>8.0817857530228352</v>
          </cell>
          <cell r="E11">
            <v>119.43846694</v>
          </cell>
        </row>
        <row r="12">
          <cell r="C12" t="str">
            <v>nov</v>
          </cell>
          <cell r="D12">
            <v>10.864187085152816</v>
          </cell>
          <cell r="E12">
            <v>132.41448543999999</v>
          </cell>
        </row>
        <row r="13">
          <cell r="C13" t="str">
            <v>dic</v>
          </cell>
          <cell r="D13">
            <v>13.755120030469095</v>
          </cell>
          <cell r="E13">
            <v>150.62825685000001</v>
          </cell>
        </row>
        <row r="14">
          <cell r="B14">
            <v>2018</v>
          </cell>
          <cell r="C14" t="str">
            <v>En</v>
          </cell>
          <cell r="D14">
            <v>-18.849807641520229</v>
          </cell>
          <cell r="E14">
            <v>122.23512018</v>
          </cell>
        </row>
        <row r="15">
          <cell r="C15" t="str">
            <v>feb</v>
          </cell>
          <cell r="D15">
            <v>-10.023558820049086</v>
          </cell>
          <cell r="E15">
            <v>109.98281101000001</v>
          </cell>
        </row>
        <row r="16">
          <cell r="C16" t="str">
            <v>mar</v>
          </cell>
          <cell r="D16">
            <v>9.8791163093768226</v>
          </cell>
          <cell r="E16">
            <v>120.84814083000001</v>
          </cell>
        </row>
        <row r="17">
          <cell r="C17" t="str">
            <v>abr</v>
          </cell>
          <cell r="D17">
            <v>-2.9678223308749914</v>
          </cell>
          <cell r="E17">
            <v>117.26158272000001</v>
          </cell>
        </row>
        <row r="18">
          <cell r="C18" t="str">
            <v>may</v>
          </cell>
          <cell r="D18">
            <v>7.0377918398950854</v>
          </cell>
          <cell r="E18">
            <v>125.51420881999999</v>
          </cell>
        </row>
        <row r="19">
          <cell r="C19" t="str">
            <v>jun</v>
          </cell>
          <cell r="D19">
            <v>-3.088862294116792</v>
          </cell>
          <cell r="E19">
            <v>121.63724775</v>
          </cell>
        </row>
        <row r="20">
          <cell r="C20" t="str">
            <v>jul</v>
          </cell>
          <cell r="D20">
            <v>2.2011961052448301</v>
          </cell>
          <cell r="E20">
            <v>124.31472211000001</v>
          </cell>
        </row>
        <row r="21">
          <cell r="C21" t="str">
            <v>ago</v>
          </cell>
          <cell r="D21">
            <v>-0.12854897415818398</v>
          </cell>
          <cell r="E21">
            <v>124.15491681</v>
          </cell>
        </row>
        <row r="22">
          <cell r="C22" t="str">
            <v>sept</v>
          </cell>
          <cell r="D22">
            <v>-5.7196245323632917</v>
          </cell>
          <cell r="E22">
            <v>117.05372173000001</v>
          </cell>
        </row>
        <row r="23">
          <cell r="C23" t="str">
            <v>oct</v>
          </cell>
          <cell r="D23">
            <v>7.6311202309346671</v>
          </cell>
          <cell r="E23">
            <v>125.98623197000001</v>
          </cell>
        </row>
        <row r="24">
          <cell r="C24" t="str">
            <v>nov</v>
          </cell>
          <cell r="D24">
            <v>10.768036227347777</v>
          </cell>
          <cell r="E24">
            <v>139.55247507000001</v>
          </cell>
        </row>
        <row r="25">
          <cell r="C25" t="str">
            <v>dic</v>
          </cell>
          <cell r="D25">
            <v>7.1106941779588722</v>
          </cell>
          <cell r="E25">
            <v>149.47562479000001</v>
          </cell>
        </row>
        <row r="26">
          <cell r="B26">
            <v>2019</v>
          </cell>
          <cell r="C26" t="str">
            <v>En</v>
          </cell>
          <cell r="D26">
            <v>-16.746652583100413</v>
          </cell>
          <cell r="E26">
            <v>124.44346121</v>
          </cell>
        </row>
        <row r="27">
          <cell r="C27" t="str">
            <v>feb</v>
          </cell>
          <cell r="D27">
            <v>-8.1031328218872147</v>
          </cell>
          <cell r="E27">
            <v>114.35964226</v>
          </cell>
        </row>
        <row r="28">
          <cell r="C28" t="str">
            <v>mar</v>
          </cell>
          <cell r="D28">
            <v>9.9442300581397358</v>
          </cell>
          <cell r="E28">
            <v>125.73182817999999</v>
          </cell>
        </row>
        <row r="29">
          <cell r="C29" t="str">
            <v>abr</v>
          </cell>
          <cell r="D29">
            <v>-5.0865150635082363</v>
          </cell>
          <cell r="E29">
            <v>119.3364598</v>
          </cell>
        </row>
        <row r="30">
          <cell r="C30" t="str">
            <v>may</v>
          </cell>
          <cell r="D30">
            <v>8.6437828533606318</v>
          </cell>
          <cell r="E30">
            <v>129.65164425</v>
          </cell>
        </row>
        <row r="31">
          <cell r="C31" t="str">
            <v>jun</v>
          </cell>
          <cell r="D31">
            <v>-4.1750125047102884</v>
          </cell>
          <cell r="E31">
            <v>124.23867189000001</v>
          </cell>
        </row>
        <row r="32">
          <cell r="C32" t="str">
            <v>jul</v>
          </cell>
          <cell r="D32">
            <v>3.2414170070697037</v>
          </cell>
          <cell r="E32">
            <v>128.26576532999999</v>
          </cell>
        </row>
        <row r="33">
          <cell r="C33" t="str">
            <v>ago</v>
          </cell>
          <cell r="D33">
            <v>-0.68328781865148791</v>
          </cell>
          <cell r="E33">
            <v>127.38934098</v>
          </cell>
        </row>
        <row r="34">
          <cell r="C34" t="str">
            <v>sept</v>
          </cell>
          <cell r="D34">
            <v>-6.1010737870291809</v>
          </cell>
          <cell r="E34">
            <v>119.61722329</v>
          </cell>
        </row>
        <row r="35">
          <cell r="C35" t="str">
            <v>oct</v>
          </cell>
          <cell r="D35">
            <v>9.0106147957215281</v>
          </cell>
          <cell r="E35">
            <v>130.39547051</v>
          </cell>
        </row>
        <row r="36">
          <cell r="C36" t="str">
            <v>nov</v>
          </cell>
          <cell r="D36">
            <v>9.9721156717654491</v>
          </cell>
          <cell r="E36">
            <v>143.39865766</v>
          </cell>
        </row>
        <row r="37">
          <cell r="C37" t="str">
            <v>dic</v>
          </cell>
          <cell r="D37">
            <v>8.3736492697654192</v>
          </cell>
          <cell r="E37">
            <v>155.40635831</v>
          </cell>
        </row>
        <row r="38">
          <cell r="B38">
            <v>2020</v>
          </cell>
          <cell r="C38" t="str">
            <v>En</v>
          </cell>
          <cell r="D38">
            <v>-18.652705343095818</v>
          </cell>
          <cell r="E38">
            <v>126.41886821</v>
          </cell>
        </row>
        <row r="39">
          <cell r="C39" t="str">
            <v>feb</v>
          </cell>
          <cell r="D39">
            <v>-6.5756774188098843</v>
          </cell>
          <cell r="E39">
            <v>118.10597124</v>
          </cell>
        </row>
        <row r="40">
          <cell r="C40" t="str">
            <v>mar</v>
          </cell>
          <cell r="D40">
            <v>2.9413658120136197</v>
          </cell>
          <cell r="E40">
            <v>121.5798999</v>
          </cell>
        </row>
        <row r="41">
          <cell r="C41" t="str">
            <v>abr</v>
          </cell>
          <cell r="D41">
            <v>-25.792435086550025</v>
          </cell>
          <cell r="E41">
            <v>90.221483140000004</v>
          </cell>
        </row>
        <row r="42">
          <cell r="C42" t="str">
            <v>may</v>
          </cell>
          <cell r="D42">
            <v>11.308610216668617</v>
          </cell>
          <cell r="E42">
            <v>100.424279</v>
          </cell>
        </row>
        <row r="43">
          <cell r="C43" t="str">
            <v>jun</v>
          </cell>
          <cell r="D43">
            <v>9.9454978511720231</v>
          </cell>
          <cell r="E43">
            <v>110.41197351</v>
          </cell>
        </row>
        <row r="44">
          <cell r="C44" t="str">
            <v>jul</v>
          </cell>
          <cell r="D44">
            <v>7.0818026808404353</v>
          </cell>
          <cell r="E44">
            <v>118.23113161000001</v>
          </cell>
        </row>
        <row r="45">
          <cell r="C45" t="str">
            <v>ago</v>
          </cell>
          <cell r="D45">
            <v>-0.55291718948980662</v>
          </cell>
          <cell r="E45">
            <v>117.57741136</v>
          </cell>
        </row>
        <row r="46">
          <cell r="C46" t="str">
            <v>sept</v>
          </cell>
          <cell r="D46">
            <v>1.2662674596920969</v>
          </cell>
          <cell r="E46">
            <v>119.06625586</v>
          </cell>
        </row>
        <row r="47">
          <cell r="C47" t="str">
            <v>oct</v>
          </cell>
          <cell r="D47">
            <v>4.1712831936529486</v>
          </cell>
          <cell r="E47">
            <v>124.03284658</v>
          </cell>
        </row>
        <row r="48">
          <cell r="C48" t="str">
            <v>nov</v>
          </cell>
          <cell r="D48">
            <v>13.240774917962858</v>
          </cell>
          <cell r="E48">
            <v>140.45575661999999</v>
          </cell>
        </row>
        <row r="49">
          <cell r="C49" t="str">
            <v>dic</v>
          </cell>
          <cell r="D49">
            <v>9.8087051122248408</v>
          </cell>
          <cell r="E49">
            <v>154.23264760000001</v>
          </cell>
        </row>
        <row r="50">
          <cell r="B50">
            <v>2021</v>
          </cell>
          <cell r="C50" t="str">
            <v>En</v>
          </cell>
          <cell r="D50">
            <v>-22.542953895320412</v>
          </cell>
          <cell r="E50">
            <v>119.46405296</v>
          </cell>
        </row>
        <row r="51">
          <cell r="C51" t="str">
            <v>feb</v>
          </cell>
          <cell r="D51">
            <v>-4.4871243417422466</v>
          </cell>
          <cell r="E51">
            <v>114.10355235999999</v>
          </cell>
        </row>
        <row r="52">
          <cell r="C52" t="str">
            <v>mar</v>
          </cell>
          <cell r="D52">
            <v>14.937604945220844</v>
          </cell>
          <cell r="E52">
            <v>131.14789024000001</v>
          </cell>
        </row>
        <row r="53">
          <cell r="C53" t="str">
            <v>abr</v>
          </cell>
          <cell r="D53">
            <v>-6.6795469099572236</v>
          </cell>
          <cell r="E53">
            <v>122.38780539</v>
          </cell>
        </row>
        <row r="54">
          <cell r="C54" t="str">
            <v>may</v>
          </cell>
          <cell r="D54">
            <v>7.363937388435585</v>
          </cell>
          <cell r="E54">
            <v>131.40036674999999</v>
          </cell>
        </row>
        <row r="55">
          <cell r="C55" t="str">
            <v>jun</v>
          </cell>
          <cell r="D55">
            <v>-3.589464463956678</v>
          </cell>
          <cell r="E55">
            <v>126.68379727999999</v>
          </cell>
        </row>
        <row r="56">
          <cell r="C56" t="str">
            <v>jul</v>
          </cell>
          <cell r="D56">
            <v>-0.54125463928467044</v>
          </cell>
          <cell r="E56">
            <v>125.99811535000001</v>
          </cell>
        </row>
        <row r="57">
          <cell r="C57" t="str">
            <v>ago</v>
          </cell>
          <cell r="D57">
            <v>1.6650056583564492</v>
          </cell>
          <cell r="E57">
            <v>128.09599109999999</v>
          </cell>
        </row>
        <row r="58">
          <cell r="C58" t="str">
            <v>sept</v>
          </cell>
          <cell r="D58">
            <v>-1.9110471443941976</v>
          </cell>
          <cell r="E58">
            <v>125.64801632</v>
          </cell>
        </row>
        <row r="59">
          <cell r="C59" t="str">
            <v>oct</v>
          </cell>
          <cell r="D59">
            <v>2.9229803363122411</v>
          </cell>
          <cell r="E59">
            <v>129.32068312999999</v>
          </cell>
        </row>
        <row r="60">
          <cell r="C60" t="str">
            <v>nov</v>
          </cell>
          <cell r="D60">
            <v>12.834120620377206</v>
          </cell>
          <cell r="E60">
            <v>145.91785558999999</v>
          </cell>
        </row>
        <row r="61">
          <cell r="C61" t="str">
            <v>dic</v>
          </cell>
          <cell r="D61">
            <v>7.6059477883120712</v>
          </cell>
          <cell r="E61">
            <v>157.01629149999999</v>
          </cell>
        </row>
        <row r="62">
          <cell r="B62">
            <v>2022</v>
          </cell>
          <cell r="C62" t="str">
            <v>En</v>
          </cell>
          <cell r="D62">
            <v>-18.256743836036907</v>
          </cell>
          <cell r="E62">
            <v>128.35022938</v>
          </cell>
        </row>
        <row r="63">
          <cell r="C63" t="str">
            <v>feb</v>
          </cell>
          <cell r="D63">
            <v>-4.8602448083914762</v>
          </cell>
          <cell r="E63">
            <v>122.11209402</v>
          </cell>
        </row>
        <row r="64">
          <cell r="C64" t="str">
            <v>mar</v>
          </cell>
          <cell r="D64">
            <v>11.828098237046348</v>
          </cell>
          <cell r="E64">
            <v>136.55563246</v>
          </cell>
        </row>
      </sheetData>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IST"/>
      <sheetName val="PASTEL"/>
      <sheetName val="RANK"/>
      <sheetName val="Texto"/>
      <sheetName val="Pedazos de Texto (NO TOCAR)"/>
      <sheetName val="RANK_POB"/>
      <sheetName val="Población"/>
    </sheetNames>
    <sheetDataSet>
      <sheetData sheetId="0"/>
      <sheetData sheetId="1">
        <row r="5">
          <cell r="G5" t="str">
            <v>Total Jalisco</v>
          </cell>
          <cell r="H5" t="str">
            <v>Promedio Nacional</v>
          </cell>
        </row>
        <row r="18">
          <cell r="A18">
            <v>2017</v>
          </cell>
          <cell r="B18" t="str">
            <v>Enero</v>
          </cell>
          <cell r="G18">
            <v>42</v>
          </cell>
          <cell r="H18">
            <v>18.66</v>
          </cell>
        </row>
        <row r="19">
          <cell r="B19" t="str">
            <v>Febrero</v>
          </cell>
          <cell r="G19">
            <v>36</v>
          </cell>
          <cell r="H19">
            <v>23.44</v>
          </cell>
        </row>
        <row r="20">
          <cell r="B20" t="str">
            <v>Marzo</v>
          </cell>
          <cell r="G20">
            <v>69</v>
          </cell>
          <cell r="H20">
            <v>35.630000000000003</v>
          </cell>
        </row>
        <row r="21">
          <cell r="B21" t="str">
            <v>Abril</v>
          </cell>
          <cell r="G21">
            <v>59</v>
          </cell>
          <cell r="H21">
            <v>28.63</v>
          </cell>
        </row>
        <row r="22">
          <cell r="B22" t="str">
            <v>Mayo</v>
          </cell>
          <cell r="G22">
            <v>111</v>
          </cell>
          <cell r="H22">
            <v>26.41</v>
          </cell>
        </row>
        <row r="23">
          <cell r="B23" t="str">
            <v>Junio</v>
          </cell>
          <cell r="G23">
            <v>47</v>
          </cell>
          <cell r="H23">
            <v>24.72</v>
          </cell>
        </row>
        <row r="24">
          <cell r="B24" t="str">
            <v>Julio</v>
          </cell>
          <cell r="G24">
            <v>49</v>
          </cell>
          <cell r="H24">
            <v>21.03</v>
          </cell>
        </row>
        <row r="25">
          <cell r="B25" t="str">
            <v>Agosto</v>
          </cell>
          <cell r="G25">
            <v>45</v>
          </cell>
          <cell r="H25">
            <v>24.03</v>
          </cell>
        </row>
        <row r="26">
          <cell r="B26" t="str">
            <v>Septiembre</v>
          </cell>
          <cell r="G26">
            <v>58</v>
          </cell>
          <cell r="H26">
            <v>25.5</v>
          </cell>
        </row>
        <row r="27">
          <cell r="B27" t="str">
            <v>Octubre</v>
          </cell>
          <cell r="G27">
            <v>82</v>
          </cell>
          <cell r="H27">
            <v>30.97</v>
          </cell>
        </row>
        <row r="28">
          <cell r="B28" t="str">
            <v>Noviembre</v>
          </cell>
          <cell r="G28">
            <v>62</v>
          </cell>
          <cell r="H28">
            <v>28.59</v>
          </cell>
        </row>
        <row r="29">
          <cell r="B29" t="str">
            <v>Diciembre</v>
          </cell>
          <cell r="G29">
            <v>140</v>
          </cell>
          <cell r="H29">
            <v>42.22</v>
          </cell>
        </row>
        <row r="30">
          <cell r="A30">
            <v>2018</v>
          </cell>
          <cell r="B30" t="str">
            <v>Enero</v>
          </cell>
          <cell r="G30">
            <v>79</v>
          </cell>
          <cell r="H30">
            <v>31.28</v>
          </cell>
        </row>
        <row r="31">
          <cell r="B31" t="str">
            <v>Febrero</v>
          </cell>
          <cell r="G31">
            <v>101</v>
          </cell>
          <cell r="H31">
            <v>40.909999999999997</v>
          </cell>
        </row>
        <row r="32">
          <cell r="B32" t="str">
            <v>Marzo</v>
          </cell>
          <cell r="G32">
            <v>126</v>
          </cell>
          <cell r="H32">
            <v>40.94</v>
          </cell>
        </row>
        <row r="33">
          <cell r="B33" t="str">
            <v>Abril</v>
          </cell>
          <cell r="G33">
            <v>110</v>
          </cell>
          <cell r="H33">
            <v>43.22</v>
          </cell>
        </row>
        <row r="34">
          <cell r="B34" t="str">
            <v>Mayo</v>
          </cell>
          <cell r="G34">
            <v>146</v>
          </cell>
          <cell r="H34">
            <v>46.5</v>
          </cell>
        </row>
        <row r="35">
          <cell r="B35" t="str">
            <v>Junio</v>
          </cell>
          <cell r="G35">
            <v>122</v>
          </cell>
          <cell r="H35">
            <v>49.72</v>
          </cell>
        </row>
        <row r="36">
          <cell r="B36" t="str">
            <v>Julio</v>
          </cell>
          <cell r="G36">
            <v>82</v>
          </cell>
          <cell r="H36">
            <v>38.72</v>
          </cell>
        </row>
        <row r="37">
          <cell r="B37" t="str">
            <v>Agosto</v>
          </cell>
          <cell r="G37">
            <v>94</v>
          </cell>
          <cell r="H37">
            <v>39.909999999999997</v>
          </cell>
        </row>
        <row r="38">
          <cell r="B38" t="str">
            <v>Septiembre</v>
          </cell>
          <cell r="G38">
            <v>153</v>
          </cell>
          <cell r="H38">
            <v>51.84</v>
          </cell>
        </row>
        <row r="39">
          <cell r="B39" t="str">
            <v>Octubre</v>
          </cell>
          <cell r="G39">
            <v>167</v>
          </cell>
          <cell r="H39">
            <v>50.44</v>
          </cell>
        </row>
        <row r="40">
          <cell r="B40" t="str">
            <v>Noviembre</v>
          </cell>
          <cell r="G40">
            <v>163</v>
          </cell>
          <cell r="H40">
            <v>55.72</v>
          </cell>
        </row>
        <row r="41">
          <cell r="B41" t="str">
            <v>Diciembre</v>
          </cell>
          <cell r="G41">
            <v>234</v>
          </cell>
          <cell r="H41">
            <v>67.28</v>
          </cell>
        </row>
        <row r="42">
          <cell r="A42">
            <v>2019</v>
          </cell>
          <cell r="B42" t="str">
            <v>Enero</v>
          </cell>
          <cell r="G42">
            <v>177</v>
          </cell>
          <cell r="H42">
            <v>57.78</v>
          </cell>
        </row>
        <row r="43">
          <cell r="B43" t="str">
            <v>Febrero</v>
          </cell>
          <cell r="G43">
            <v>128</v>
          </cell>
          <cell r="H43">
            <v>45.47</v>
          </cell>
        </row>
        <row r="44">
          <cell r="B44" t="str">
            <v>Marzo</v>
          </cell>
          <cell r="G44">
            <v>171</v>
          </cell>
          <cell r="H44">
            <v>67.5</v>
          </cell>
        </row>
        <row r="45">
          <cell r="B45" t="str">
            <v>Abril</v>
          </cell>
          <cell r="G45">
            <v>106</v>
          </cell>
          <cell r="H45">
            <v>39.06</v>
          </cell>
        </row>
        <row r="46">
          <cell r="B46" t="str">
            <v>Mayo</v>
          </cell>
          <cell r="G46">
            <v>102</v>
          </cell>
          <cell r="H46">
            <v>35.47</v>
          </cell>
        </row>
        <row r="47">
          <cell r="B47" t="str">
            <v>Junio</v>
          </cell>
          <cell r="G47">
            <v>221</v>
          </cell>
          <cell r="H47">
            <v>77.84</v>
          </cell>
        </row>
        <row r="48">
          <cell r="B48" t="str">
            <v>Julio</v>
          </cell>
          <cell r="G48">
            <v>185</v>
          </cell>
          <cell r="H48">
            <v>64.63</v>
          </cell>
        </row>
        <row r="49">
          <cell r="B49" t="str">
            <v>Agosto</v>
          </cell>
          <cell r="G49">
            <v>161</v>
          </cell>
          <cell r="H49">
            <v>57.09</v>
          </cell>
        </row>
        <row r="50">
          <cell r="B50" t="str">
            <v>Septiembre</v>
          </cell>
          <cell r="G50">
            <v>246</v>
          </cell>
          <cell r="H50">
            <v>77.06</v>
          </cell>
        </row>
        <row r="51">
          <cell r="B51" t="str">
            <v>Octubre</v>
          </cell>
          <cell r="G51">
            <v>259</v>
          </cell>
          <cell r="H51">
            <v>90.44</v>
          </cell>
        </row>
        <row r="52">
          <cell r="B52" t="str">
            <v>Noviembre</v>
          </cell>
          <cell r="G52">
            <v>307</v>
          </cell>
          <cell r="H52">
            <v>96.56</v>
          </cell>
        </row>
        <row r="53">
          <cell r="B53" t="str">
            <v>Diciembre</v>
          </cell>
          <cell r="G53">
            <v>314</v>
          </cell>
          <cell r="H53">
            <v>91.34</v>
          </cell>
        </row>
        <row r="54">
          <cell r="A54">
            <v>2020</v>
          </cell>
          <cell r="B54" t="str">
            <v>Enero</v>
          </cell>
          <cell r="G54">
            <v>211</v>
          </cell>
          <cell r="H54">
            <v>78.41</v>
          </cell>
        </row>
        <row r="55">
          <cell r="B55" t="str">
            <v>Febrero</v>
          </cell>
          <cell r="G55">
            <v>200</v>
          </cell>
          <cell r="H55">
            <v>74.81</v>
          </cell>
        </row>
        <row r="56">
          <cell r="B56" t="str">
            <v>Marzo</v>
          </cell>
          <cell r="G56">
            <v>261</v>
          </cell>
          <cell r="H56">
            <v>74.63</v>
          </cell>
        </row>
        <row r="57">
          <cell r="B57" t="str">
            <v>Abril</v>
          </cell>
          <cell r="G57">
            <v>154</v>
          </cell>
          <cell r="H57">
            <v>34.53</v>
          </cell>
        </row>
        <row r="58">
          <cell r="B58" t="str">
            <v>Mayo</v>
          </cell>
          <cell r="G58">
            <v>97</v>
          </cell>
          <cell r="H58">
            <v>36.94</v>
          </cell>
        </row>
        <row r="59">
          <cell r="B59" t="str">
            <v>Junio</v>
          </cell>
          <cell r="G59">
            <v>154</v>
          </cell>
          <cell r="H59">
            <v>52.69</v>
          </cell>
        </row>
        <row r="60">
          <cell r="B60" t="str">
            <v>Julio</v>
          </cell>
          <cell r="G60">
            <v>183</v>
          </cell>
          <cell r="H60">
            <v>55.19</v>
          </cell>
        </row>
        <row r="61">
          <cell r="B61" t="str">
            <v>Agosto</v>
          </cell>
          <cell r="G61">
            <v>173</v>
          </cell>
          <cell r="H61">
            <v>56.38</v>
          </cell>
        </row>
        <row r="62">
          <cell r="B62" t="str">
            <v>Septiembre</v>
          </cell>
          <cell r="G62">
            <v>147</v>
          </cell>
          <cell r="H62">
            <v>49.19</v>
          </cell>
        </row>
        <row r="63">
          <cell r="B63" t="str">
            <v>Octubre</v>
          </cell>
          <cell r="G63">
            <v>165</v>
          </cell>
          <cell r="H63">
            <v>64.75</v>
          </cell>
        </row>
        <row r="64">
          <cell r="B64" t="str">
            <v>Noviembre</v>
          </cell>
          <cell r="G64">
            <v>201</v>
          </cell>
          <cell r="H64">
            <v>75.06</v>
          </cell>
        </row>
        <row r="65">
          <cell r="B65" t="str">
            <v>Diciembre</v>
          </cell>
          <cell r="G65">
            <v>345</v>
          </cell>
          <cell r="H65">
            <v>110.09</v>
          </cell>
        </row>
        <row r="66">
          <cell r="A66">
            <v>2021</v>
          </cell>
          <cell r="B66" t="str">
            <v>Enero</v>
          </cell>
          <cell r="G66">
            <v>226</v>
          </cell>
          <cell r="H66">
            <v>83.94</v>
          </cell>
        </row>
        <row r="67">
          <cell r="B67" t="str">
            <v>Febrero</v>
          </cell>
          <cell r="G67">
            <v>296</v>
          </cell>
          <cell r="H67">
            <v>98</v>
          </cell>
        </row>
        <row r="68">
          <cell r="B68" t="str">
            <v>Marzo</v>
          </cell>
          <cell r="G68">
            <v>375</v>
          </cell>
          <cell r="H68">
            <v>126.22</v>
          </cell>
        </row>
        <row r="69">
          <cell r="B69" t="str">
            <v>Abril</v>
          </cell>
          <cell r="G69">
            <v>499</v>
          </cell>
          <cell r="H69">
            <v>142.59</v>
          </cell>
        </row>
        <row r="70">
          <cell r="B70" t="str">
            <v>Mayo</v>
          </cell>
          <cell r="G70">
            <v>468</v>
          </cell>
          <cell r="H70">
            <v>136.72</v>
          </cell>
        </row>
        <row r="71">
          <cell r="B71" t="str">
            <v>Junio</v>
          </cell>
          <cell r="G71">
            <v>392</v>
          </cell>
          <cell r="H71">
            <v>135.75</v>
          </cell>
        </row>
        <row r="72">
          <cell r="B72" t="str">
            <v>Julio</v>
          </cell>
          <cell r="G72">
            <v>445</v>
          </cell>
          <cell r="H72">
            <v>141.22</v>
          </cell>
        </row>
        <row r="73">
          <cell r="B73" t="str">
            <v>Agosto</v>
          </cell>
          <cell r="G73">
            <v>349</v>
          </cell>
          <cell r="H73">
            <v>124.5</v>
          </cell>
        </row>
        <row r="74">
          <cell r="B74" t="str">
            <v>Septiembre</v>
          </cell>
          <cell r="G74">
            <v>378</v>
          </cell>
          <cell r="H74">
            <v>126.56</v>
          </cell>
        </row>
        <row r="75">
          <cell r="B75" t="str">
            <v>Octubre</v>
          </cell>
          <cell r="G75">
            <v>327</v>
          </cell>
          <cell r="H75">
            <v>109.31</v>
          </cell>
        </row>
        <row r="76">
          <cell r="B76" t="str">
            <v>Noviembre</v>
          </cell>
          <cell r="G76">
            <v>385</v>
          </cell>
          <cell r="H76">
            <v>117.97</v>
          </cell>
        </row>
        <row r="77">
          <cell r="B77" t="str">
            <v>Diciembre</v>
          </cell>
          <cell r="G77">
            <v>331</v>
          </cell>
          <cell r="H77">
            <v>128.44</v>
          </cell>
        </row>
        <row r="78">
          <cell r="A78">
            <v>2022</v>
          </cell>
          <cell r="B78" t="str">
            <v>Enero</v>
          </cell>
          <cell r="G78">
            <v>263</v>
          </cell>
          <cell r="H78">
            <v>101.78</v>
          </cell>
        </row>
        <row r="79">
          <cell r="B79" t="str">
            <v>Febrero</v>
          </cell>
          <cell r="G79">
            <v>322</v>
          </cell>
          <cell r="H79">
            <v>104.97</v>
          </cell>
        </row>
      </sheetData>
      <sheetData sheetId="2">
        <row r="6">
          <cell r="C6" t="str">
            <v>Unidades Vehiculares Eléctricas</v>
          </cell>
          <cell r="D6" t="str">
            <v>Unidades Vehiculares Híbridas Plugin (conectables)</v>
          </cell>
          <cell r="E6" t="str">
            <v>Unidades Vehiculares Híbridas</v>
          </cell>
        </row>
        <row r="20">
          <cell r="C20">
            <v>16</v>
          </cell>
          <cell r="D20">
            <v>34</v>
          </cell>
          <cell r="E20">
            <v>272</v>
          </cell>
        </row>
      </sheetData>
      <sheetData sheetId="3">
        <row r="7">
          <cell r="A7" t="str">
            <v>Nayarit</v>
          </cell>
          <cell r="B7">
            <v>5</v>
          </cell>
        </row>
        <row r="8">
          <cell r="A8" t="str">
            <v>Zacatecas</v>
          </cell>
          <cell r="B8">
            <v>6</v>
          </cell>
        </row>
        <row r="9">
          <cell r="A9" t="str">
            <v>Tabasco</v>
          </cell>
          <cell r="B9">
            <v>9</v>
          </cell>
        </row>
        <row r="10">
          <cell r="A10" t="str">
            <v>Campeche</v>
          </cell>
          <cell r="B10">
            <v>10</v>
          </cell>
        </row>
        <row r="11">
          <cell r="A11" t="str">
            <v>Tlaxcala</v>
          </cell>
          <cell r="B11">
            <v>11</v>
          </cell>
        </row>
        <row r="12">
          <cell r="A12" t="str">
            <v>Oaxaca</v>
          </cell>
          <cell r="B12">
            <v>13</v>
          </cell>
        </row>
        <row r="13">
          <cell r="A13" t="str">
            <v>Guerrero</v>
          </cell>
          <cell r="B13">
            <v>14</v>
          </cell>
        </row>
        <row r="14">
          <cell r="A14" t="str">
            <v>Colima</v>
          </cell>
          <cell r="B14">
            <v>18</v>
          </cell>
        </row>
        <row r="15">
          <cell r="A15" t="str">
            <v>Chiapas</v>
          </cell>
          <cell r="B15">
            <v>18</v>
          </cell>
        </row>
        <row r="16">
          <cell r="A16" t="str">
            <v>Durango</v>
          </cell>
          <cell r="B16">
            <v>25</v>
          </cell>
        </row>
        <row r="17">
          <cell r="A17" t="str">
            <v>Baja California Sur</v>
          </cell>
          <cell r="B17">
            <v>26</v>
          </cell>
        </row>
        <row r="18">
          <cell r="A18" t="str">
            <v>Quintana Roo</v>
          </cell>
          <cell r="B18">
            <v>30</v>
          </cell>
        </row>
        <row r="19">
          <cell r="A19" t="str">
            <v>Hidalgo</v>
          </cell>
          <cell r="B19">
            <v>33</v>
          </cell>
        </row>
        <row r="20">
          <cell r="A20" t="str">
            <v>Yucatán</v>
          </cell>
          <cell r="B20">
            <v>42</v>
          </cell>
        </row>
        <row r="21">
          <cell r="A21" t="str">
            <v>Querétaro</v>
          </cell>
          <cell r="B21">
            <v>47</v>
          </cell>
        </row>
        <row r="22">
          <cell r="A22" t="str">
            <v>Tamaulipas</v>
          </cell>
          <cell r="B22">
            <v>47</v>
          </cell>
        </row>
        <row r="23">
          <cell r="A23" t="str">
            <v>Aguascalientes</v>
          </cell>
          <cell r="B23">
            <v>58</v>
          </cell>
        </row>
        <row r="24">
          <cell r="A24" t="str">
            <v>San Luis Potosí</v>
          </cell>
          <cell r="B24">
            <v>61</v>
          </cell>
        </row>
        <row r="25">
          <cell r="A25" t="str">
            <v>Baja California</v>
          </cell>
          <cell r="B25">
            <v>69</v>
          </cell>
        </row>
        <row r="26">
          <cell r="A26" t="str">
            <v>Sonora</v>
          </cell>
          <cell r="B26">
            <v>79</v>
          </cell>
        </row>
        <row r="27">
          <cell r="A27" t="str">
            <v>Morelos</v>
          </cell>
          <cell r="B27">
            <v>85</v>
          </cell>
        </row>
        <row r="28">
          <cell r="A28" t="str">
            <v>Chihuahua</v>
          </cell>
          <cell r="B28">
            <v>91</v>
          </cell>
        </row>
        <row r="29">
          <cell r="A29" t="str">
            <v>Michoacán</v>
          </cell>
          <cell r="B29">
            <v>96</v>
          </cell>
        </row>
        <row r="30">
          <cell r="A30" t="str">
            <v>Sinaloa</v>
          </cell>
          <cell r="B30">
            <v>102</v>
          </cell>
        </row>
        <row r="31">
          <cell r="A31" t="str">
            <v>Veracruz</v>
          </cell>
          <cell r="B31">
            <v>102</v>
          </cell>
        </row>
        <row r="32">
          <cell r="A32" t="str">
            <v>Coahuila</v>
          </cell>
          <cell r="B32">
            <v>103</v>
          </cell>
        </row>
        <row r="33">
          <cell r="A33" t="str">
            <v>Puebla</v>
          </cell>
          <cell r="B33">
            <v>122</v>
          </cell>
        </row>
        <row r="34">
          <cell r="A34" t="str">
            <v>Guanajuato</v>
          </cell>
          <cell r="B34">
            <v>128</v>
          </cell>
        </row>
        <row r="35">
          <cell r="A35" t="str">
            <v>Jalisco</v>
          </cell>
          <cell r="B35">
            <v>322</v>
          </cell>
        </row>
        <row r="36">
          <cell r="A36" t="str">
            <v>Nuevo León</v>
          </cell>
          <cell r="B36">
            <v>392</v>
          </cell>
        </row>
        <row r="37">
          <cell r="A37" t="str">
            <v>Estado de México</v>
          </cell>
          <cell r="B37">
            <v>401</v>
          </cell>
        </row>
        <row r="38">
          <cell r="A38" t="str">
            <v>Ciudad de México</v>
          </cell>
          <cell r="B38">
            <v>793</v>
          </cell>
        </row>
      </sheetData>
      <sheetData sheetId="4"/>
      <sheetData sheetId="5"/>
      <sheetData sheetId="6">
        <row r="7">
          <cell r="A7" t="str">
            <v>Oaxaca</v>
          </cell>
          <cell r="D7">
            <v>3.1547724062249967</v>
          </cell>
        </row>
        <row r="8">
          <cell r="A8" t="str">
            <v>Chiapas</v>
          </cell>
          <cell r="D8">
            <v>3.1872329364402008</v>
          </cell>
        </row>
        <row r="9">
          <cell r="A9" t="str">
            <v>Tabasco</v>
          </cell>
          <cell r="D9">
            <v>3.5372186142592357</v>
          </cell>
        </row>
        <row r="10">
          <cell r="A10" t="str">
            <v>Zacatecas</v>
          </cell>
          <cell r="D10">
            <v>3.6262694209391677</v>
          </cell>
        </row>
        <row r="11">
          <cell r="A11" t="str">
            <v>Guerrero</v>
          </cell>
          <cell r="D11">
            <v>3.8419593553631279</v>
          </cell>
        </row>
        <row r="12">
          <cell r="A12" t="str">
            <v>Nayarit</v>
          </cell>
          <cell r="D12">
            <v>3.9350062881400487</v>
          </cell>
        </row>
        <row r="13">
          <cell r="A13" t="str">
            <v>Tlaxcala</v>
          </cell>
          <cell r="D13">
            <v>8.063647099616098</v>
          </cell>
        </row>
        <row r="14">
          <cell r="A14" t="str">
            <v>Campeche</v>
          </cell>
          <cell r="D14">
            <v>10.162126567253971</v>
          </cell>
        </row>
        <row r="15">
          <cell r="A15" t="str">
            <v>Hidalgo</v>
          </cell>
          <cell r="D15">
            <v>10.817118581842974</v>
          </cell>
        </row>
        <row r="16">
          <cell r="A16" t="str">
            <v>Veracruz</v>
          </cell>
          <cell r="D16">
            <v>12.016332316146874</v>
          </cell>
        </row>
        <row r="17">
          <cell r="A17" t="str">
            <v>Tamaulipas</v>
          </cell>
          <cell r="D17">
            <v>12.980162445352136</v>
          </cell>
        </row>
        <row r="18">
          <cell r="A18" t="str">
            <v>Durango</v>
          </cell>
          <cell r="D18">
            <v>13.491984681740272</v>
          </cell>
        </row>
        <row r="19">
          <cell r="A19" t="str">
            <v>Quintana Roo</v>
          </cell>
          <cell r="D19">
            <v>17.809005539194356</v>
          </cell>
        </row>
        <row r="20">
          <cell r="A20" t="str">
            <v>Puebla</v>
          </cell>
          <cell r="D20">
            <v>18.647351678659053</v>
          </cell>
        </row>
        <row r="21">
          <cell r="A21" t="str">
            <v>Yucatán</v>
          </cell>
          <cell r="D21">
            <v>18.801485854567822</v>
          </cell>
        </row>
        <row r="22">
          <cell r="A22" t="str">
            <v>Baja California</v>
          </cell>
          <cell r="D22">
            <v>19.281493315329818</v>
          </cell>
        </row>
        <row r="23">
          <cell r="A23" t="str">
            <v>Michoacán</v>
          </cell>
          <cell r="D23">
            <v>20.033485135675736</v>
          </cell>
        </row>
        <row r="24">
          <cell r="A24" t="str">
            <v>Guanajuato</v>
          </cell>
          <cell r="D24">
            <v>20.733049355347944</v>
          </cell>
        </row>
        <row r="25">
          <cell r="A25" t="str">
            <v>Querétaro</v>
          </cell>
          <cell r="D25">
            <v>20.99046407683046</v>
          </cell>
        </row>
        <row r="26">
          <cell r="A26" t="str">
            <v>San Luis Potosí</v>
          </cell>
          <cell r="D26">
            <v>21.433899785625865</v>
          </cell>
        </row>
        <row r="27">
          <cell r="A27" t="str">
            <v>Estado de México</v>
          </cell>
          <cell r="D27">
            <v>23.252373902115391</v>
          </cell>
        </row>
        <row r="28">
          <cell r="A28" t="str">
            <v>Colima</v>
          </cell>
          <cell r="D28">
            <v>23.29065966911736</v>
          </cell>
        </row>
        <row r="29">
          <cell r="A29" t="str">
            <v>Chihuahua</v>
          </cell>
          <cell r="D29">
            <v>24.16790051323591</v>
          </cell>
        </row>
        <row r="30">
          <cell r="A30" t="str">
            <v>Sonora</v>
          </cell>
          <cell r="D30">
            <v>26.006072911811103</v>
          </cell>
        </row>
        <row r="31">
          <cell r="A31" t="str">
            <v>Coahuila</v>
          </cell>
          <cell r="D31">
            <v>32.43437628222064</v>
          </cell>
        </row>
        <row r="32">
          <cell r="A32" t="str">
            <v>Sinaloa</v>
          </cell>
          <cell r="D32">
            <v>32.577326436308773</v>
          </cell>
        </row>
        <row r="33">
          <cell r="A33" t="str">
            <v>Baja California Sur</v>
          </cell>
          <cell r="D33">
            <v>32.989941874260104</v>
          </cell>
        </row>
        <row r="34">
          <cell r="A34" t="str">
            <v>Jalisco</v>
          </cell>
          <cell r="D34">
            <v>38.674962165797886</v>
          </cell>
        </row>
        <row r="35">
          <cell r="A35" t="str">
            <v>Aguascalientes</v>
          </cell>
          <cell r="D35">
            <v>40.977207488090116</v>
          </cell>
        </row>
        <row r="36">
          <cell r="A36" t="str">
            <v>Morelos</v>
          </cell>
          <cell r="D36">
            <v>42.025781086223056</v>
          </cell>
        </row>
        <row r="37">
          <cell r="A37" t="str">
            <v>Nuevo León</v>
          </cell>
          <cell r="D37">
            <v>70.845759203578012</v>
          </cell>
        </row>
        <row r="38">
          <cell r="A38" t="str">
            <v>Ciudad de México</v>
          </cell>
          <cell r="D38">
            <v>87.80658810726753</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8.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4.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5.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6.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7.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8.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9.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0.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52.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3.bin"/></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54.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55.bin"/></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5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5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58.bin"/></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5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B204"/>
  <sheetViews>
    <sheetView tabSelected="1" zoomScale="106" zoomScaleNormal="106" workbookViewId="0"/>
  </sheetViews>
  <sheetFormatPr baseColWidth="10" defaultColWidth="11.42578125" defaultRowHeight="14.25"/>
  <cols>
    <col min="1" max="1" width="15.7109375" style="133" customWidth="1"/>
    <col min="2" max="2" width="75.7109375" style="133" customWidth="1"/>
    <col min="3" max="16384" width="11.42578125" style="133"/>
  </cols>
  <sheetData>
    <row r="1" spans="1:2" ht="15">
      <c r="A1" s="1" t="s">
        <v>404</v>
      </c>
    </row>
    <row r="2" spans="1:2" ht="15">
      <c r="A2" s="1" t="s">
        <v>2256</v>
      </c>
    </row>
    <row r="4" spans="1:2">
      <c r="A4" s="2" t="s">
        <v>405</v>
      </c>
      <c r="B4" s="2" t="s">
        <v>406</v>
      </c>
    </row>
    <row r="5" spans="1:2" ht="15">
      <c r="A5" s="135" t="s">
        <v>407</v>
      </c>
      <c r="B5" s="3" t="s">
        <v>1376</v>
      </c>
    </row>
    <row r="6" spans="1:2" ht="15">
      <c r="A6" s="135" t="s">
        <v>408</v>
      </c>
      <c r="B6" s="3" t="s">
        <v>1377</v>
      </c>
    </row>
    <row r="7" spans="1:2" ht="15">
      <c r="A7" s="135" t="s">
        <v>409</v>
      </c>
      <c r="B7" s="3" t="s">
        <v>1378</v>
      </c>
    </row>
    <row r="8" spans="1:2" ht="15">
      <c r="A8" s="135" t="s">
        <v>410</v>
      </c>
      <c r="B8" s="3" t="s">
        <v>2059</v>
      </c>
    </row>
    <row r="9" spans="1:2" ht="15">
      <c r="A9" s="135" t="s">
        <v>411</v>
      </c>
      <c r="B9" s="3" t="s">
        <v>2060</v>
      </c>
    </row>
    <row r="10" spans="1:2" ht="15">
      <c r="A10" s="135" t="s">
        <v>412</v>
      </c>
      <c r="B10" s="3" t="s">
        <v>2061</v>
      </c>
    </row>
    <row r="11" spans="1:2" ht="15">
      <c r="A11" s="135" t="s">
        <v>413</v>
      </c>
      <c r="B11" s="3" t="s">
        <v>2062</v>
      </c>
    </row>
    <row r="12" spans="1:2" ht="15">
      <c r="A12" s="135" t="s">
        <v>414</v>
      </c>
      <c r="B12" s="3" t="s">
        <v>2063</v>
      </c>
    </row>
    <row r="13" spans="1:2" ht="15">
      <c r="A13" s="135" t="s">
        <v>415</v>
      </c>
      <c r="B13" s="3" t="s">
        <v>2064</v>
      </c>
    </row>
    <row r="14" spans="1:2" ht="15">
      <c r="A14" s="135" t="s">
        <v>416</v>
      </c>
      <c r="B14" s="3" t="s">
        <v>2065</v>
      </c>
    </row>
    <row r="15" spans="1:2" ht="15">
      <c r="A15" s="135" t="s">
        <v>417</v>
      </c>
      <c r="B15" s="3" t="s">
        <v>2066</v>
      </c>
    </row>
    <row r="16" spans="1:2" ht="15">
      <c r="A16" s="135" t="s">
        <v>418</v>
      </c>
      <c r="B16" s="3" t="s">
        <v>2067</v>
      </c>
    </row>
    <row r="17" spans="1:2" ht="15">
      <c r="A17" s="135" t="s">
        <v>419</v>
      </c>
      <c r="B17" s="3" t="s">
        <v>2068</v>
      </c>
    </row>
    <row r="18" spans="1:2" ht="15">
      <c r="A18" s="135" t="s">
        <v>420</v>
      </c>
      <c r="B18" s="3" t="s">
        <v>2069</v>
      </c>
    </row>
    <row r="19" spans="1:2" ht="15">
      <c r="A19" s="135" t="s">
        <v>421</v>
      </c>
      <c r="B19" s="3" t="s">
        <v>2070</v>
      </c>
    </row>
    <row r="20" spans="1:2" ht="15">
      <c r="A20" s="135" t="s">
        <v>422</v>
      </c>
      <c r="B20" s="3" t="s">
        <v>2071</v>
      </c>
    </row>
    <row r="21" spans="1:2" ht="15">
      <c r="A21" s="135" t="s">
        <v>423</v>
      </c>
      <c r="B21" s="3" t="s">
        <v>2072</v>
      </c>
    </row>
    <row r="22" spans="1:2" ht="15">
      <c r="A22" s="135" t="s">
        <v>1220</v>
      </c>
      <c r="B22" s="3" t="s">
        <v>2073</v>
      </c>
    </row>
    <row r="23" spans="1:2" ht="15">
      <c r="A23" s="135" t="s">
        <v>1221</v>
      </c>
      <c r="B23" s="3" t="s">
        <v>2074</v>
      </c>
    </row>
    <row r="24" spans="1:2" ht="15">
      <c r="A24" s="135" t="s">
        <v>1222</v>
      </c>
      <c r="B24" s="3" t="s">
        <v>2075</v>
      </c>
    </row>
    <row r="25" spans="1:2" ht="15">
      <c r="A25" s="135" t="s">
        <v>1223</v>
      </c>
      <c r="B25" s="3" t="s">
        <v>2076</v>
      </c>
    </row>
    <row r="26" spans="1:2" ht="15">
      <c r="A26" s="135" t="s">
        <v>1224</v>
      </c>
      <c r="B26" s="3" t="s">
        <v>2077</v>
      </c>
    </row>
    <row r="27" spans="1:2" ht="15">
      <c r="A27" s="135" t="s">
        <v>1225</v>
      </c>
      <c r="B27" s="3" t="s">
        <v>2078</v>
      </c>
    </row>
    <row r="28" spans="1:2" ht="15">
      <c r="A28" s="135" t="s">
        <v>1226</v>
      </c>
      <c r="B28" s="3" t="s">
        <v>2079</v>
      </c>
    </row>
    <row r="29" spans="1:2" ht="15">
      <c r="A29" s="135" t="s">
        <v>1227</v>
      </c>
      <c r="B29" s="3" t="s">
        <v>2080</v>
      </c>
    </row>
    <row r="30" spans="1:2" ht="15">
      <c r="A30" s="135" t="s">
        <v>1228</v>
      </c>
      <c r="B30" s="3" t="s">
        <v>2081</v>
      </c>
    </row>
    <row r="31" spans="1:2" ht="15">
      <c r="A31" s="135" t="s">
        <v>1229</v>
      </c>
      <c r="B31" s="3" t="s">
        <v>2082</v>
      </c>
    </row>
    <row r="32" spans="1:2" ht="15">
      <c r="A32" s="135" t="s">
        <v>2257</v>
      </c>
      <c r="B32" s="3" t="s">
        <v>2083</v>
      </c>
    </row>
    <row r="33" spans="1:2" ht="15">
      <c r="A33" s="135" t="s">
        <v>2258</v>
      </c>
      <c r="B33" s="3" t="s">
        <v>2084</v>
      </c>
    </row>
    <row r="34" spans="1:2" ht="15">
      <c r="A34" s="135" t="s">
        <v>2259</v>
      </c>
      <c r="B34" s="3" t="s">
        <v>2085</v>
      </c>
    </row>
    <row r="35" spans="1:2" ht="15">
      <c r="A35" s="135" t="s">
        <v>2260</v>
      </c>
      <c r="B35" s="3" t="s">
        <v>2086</v>
      </c>
    </row>
    <row r="36" spans="1:2" ht="15">
      <c r="A36" s="135" t="s">
        <v>2261</v>
      </c>
      <c r="B36" s="3" t="s">
        <v>2087</v>
      </c>
    </row>
    <row r="37" spans="1:2" ht="15">
      <c r="A37" s="135" t="s">
        <v>2262</v>
      </c>
      <c r="B37" s="3" t="s">
        <v>2088</v>
      </c>
    </row>
    <row r="38" spans="1:2" ht="15">
      <c r="A38" s="135" t="s">
        <v>2263</v>
      </c>
      <c r="B38" s="3" t="s">
        <v>2089</v>
      </c>
    </row>
    <row r="39" spans="1:2" ht="15">
      <c r="A39" s="135" t="s">
        <v>2264</v>
      </c>
      <c r="B39" s="3" t="s">
        <v>2090</v>
      </c>
    </row>
    <row r="40" spans="1:2" ht="15">
      <c r="A40" s="135" t="s">
        <v>2265</v>
      </c>
      <c r="B40" s="3" t="s">
        <v>2091</v>
      </c>
    </row>
    <row r="41" spans="1:2" ht="15">
      <c r="A41" s="135" t="s">
        <v>2266</v>
      </c>
      <c r="B41" s="3" t="s">
        <v>2092</v>
      </c>
    </row>
    <row r="42" spans="1:2" ht="15">
      <c r="A42" s="135" t="s">
        <v>2267</v>
      </c>
      <c r="B42" s="3" t="s">
        <v>2093</v>
      </c>
    </row>
    <row r="43" spans="1:2" ht="15">
      <c r="A43" s="135" t="s">
        <v>2268</v>
      </c>
      <c r="B43" s="3" t="s">
        <v>2094</v>
      </c>
    </row>
    <row r="44" spans="1:2" ht="15">
      <c r="A44" s="135" t="s">
        <v>2269</v>
      </c>
      <c r="B44" s="3" t="s">
        <v>2095</v>
      </c>
    </row>
    <row r="45" spans="1:2" ht="15">
      <c r="A45" s="135" t="s">
        <v>2270</v>
      </c>
      <c r="B45" s="3" t="s">
        <v>2096</v>
      </c>
    </row>
    <row r="46" spans="1:2" ht="15">
      <c r="A46" s="135" t="s">
        <v>2271</v>
      </c>
      <c r="B46" s="3" t="s">
        <v>2097</v>
      </c>
    </row>
    <row r="47" spans="1:2" ht="15">
      <c r="A47" s="135" t="s">
        <v>2272</v>
      </c>
      <c r="B47" s="3" t="s">
        <v>2098</v>
      </c>
    </row>
    <row r="48" spans="1:2" ht="15">
      <c r="A48" s="135" t="s">
        <v>2273</v>
      </c>
      <c r="B48" s="3" t="s">
        <v>2099</v>
      </c>
    </row>
    <row r="49" spans="1:2" ht="15">
      <c r="A49" s="135" t="s">
        <v>2274</v>
      </c>
      <c r="B49" s="3" t="s">
        <v>2100</v>
      </c>
    </row>
    <row r="50" spans="1:2" ht="15">
      <c r="A50" s="135" t="s">
        <v>2275</v>
      </c>
      <c r="B50" s="3" t="s">
        <v>2101</v>
      </c>
    </row>
    <row r="51" spans="1:2" ht="15">
      <c r="A51" s="135" t="s">
        <v>2276</v>
      </c>
      <c r="B51" s="3" t="s">
        <v>2102</v>
      </c>
    </row>
    <row r="52" spans="1:2" ht="15">
      <c r="A52" s="135" t="s">
        <v>2277</v>
      </c>
      <c r="B52" s="3" t="s">
        <v>2103</v>
      </c>
    </row>
    <row r="53" spans="1:2" ht="15">
      <c r="A53" s="136" t="s">
        <v>424</v>
      </c>
      <c r="B53" s="3" t="s">
        <v>2112</v>
      </c>
    </row>
    <row r="54" spans="1:2" ht="15">
      <c r="A54" s="136" t="s">
        <v>849</v>
      </c>
      <c r="B54" s="3" t="s">
        <v>2113</v>
      </c>
    </row>
    <row r="55" spans="1:2" ht="15">
      <c r="A55" s="136" t="s">
        <v>850</v>
      </c>
      <c r="B55" s="3" t="s">
        <v>2114</v>
      </c>
    </row>
    <row r="56" spans="1:2" ht="15">
      <c r="A56" s="136" t="s">
        <v>2278</v>
      </c>
      <c r="B56" s="3" t="s">
        <v>2241</v>
      </c>
    </row>
    <row r="57" spans="1:2" ht="15">
      <c r="A57" s="136" t="s">
        <v>851</v>
      </c>
      <c r="B57" s="3" t="s">
        <v>2115</v>
      </c>
    </row>
    <row r="58" spans="1:2" ht="15">
      <c r="A58" s="136" t="s">
        <v>852</v>
      </c>
      <c r="B58" s="3" t="s">
        <v>2116</v>
      </c>
    </row>
    <row r="59" spans="1:2" ht="15">
      <c r="A59" s="136" t="s">
        <v>2279</v>
      </c>
      <c r="B59" s="3" t="s">
        <v>2242</v>
      </c>
    </row>
    <row r="60" spans="1:2" ht="15">
      <c r="A60" s="136" t="s">
        <v>853</v>
      </c>
      <c r="B60" s="3" t="s">
        <v>2117</v>
      </c>
    </row>
    <row r="61" spans="1:2" ht="15">
      <c r="A61" s="136" t="s">
        <v>1379</v>
      </c>
      <c r="B61" s="3" t="s">
        <v>2118</v>
      </c>
    </row>
    <row r="62" spans="1:2" ht="15">
      <c r="A62" s="136" t="s">
        <v>1380</v>
      </c>
      <c r="B62" s="3" t="s">
        <v>2119</v>
      </c>
    </row>
    <row r="63" spans="1:2" ht="15">
      <c r="A63" s="136" t="s">
        <v>1381</v>
      </c>
      <c r="B63" s="3" t="s">
        <v>2120</v>
      </c>
    </row>
    <row r="64" spans="1:2" ht="15">
      <c r="A64" s="136" t="s">
        <v>854</v>
      </c>
      <c r="B64" s="3" t="s">
        <v>2121</v>
      </c>
    </row>
    <row r="65" spans="1:2" ht="15">
      <c r="A65" s="136" t="s">
        <v>1382</v>
      </c>
      <c r="B65" s="3" t="s">
        <v>2122</v>
      </c>
    </row>
    <row r="66" spans="1:2" ht="15">
      <c r="A66" s="136" t="s">
        <v>2280</v>
      </c>
      <c r="B66" s="3" t="s">
        <v>2240</v>
      </c>
    </row>
    <row r="67" spans="1:2" ht="15">
      <c r="A67" s="136" t="s">
        <v>1383</v>
      </c>
      <c r="B67" s="3" t="s">
        <v>2123</v>
      </c>
    </row>
    <row r="68" spans="1:2" ht="15">
      <c r="A68" s="136" t="s">
        <v>1384</v>
      </c>
      <c r="B68" s="3" t="s">
        <v>2124</v>
      </c>
    </row>
    <row r="69" spans="1:2" ht="15">
      <c r="A69" s="136" t="s">
        <v>425</v>
      </c>
      <c r="B69" s="3" t="s">
        <v>2125</v>
      </c>
    </row>
    <row r="70" spans="1:2" ht="15">
      <c r="A70" s="136" t="s">
        <v>426</v>
      </c>
      <c r="B70" s="3" t="s">
        <v>2126</v>
      </c>
    </row>
    <row r="71" spans="1:2" ht="15">
      <c r="A71" s="136" t="s">
        <v>1385</v>
      </c>
      <c r="B71" s="3" t="s">
        <v>2127</v>
      </c>
    </row>
    <row r="72" spans="1:2" ht="15">
      <c r="A72" s="136" t="s">
        <v>1386</v>
      </c>
      <c r="B72" s="3" t="s">
        <v>2128</v>
      </c>
    </row>
    <row r="73" spans="1:2" ht="15">
      <c r="A73" s="136" t="s">
        <v>1387</v>
      </c>
      <c r="B73" s="3" t="s">
        <v>2129</v>
      </c>
    </row>
    <row r="74" spans="1:2" ht="15">
      <c r="A74" s="136" t="s">
        <v>1388</v>
      </c>
      <c r="B74" s="3" t="s">
        <v>2130</v>
      </c>
    </row>
    <row r="75" spans="1:2" ht="15">
      <c r="A75" s="136" t="s">
        <v>1389</v>
      </c>
      <c r="B75" s="3" t="s">
        <v>2131</v>
      </c>
    </row>
    <row r="76" spans="1:2" ht="15">
      <c r="A76" s="136" t="s">
        <v>1390</v>
      </c>
      <c r="B76" s="3" t="s">
        <v>2104</v>
      </c>
    </row>
    <row r="77" spans="1:2" ht="15">
      <c r="A77" s="136" t="s">
        <v>1391</v>
      </c>
      <c r="B77" s="3" t="s">
        <v>2105</v>
      </c>
    </row>
    <row r="78" spans="1:2" ht="15">
      <c r="A78" s="136" t="s">
        <v>1392</v>
      </c>
      <c r="B78" s="3" t="s">
        <v>2106</v>
      </c>
    </row>
    <row r="79" spans="1:2" ht="15">
      <c r="A79" s="136" t="s">
        <v>1393</v>
      </c>
      <c r="B79" s="3" t="s">
        <v>2107</v>
      </c>
    </row>
    <row r="80" spans="1:2" ht="15">
      <c r="A80" s="136" t="s">
        <v>1394</v>
      </c>
      <c r="B80" s="3" t="s">
        <v>2108</v>
      </c>
    </row>
    <row r="81" spans="1:2" ht="15">
      <c r="A81" s="136" t="s">
        <v>1395</v>
      </c>
      <c r="B81" s="3" t="s">
        <v>2109</v>
      </c>
    </row>
    <row r="82" spans="1:2" ht="15">
      <c r="A82" s="136" t="s">
        <v>1396</v>
      </c>
      <c r="B82" s="3" t="s">
        <v>2110</v>
      </c>
    </row>
    <row r="83" spans="1:2" ht="15">
      <c r="A83" s="136" t="s">
        <v>2281</v>
      </c>
      <c r="B83" s="3" t="s">
        <v>2111</v>
      </c>
    </row>
    <row r="84" spans="1:2" ht="15">
      <c r="A84" s="136" t="s">
        <v>2282</v>
      </c>
      <c r="B84" s="3" t="s">
        <v>2132</v>
      </c>
    </row>
    <row r="85" spans="1:2" ht="15">
      <c r="A85" s="136" t="s">
        <v>2283</v>
      </c>
      <c r="B85" s="3" t="s">
        <v>2133</v>
      </c>
    </row>
    <row r="86" spans="1:2" ht="15">
      <c r="A86" s="136" t="s">
        <v>2284</v>
      </c>
      <c r="B86" s="3" t="s">
        <v>2134</v>
      </c>
    </row>
    <row r="87" spans="1:2" ht="15">
      <c r="A87" s="136" t="s">
        <v>2285</v>
      </c>
      <c r="B87" s="3" t="s">
        <v>2135</v>
      </c>
    </row>
    <row r="88" spans="1:2" ht="15">
      <c r="A88" s="136" t="s">
        <v>2286</v>
      </c>
      <c r="B88" s="3" t="s">
        <v>2136</v>
      </c>
    </row>
    <row r="89" spans="1:2" ht="15">
      <c r="A89" s="136" t="s">
        <v>1397</v>
      </c>
      <c r="B89" s="3" t="s">
        <v>2137</v>
      </c>
    </row>
    <row r="90" spans="1:2" ht="15">
      <c r="A90" s="136" t="s">
        <v>1398</v>
      </c>
      <c r="B90" s="3" t="s">
        <v>2138</v>
      </c>
    </row>
    <row r="91" spans="1:2" ht="15">
      <c r="A91" s="136" t="s">
        <v>1399</v>
      </c>
      <c r="B91" s="3" t="s">
        <v>2139</v>
      </c>
    </row>
    <row r="92" spans="1:2" ht="15">
      <c r="A92" s="136" t="s">
        <v>1400</v>
      </c>
      <c r="B92" s="3" t="s">
        <v>2140</v>
      </c>
    </row>
    <row r="93" spans="1:2" ht="15">
      <c r="A93" s="136" t="s">
        <v>1401</v>
      </c>
      <c r="B93" s="3" t="s">
        <v>2141</v>
      </c>
    </row>
    <row r="94" spans="1:2" ht="15">
      <c r="A94" s="136" t="s">
        <v>1402</v>
      </c>
      <c r="B94" s="3" t="s">
        <v>2142</v>
      </c>
    </row>
    <row r="95" spans="1:2" ht="15">
      <c r="A95" s="136" t="s">
        <v>733</v>
      </c>
      <c r="B95" s="3" t="s">
        <v>2143</v>
      </c>
    </row>
    <row r="96" spans="1:2" ht="15">
      <c r="A96" s="136" t="s">
        <v>734</v>
      </c>
      <c r="B96" s="3" t="s">
        <v>2144</v>
      </c>
    </row>
    <row r="97" spans="1:2" ht="15">
      <c r="A97" s="136" t="s">
        <v>2287</v>
      </c>
      <c r="B97" s="3" t="s">
        <v>2243</v>
      </c>
    </row>
    <row r="98" spans="1:2" ht="15">
      <c r="A98" s="136" t="s">
        <v>2288</v>
      </c>
      <c r="B98" s="3" t="s">
        <v>2244</v>
      </c>
    </row>
    <row r="99" spans="1:2" ht="15">
      <c r="A99" s="136" t="s">
        <v>2289</v>
      </c>
      <c r="B99" s="3" t="s">
        <v>2245</v>
      </c>
    </row>
    <row r="100" spans="1:2" ht="15">
      <c r="A100" s="136" t="s">
        <v>886</v>
      </c>
      <c r="B100" s="3" t="s">
        <v>2145</v>
      </c>
    </row>
    <row r="101" spans="1:2" ht="15">
      <c r="A101" s="136" t="s">
        <v>887</v>
      </c>
      <c r="B101" s="3" t="s">
        <v>2146</v>
      </c>
    </row>
    <row r="102" spans="1:2" ht="15">
      <c r="A102" s="136" t="s">
        <v>2290</v>
      </c>
      <c r="B102" s="3" t="s">
        <v>2147</v>
      </c>
    </row>
    <row r="103" spans="1:2" ht="15">
      <c r="A103" s="136" t="s">
        <v>2291</v>
      </c>
      <c r="B103" s="3" t="s">
        <v>2148</v>
      </c>
    </row>
    <row r="104" spans="1:2" ht="15">
      <c r="A104" s="136" t="s">
        <v>2292</v>
      </c>
      <c r="B104" s="3" t="s">
        <v>2149</v>
      </c>
    </row>
    <row r="105" spans="1:2" ht="15">
      <c r="A105" s="136" t="s">
        <v>2293</v>
      </c>
      <c r="B105" s="3" t="s">
        <v>2150</v>
      </c>
    </row>
    <row r="106" spans="1:2" ht="15">
      <c r="A106" s="136" t="s">
        <v>1230</v>
      </c>
      <c r="B106" s="3" t="s">
        <v>2151</v>
      </c>
    </row>
    <row r="107" spans="1:2" ht="15">
      <c r="A107" s="136" t="s">
        <v>1231</v>
      </c>
      <c r="B107" s="3" t="s">
        <v>2152</v>
      </c>
    </row>
    <row r="108" spans="1:2" ht="15">
      <c r="A108" s="136" t="s">
        <v>2294</v>
      </c>
      <c r="B108" s="3" t="s">
        <v>2153</v>
      </c>
    </row>
    <row r="109" spans="1:2" ht="15">
      <c r="A109" s="136" t="s">
        <v>2295</v>
      </c>
      <c r="B109" s="3" t="s">
        <v>2154</v>
      </c>
    </row>
    <row r="110" spans="1:2" ht="15">
      <c r="A110" s="136" t="s">
        <v>1232</v>
      </c>
      <c r="B110" s="3" t="s">
        <v>2155</v>
      </c>
    </row>
    <row r="111" spans="1:2" ht="15">
      <c r="A111" s="136" t="s">
        <v>1233</v>
      </c>
      <c r="B111" s="3" t="s">
        <v>2156</v>
      </c>
    </row>
    <row r="112" spans="1:2" ht="15">
      <c r="A112" s="136" t="s">
        <v>735</v>
      </c>
      <c r="B112" s="3" t="s">
        <v>2157</v>
      </c>
    </row>
    <row r="113" spans="1:2" ht="15">
      <c r="A113" s="136" t="s">
        <v>736</v>
      </c>
      <c r="B113" s="3" t="s">
        <v>2158</v>
      </c>
    </row>
    <row r="114" spans="1:2" ht="15">
      <c r="A114" s="136" t="s">
        <v>1234</v>
      </c>
      <c r="B114" s="3" t="s">
        <v>2159</v>
      </c>
    </row>
    <row r="115" spans="1:2" ht="15">
      <c r="A115" s="136" t="s">
        <v>1235</v>
      </c>
      <c r="B115" s="3" t="s">
        <v>2160</v>
      </c>
    </row>
    <row r="116" spans="1:2" ht="15">
      <c r="A116" s="136" t="s">
        <v>2296</v>
      </c>
      <c r="B116" s="3" t="s">
        <v>2246</v>
      </c>
    </row>
    <row r="117" spans="1:2" ht="15">
      <c r="A117" s="136" t="s">
        <v>1403</v>
      </c>
      <c r="B117" s="3" t="s">
        <v>2161</v>
      </c>
    </row>
    <row r="118" spans="1:2" ht="15">
      <c r="A118" s="136" t="s">
        <v>1404</v>
      </c>
      <c r="B118" s="3" t="s">
        <v>2162</v>
      </c>
    </row>
    <row r="119" spans="1:2" ht="15">
      <c r="A119" s="136" t="s">
        <v>2297</v>
      </c>
      <c r="B119" s="3" t="s">
        <v>2247</v>
      </c>
    </row>
    <row r="120" spans="1:2" ht="15">
      <c r="A120" s="136" t="s">
        <v>2298</v>
      </c>
      <c r="B120" s="3" t="s">
        <v>2163</v>
      </c>
    </row>
    <row r="121" spans="1:2" ht="15">
      <c r="A121" s="136" t="s">
        <v>2299</v>
      </c>
      <c r="B121" s="3" t="s">
        <v>2164</v>
      </c>
    </row>
    <row r="122" spans="1:2" ht="15">
      <c r="A122" s="136" t="s">
        <v>2300</v>
      </c>
      <c r="B122" s="3" t="s">
        <v>2165</v>
      </c>
    </row>
    <row r="123" spans="1:2" ht="15">
      <c r="A123" s="136" t="s">
        <v>2301</v>
      </c>
      <c r="B123" s="3" t="s">
        <v>2166</v>
      </c>
    </row>
    <row r="124" spans="1:2" ht="15">
      <c r="A124" s="136" t="s">
        <v>2302</v>
      </c>
      <c r="B124" s="3" t="s">
        <v>2167</v>
      </c>
    </row>
    <row r="125" spans="1:2" ht="15">
      <c r="A125" s="136" t="s">
        <v>427</v>
      </c>
      <c r="B125" s="3" t="s">
        <v>2168</v>
      </c>
    </row>
    <row r="126" spans="1:2" ht="15">
      <c r="A126" s="136" t="s">
        <v>855</v>
      </c>
      <c r="B126" s="3" t="s">
        <v>2169</v>
      </c>
    </row>
    <row r="127" spans="1:2" ht="15">
      <c r="A127" s="136" t="s">
        <v>856</v>
      </c>
      <c r="B127" s="3" t="s">
        <v>2170</v>
      </c>
    </row>
    <row r="128" spans="1:2" ht="15">
      <c r="A128" s="136" t="s">
        <v>857</v>
      </c>
      <c r="B128" s="3" t="s">
        <v>2171</v>
      </c>
    </row>
    <row r="129" spans="1:2" ht="15">
      <c r="A129" s="136" t="s">
        <v>858</v>
      </c>
      <c r="B129" s="3" t="s">
        <v>2172</v>
      </c>
    </row>
    <row r="130" spans="1:2" ht="15">
      <c r="A130" s="136" t="s">
        <v>428</v>
      </c>
      <c r="B130" s="3" t="s">
        <v>2173</v>
      </c>
    </row>
    <row r="131" spans="1:2" ht="15">
      <c r="A131" s="136" t="s">
        <v>429</v>
      </c>
      <c r="B131" s="3" t="s">
        <v>2174</v>
      </c>
    </row>
    <row r="132" spans="1:2" ht="15">
      <c r="A132" s="136" t="s">
        <v>430</v>
      </c>
      <c r="B132" s="3" t="s">
        <v>2175</v>
      </c>
    </row>
    <row r="133" spans="1:2" ht="15">
      <c r="A133" s="136" t="s">
        <v>2303</v>
      </c>
      <c r="B133" s="3" t="s">
        <v>2248</v>
      </c>
    </row>
    <row r="134" spans="1:2" ht="15">
      <c r="A134" s="136" t="s">
        <v>2304</v>
      </c>
      <c r="B134" s="3" t="s">
        <v>2249</v>
      </c>
    </row>
    <row r="135" spans="1:2" ht="15">
      <c r="A135" s="136" t="s">
        <v>2305</v>
      </c>
      <c r="B135" s="3" t="s">
        <v>2250</v>
      </c>
    </row>
    <row r="136" spans="1:2" ht="15">
      <c r="A136" s="136" t="s">
        <v>821</v>
      </c>
      <c r="B136" s="3" t="s">
        <v>2176</v>
      </c>
    </row>
    <row r="137" spans="1:2" ht="15">
      <c r="A137" s="136" t="s">
        <v>822</v>
      </c>
      <c r="B137" s="3" t="s">
        <v>2177</v>
      </c>
    </row>
    <row r="138" spans="1:2" ht="15">
      <c r="A138" s="136" t="s">
        <v>433</v>
      </c>
      <c r="B138" s="3" t="s">
        <v>2178</v>
      </c>
    </row>
    <row r="139" spans="1:2" ht="15">
      <c r="A139" s="136" t="s">
        <v>434</v>
      </c>
      <c r="B139" s="3" t="s">
        <v>2179</v>
      </c>
    </row>
    <row r="140" spans="1:2" ht="15">
      <c r="A140" s="136" t="s">
        <v>435</v>
      </c>
      <c r="B140" s="3" t="s">
        <v>2180</v>
      </c>
    </row>
    <row r="141" spans="1:2" ht="15">
      <c r="A141" s="136" t="s">
        <v>436</v>
      </c>
      <c r="B141" s="3" t="s">
        <v>2181</v>
      </c>
    </row>
    <row r="142" spans="1:2" ht="15">
      <c r="A142" s="136" t="s">
        <v>437</v>
      </c>
      <c r="B142" s="3" t="s">
        <v>2182</v>
      </c>
    </row>
    <row r="143" spans="1:2" ht="15">
      <c r="A143" s="136" t="s">
        <v>438</v>
      </c>
      <c r="B143" s="3" t="s">
        <v>2183</v>
      </c>
    </row>
    <row r="144" spans="1:2" ht="15">
      <c r="A144" s="136" t="s">
        <v>439</v>
      </c>
      <c r="B144" s="3" t="s">
        <v>2184</v>
      </c>
    </row>
    <row r="145" spans="1:2" ht="15">
      <c r="A145" s="136" t="s">
        <v>451</v>
      </c>
      <c r="B145" s="3" t="s">
        <v>2185</v>
      </c>
    </row>
    <row r="146" spans="1:2" ht="15">
      <c r="A146" s="136" t="s">
        <v>452</v>
      </c>
      <c r="B146" s="3" t="s">
        <v>2186</v>
      </c>
    </row>
    <row r="147" spans="1:2" ht="15">
      <c r="A147" s="136" t="s">
        <v>453</v>
      </c>
      <c r="B147" s="3" t="s">
        <v>2187</v>
      </c>
    </row>
    <row r="148" spans="1:2" ht="15">
      <c r="A148" s="136" t="s">
        <v>454</v>
      </c>
      <c r="B148" s="3" t="s">
        <v>2188</v>
      </c>
    </row>
    <row r="149" spans="1:2" ht="15">
      <c r="A149" s="136" t="s">
        <v>455</v>
      </c>
      <c r="B149" s="3" t="s">
        <v>2189</v>
      </c>
    </row>
    <row r="150" spans="1:2" ht="15">
      <c r="A150" s="136" t="s">
        <v>456</v>
      </c>
      <c r="B150" s="3" t="s">
        <v>2190</v>
      </c>
    </row>
    <row r="151" spans="1:2" ht="15">
      <c r="A151" s="136" t="s">
        <v>457</v>
      </c>
      <c r="B151" s="3" t="s">
        <v>2191</v>
      </c>
    </row>
    <row r="152" spans="1:2" ht="15">
      <c r="A152" s="136" t="s">
        <v>458</v>
      </c>
      <c r="B152" s="3" t="s">
        <v>2192</v>
      </c>
    </row>
    <row r="153" spans="1:2" ht="15">
      <c r="A153" s="136" t="s">
        <v>459</v>
      </c>
      <c r="B153" s="3" t="s">
        <v>2193</v>
      </c>
    </row>
    <row r="154" spans="1:2" ht="15">
      <c r="A154" s="136" t="s">
        <v>460</v>
      </c>
      <c r="B154" s="3" t="s">
        <v>2194</v>
      </c>
    </row>
    <row r="155" spans="1:2" ht="15">
      <c r="A155" s="136" t="s">
        <v>461</v>
      </c>
      <c r="B155" s="3" t="s">
        <v>2195</v>
      </c>
    </row>
    <row r="156" spans="1:2" ht="15">
      <c r="A156" s="136" t="s">
        <v>471</v>
      </c>
      <c r="B156" s="3" t="s">
        <v>2196</v>
      </c>
    </row>
    <row r="157" spans="1:2" ht="15">
      <c r="A157" s="136" t="s">
        <v>472</v>
      </c>
      <c r="B157" s="3" t="s">
        <v>2197</v>
      </c>
    </row>
    <row r="158" spans="1:2" ht="15">
      <c r="A158" s="136" t="s">
        <v>473</v>
      </c>
      <c r="B158" s="3" t="s">
        <v>2198</v>
      </c>
    </row>
    <row r="159" spans="1:2" ht="15">
      <c r="A159" s="136" t="s">
        <v>474</v>
      </c>
      <c r="B159" s="3" t="s">
        <v>2199</v>
      </c>
    </row>
    <row r="160" spans="1:2" ht="15">
      <c r="A160" s="136" t="s">
        <v>475</v>
      </c>
      <c r="B160" s="3" t="s">
        <v>2200</v>
      </c>
    </row>
    <row r="161" spans="1:2" ht="15">
      <c r="A161" s="136" t="s">
        <v>827</v>
      </c>
      <c r="B161" s="3" t="s">
        <v>2201</v>
      </c>
    </row>
    <row r="162" spans="1:2" ht="15">
      <c r="A162" s="136" t="s">
        <v>828</v>
      </c>
      <c r="B162" s="3" t="s">
        <v>2202</v>
      </c>
    </row>
    <row r="163" spans="1:2" ht="15">
      <c r="A163" s="136" t="s">
        <v>829</v>
      </c>
      <c r="B163" s="3" t="s">
        <v>2203</v>
      </c>
    </row>
    <row r="164" spans="1:2" ht="15">
      <c r="A164" s="136" t="s">
        <v>830</v>
      </c>
      <c r="B164" s="3" t="s">
        <v>2204</v>
      </c>
    </row>
    <row r="165" spans="1:2" ht="15">
      <c r="A165" s="136" t="s">
        <v>831</v>
      </c>
      <c r="B165" s="3" t="s">
        <v>2205</v>
      </c>
    </row>
    <row r="166" spans="1:2" ht="15">
      <c r="A166" s="136" t="s">
        <v>832</v>
      </c>
      <c r="B166" s="3" t="s">
        <v>2206</v>
      </c>
    </row>
    <row r="167" spans="1:2" ht="15">
      <c r="A167" s="136" t="s">
        <v>833</v>
      </c>
      <c r="B167" s="3" t="s">
        <v>2207</v>
      </c>
    </row>
    <row r="168" spans="1:2" ht="15">
      <c r="A168" s="136" t="s">
        <v>834</v>
      </c>
      <c r="B168" s="3" t="s">
        <v>2208</v>
      </c>
    </row>
    <row r="169" spans="1:2" ht="15">
      <c r="A169" s="136" t="s">
        <v>835</v>
      </c>
      <c r="B169" s="3" t="s">
        <v>2209</v>
      </c>
    </row>
    <row r="170" spans="1:2" ht="15">
      <c r="A170" s="136" t="s">
        <v>836</v>
      </c>
      <c r="B170" s="3" t="s">
        <v>2210</v>
      </c>
    </row>
    <row r="171" spans="1:2" ht="15">
      <c r="A171" s="136" t="s">
        <v>837</v>
      </c>
      <c r="B171" s="3" t="s">
        <v>2211</v>
      </c>
    </row>
    <row r="172" spans="1:2" ht="15">
      <c r="A172" s="136" t="s">
        <v>888</v>
      </c>
      <c r="B172" s="3" t="s">
        <v>2212</v>
      </c>
    </row>
    <row r="173" spans="1:2" ht="15">
      <c r="A173" s="136" t="s">
        <v>889</v>
      </c>
      <c r="B173" s="3" t="s">
        <v>2213</v>
      </c>
    </row>
    <row r="174" spans="1:2" ht="15">
      <c r="A174" s="136" t="s">
        <v>890</v>
      </c>
      <c r="B174" s="3" t="s">
        <v>2214</v>
      </c>
    </row>
    <row r="175" spans="1:2" ht="15">
      <c r="A175" s="136" t="s">
        <v>891</v>
      </c>
      <c r="B175" s="3" t="s">
        <v>2215</v>
      </c>
    </row>
    <row r="176" spans="1:2" ht="15">
      <c r="A176" s="136" t="s">
        <v>892</v>
      </c>
      <c r="B176" s="3" t="s">
        <v>2216</v>
      </c>
    </row>
    <row r="177" spans="1:2" ht="15">
      <c r="A177" s="136" t="s">
        <v>893</v>
      </c>
      <c r="B177" s="3" t="s">
        <v>2217</v>
      </c>
    </row>
    <row r="178" spans="1:2" ht="15">
      <c r="A178" s="136" t="s">
        <v>894</v>
      </c>
      <c r="B178" s="3" t="s">
        <v>2218</v>
      </c>
    </row>
    <row r="179" spans="1:2" ht="15">
      <c r="A179" s="136" t="s">
        <v>895</v>
      </c>
      <c r="B179" s="3" t="s">
        <v>2219</v>
      </c>
    </row>
    <row r="180" spans="1:2" ht="15">
      <c r="A180" s="136" t="s">
        <v>896</v>
      </c>
      <c r="B180" s="3" t="s">
        <v>2220</v>
      </c>
    </row>
    <row r="181" spans="1:2" ht="15">
      <c r="A181" s="136" t="s">
        <v>897</v>
      </c>
      <c r="B181" s="3" t="s">
        <v>2221</v>
      </c>
    </row>
    <row r="182" spans="1:2" ht="15">
      <c r="A182" s="136" t="s">
        <v>898</v>
      </c>
      <c r="B182" s="3" t="s">
        <v>2222</v>
      </c>
    </row>
    <row r="183" spans="1:2" ht="15">
      <c r="A183" s="136" t="s">
        <v>1236</v>
      </c>
      <c r="B183" s="3" t="s">
        <v>2223</v>
      </c>
    </row>
    <row r="184" spans="1:2" ht="15">
      <c r="A184" s="136" t="s">
        <v>1237</v>
      </c>
      <c r="B184" s="3" t="s">
        <v>2224</v>
      </c>
    </row>
    <row r="185" spans="1:2" ht="15">
      <c r="A185" s="136" t="s">
        <v>1238</v>
      </c>
      <c r="B185" s="3" t="s">
        <v>2225</v>
      </c>
    </row>
    <row r="186" spans="1:2" ht="15">
      <c r="A186" s="136" t="s">
        <v>2306</v>
      </c>
      <c r="B186" s="3" t="s">
        <v>2226</v>
      </c>
    </row>
    <row r="187" spans="1:2" ht="15">
      <c r="A187" s="136" t="s">
        <v>2307</v>
      </c>
      <c r="B187" s="3" t="s">
        <v>2227</v>
      </c>
    </row>
    <row r="188" spans="1:2" ht="15">
      <c r="A188" s="136" t="s">
        <v>2308</v>
      </c>
      <c r="B188" s="3" t="s">
        <v>2228</v>
      </c>
    </row>
    <row r="189" spans="1:2" ht="15">
      <c r="A189" s="136" t="s">
        <v>2309</v>
      </c>
      <c r="B189" s="3" t="s">
        <v>2229</v>
      </c>
    </row>
    <row r="190" spans="1:2" ht="15">
      <c r="A190" s="136" t="s">
        <v>2310</v>
      </c>
      <c r="B190" s="3" t="s">
        <v>2230</v>
      </c>
    </row>
    <row r="191" spans="1:2" ht="15">
      <c r="A191" s="136" t="s">
        <v>2311</v>
      </c>
      <c r="B191" s="3" t="s">
        <v>2231</v>
      </c>
    </row>
    <row r="192" spans="1:2" ht="15">
      <c r="A192" s="136" t="s">
        <v>2312</v>
      </c>
      <c r="B192" s="3" t="s">
        <v>2232</v>
      </c>
    </row>
    <row r="193" spans="1:2" ht="15">
      <c r="A193" s="136" t="s">
        <v>2313</v>
      </c>
      <c r="B193" s="3" t="s">
        <v>2233</v>
      </c>
    </row>
    <row r="194" spans="1:2" ht="15">
      <c r="A194" s="136" t="s">
        <v>2314</v>
      </c>
      <c r="B194" s="3" t="s">
        <v>2234</v>
      </c>
    </row>
    <row r="195" spans="1:2" ht="15">
      <c r="A195" s="136" t="s">
        <v>2315</v>
      </c>
      <c r="B195" s="3" t="s">
        <v>2235</v>
      </c>
    </row>
    <row r="196" spans="1:2" ht="15">
      <c r="A196" s="136" t="s">
        <v>2316</v>
      </c>
      <c r="B196" s="3" t="s">
        <v>2236</v>
      </c>
    </row>
    <row r="197" spans="1:2" ht="15">
      <c r="A197" s="136" t="s">
        <v>2317</v>
      </c>
      <c r="B197" s="3" t="s">
        <v>2237</v>
      </c>
    </row>
    <row r="198" spans="1:2" ht="15">
      <c r="A198" s="136" t="s">
        <v>2318</v>
      </c>
      <c r="B198" s="3" t="s">
        <v>2238</v>
      </c>
    </row>
    <row r="199" spans="1:2" ht="15">
      <c r="A199" s="136" t="s">
        <v>2319</v>
      </c>
      <c r="B199" s="3" t="s">
        <v>2239</v>
      </c>
    </row>
    <row r="200" spans="1:2" ht="15">
      <c r="A200" s="136" t="s">
        <v>2320</v>
      </c>
      <c r="B200" s="3" t="s">
        <v>2252</v>
      </c>
    </row>
    <row r="201" spans="1:2" ht="15">
      <c r="A201" s="136" t="s">
        <v>2321</v>
      </c>
      <c r="B201" s="3" t="s">
        <v>2255</v>
      </c>
    </row>
    <row r="202" spans="1:2" ht="15">
      <c r="A202" s="136" t="s">
        <v>2322</v>
      </c>
      <c r="B202" s="3" t="s">
        <v>2253</v>
      </c>
    </row>
    <row r="203" spans="1:2" ht="15">
      <c r="A203" s="136" t="s">
        <v>2323</v>
      </c>
      <c r="B203" s="3" t="s">
        <v>2254</v>
      </c>
    </row>
    <row r="204" spans="1:2" ht="15">
      <c r="A204" s="136" t="s">
        <v>2324</v>
      </c>
      <c r="B204" s="3" t="s">
        <v>2251</v>
      </c>
    </row>
  </sheetData>
  <hyperlinks>
    <hyperlink ref="B5" location="Start2" display="Tabla 1. Cuotas vigentes a partir del 1ro de enero de 2022, Ley del IEPS" xr:uid="{0CDF7050-330D-438E-BCDD-0DDFAC2D749D}"/>
    <hyperlink ref="B6" location="Start3" display="Tabla 2. Cuotas aplicadas con estímulo del 8 de enero al 4 de marzo, artículo 2º fracción I inciso D de la LIEPS, pesos por litro" xr:uid="{4E5764DF-5460-46B6-82C8-E75C5CCDB320}"/>
    <hyperlink ref="B7" location="Start4" display="Tabla 3. Cuotas aplicadas con estímulo del 5 de marzo al 29 de abril del artículo 2º fracción I inciso D de la LIEPS y estímulos adicionales, pesos por litro" xr:uid="{B189E225-0003-4BF0-9924-E684F84B0DA2}"/>
    <hyperlink ref="B8" location="Start5" display="Tabla 4. Cuotas aplicadas con estímulo del 30 de abril al 3 de junio del artículo 2º fracción I inciso D de la LIEPS y estímulos adicionales, pesos por litro" xr:uid="{F21F95D1-F3B3-47B8-8C96-73AD7ED9FB5F}"/>
    <hyperlink ref="B9" location="Start6" display="Tabla 5. Ingresos tributarios del Gobierno Federal, primer cuatrimestre de 2020, 2021 y 2022" xr:uid="{E0FECDE2-8E7D-4F9C-AD33-912BED34B93E}"/>
    <hyperlink ref="B10" location="Start7" display="Tabla 6. Ingresos tributarios del Gobierno Federal del IEPS en gasolinas y diésel, primer cuatrimestre de 2021 y 2022" xr:uid="{2FAEE5F2-D549-4677-BF8E-80669192CAB6}"/>
    <hyperlink ref="B11" location="Start8" display="Tabla 7. Fondos que integran el Ramo 28 y Ramo 33 de participaciones y aportaciones a entidades federativas y municipios y relación con la Recaudación Federal Participable" xr:uid="{EEF0FE65-8504-4D70-B5E3-A149F7950E4B}"/>
    <hyperlink ref="B12" location="Start9" display="Tabla 8. Distribución porcentual de cada fondo por entidad federativa 2021" xr:uid="{F7A55980-31E4-45FC-A57A-DE87F6D80235}"/>
    <hyperlink ref="B13" location="Start10" display="Tabla 9. Afectaciones por los estímulos por fondo en el primer cuatrimestre de 2022, por entidad federativa, millones de pesos nominales" xr:uid="{52996E33-77B9-47B8-996C-18BAAB74C7C1}"/>
    <hyperlink ref="B14" location="Start11" display="Tabla 10. Inflación por producto genérico del PACIC durante la primera quincena de mayo de 2022" xr:uid="{B5713044-44E9-4FA1-A742-C4B1E5672A7E}"/>
    <hyperlink ref="B15" location="Start12" display="Tabla 11. Precios promedio por producto genérico, Jalisco y Nacional durante abril de 2022" xr:uid="{527B6536-9171-458F-807D-46AF92C004D0}"/>
    <hyperlink ref="B16" location="Start13" display="Tabla 12. Precios promedio por producto genérico, Guadalajara, Tepatitlán y Nacional durante abril de 2022" xr:uid="{E3B93A76-CEEF-453A-8AC7-EE54691BA51B}"/>
    <hyperlink ref="B17" location="Start14" display="Tabla 13. Composición de la población ocupada en Jalisco, 2022 T1" xr:uid="{CE25E977-73BE-4E1F-B521-4C44828AC5A4}"/>
    <hyperlink ref="B18" location="Start15" display="Tabla 14. Variación trimestral de la PEA por posición en la ocupación durante el 2022 T1" xr:uid="{0BD0D96F-E4E9-4EB4-B9E1-7312DDC54133}"/>
    <hyperlink ref="B19" location="Start16" display="Tabla 15. Población de 15 años y más, condición de la actividad y disponibilidad, cuarto trimestre de 2021 y primer trimestre de 2022" xr:uid="{B4B3669A-7CCA-4D74-A556-43650A9AD68B}"/>
    <hyperlink ref="B20" location="Start17" display="Tabla 16. Variación trimestral de la PEA por posición en la ocupación por sexo, cuarto trimestre de 2021 y primer trimestre de 2022" xr:uid="{91CBBFBD-974F-4744-8219-A07B0F0C7702}"/>
    <hyperlink ref="B21" location="Start18" display="Tabla 17. Inversión Extranjera Directa en Jalisco por sector de actividad económica, enero-marzo de 2021 y 2022 con cifras preliminares, millones de dólares" xr:uid="{03C885C8-64C1-45A0-9C72-551D8ED0DF05}"/>
    <hyperlink ref="B22" location="Start19" display="Tabla 18. Precio de venta de viviendas y oferta por municipio, enero 2022" xr:uid="{34748856-A067-4893-AD93-8CE415764454}"/>
    <hyperlink ref="B23" location="Start20" display="Tabla 19. Colonias con información de venta de viviendas por municipio, enero 2022" xr:uid="{6106B0DF-CA01-428B-9D35-9ECF4E566296}"/>
    <hyperlink ref="B24" location="Start21" display="Tabla 20. Distribución de las colonias por rangos de precio de venta promedio, enero 2022" xr:uid="{A270A196-9933-4B1E-AE19-3B1F5BE5813A}"/>
    <hyperlink ref="B25" location="Start22" display="Tabla 21. Listado de las 20 colonias con los precios de venta más altos, enero 2022" xr:uid="{397A01A4-51E3-488C-8B89-2FC67366B9C0}"/>
    <hyperlink ref="B26" location="Start23" display="Tabla 22. Listado de las 20 colonias con los precios de venta más bajos, enero 2022" xr:uid="{87BE815B-125F-4B00-ABC6-C37C3AD54D89}"/>
    <hyperlink ref="B27" location="Start24" display="Tabla 23. Renta mensual de viviendas por municipio, enero 2022" xr:uid="{AD09DE7D-9A8B-4EB5-B05E-120C0A0748B6}"/>
    <hyperlink ref="B28" location="Start25" display="Tabla 24. Colonias con información de renta de viviendas por municipio, enero 2022" xr:uid="{62DEC619-8E31-49E1-A793-7CB379C3F661}"/>
    <hyperlink ref="B29" location="Start26" display="Tabla 25. Distribución de colonias por rangos de precio de renta promedio, enero 2022" xr:uid="{6F68564B-C491-47AD-980C-206B91053280}"/>
    <hyperlink ref="B30" location="Start27" display="Tabla 26. Listado de las 20 colonias con los precios de renta más altos, enero 2022" xr:uid="{3EB82EA2-A858-4FCE-ACA8-9BB91AD8419A}"/>
    <hyperlink ref="B31" location="Start28" display="Tabla 27. Listado de las 20 colonias con los precios de renta más bajos, enero 2022" xr:uid="{BBBBF2C1-B0E6-4027-9B01-58FC5A6843CB}"/>
    <hyperlink ref="B32" location="Start29" display="Tabla 28. Indicador de Confianza del Consumidor Jalisciense, nivel del indicador y subíndices a abril de 2022" xr:uid="{8F0F3214-2590-422E-86DF-E9F4C435CC23}"/>
    <hyperlink ref="B33" location="Start30" display="Tabla 29. Top 10, municipios de Jalisco con más empleo turístico, abril 2022" xr:uid="{8E9DD9D4-13E6-4DE2-80BA-60591D2E3562}"/>
    <hyperlink ref="B34" location="Start31" display="Tabla 30. Top 10, municipios de Jalisco con mayor proporción de empleo turístico, abril 2022" xr:uid="{B5533FAB-6905-40D9-B632-F4995802447B}"/>
    <hyperlink ref="B35" location="Start32" display="Tabla 31. Empleo formal del sector turístico por entidad federativa, abril 2022" xr:uid="{CE4320A2-5EEE-4BC6-A784-5F7F3EF474A3}"/>
    <hyperlink ref="B36" location="Start33" display="Tabla 32. Empleos en Jalisco por sector de actividad económica, abril 2022 vs marzo 2021" xr:uid="{F3BA9A13-1DD3-49E7-A864-0D89F8E49BE1}"/>
    <hyperlink ref="B37" location="Start34" display="Tabla 33. Empleos en Jalisco por sector de actividad económica, acumulado abril 2022 vs cierre 2021" xr:uid="{6C9026DD-8DDD-46A4-8D56-822DE2F9C2FD}"/>
    <hyperlink ref="B38" location="Start35" display="Tabla 34. Empleos en Jalisco por sector de actividad económica, anual abril 2021 y abril 2022" xr:uid="{D8A84149-0FB9-4EA4-BFF1-2244DC0D4272}"/>
    <hyperlink ref="B39" location="Start36" display="Tabla 35. Trabajadores asegurados en el IMSS en Jalisco por sector de actividad económica y sexo, marzo y abril 2022" xr:uid="{B80AF2AF-FD07-485B-8C2B-131675A7FE86}"/>
    <hyperlink ref="B40" location="Start37" display="Tabla 36. Empleos en Jalisco por grupos de edad, marzo y abril 2022" xr:uid="{8FEC194E-0C48-4AC0-B622-37E632BBAC45}"/>
    <hyperlink ref="B41" location="Start38" display="Tabla 37. Patrones registrados en el IMSS en Jalisco por división económica, abril 2022 vs marzo 2022" xr:uid="{7D5FCC85-0524-4896-BB0B-834A55ADEE38}"/>
    <hyperlink ref="B42" location="Start39" display="Tabla 38. Patrones registrados en el IMSS en Jalisco por división económica, abril 2022 vs diciembre 2021" xr:uid="{069E8AEB-F005-48F5-87BC-468035AED957}"/>
    <hyperlink ref="B43" location="Start40" display="Tabla 39. Patrones registrados en el IMSS en Jalisco por división económica, abril 2022 vs abril 2021" xr:uid="{73B179B3-9EA9-44CF-998B-2301D07FB341}"/>
    <hyperlink ref="B44" location="Start41" display="Tabla 40. Patrones registrados en el IMSS en Jalisco por tamaño, abril 2022 vs marzo de 2022" xr:uid="{74966A9F-F087-4D23-9E70-38B0D4CD7855}"/>
    <hyperlink ref="B45" location="Start42" display="Tabla 41. Patrones registrados en el IMSS en Jalisco por tamaño, abril 2022 vs abril 2021" xr:uid="{E317064F-EF86-476E-85CA-AE868ABF3B92}"/>
    <hyperlink ref="B46" location="Start43" display="Tabla 42. Participación porcentual y variación anual del valor de la producción de principales subsectores manufactureros en Jalisco en términos reales, acumulado de los últimos 12 meses, marzo 2022" xr:uid="{98B2F8D7-C07B-4CDA-BDFE-A0043C4BB32D}"/>
    <hyperlink ref="B47" location="Start44" display="Tabla 43. Participación porcentual y variación anual del personal ocupado en principales subsectores manufactureros en Jalisco, marzo 2022" xr:uid="{32E8DAD8-86E8-4F5E-8AAD-13DB8BA8F8A2}"/>
    <hyperlink ref="B48" location="Start45" display="Tabla 44. Indicadores de empresas comerciales de Jalisco, variación porcentual anual, últimos doce meses" xr:uid="{22FF43DC-4DB3-434B-8732-5DE1410791A6}"/>
    <hyperlink ref="B49" location="Start46" display="Tabla 45. Número de cabezas sacrificadas. Nacional y Jalisco, anual 2020-2021, marzo 2022" xr:uid="{3850D73D-E7E9-4C9E-A509-4E79C384B643}"/>
    <hyperlink ref="B50" location="Start47" display="Tabla 46. Producción de carne en canal. Nacional y Jalisco, anual 2020-2021, marzo 2022, toneladas" xr:uid="{F49358F0-8DB3-48D9-ACEB-A39F8D947390}"/>
    <hyperlink ref="B51" location="Start48" display="Tabla 47. Valor de producción de carne en canal, nacional y Jalisco, anual 2020-2021, primer trimestre 2022, miles de pesos" xr:uid="{9F61EECF-518F-4AEC-BAFA-4EFBE4B2991F}"/>
    <hyperlink ref="B52" location="Start49" display="Tabla 48. Distribución del total de empleos de municipios, abril de 2022" xr:uid="{9992A39E-C710-4516-B3FE-2E327FC1371B}"/>
    <hyperlink ref="B53" location="Start50" display="Figura 1. Ingresos por remesas, millones de dólares. T1 2003 – T1 2022" xr:uid="{3BE8D1C4-0F34-438E-B54F-F11322A85C38}"/>
    <hyperlink ref="B54" location="Start51" display="Figura 2. Porcentaje de los ingresos por remesas por entidad federativa respecto al total nacional, 2022 T1" xr:uid="{74B75499-1328-4B22-9D71-CBD1A9A67CB0}"/>
    <hyperlink ref="B55" location="Start52" display="Figura 3. Variación porcentual anual de los ingresos por remesas por entidad federativa, 2022 T1" xr:uid="{FD2B9385-B651-4C41-AB42-C129A536F562}"/>
    <hyperlink ref="B56" location="Start53" display="Figura 4-5. Porcentaje de participación y variación anual de los ingresos por remesas por municipio con respecto al total estatal, primer trimestre de 2022" xr:uid="{707087A4-543B-49EF-864E-0E3A62DEFA19}"/>
    <hyperlink ref="B57" location="Start54" display="Figura 6. Variación porcentual anual de los precios de las viviendas en las principales zonas metropolitanas, primer trimestre de 2013 al primer trimestre de 2022" xr:uid="{3260CFFB-780C-4A3D-BE13-7975FF9DD674}"/>
    <hyperlink ref="B58" location="Start55" display="Figura 7. Comparativo estatal de la variación anual del Índice de Precios de la Vivienda de la Sociedad Hipotecaria Federal, primer trimestre de 2022" xr:uid="{6ED27D09-B663-49DB-B5D4-10EAA42A2259}"/>
    <hyperlink ref="B59" location="Start56" display="Figura 8-9. Comparativo municipal de la variación anual del Índice de Precios de la Vivienda de la Sociedad Hipotecaria Federal, primer trimestre de 2022" xr:uid="{69ADE538-06DB-4CD9-963B-26C9A19CF30F}"/>
    <hyperlink ref="B60" location="Start57" display="Figura 10. Tasa de desocupación trimestral de Jalisco y Nacional, 2005 T1 – 2022 T1" xr:uid="{228869FF-2836-4270-9BF6-B7F9FF8516A3}"/>
    <hyperlink ref="B61" location="Start58" display="Figura 11. Tasa de desocupación por entidad federativa, 2022 T1" xr:uid="{E3545445-D9AF-4204-96A3-46F4F58D9FF1}"/>
    <hyperlink ref="B62" location="Start59" display="Figura 12. Tasa de informalidad laboral por entidad federativa, 2022 T1" xr:uid="{5F0BC16A-D82A-4F7C-9AF0-CDCAD7B19553}"/>
    <hyperlink ref="B63" location="Start60" display="Figura 13. Composición de la población de 15 años y más de Jalisco, miles de personas y porcentaje, 2022 T1" xr:uid="{23496112-32A9-462E-B38A-328BCEDB50E6}"/>
    <hyperlink ref="B64" location="Start61" display="Figura 14. Inversión Extranjera Directa, primer trimestre de 2019, 2020, 2021 y 2022 en Jalisco, con cifras preliminares, millones de dólares" xr:uid="{C2F8283D-3000-4188-A11B-F3AC46975D3F}"/>
    <hyperlink ref="B65" location="Start62" display="Figura 15. Inversión Extranjera Directa por tipo, primer trimestre de 2019, 2020, 2021 y 2022 en Jalisco, con cifras preliminares, millones de dólares" xr:uid="{0B7EBE1E-DD59-4809-B965-908925F9C9A9}"/>
    <hyperlink ref="B66" location="Start63" display="Figura 16-17. Inversión Extranjera Directa por entidad federativa, primer trimestre, 2021-2022, con cifras preliminares, millones de dólares" xr:uid="{7FBD7E7B-C23A-44AA-B307-0EAECD32FC28}"/>
    <hyperlink ref="B67" location="Start64" display="Figura 18. Inversión Extranjera Directa en Jalisco por país, enero-marzo de 2022 con cifras preliminares, millones de dólares" xr:uid="{6B688F07-8940-4CD1-A44E-082B3E092151}"/>
    <hyperlink ref="B68" location="Start65" display="Figura 19. Porcentaje de la población con ingreso laboral inferior al costo de la canasta alimentaria, primer trimestre de 2005 al primer trimestre de 2022" xr:uid="{5610DD65-CB7F-4980-A323-57AB1488C05A}"/>
    <hyperlink ref="B69" location="Start66" display="Figura 20. Porcentaje de la población con ingreso laboral inferior al costo de la canasta alimentaria por entidad federativa, primer trimestre de 2022" xr:uid="{89410A0A-C754-4D1A-BA8B-3F5FCA6547D0}"/>
    <hyperlink ref="B70" location="Start67" display="Figura 21. Variación trimestral del porcentaje de la población en pobreza laboral por entidad federativa, primer trimestre de 2022, puntos porcentuales" xr:uid="{B8D77561-26B3-4EB7-8A5B-B575444F09F6}"/>
    <hyperlink ref="B71" location="Start68" display="Figura 22. Ingreso laboral per cápita, primer trimestre de 2022, precios corrientes" xr:uid="{9DF47948-D538-4DF7-85B8-2F9EAE1E714B}"/>
    <hyperlink ref="B72" location="Start69" display="Figura 23. Variación anual del Ingreso laboral per cápita en términos reales, primer trimestre de 2022" xr:uid="{9069D042-FE2C-4D82-B2AF-3E854C5A849C}"/>
    <hyperlink ref="B73" location="Start70" display="Figura 24. Mapa de los precios promedio de venta de vivienda por colonia, enero 2022" xr:uid="{2127CE5B-5B7B-4353-A102-E97042BE2D0A}"/>
    <hyperlink ref="B74" location="Start71" display="Figura 25. Mapa de precios promedio de renta de vivienda por colonia, enero 2022" xr:uid="{49835BF7-D7EE-4AB6-97DF-5DE73BC7C175}"/>
    <hyperlink ref="B75" location="Start72" display="Figura 26. Indicador de Confianza del Consumidor Jalisciense, marzo-2020 a abril-2022" xr:uid="{5BC63DB2-1998-4701-82A8-1D0320CA05BD}"/>
    <hyperlink ref="B76" location="Start73" display="Figura 27. Porcentaje de cuentas Infonavit en cartera vencida en Jalisco y a nivel nacional, enero 2018 – marzo 2022" xr:uid="{8E005922-1AB0-45AE-8DEF-F254783B20E8}"/>
    <hyperlink ref="B77" location="Start74" display="Figura 28. Porcentaje de cuentas en cartera vencida de Infonavit por entidad federativa, marzo 2022" xr:uid="{17330ED2-04F9-408B-9CBC-97E65AAF3C5D}"/>
    <hyperlink ref="B78" location="Start75" display="Figura 29. Porcentaje de saldos en cartera vencida y prórroga, Jalisco y Nacional, enero 2018 – marzo 2022" xr:uid="{09150BC7-6DC8-4DA4-B209-DF7290868CB9}"/>
    <hyperlink ref="B79" location="Start76" display="Figura 30. Porcentaje del saldo en cartera vencida de Infonavit por entidad federativa, marzo 2022" xr:uid="{B5FDC85D-9B3F-4F5F-B527-D9D226A0AA38}"/>
    <hyperlink ref="B80" location="Start77" display="Figura 31. Financiamientos otorgados para vivienda nueva y usada en Jalisco, marzo 2013 – marzo 2022" xr:uid="{FDDC06C7-7AE9-4707-AF8A-BA24B8D30282}"/>
    <hyperlink ref="B81" location="Start78" display="Figura 32. Variación anual de los financiamientos otorgados, marzo 2021 – marzo 2022" xr:uid="{FC496E63-9F10-4741-94B4-24FEFDEE1FAF}"/>
    <hyperlink ref="B82" location="Start79" display="Figura 33. Distribución de financiamientos otorgados para viviendas en Jalisco en el mes de marzo de 2022, por modalidad" xr:uid="{81070624-6C34-4570-AF79-0AA01A192C07}"/>
    <hyperlink ref="B83" location="Start80" display="Figura 34. Financiamientos otorgados por organismo y valor de la vivienda, marzo 2022" xr:uid="{FE9E3FB6-A55A-4C34-8973-7C7CB2D33430}"/>
    <hyperlink ref="B84" location="Start81" display="Figura 35. Inflación mensual a tasa anual, enero 2013 - abril 2022" xr:uid="{C2244EA6-9B7D-45AC-8DAD-6408E2DA657D}"/>
    <hyperlink ref="B85" location="Start82" display="Figura 36. Inflación anual por ciudades, abril 2022" xr:uid="{1DC28465-F8DB-47B9-AFA7-ED42493C0194}"/>
    <hyperlink ref="B86" location="Start83" display="Figura 37. Inflación mensual a tasa anual por entidad federativa, abril 2022" xr:uid="{83D0722A-87A1-4689-B6B9-305FE7CE630E}"/>
    <hyperlink ref="B87" location="Start84" display="Figura 38. Variación anual del índice de precios por objeto de gasto en Jalisco, diciembre 2021 - abril 2022" xr:uid="{A3929C7A-350E-4D58-BAA4-CADC027D7188}"/>
    <hyperlink ref="B88" location="Start85" display="Figura 39. Inflación anual del rubro de alimentos, bebidas y tabaco por entidad federativa, abril 2022" xr:uid="{EB073B6A-4BAF-45B8-9E56-04C9E66FE447}"/>
    <hyperlink ref="B89" location="Start86" display="Figura 40. Inflación anual del rubro de ropa, calzado y accesorios por entidad federativa, abril 2022" xr:uid="{F650CCB8-07CC-4D45-A9EE-34DA54229562}"/>
    <hyperlink ref="B90" location="Start87" display="Figura 41. Inflación anual del rubro de gasto en vivienda por entidad federativa, abril 2022" xr:uid="{B4DF2F05-1C19-48F8-8E94-925C7DB63EF7}"/>
    <hyperlink ref="B91" location="Start88" display="Figura 42. Inflación anual del rubro de muebles, aparatos y accesorios domésticos por entidad federativa, abril 2022" xr:uid="{8C99FBC0-5C7A-43C2-BCD1-530DC5B278EE}"/>
    <hyperlink ref="B92" location="Start89" display="Figura 43. Inflación anual del rubro de gasto en salud y cuidado personal por entidad federativa, abril 2022" xr:uid="{4E39A78D-1F2C-4CD8-A425-0F4DDB08606E}"/>
    <hyperlink ref="B93" location="Start90" display="Figura 44. Inflación anual del rubro de gasto en transporte por entidad federativa, abril 2022" xr:uid="{1E4717A9-77EB-40FC-A206-D38960501D35}"/>
    <hyperlink ref="B94" location="Start91" display="Figura 45. Inflación anual del rubro de educación y esparcimiento por entidad federativa, abril 2022" xr:uid="{05459D5B-4BA9-49F8-B617-5834F307539F}"/>
    <hyperlink ref="B95" location="Start92" display="Figura 46. Inflación anual del rubro de otros servicios por entidad federativa, abril 2022" xr:uid="{B92D42BA-66BF-47EA-A804-A7F2A9F201DB}"/>
    <hyperlink ref="B96" location="Start93" display="Figura 47. Precio promedio mensual de la gasolina regular, premium y diésel en Jalisco, marzo- abril 2022, pesos constantes" xr:uid="{CE412E34-17DE-44F9-80CF-BA13A4D466EE}"/>
    <hyperlink ref="B97" location="Start94" display="Figura 48-49. Precio promedio mensual de la gasolina regular en Jalisco y México, enero 2017 - abril 2022, a pesos constantes y corrientes" xr:uid="{D85882C5-358F-436D-ABA7-82DB242C228D}"/>
    <hyperlink ref="B98" location="Start95" display="Figura 50-51. Precio promedio mensual de la gasolina premium Jalisco y México, enero 2017 a abril 2022, a pesos constantes y corrientes" xr:uid="{2B57ECE5-41DA-4656-8E0A-3420F9F6DAD4}"/>
    <hyperlink ref="B99" location="Start96" display="Figura 52-53. Precio promedio mensual de diésel en Jalisco y México, enero 2017 - abril 2022, a pesos constantes y corrientes" xr:uid="{C37EEE1C-ABB3-4422-8ABE-EE979A9012DF}"/>
    <hyperlink ref="B100" location="Start97" display="Figura 54. Precio promedio gasolina regular, premium, diésel, abril 2022" xr:uid="{7C0E8735-230A-40AD-8061-B16B0DA5D8A4}"/>
    <hyperlink ref="B101" location="Start98" display="Figura 55. Tasa de desocupación en Jalisco en abril, 2006-2022" xr:uid="{A52FEC2B-76DD-416C-8BE6-A4D0D9D14669}"/>
    <hyperlink ref="B102" location="Start99" display="Figura 56. Tasa de desocupación mensual por entidad federativa, abril 2022" xr:uid="{8AB8FE53-B16B-4756-B2DC-E6D27C2B5124}"/>
    <hyperlink ref="B103" location="Start100" display="Figura 57. Variación mensual en puntos porcentuales de la tasa de desocupación por entidad federativa, abril de 2022" xr:uid="{5DF3AC88-4FBC-4CEE-878B-2867CEA5D775}"/>
    <hyperlink ref="B104" location="Start101" display="Figura 58. Empleos formales totales en Jalisco, enero 2013 - abril 2022" xr:uid="{4DD22013-C033-4D24-9A94-3A161DD48DDB}"/>
    <hyperlink ref="B105" location="Start102" display="Figura 59. Empleos formales generados en abril en Jalisco, 2000-2022" xr:uid="{B4017105-F898-466A-AEB5-F512E6928391}"/>
    <hyperlink ref="B106" location="Start103" display="Figura 60. Empleos formales generados en Jalisco de enero de 2020 a abril de 2022" xr:uid="{36D43DCF-F98E-46D6-B790-8A424D029AB2}"/>
    <hyperlink ref="B107" location="Start104" display="Figura 61. Empleos formales generados en abril 2022 por entidad federativa" xr:uid="{58FDCB8B-92FE-4EE7-B76E-06676EA43D8A}"/>
    <hyperlink ref="B108" location="Start105" display="Figura 62. Variación porcentual mensual de empleos generados por entidad federativa, abril 2022" xr:uid="{F8DF638D-63EB-4209-B2B3-44C8F6655B7F}"/>
    <hyperlink ref="B109" location="Start106" display="Figura 63. Empleos nuevos en los últimos veintiún meses (agosto 2020-abril 2022) por entidad federativa" xr:uid="{6C04990F-6804-4822-B14C-474A7D3674A0}"/>
    <hyperlink ref="B110" location="Start107" display="Figura 64. Variación absoluta anual de empleo formal, abril 2022" xr:uid="{24432C33-DDAD-4DBD-9C5E-0F76584DE0EF}"/>
    <hyperlink ref="B111" location="Start108" display="Figura 65. Variación porcentual anual de empleo formal, abril 2022" xr:uid="{98F1B9B5-4226-46EE-83CD-359E6F39C74F}"/>
    <hyperlink ref="B112" location="Start109" display="Figura 66. Empleos nuevos formales en Jalisco, primer cuatrimestre 2000 - 2022" xr:uid="{D3B14577-DEE8-48E3-9225-610F6E62148E}"/>
    <hyperlink ref="B113" location="Start110" display="Figura 67. Empleos generados por entidad federativa, primer cuatrimestre 2022" xr:uid="{9CF7CEF6-DF00-439A-8476-D8D81BFC404A}"/>
    <hyperlink ref="B114" location="Start111" display="Figura 68. Variación porcentual por entidad federativa, primer cuatrimestre 2022" xr:uid="{F6B19A32-4C9E-48A4-BE3D-6D171F995F15}"/>
    <hyperlink ref="B115" location="Start112" display="Figura 69. Empleos formales temporales y permanentes por entidad federativa, abril 2022" xr:uid="{50D76384-6EDF-437B-ADCC-700CFA7348E0}"/>
    <hyperlink ref="B116" location="Start113" display="Figura 70-73. Los 20 municipios de Jalisco con mayor generación de empleo formal en abril de 2022" xr:uid="{DF02D88F-D8D0-4353-B7F2-FEF038719A03}"/>
    <hyperlink ref="B117" location="Start114" display="Figura 74. Empleo formal total en el IMSS del sector turístico de Jalisco, enero 2015 – abril 2022" xr:uid="{826FE6A9-94DE-45A3-86D2-6353253FFF07}"/>
    <hyperlink ref="B118" location="Start115" display="Figura 75. Empleo formal total en el IMSS del sector turístico de Jalisco, abril 2015 – abril 2022" xr:uid="{64E5F6BA-6F02-4DAB-B3AF-DBE8056A27B7}"/>
    <hyperlink ref="B119" location="Start116" display="Figura 76-77. Variación absoluta y porcentual mensual y anual del empleo en el sector turístico de Jalisco, enero 2016 – abril 2022" xr:uid="{B817A7F5-5BA9-432B-99BA-C3B77EA5B5D3}"/>
    <hyperlink ref="B120" location="Start117" display="Figura 78. Trabajadores asegurados en Jalisco por sector, cierre 2015-2021, abril 2022" xr:uid="{157BBBBC-3CDA-4A4F-8F4C-2DAE6A1F2D56}"/>
    <hyperlink ref="B121" location="Start118" display="Figura 79. Porcentaje de participación de trabajadores asegurados por división de actividad económica en Jalisco, abril 2022" xr:uid="{09CAAA16-179A-4473-8336-A1ED8F0DC914}"/>
    <hyperlink ref="B122" location="Start119" display="Figura 80. Serie histórica de trabajadores asegurados del sector agricultura, ganadería, silvicultura, pesca y caza de Jalisco, cierre 2013-2021, abril 2022" xr:uid="{5358F349-E09C-4DBF-B54F-5BB671337CCC}"/>
    <hyperlink ref="B123" location="Start120" display="Figura 81. Distribución porcentual de los trabajadores asegurados del sector agropecuario de Jalisco por subsector, abril 2022" xr:uid="{14F32FE2-FDF6-4D82-9285-432014ADDE90}"/>
    <hyperlink ref="B124" location="Start121" display="Figura 82. Serie histórica del empleo formal en el sector industria de la transformación de Jalisco, cierre 2013-2021, abril 2022" xr:uid="{DE625741-2386-414E-8F72-C34B25214FA7}"/>
    <hyperlink ref="B125" location="Start122" display="Figura 83. Distribución porcentual de los trabajadores asegurados del sector industria de la transformación de Jalisco por subsector, abril 2022" xr:uid="{40C2B657-8E80-4905-9A8E-BC0F521D4E45}"/>
    <hyperlink ref="B126" location="Start123" display="Figura 84. Serie histórica de los trabajadores asegurados en el IMSS del sector comercio de Jalisco, cierre 2013-2021, abril 2022" xr:uid="{29E0DCF9-A2A8-42CC-8653-9B41C43368A2}"/>
    <hyperlink ref="B127" location="Start124" display="Figura 85. Distribución porcentual de los trabajadores asegurados del sector comercio de Jalisco por subsector, abril 2022" xr:uid="{050977D1-B413-448C-ABBA-13DAA11A3189}"/>
    <hyperlink ref="B128" location="Start125" display="Figura 86. Serie histórica de los trabajadores asegurados al IMSS del sector servicios de Jalisco, cierre 2013-2021, abril 2022" xr:uid="{621A5AC5-FF55-4B4C-A8CD-D297BE866494}"/>
    <hyperlink ref="B129" location="Start126" display="Figura 87. Porcentaje de participación de los trabajadores asegurados del sector servicios, abril 2022" xr:uid="{9983F5DD-DA09-48C2-8600-52BA07AC20E7}"/>
    <hyperlink ref="B130" location="Start127" display="Figura 88. Distribución porcentual de trabajadores asegurados en el IMSS por sector de actividad económica, abril 2022 (hombres)" xr:uid="{7E8DB8D0-C575-4B55-8880-40EB7DBEDBF1}"/>
    <hyperlink ref="B131" location="Start128" display="Figura 89. Distribución porcentual de trabajadores asegurados en el IMSS por sector de actividad económica, abril 2022 (mujeres)" xr:uid="{D529877A-244A-4D6D-9FA8-95418F379B53}"/>
    <hyperlink ref="B132" location="Start129" display="Figura 90. Distribución porcentual de trabajadores asegurados en el IMSS grupo de edad, abril 2022" xr:uid="{43C24526-C36E-4A50-9FDF-6201CB085B60}"/>
    <hyperlink ref="B133" location="Start130" display="Figura 91-92. Salario diario base de cotización y variación porcentual anual, Jalisco y nacional, abril 2000-abril 2022, pesos constantes" xr:uid="{D62A9809-6354-4C3E-838D-60C00194C9CF}"/>
    <hyperlink ref="B134" location="Start131" display="Figura 93-94. Salario diario base de cotización por entidad federativa y variación porcentual mesual y anual, abril de 2022, pesos diarios" xr:uid="{3C21DA71-650C-4A81-9EDA-E99AA9F88B77}"/>
    <hyperlink ref="B135" location="Start132" display="Figura 95-96. Salario diario base de cotización, Jalisco y nacional por sexo y brecha, abril 2000-abril 2022, a pesos constantes" xr:uid="{2C77FC32-68CE-4F8E-8FC7-4C542ED32260}"/>
    <hyperlink ref="B136" location="Start133" display="Figura 97. Patrones registrados en el IMSS en Jalisco, enero 2013-abril 2022" xr:uid="{69ED9D2A-D22B-4273-ABFB-5D56D5E35E13}"/>
    <hyperlink ref="B137" location="Start134" display="Figura 98. Patrones registrados en el IMSS en Jalisco, 2013-abril 2022" xr:uid="{F8BE3E63-5B78-42D7-AD8E-C3325728B0E1}"/>
    <hyperlink ref="B138" location="Start135" display="Figura 99. Patrones de Jalisco registrados en el IMSS, por división económica, abril 2022" xr:uid="{9D470516-B647-468A-B8C0-2DC8F487A8B5}"/>
    <hyperlink ref="B139" location="Start136" display="Figura 100. Patrones nuevos registrados ante el IMSS, por delegación estatal, abril de 2022" xr:uid="{DCA1F978-FB08-4F5A-9E47-611152035F50}"/>
    <hyperlink ref="B140" location="Start137" display="Figura 101. Variación porcentual mensual de patrones nuevos registrados ante el IMSS, por delegación estatal, abril de 2022" xr:uid="{27875CCE-60AC-4118-B462-DBE256D37524}"/>
    <hyperlink ref="B141" location="Start138" display="Figura 102. Variación anual absoluta de patrones nuevos registrados ante el IMSS, por delegación estatal, abril 2022" xr:uid="{2B2A7FD1-372F-461A-8161-37D173C3A710}"/>
    <hyperlink ref="B142" location="Start139" display="Figura 103. Variación porcentual anual de patrones nuevos registrados ante el IMSS, por delegación estatal, abril 2022" xr:uid="{91DE68F5-4C83-4873-8C6E-682A3A736D30}"/>
    <hyperlink ref="B143" location="Start140" display="Figura 104. Patrones nuevos registrados ante el IMSS, por delegación estatal, primer cuatrimestre de 2022" xr:uid="{9F76B5B5-83A9-46FF-8B4E-982663C372FD}"/>
    <hyperlink ref="B144" location="Start141" display="Figura 105. Variación porcentual acumulada de patrones nuevos registrados ante el IMSS, por delegación estatal, primer cuatrimestre 2022" xr:uid="{576470D6-4AA9-4446-937E-A4E6DE9A619D}"/>
    <hyperlink ref="B145" location="Start142" display="Figura 106. Indicador Mensual de la Actividad Industrial de Jalisco. Variación porcentual anual y variación promedio anual con cifras originales, enero 2013-enero 2022" xr:uid="{8EF52C62-1A54-4C7F-A927-B69A723220C1}"/>
    <hyperlink ref="B146" location="Start143" display="Figura 107. Variación porcentual anual del IMAIEF por entidad federativa con cifras originales, enero 2022" xr:uid="{95CA92F1-686F-4153-B360-33438B0C0309}"/>
    <hyperlink ref="B147" location="Start144" display="Figura 108. Indicador Mensual de la Actividad Industrial de Jalisco. Serie desestacionalizada y de tendencia-ciclo, enero 2013-enero 2022" xr:uid="{23F32425-164B-46CE-A093-0D34D16A36B8}"/>
    <hyperlink ref="B148" location="Start145" display="Figura 109. Variación porcentual anual del IMAIEF por entidad federativa con cifras desestacionalizadas, enero 2022" xr:uid="{E27BEC7D-76A3-4A8E-B0DF-F7E4957AB4FE}"/>
    <hyperlink ref="B149" location="Start146" display="Figura 110. Variación porcentual mensual del IMAIEF por entidad federativa con cifras desestacionalizadas, enero 2022" xr:uid="{3DD5F4FB-85DD-4DB6-8B74-22521C47D0A2}"/>
    <hyperlink ref="B150" location="Start147" display="Figura 111. Variación porcentual con respecto al mismo periodo del año anterior del IMAIEF de actividades secundarias, industria de la construcción e industrias manufactureras de Jalisco con cifras originales, enero 2022 " xr:uid="{AF450C6F-0098-45BE-9481-602613A6E43D}"/>
    <hyperlink ref="B151" location="Start148" display="Figura 112. Indicador Mensual de la Industria de la Construcción de Jalisco, variación porcentual anual y variación promedio anual con cifras originales, enero 2013-enero 2022" xr:uid="{6EF7A4C0-3D69-438F-B798-ED89914AE6C9}"/>
    <hyperlink ref="B152" location="Start149" display="Figura 113. Variación porcentual anual del IMAIEF de la industria de la construcción por entidad federativa con cifras originales, enero 2022" xr:uid="{66CB34D6-C564-4405-8D19-ABDCBCF4E0E8}"/>
    <hyperlink ref="B153" location="Start150" display="Figura 114. Indicador Mensual de las Industrias Manufactureras de Jalisco, variación porcentual anual y variación promedio anual con cifras originales, enero 2013-enero 2022" xr:uid="{2BED454A-15F1-4661-8556-447CB3971005}"/>
    <hyperlink ref="B154" location="Start151" display="Figura 115. Variación porcentual anual del IMAIEF de las industrias manufactureras por entidad federativa con cifras originales, enero 2022" xr:uid="{72EAE895-2B21-445B-92BF-BE60A5EC2069}"/>
    <hyperlink ref="B155" location="Start152" display="Figura 116. Valor de la producción de la industria de la construcción en Jalisco, cifras mensuales en millones de pesos constantes, marzo 2006-marzo 2022" xr:uid="{84AE6977-8587-407A-B5B0-8A19D90BC20D}"/>
    <hyperlink ref="B156" location="Start153" display="Figura 117. Valor de la producción de la industria de la construcción en Jalisco, cifras mensuales en millones de pesos constantes, enero 2013-marzo 2022" xr:uid="{33AEEF9C-BD60-4FCF-BED5-3E6A6F2FC4E3}"/>
    <hyperlink ref="B157" location="Start154" display="Figura 118. Variación porcentual anual de la producción de los últimos doce meses de la industria de la construcción en Jalisco, enero 2013-marzo 2022" xr:uid="{CCB3F9F0-28AE-4C57-94BB-A8BFFB9570AD}"/>
    <hyperlink ref="B158" location="Start155" display="Figura 119. Distribución porcentual de la producción de la industria de la construcción por entidad federativa, marzo 2022" xr:uid="{A92ECC41-A280-454C-8B2A-95A713EEC856}"/>
    <hyperlink ref="B159" location="Start156" display="Figura 120. Variación porcentual anual de la producción de la industria de la construcción por entidad federativa, marzo 2022" xr:uid="{E923D4AF-BD1D-4BEA-B58F-2DCCBDBB60C8}"/>
    <hyperlink ref="B160" location="Start157" display="Figura 121. Variación porcentual mensual de la producción de la industria de la construcción por entidad federativa, marzo 2022" xr:uid="{6686E2B0-6710-42FB-9F0F-95E5A0736307}"/>
    <hyperlink ref="B161" location="Start158" display="Figura 122. Variación porcentual anual del personal ocupado de la industria manufacturera por entidad federativa, marzo 2022" xr:uid="{F8DA5DE1-356F-4200-BD84-8D9D558DB791}"/>
    <hyperlink ref="B162" location="Start159" display="Figura 123. Variación porcentual anual de las horas trabajadas por el personal ocupado total en la industria manufacturera por entidad federativa, marzo 2022" xr:uid="{96E7A540-C0B9-4AC6-A91F-E0B1EE238196}"/>
    <hyperlink ref="B163" location="Start160" display="Figura 124. Ingresos provenientes del mercado extranjero que obtuvieron los establecimientos manufactureros del programa IMMEX en Jalisco. Cifras mensuales en millones de pesos, enero 2013-marzo 2022" xr:uid="{5FF5B7BC-90EF-4C28-8C96-942F412479AF}"/>
    <hyperlink ref="B164" location="Start161" display="Figura 125. Ingresos provenientes del mercado extranjero que obtuvieron los establecimientos no manufactureros en el programa IMMEX en Jalisco. Cifras mensuales en millones de pesos, enero 2013-marzo 2022" xr:uid="{F8C9A703-4C86-4366-8315-551C56EB2959}"/>
    <hyperlink ref="B165" location="Start162" display="Figura 126. Ingresos provenientes del mercado extranjero que obtuvieron los establecimientos manufactureros y no manufactureros en el programa IMMEX en Jalisco.  Cifras acumuladas anuales en millones de pesos y su variación anual, enero 2013-marzo 2022" xr:uid="{D5CE3DCD-17ED-46C2-8CC2-149002DBC53F}"/>
    <hyperlink ref="B166" location="Start163" display="Figura 127. Número de establecimientos manufactureros y no manufactureros en el programa IMMEX en Jalisco, enero 2013-marzo 2022" xr:uid="{0D56EF80-D5EF-4A97-8385-AFC553F5F1E0}"/>
    <hyperlink ref="B167" location="Start164" display="Figura 128. Distribución porcentual de los establecimientos manufactureros y no manufactureros con programa IMMEX por entidad federativa, marzo 2022" xr:uid="{49148A8A-2AA5-4A91-93E9-02FE78F5CBA6}"/>
    <hyperlink ref="B168" location="Start165" display="Figura 129. Personal ocupado en establecimientos manufactureros y no manufactureros en el programa IMMEX en Jalisco, enero 2013-marzo 2022" xr:uid="{823E0BF2-63CD-4D7C-A343-BB2A537BFBC8}"/>
    <hyperlink ref="B169" location="Start166" display="Figura 130. Variación porcentual anual de personal ocupado en establecimientos manufactureros y no manufactureros en el programa IMMEX en Jalisco, enero 2013-marzo 2022" xr:uid="{88C8892C-1C5B-463C-AB2A-3A1899430A5A}"/>
    <hyperlink ref="B170" location="Start167" display="Figura 131. Distribución porcentual del personal ocupado de los establecimientos manufactureros y no manufactureros con programa IMMEX por entidad federativa, marzo 2022" xr:uid="{55E88933-DDC7-4458-AFA6-AD94F57E9011}"/>
    <hyperlink ref="B171" location="Start168" display="Figura 132. Índice de los Ingresos totales y variación mensual del comercio al por mayor, enero 2017 – marzo 2022" xr:uid="{DB466F40-9106-4451-A6E9-31178EB07EDE}"/>
    <hyperlink ref="B172" location="Start169" display="Figura 133. Variación porcentual anual de los ingresos por suministro de bienes y servicios de empresas de comercio al por mayor por entidad federativa, marzo de 2022" xr:uid="{907A191B-B638-4B4B-9E05-24AB60F69567}"/>
    <hyperlink ref="B173" location="Start170" display="Figura 134. Variación porcentual anual del personal ocupado de las empresas de comercio al por mayor, marzo de 2022" xr:uid="{1720ECA4-F849-400B-8631-E5F3FFC7F9BA}"/>
    <hyperlink ref="B174" location="Start171" display="Figura 135. Índice de los Ingresos totales y variación mensual del comercio al por menor, enero 2017 – marzo 2022" xr:uid="{D3D58EA5-A6BF-4555-BB34-BB2AEA395B2F}"/>
    <hyperlink ref="B175" location="Start172" display="Figura 136. Variación porcentual anual de los ingresos por suministro de bienes y servicios de empresas de comercio al por menor por entidad federativa, marzo de 2022" xr:uid="{E92514A5-7F01-42B9-A6C7-A897428BCA10}"/>
    <hyperlink ref="B176" location="Start173" display="Figura 137. Índice de los ingresos totales y variación anual, sector 51, enero 2014 – marzo 2022" xr:uid="{9FBEC203-765B-41DF-ABBD-0F7148832F5C}"/>
    <hyperlink ref="B177" location="Start174" display="Figura 138. Variación porcentual anual de los ingresos por suministro de bienes y servicios, sector 51 por entidad federativa, marzo de 2022" xr:uid="{EF7E8EF6-F88A-42C0-BABE-63E69D9FACAF}"/>
    <hyperlink ref="B178" location="Start175" display="Figura 139. Índice de personal ocupado y variación anual, sector 51, enero 2014 – marzo 2022" xr:uid="{AEAD8096-0A21-4BA5-ACDB-CBD83A7E90CE}"/>
    <hyperlink ref="B179" location="Start176" display="Figura 140. Variación porcentual anual del personal ocupado, sector 51 por entidad federativa, marzo de 2022" xr:uid="{08BB4D52-7658-4E01-9EFD-5F06C8DAE78B}"/>
    <hyperlink ref="B180" location="Start177" display="Figura 141. Índice de los ingresos totales y variación anual, sector 56, enero 2014 – marzo 2022" xr:uid="{D5189A3B-1644-4A64-8F30-DBFA462CCA32}"/>
    <hyperlink ref="B181" location="Start178" display="Figura 142. Variación porcentual anual de los ingresos por suministro de bienes y servicios, sector 56 por entidad federativa, marzo de 2022" xr:uid="{AF00CE82-EF8E-4CB4-840D-391A19986885}"/>
    <hyperlink ref="B182" location="Start179" display="Figura 143. Índice de personal ocupado y variación anual, sector 56, enero 2014 – marzo 2022" xr:uid="{5334F88B-A666-4860-8F91-2CFB4FA1A091}"/>
    <hyperlink ref="B183" location="Start180" display="Figura 144. Variación porcentual anual del personal ocupado, sector 56 por entidad federativa, marzo de 2022" xr:uid="{F86A1CFD-690B-4737-8F8E-FF514807667C}"/>
    <hyperlink ref="B184" location="Start181" display="Figura 145. Índice de los ingresos totales y variación anual, sector 72, enero 2014 – marzo 2022" xr:uid="{93DA0982-A55C-44BE-BC42-4190C4B0E11D}"/>
    <hyperlink ref="B185" location="Start182" display="Figura 146. Variación porcentual anual de los ingresos por suministro de bienes y servicios, sector 72 por entidad federativa, marzo de 2022" xr:uid="{67287C8A-2D42-4E39-81F7-02AB8AEC157C}"/>
    <hyperlink ref="B186" location="Start183" display="Figura 147. Índice de personal ocupado y variación anual, sector 72, enero 2014 – marzo 2022" xr:uid="{3003580B-DCBB-4ADD-A4A9-70613DCFA649}"/>
    <hyperlink ref="B187" location="Start184" display="Figura 148. Variación porcentual anual del personal ocupado, sector 72 por entidad federativa, marzo de 2022" xr:uid="{7C5BF9CB-115A-4B68-AD54-948BCB683615}"/>
    <hyperlink ref="B188" location="Start185" display="Figura 149. Unidades vendidas eléctricas e hibridas (conectables y no conectables) en Jalisco, mensual, enero 2017- febrero 2022" xr:uid="{58F5B94C-56FC-4237-BFD1-546BA5DB76B6}"/>
    <hyperlink ref="B189" location="Start186" display="Figura 150. Distribución porcentual de unidades vendidas de vehículos híbridos (conectables y no conectables) en Jalisco en febrero 2022" xr:uid="{7CDC17F6-E3C7-4E89-A6F6-7E0812885429}"/>
    <hyperlink ref="B190" location="Start187" display="Figura 151. Vehículos híbridos y eléctricos vendidos por entidad federativa, febrero 2022" xr:uid="{536730A9-59B8-42B2-9BFD-04F2CE066FCF}"/>
    <hyperlink ref="B191" location="Start188" display="Figura 152. Vehículos híbridos y eléctricos vendidos por cada millón de habitantes por entidad federativa, febrero 2022" xr:uid="{E606324E-C5D6-458B-979A-B9E0D2B8F2CB}"/>
    <hyperlink ref="B192" location="Start189" display="Figura 153. Número de cabezas sacrificadas en Jalisco en marzo 2008 – 2022" xr:uid="{A26EF76B-C0AC-4CBD-A016-5E888F749BAE}"/>
    <hyperlink ref="B193" location="Start190" display="Figura 154. Producción de carne en canal en Jalisco en marzo 2008 – 2022, toneladas" xr:uid="{BA1B86F0-106A-46B4-9AA7-6626CCF1B8D4}"/>
    <hyperlink ref="B194" location="Start191" display="Figura 155. Número de cabezas sacrificadas en Jalisco en el primer trimestre, 2008 – 2022" xr:uid="{72C68E74-20BF-45C8-ABD8-50B3745F10CF}"/>
    <hyperlink ref="B195" location="Start192" display="Figura 156. Producción de carne en canal en Jalisco en enero-marzo 2008-2022, toneladas" xr:uid="{ACA76886-A84B-48B8-A004-5BC8F19FB4F8}"/>
    <hyperlink ref="B196" location="Start193" display="Figura 157. Producción de carne en canal de ganado bovino por entidad federativa, marzo 2022, toneladas" xr:uid="{84FCC249-2919-4AE5-B5FA-E6402DBFF1AA}"/>
    <hyperlink ref="B197" location="Start194" display="Figura 158. Producción de carne en canal de ganado porcino por entidad federativa, marzo 2022, toneladas" xr:uid="{484EA511-684D-44AF-BD68-489559ED2B35}"/>
    <hyperlink ref="B198" location="Start195" display="Figura 159. Producción de carne en canal de ganado ovino por entidad federativa, marzo 2022, toneladas" xr:uid="{3FF5973F-DFEE-4813-8FEE-E15A7597CFDD}"/>
    <hyperlink ref="B199" location="Start196" display="Figura 160. Producción de carne en canal de ganado caprino por entidad federativa, marzo 2022, toneladas" xr:uid="{0A29E863-B870-4096-B82B-BE3BBA083D2F}"/>
    <hyperlink ref="B200" location="Start197" display="Figura 161 bovino. Variación porcentual anual de la producción de carne en canal, Jalisco, enero de 2020 a marzo 2022" xr:uid="{F5AE7670-E984-4E3D-9B78-51473B2096D1}"/>
    <hyperlink ref="B201" location="Start198" display="Figura 161 caprino. Variación porcentual anual de la producción de carne en canal, Jalisco, enero de 2020 a marzo 2023" xr:uid="{41EDC00D-F67B-4F59-A7B4-E726B11599F7}"/>
    <hyperlink ref="B202" location="Start199" display="Figura 161 porcino. Variación porcentual anual de la producción de carne en canal, Jalisco, enero de 2020 a marzo 2024" xr:uid="{F245F34C-A0E8-4B6F-AABC-9DE4F4E5272F}"/>
    <hyperlink ref="B203" location="Start200" display="Figura 161 ovino. Variación porcentual anual de la producción de carne en canal, Jalisco, enero de 2020 a marzo 2025" xr:uid="{B75417CB-1E8C-427F-B4C4-2B961B9B45B2}"/>
    <hyperlink ref="B204" location="Start201" display="Figura 162-173. Empleo por municipio Jalisco, abril 2022" xr:uid="{9FECA4B1-145C-46E5-99D3-BCB8BFE10D44}"/>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6"/>
  <dimension ref="A1:I42"/>
  <sheetViews>
    <sheetView workbookViewId="0"/>
  </sheetViews>
  <sheetFormatPr baseColWidth="10" defaultColWidth="11.42578125" defaultRowHeight="14.25"/>
  <cols>
    <col min="1" max="1" width="16.5703125" style="50" customWidth="1"/>
    <col min="2" max="2" width="14.42578125" style="50" customWidth="1"/>
    <col min="3" max="3" width="11.42578125" style="50"/>
    <col min="4" max="4" width="8.28515625" style="50" customWidth="1"/>
    <col min="5" max="5" width="13.42578125" style="50" customWidth="1"/>
    <col min="6" max="6" width="13.5703125" style="50" customWidth="1"/>
    <col min="7" max="7" width="21.140625" style="50" customWidth="1"/>
    <col min="8" max="8" width="12.7109375" style="50" customWidth="1"/>
    <col min="9" max="9" width="13.85546875" style="50" customWidth="1"/>
    <col min="10" max="16384" width="11.42578125" style="50"/>
  </cols>
  <sheetData>
    <row r="1" spans="1:9" ht="15">
      <c r="A1" s="43" t="s">
        <v>2064</v>
      </c>
      <c r="H1" s="90" t="s">
        <v>38</v>
      </c>
      <c r="I1" s="90"/>
    </row>
    <row r="2" spans="1:9">
      <c r="A2" s="343" t="s">
        <v>1341</v>
      </c>
    </row>
    <row r="6" spans="1:9">
      <c r="A6" s="50" t="s">
        <v>1340</v>
      </c>
    </row>
    <row r="7" spans="1:9">
      <c r="A7" s="50" t="s">
        <v>1341</v>
      </c>
    </row>
    <row r="8" spans="1:9" ht="15" thickBot="1"/>
    <row r="9" spans="1:9" ht="135.75" thickBot="1">
      <c r="A9" s="637"/>
      <c r="B9" s="638" t="s">
        <v>1307</v>
      </c>
      <c r="C9" s="638" t="s">
        <v>1310</v>
      </c>
      <c r="D9" s="638" t="s">
        <v>1312</v>
      </c>
      <c r="E9" s="638" t="s">
        <v>1321</v>
      </c>
      <c r="F9" s="638" t="s">
        <v>1332</v>
      </c>
      <c r="G9" s="638" t="s">
        <v>1334</v>
      </c>
      <c r="H9" s="638" t="s">
        <v>1336</v>
      </c>
      <c r="I9" s="638" t="s">
        <v>1338</v>
      </c>
    </row>
    <row r="10" spans="1:9" ht="15.75" thickBot="1">
      <c r="A10" s="640" t="s">
        <v>53</v>
      </c>
      <c r="B10" s="653">
        <v>1</v>
      </c>
      <c r="C10" s="653">
        <v>1</v>
      </c>
      <c r="D10" s="653">
        <v>1</v>
      </c>
      <c r="E10" s="653">
        <v>1</v>
      </c>
      <c r="F10" s="653">
        <v>1</v>
      </c>
      <c r="G10" s="653">
        <v>1</v>
      </c>
      <c r="H10" s="653">
        <v>1</v>
      </c>
      <c r="I10" s="653">
        <v>1</v>
      </c>
    </row>
    <row r="11" spans="1:9" ht="15" thickBot="1">
      <c r="A11" s="644" t="s">
        <v>3</v>
      </c>
      <c r="B11" s="654">
        <v>1.0999999999999999E-2</v>
      </c>
      <c r="C11" s="654">
        <v>0.02</v>
      </c>
      <c r="D11" s="654">
        <v>0</v>
      </c>
      <c r="E11" s="654">
        <v>0.01</v>
      </c>
      <c r="F11" s="654">
        <v>7.0000000000000001E-3</v>
      </c>
      <c r="G11" s="654">
        <v>1.0999999999999999E-2</v>
      </c>
      <c r="H11" s="654">
        <v>1.2E-2</v>
      </c>
      <c r="I11" s="654">
        <v>8.0000000000000002E-3</v>
      </c>
    </row>
    <row r="12" spans="1:9" ht="15" thickBot="1">
      <c r="A12" s="646" t="s">
        <v>4</v>
      </c>
      <c r="B12" s="655">
        <v>0.03</v>
      </c>
      <c r="C12" s="655">
        <v>1.9E-2</v>
      </c>
      <c r="D12" s="655">
        <v>4.2999999999999997E-2</v>
      </c>
      <c r="E12" s="655">
        <v>2.9000000000000001E-2</v>
      </c>
      <c r="F12" s="655">
        <v>6.0000000000000001E-3</v>
      </c>
      <c r="G12" s="655">
        <v>2.9000000000000001E-2</v>
      </c>
      <c r="H12" s="655">
        <v>2.3E-2</v>
      </c>
      <c r="I12" s="655">
        <v>2.8000000000000001E-2</v>
      </c>
    </row>
    <row r="13" spans="1:9" ht="15" thickBot="1">
      <c r="A13" s="644" t="s">
        <v>5</v>
      </c>
      <c r="B13" s="654">
        <v>6.0000000000000001E-3</v>
      </c>
      <c r="C13" s="654">
        <v>6.0000000000000001E-3</v>
      </c>
      <c r="D13" s="654">
        <v>0</v>
      </c>
      <c r="E13" s="654">
        <v>6.0000000000000001E-3</v>
      </c>
      <c r="F13" s="654">
        <v>3.0000000000000001E-3</v>
      </c>
      <c r="G13" s="654">
        <v>7.0000000000000001E-3</v>
      </c>
      <c r="H13" s="654">
        <v>8.0000000000000002E-3</v>
      </c>
      <c r="I13" s="654">
        <v>5.0000000000000001E-3</v>
      </c>
    </row>
    <row r="14" spans="1:9" ht="15" thickBot="1">
      <c r="A14" s="646" t="s">
        <v>6</v>
      </c>
      <c r="B14" s="655">
        <v>8.0000000000000002E-3</v>
      </c>
      <c r="C14" s="655">
        <v>1.0999999999999999E-2</v>
      </c>
      <c r="D14" s="655">
        <v>3.0000000000000001E-3</v>
      </c>
      <c r="E14" s="655">
        <v>6.0000000000000001E-3</v>
      </c>
      <c r="F14" s="655">
        <v>1.0999999999999999E-2</v>
      </c>
      <c r="G14" s="655">
        <v>8.0000000000000002E-3</v>
      </c>
      <c r="H14" s="655">
        <v>1.4999999999999999E-2</v>
      </c>
      <c r="I14" s="655">
        <v>5.0000000000000001E-3</v>
      </c>
    </row>
    <row r="15" spans="1:9" ht="15" thickBot="1">
      <c r="A15" s="644" t="s">
        <v>10</v>
      </c>
      <c r="B15" s="654">
        <v>2.4E-2</v>
      </c>
      <c r="C15" s="654">
        <v>1.9E-2</v>
      </c>
      <c r="D15" s="654">
        <v>2.8000000000000001E-2</v>
      </c>
      <c r="E15" s="654">
        <v>1.9E-2</v>
      </c>
      <c r="F15" s="654">
        <v>8.0000000000000002E-3</v>
      </c>
      <c r="G15" s="654">
        <v>2.4E-2</v>
      </c>
      <c r="H15" s="654">
        <v>2.1999999999999999E-2</v>
      </c>
      <c r="I15" s="654">
        <v>1.7000000000000001E-2</v>
      </c>
    </row>
    <row r="16" spans="1:9" ht="15" thickBot="1">
      <c r="A16" s="646" t="s">
        <v>11</v>
      </c>
      <c r="B16" s="655">
        <v>6.0000000000000001E-3</v>
      </c>
      <c r="C16" s="655">
        <v>0.01</v>
      </c>
      <c r="D16" s="655">
        <v>2.9000000000000001E-2</v>
      </c>
      <c r="E16" s="655">
        <v>5.0000000000000001E-3</v>
      </c>
      <c r="F16" s="655">
        <v>4.0000000000000001E-3</v>
      </c>
      <c r="G16" s="655">
        <v>6.0000000000000001E-3</v>
      </c>
      <c r="H16" s="655">
        <v>8.0000000000000002E-3</v>
      </c>
      <c r="I16" s="655">
        <v>6.0000000000000001E-3</v>
      </c>
    </row>
    <row r="17" spans="1:9" ht="15" thickBot="1">
      <c r="A17" s="644" t="s">
        <v>7</v>
      </c>
      <c r="B17" s="654">
        <v>4.2999999999999997E-2</v>
      </c>
      <c r="C17" s="654">
        <v>2.8000000000000001E-2</v>
      </c>
      <c r="D17" s="654">
        <v>1E-3</v>
      </c>
      <c r="E17" s="654">
        <v>3.3000000000000002E-2</v>
      </c>
      <c r="F17" s="654">
        <v>0.16700000000000001</v>
      </c>
      <c r="G17" s="654">
        <v>4.2999999999999997E-2</v>
      </c>
      <c r="H17" s="654">
        <v>7.1999999999999995E-2</v>
      </c>
      <c r="I17" s="654">
        <v>8.2000000000000003E-2</v>
      </c>
    </row>
    <row r="18" spans="1:9" ht="15" thickBot="1">
      <c r="A18" s="646" t="s">
        <v>8</v>
      </c>
      <c r="B18" s="655">
        <v>0.03</v>
      </c>
      <c r="C18" s="655">
        <v>2.9000000000000001E-2</v>
      </c>
      <c r="D18" s="655">
        <v>4.2999999999999997E-2</v>
      </c>
      <c r="E18" s="655">
        <v>4.1000000000000002E-2</v>
      </c>
      <c r="F18" s="655">
        <v>1.7999999999999999E-2</v>
      </c>
      <c r="G18" s="655">
        <v>0.03</v>
      </c>
      <c r="H18" s="655">
        <v>0.03</v>
      </c>
      <c r="I18" s="655">
        <v>2.9000000000000001E-2</v>
      </c>
    </row>
    <row r="19" spans="1:9" ht="15" thickBot="1">
      <c r="A19" s="644" t="s">
        <v>9</v>
      </c>
      <c r="B19" s="654">
        <v>0.104</v>
      </c>
      <c r="C19" s="654">
        <v>0.112</v>
      </c>
      <c r="D19" s="654">
        <v>0</v>
      </c>
      <c r="E19" s="654">
        <v>8.4000000000000005E-2</v>
      </c>
      <c r="F19" s="654">
        <v>1.4999999999999999E-2</v>
      </c>
      <c r="G19" s="654">
        <v>8.3000000000000004E-2</v>
      </c>
      <c r="H19" s="654">
        <v>3.3000000000000002E-2</v>
      </c>
      <c r="I19" s="654">
        <v>4.5999999999999999E-2</v>
      </c>
    </row>
    <row r="20" spans="1:9" ht="15" thickBot="1">
      <c r="A20" s="646" t="s">
        <v>12</v>
      </c>
      <c r="B20" s="655">
        <v>1.4E-2</v>
      </c>
      <c r="C20" s="655">
        <v>2.1000000000000001E-2</v>
      </c>
      <c r="D20" s="655">
        <v>0</v>
      </c>
      <c r="E20" s="655">
        <v>1.2E-2</v>
      </c>
      <c r="F20" s="655">
        <v>1.2999999999999999E-2</v>
      </c>
      <c r="G20" s="655">
        <v>1.4E-2</v>
      </c>
      <c r="H20" s="655">
        <v>1.7999999999999999E-2</v>
      </c>
      <c r="I20" s="655">
        <v>1.6E-2</v>
      </c>
    </row>
    <row r="21" spans="1:9" ht="15" thickBot="1">
      <c r="A21" s="644" t="s">
        <v>14</v>
      </c>
      <c r="B21" s="654">
        <v>4.3999999999999997E-2</v>
      </c>
      <c r="C21" s="654">
        <v>4.5999999999999999E-2</v>
      </c>
      <c r="D21" s="654">
        <v>0</v>
      </c>
      <c r="E21" s="654">
        <v>5.5E-2</v>
      </c>
      <c r="F21" s="654">
        <v>3.4000000000000002E-2</v>
      </c>
      <c r="G21" s="654">
        <v>4.7E-2</v>
      </c>
      <c r="H21" s="654">
        <v>4.4999999999999998E-2</v>
      </c>
      <c r="I21" s="654">
        <v>4.1000000000000002E-2</v>
      </c>
    </row>
    <row r="22" spans="1:9" ht="15" thickBot="1">
      <c r="A22" s="646" t="s">
        <v>15</v>
      </c>
      <c r="B22" s="655">
        <v>2.4E-2</v>
      </c>
      <c r="C22" s="655">
        <v>1.9E-2</v>
      </c>
      <c r="D22" s="655">
        <v>1E-3</v>
      </c>
      <c r="E22" s="655">
        <v>1.7000000000000001E-2</v>
      </c>
      <c r="F22" s="655">
        <v>8.7999999999999995E-2</v>
      </c>
      <c r="G22" s="655">
        <v>2.8000000000000001E-2</v>
      </c>
      <c r="H22" s="655">
        <v>4.1000000000000002E-2</v>
      </c>
      <c r="I22" s="655">
        <v>0.04</v>
      </c>
    </row>
    <row r="23" spans="1:9" ht="15" thickBot="1">
      <c r="A23" s="644" t="s">
        <v>16</v>
      </c>
      <c r="B23" s="654">
        <v>0.02</v>
      </c>
      <c r="C23" s="654">
        <v>3.6999999999999998E-2</v>
      </c>
      <c r="D23" s="654">
        <v>0</v>
      </c>
      <c r="E23" s="654">
        <v>1.4999999999999999E-2</v>
      </c>
      <c r="F23" s="654">
        <v>2.8000000000000001E-2</v>
      </c>
      <c r="G23" s="654">
        <v>2.4E-2</v>
      </c>
      <c r="H23" s="654">
        <v>2.9000000000000001E-2</v>
      </c>
      <c r="I23" s="654">
        <v>2.5000000000000001E-2</v>
      </c>
    </row>
    <row r="24" spans="1:9" ht="15.75" thickBot="1">
      <c r="A24" s="649" t="s">
        <v>0</v>
      </c>
      <c r="B24" s="656">
        <v>6.7000000000000004E-2</v>
      </c>
      <c r="C24" s="656">
        <v>5.8000000000000003E-2</v>
      </c>
      <c r="D24" s="656">
        <v>0</v>
      </c>
      <c r="E24" s="656">
        <v>5.3999999999999999E-2</v>
      </c>
      <c r="F24" s="656">
        <v>2.4E-2</v>
      </c>
      <c r="G24" s="656">
        <v>6.5000000000000002E-2</v>
      </c>
      <c r="H24" s="656">
        <v>4.7E-2</v>
      </c>
      <c r="I24" s="656">
        <v>5.7000000000000002E-2</v>
      </c>
    </row>
    <row r="25" spans="1:9" ht="15" thickBot="1">
      <c r="A25" s="644" t="s">
        <v>13</v>
      </c>
      <c r="B25" s="654">
        <v>0.14000000000000001</v>
      </c>
      <c r="C25" s="654">
        <v>0.10100000000000001</v>
      </c>
      <c r="D25" s="654">
        <v>0</v>
      </c>
      <c r="E25" s="654">
        <v>0.127</v>
      </c>
      <c r="F25" s="654">
        <v>6.9000000000000006E-2</v>
      </c>
      <c r="G25" s="654">
        <v>0.14000000000000001</v>
      </c>
      <c r="H25" s="654">
        <v>9.1999999999999998E-2</v>
      </c>
      <c r="I25" s="654">
        <v>0.154</v>
      </c>
    </row>
    <row r="26" spans="1:9" ht="15" thickBot="1">
      <c r="A26" s="646" t="s">
        <v>17</v>
      </c>
      <c r="B26" s="655">
        <v>3.3000000000000002E-2</v>
      </c>
      <c r="C26" s="655">
        <v>4.2999999999999997E-2</v>
      </c>
      <c r="D26" s="655">
        <v>5.6000000000000001E-2</v>
      </c>
      <c r="E26" s="655">
        <v>2.4E-2</v>
      </c>
      <c r="F26" s="655">
        <v>3.6999999999999998E-2</v>
      </c>
      <c r="G26" s="655">
        <v>3.6999999999999998E-2</v>
      </c>
      <c r="H26" s="655">
        <v>4.9000000000000002E-2</v>
      </c>
      <c r="I26" s="655">
        <v>4.1000000000000002E-2</v>
      </c>
    </row>
    <row r="27" spans="1:9" ht="15" thickBot="1">
      <c r="A27" s="644" t="s">
        <v>18</v>
      </c>
      <c r="B27" s="654">
        <v>1.4E-2</v>
      </c>
      <c r="C27" s="654">
        <v>1.7999999999999999E-2</v>
      </c>
      <c r="D27" s="654">
        <v>0</v>
      </c>
      <c r="E27" s="654">
        <v>1.0999999999999999E-2</v>
      </c>
      <c r="F27" s="654">
        <v>1.2E-2</v>
      </c>
      <c r="G27" s="654">
        <v>1.6E-2</v>
      </c>
      <c r="H27" s="654">
        <v>1.6E-2</v>
      </c>
      <c r="I27" s="654">
        <v>1.6E-2</v>
      </c>
    </row>
    <row r="28" spans="1:9" ht="15" thickBot="1">
      <c r="A28" s="646" t="s">
        <v>19</v>
      </c>
      <c r="B28" s="655">
        <v>8.9999999999999993E-3</v>
      </c>
      <c r="C28" s="655">
        <v>1.4999999999999999E-2</v>
      </c>
      <c r="D28" s="655">
        <v>0</v>
      </c>
      <c r="E28" s="655">
        <v>7.0000000000000001E-3</v>
      </c>
      <c r="F28" s="655">
        <v>1.0999999999999999E-2</v>
      </c>
      <c r="G28" s="655">
        <v>0.01</v>
      </c>
      <c r="H28" s="655">
        <v>1.7000000000000001E-2</v>
      </c>
      <c r="I28" s="655">
        <v>1.2E-2</v>
      </c>
    </row>
    <row r="29" spans="1:9" ht="15" thickBot="1">
      <c r="A29" s="644" t="s">
        <v>20</v>
      </c>
      <c r="B29" s="654">
        <v>4.9000000000000002E-2</v>
      </c>
      <c r="C29" s="654">
        <v>3.4000000000000002E-2</v>
      </c>
      <c r="D29" s="654">
        <v>1.4999999999999999E-2</v>
      </c>
      <c r="E29" s="654">
        <v>4.3999999999999997E-2</v>
      </c>
      <c r="F29" s="654">
        <v>1.0999999999999999E-2</v>
      </c>
      <c r="G29" s="654">
        <v>4.2000000000000003E-2</v>
      </c>
      <c r="H29" s="654">
        <v>2.7E-2</v>
      </c>
      <c r="I29" s="654">
        <v>2.9000000000000001E-2</v>
      </c>
    </row>
    <row r="30" spans="1:9" ht="15" thickBot="1">
      <c r="A30" s="646" t="s">
        <v>21</v>
      </c>
      <c r="B30" s="655">
        <v>2.5999999999999999E-2</v>
      </c>
      <c r="C30" s="655">
        <v>4.2999999999999997E-2</v>
      </c>
      <c r="D30" s="655">
        <v>0</v>
      </c>
      <c r="E30" s="655">
        <v>2.4E-2</v>
      </c>
      <c r="F30" s="655">
        <v>9.6000000000000002E-2</v>
      </c>
      <c r="G30" s="655">
        <v>3.2000000000000001E-2</v>
      </c>
      <c r="H30" s="655">
        <v>5.6000000000000001E-2</v>
      </c>
      <c r="I30" s="655">
        <v>4.2999999999999997E-2</v>
      </c>
    </row>
    <row r="31" spans="1:9" ht="15" thickBot="1">
      <c r="A31" s="644" t="s">
        <v>22</v>
      </c>
      <c r="B31" s="654">
        <v>4.4999999999999998E-2</v>
      </c>
      <c r="C31" s="654">
        <v>4.5999999999999999E-2</v>
      </c>
      <c r="D31" s="654">
        <v>0</v>
      </c>
      <c r="E31" s="654">
        <v>3.5999999999999997E-2</v>
      </c>
      <c r="F31" s="654">
        <v>7.0999999999999994E-2</v>
      </c>
      <c r="G31" s="654">
        <v>0.05</v>
      </c>
      <c r="H31" s="654">
        <v>5.5E-2</v>
      </c>
      <c r="I31" s="654">
        <v>5.6000000000000001E-2</v>
      </c>
    </row>
    <row r="32" spans="1:9" ht="15" thickBot="1">
      <c r="A32" s="646" t="s">
        <v>23</v>
      </c>
      <c r="B32" s="655">
        <v>1.7999999999999999E-2</v>
      </c>
      <c r="C32" s="655">
        <v>2.1000000000000001E-2</v>
      </c>
      <c r="D32" s="655">
        <v>0</v>
      </c>
      <c r="E32" s="655">
        <v>2.4E-2</v>
      </c>
      <c r="F32" s="655">
        <v>0.01</v>
      </c>
      <c r="G32" s="655">
        <v>1.7000000000000001E-2</v>
      </c>
      <c r="H32" s="655">
        <v>1.6E-2</v>
      </c>
      <c r="I32" s="655">
        <v>1.2E-2</v>
      </c>
    </row>
    <row r="33" spans="1:9" ht="15" thickBot="1">
      <c r="A33" s="644" t="s">
        <v>24</v>
      </c>
      <c r="B33" s="654">
        <v>1.2999999999999999E-2</v>
      </c>
      <c r="C33" s="654">
        <v>1.4E-2</v>
      </c>
      <c r="D33" s="654">
        <v>5.0000000000000001E-3</v>
      </c>
      <c r="E33" s="654">
        <v>1.4E-2</v>
      </c>
      <c r="F33" s="654">
        <v>1.0999999999999999E-2</v>
      </c>
      <c r="G33" s="654">
        <v>1.4E-2</v>
      </c>
      <c r="H33" s="654">
        <v>2.1000000000000001E-2</v>
      </c>
      <c r="I33" s="654">
        <v>8.9999999999999993E-3</v>
      </c>
    </row>
    <row r="34" spans="1:9" ht="15" thickBot="1">
      <c r="A34" s="646" t="s">
        <v>25</v>
      </c>
      <c r="B34" s="655">
        <v>0.02</v>
      </c>
      <c r="C34" s="655">
        <v>2.4E-2</v>
      </c>
      <c r="D34" s="655">
        <v>0</v>
      </c>
      <c r="E34" s="655">
        <v>2.3E-2</v>
      </c>
      <c r="F34" s="655">
        <v>2.9000000000000001E-2</v>
      </c>
      <c r="G34" s="655">
        <v>2.1999999999999999E-2</v>
      </c>
      <c r="H34" s="655">
        <v>2.1999999999999999E-2</v>
      </c>
      <c r="I34" s="655">
        <v>1.7999999999999999E-2</v>
      </c>
    </row>
    <row r="35" spans="1:9" ht="15" thickBot="1">
      <c r="A35" s="644" t="s">
        <v>26</v>
      </c>
      <c r="B35" s="654">
        <v>2.4E-2</v>
      </c>
      <c r="C35" s="654">
        <v>2.3E-2</v>
      </c>
      <c r="D35" s="654">
        <v>2E-3</v>
      </c>
      <c r="E35" s="654">
        <v>2.7E-2</v>
      </c>
      <c r="F35" s="654">
        <v>1.2999999999999999E-2</v>
      </c>
      <c r="G35" s="654">
        <v>2.4E-2</v>
      </c>
      <c r="H35" s="654">
        <v>2.7E-2</v>
      </c>
      <c r="I35" s="654">
        <v>2.4E-2</v>
      </c>
    </row>
    <row r="36" spans="1:9" ht="15" thickBot="1">
      <c r="A36" s="646" t="s">
        <v>27</v>
      </c>
      <c r="B36" s="655">
        <v>2.3E-2</v>
      </c>
      <c r="C36" s="655">
        <v>1.4999999999999999E-2</v>
      </c>
      <c r="D36" s="655">
        <v>5.0999999999999997E-2</v>
      </c>
      <c r="E36" s="655">
        <v>0.1</v>
      </c>
      <c r="F36" s="655">
        <v>8.9999999999999993E-3</v>
      </c>
      <c r="G36" s="655">
        <v>2.4E-2</v>
      </c>
      <c r="H36" s="655">
        <v>2.7E-2</v>
      </c>
      <c r="I36" s="655">
        <v>2.1000000000000001E-2</v>
      </c>
    </row>
    <row r="37" spans="1:9" ht="15" thickBot="1">
      <c r="A37" s="644" t="s">
        <v>28</v>
      </c>
      <c r="B37" s="654">
        <v>2.8000000000000001E-2</v>
      </c>
      <c r="C37" s="654">
        <v>2.3E-2</v>
      </c>
      <c r="D37" s="654">
        <v>0</v>
      </c>
      <c r="E37" s="654">
        <v>4.5999999999999999E-2</v>
      </c>
      <c r="F37" s="654">
        <v>2.3E-2</v>
      </c>
      <c r="G37" s="654">
        <v>1.9E-2</v>
      </c>
      <c r="H37" s="654">
        <v>3.2000000000000001E-2</v>
      </c>
      <c r="I37" s="654">
        <v>1.7999999999999999E-2</v>
      </c>
    </row>
    <row r="38" spans="1:9" ht="15" thickBot="1">
      <c r="A38" s="646" t="s">
        <v>29</v>
      </c>
      <c r="B38" s="655">
        <v>2.8000000000000001E-2</v>
      </c>
      <c r="C38" s="655">
        <v>2.7E-2</v>
      </c>
      <c r="D38" s="655">
        <v>0.66700000000000004</v>
      </c>
      <c r="E38" s="655">
        <v>2.1999999999999999E-2</v>
      </c>
      <c r="F38" s="655">
        <v>1.4E-2</v>
      </c>
      <c r="G38" s="655">
        <v>2.9000000000000001E-2</v>
      </c>
      <c r="H38" s="655">
        <v>2.4E-2</v>
      </c>
      <c r="I38" s="655">
        <v>2.5000000000000001E-2</v>
      </c>
    </row>
    <row r="39" spans="1:9" ht="15" thickBot="1">
      <c r="A39" s="644" t="s">
        <v>30</v>
      </c>
      <c r="B39" s="654">
        <v>0.01</v>
      </c>
      <c r="C39" s="654">
        <v>1.4E-2</v>
      </c>
      <c r="D39" s="654">
        <v>0</v>
      </c>
      <c r="E39" s="654">
        <v>7.0000000000000001E-3</v>
      </c>
      <c r="F39" s="654">
        <v>1.0999999999999999E-2</v>
      </c>
      <c r="G39" s="654">
        <v>1.0999999999999999E-2</v>
      </c>
      <c r="H39" s="654">
        <v>1.2E-2</v>
      </c>
      <c r="I39" s="654">
        <v>1.2999999999999999E-2</v>
      </c>
    </row>
    <row r="40" spans="1:9" ht="15" thickBot="1">
      <c r="A40" s="646" t="s">
        <v>31</v>
      </c>
      <c r="B40" s="655">
        <v>6.0999999999999999E-2</v>
      </c>
      <c r="C40" s="655">
        <v>4.7E-2</v>
      </c>
      <c r="D40" s="655">
        <v>4.8000000000000001E-2</v>
      </c>
      <c r="E40" s="655">
        <v>4.2000000000000003E-2</v>
      </c>
      <c r="F40" s="655">
        <v>0.114</v>
      </c>
      <c r="G40" s="655">
        <v>6.5000000000000002E-2</v>
      </c>
      <c r="H40" s="655">
        <v>6.9000000000000006E-2</v>
      </c>
      <c r="I40" s="655">
        <v>7.1999999999999995E-2</v>
      </c>
    </row>
    <row r="41" spans="1:9" ht="15" thickBot="1">
      <c r="A41" s="644" t="s">
        <v>32</v>
      </c>
      <c r="B41" s="654">
        <v>1.6E-2</v>
      </c>
      <c r="C41" s="654">
        <v>2.8000000000000001E-2</v>
      </c>
      <c r="D41" s="654">
        <v>6.0000000000000001E-3</v>
      </c>
      <c r="E41" s="654">
        <v>2.7E-2</v>
      </c>
      <c r="F41" s="654">
        <v>2.1999999999999999E-2</v>
      </c>
      <c r="G41" s="654">
        <v>1.7000000000000001E-2</v>
      </c>
      <c r="H41" s="654">
        <v>2.1999999999999999E-2</v>
      </c>
      <c r="I41" s="654">
        <v>1.7999999999999999E-2</v>
      </c>
    </row>
    <row r="42" spans="1:9" ht="15" thickBot="1">
      <c r="A42" s="646" t="s">
        <v>33</v>
      </c>
      <c r="B42" s="655">
        <v>1.2E-2</v>
      </c>
      <c r="C42" s="655">
        <v>2.8000000000000001E-2</v>
      </c>
      <c r="D42" s="655">
        <v>0</v>
      </c>
      <c r="E42" s="655">
        <v>8.9999999999999993E-3</v>
      </c>
      <c r="F42" s="655">
        <v>1.2999999999999999E-2</v>
      </c>
      <c r="G42" s="655">
        <v>1.2999999999999999E-2</v>
      </c>
      <c r="H42" s="655">
        <v>1.4E-2</v>
      </c>
      <c r="I42" s="655">
        <v>1.4999999999999999E-2</v>
      </c>
    </row>
  </sheetData>
  <mergeCells count="1">
    <mergeCell ref="H1:I1"/>
  </mergeCells>
  <hyperlinks>
    <hyperlink ref="H1:I1" location="Index!A1" display="Regresar al Índice"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70"/>
  <dimension ref="A1:I159"/>
  <sheetViews>
    <sheetView workbookViewId="0"/>
  </sheetViews>
  <sheetFormatPr baseColWidth="10" defaultColWidth="11.42578125" defaultRowHeight="14.25"/>
  <cols>
    <col min="1" max="1" width="20" style="326" customWidth="1"/>
    <col min="2" max="16384" width="11.42578125" style="326"/>
  </cols>
  <sheetData>
    <row r="1" spans="1:9" ht="15">
      <c r="A1" s="43" t="s">
        <v>2148</v>
      </c>
      <c r="H1" s="90" t="s">
        <v>38</v>
      </c>
      <c r="I1" s="90"/>
    </row>
    <row r="6" spans="1:9" ht="26.45" customHeight="1">
      <c r="A6" s="326" t="s">
        <v>764</v>
      </c>
      <c r="B6" s="326" t="s">
        <v>825</v>
      </c>
    </row>
    <row r="7" spans="1:9">
      <c r="A7" s="326" t="s">
        <v>9</v>
      </c>
      <c r="B7" s="327">
        <v>-1.3385999999999996</v>
      </c>
    </row>
    <row r="8" spans="1:9">
      <c r="A8" s="326" t="s">
        <v>8</v>
      </c>
      <c r="B8" s="327">
        <v>-0.90019999999999811</v>
      </c>
    </row>
    <row r="9" spans="1:9">
      <c r="A9" s="326" t="s">
        <v>22</v>
      </c>
      <c r="B9" s="327">
        <v>-0.84629999999999939</v>
      </c>
    </row>
    <row r="10" spans="1:9">
      <c r="A10" s="326" t="s">
        <v>26</v>
      </c>
      <c r="B10" s="327">
        <v>-0.7021000000000015</v>
      </c>
    </row>
    <row r="11" spans="1:9">
      <c r="A11" s="326" t="s">
        <v>20</v>
      </c>
      <c r="B11" s="327">
        <v>-0.70200000000001239</v>
      </c>
    </row>
    <row r="12" spans="1:9">
      <c r="A12" s="326" t="s">
        <v>0</v>
      </c>
      <c r="B12" s="327">
        <v>-0.6039999999999992</v>
      </c>
    </row>
    <row r="13" spans="1:9">
      <c r="A13" s="326" t="s">
        <v>3</v>
      </c>
      <c r="B13" s="327">
        <v>-0.38290000000000646</v>
      </c>
    </row>
    <row r="14" spans="1:9">
      <c r="A14" s="326" t="s">
        <v>30</v>
      </c>
      <c r="B14" s="327">
        <v>-0.36690000000000111</v>
      </c>
    </row>
    <row r="15" spans="1:9">
      <c r="A15" s="326" t="s">
        <v>12</v>
      </c>
      <c r="B15" s="327">
        <v>-0.3171000000000106</v>
      </c>
    </row>
    <row r="16" spans="1:9">
      <c r="A16" s="326" t="s">
        <v>10</v>
      </c>
      <c r="B16" s="327">
        <v>-0.31609999999999161</v>
      </c>
    </row>
    <row r="17" spans="1:2">
      <c r="A17" s="326" t="s">
        <v>19</v>
      </c>
      <c r="B17" s="327">
        <v>-0.17010000000000502</v>
      </c>
    </row>
    <row r="18" spans="1:2">
      <c r="A18" s="326" t="s">
        <v>5</v>
      </c>
      <c r="B18" s="327">
        <v>-0.13900000000001</v>
      </c>
    </row>
    <row r="19" spans="1:2">
      <c r="A19" s="326" t="s">
        <v>14</v>
      </c>
      <c r="B19" s="327">
        <v>-8.9099999999987745E-2</v>
      </c>
    </row>
    <row r="20" spans="1:2">
      <c r="A20" s="326" t="s">
        <v>17</v>
      </c>
      <c r="B20" s="327">
        <v>3.899999999987358E-3</v>
      </c>
    </row>
    <row r="21" spans="1:2">
      <c r="A21" s="326" t="s">
        <v>18</v>
      </c>
      <c r="B21" s="327">
        <v>4.949999999999477E-2</v>
      </c>
    </row>
    <row r="22" spans="1:2">
      <c r="A22" s="326" t="s">
        <v>29</v>
      </c>
      <c r="B22" s="327">
        <v>5.1199999999994361E-2</v>
      </c>
    </row>
    <row r="23" spans="1:2">
      <c r="A23" s="326" t="s">
        <v>1</v>
      </c>
      <c r="B23" s="327">
        <v>6.3999999999992951E-2</v>
      </c>
    </row>
    <row r="24" spans="1:2">
      <c r="A24" s="326" t="s">
        <v>13</v>
      </c>
      <c r="B24" s="327">
        <v>0.24030000000000484</v>
      </c>
    </row>
    <row r="25" spans="1:2">
      <c r="A25" s="326" t="s">
        <v>6</v>
      </c>
      <c r="B25" s="327">
        <v>0.25369999999999493</v>
      </c>
    </row>
    <row r="26" spans="1:2">
      <c r="A26" s="326" t="s">
        <v>11</v>
      </c>
      <c r="B26" s="327">
        <v>0.27479999999999905</v>
      </c>
    </row>
    <row r="27" spans="1:2">
      <c r="A27" s="326" t="s">
        <v>24</v>
      </c>
      <c r="B27" s="327">
        <v>0.30310000000000059</v>
      </c>
    </row>
    <row r="28" spans="1:2">
      <c r="A28" s="326" t="s">
        <v>27</v>
      </c>
      <c r="B28" s="327">
        <v>0.44250000000000966</v>
      </c>
    </row>
    <row r="29" spans="1:2">
      <c r="A29" s="326" t="s">
        <v>32</v>
      </c>
      <c r="B29" s="327">
        <v>0.59959999999999525</v>
      </c>
    </row>
    <row r="30" spans="1:2">
      <c r="A30" s="326" t="s">
        <v>15</v>
      </c>
      <c r="B30" s="327">
        <v>0.67539999999999623</v>
      </c>
    </row>
    <row r="31" spans="1:2">
      <c r="A31" s="326" t="s">
        <v>7</v>
      </c>
      <c r="B31" s="327">
        <v>0.69010000000000105</v>
      </c>
    </row>
    <row r="32" spans="1:2">
      <c r="A32" s="326" t="s">
        <v>4</v>
      </c>
      <c r="B32" s="327">
        <v>0.83789999999999054</v>
      </c>
    </row>
    <row r="33" spans="1:2">
      <c r="A33" s="326" t="s">
        <v>25</v>
      </c>
      <c r="B33" s="327">
        <v>0.92140000000000555</v>
      </c>
    </row>
    <row r="34" spans="1:2">
      <c r="A34" s="326" t="s">
        <v>21</v>
      </c>
      <c r="B34" s="327">
        <v>0.9695999999999998</v>
      </c>
    </row>
    <row r="35" spans="1:2">
      <c r="A35" s="326" t="s">
        <v>33</v>
      </c>
      <c r="B35" s="327">
        <v>1.0493000000000023</v>
      </c>
    </row>
    <row r="36" spans="1:2">
      <c r="A36" s="326" t="s">
        <v>31</v>
      </c>
      <c r="B36" s="327">
        <v>1.1803000000000026</v>
      </c>
    </row>
    <row r="37" spans="1:2">
      <c r="A37" s="326" t="s">
        <v>16</v>
      </c>
      <c r="B37" s="327">
        <v>1.2429000000000059</v>
      </c>
    </row>
    <row r="38" spans="1:2">
      <c r="A38" s="326" t="s">
        <v>23</v>
      </c>
      <c r="B38" s="327">
        <v>1.447100000000006</v>
      </c>
    </row>
    <row r="39" spans="1:2">
      <c r="A39" s="326" t="s">
        <v>28</v>
      </c>
      <c r="B39" s="327">
        <v>2.2253000000000043</v>
      </c>
    </row>
    <row r="159" spans="2:2">
      <c r="B159" s="328"/>
    </row>
  </sheetData>
  <autoFilter ref="A6:B6" xr:uid="{00000000-0009-0000-0000-000065000000}">
    <sortState ref="A7:B39">
      <sortCondition ref="B6"/>
    </sortState>
  </autoFilter>
  <mergeCells count="1">
    <mergeCell ref="H1:I1"/>
  </mergeCells>
  <hyperlinks>
    <hyperlink ref="H1:I1" location="Index!A1" display="Regresar al Índice" xr:uid="{00000000-0004-0000-6500-000000000000}"/>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4"/>
  <dimension ref="A1:I274"/>
  <sheetViews>
    <sheetView topLeftCell="D251" zoomScale="91" zoomScaleNormal="91" workbookViewId="0"/>
  </sheetViews>
  <sheetFormatPr baseColWidth="10" defaultColWidth="9.140625" defaultRowHeight="15"/>
  <cols>
    <col min="1" max="2" width="9.140625" style="239"/>
    <col min="3" max="3" width="60.7109375" style="241" customWidth="1"/>
    <col min="4" max="4" width="7.7109375" style="321" customWidth="1"/>
    <col min="5" max="5" width="11.7109375" style="321" customWidth="1"/>
    <col min="6" max="6" width="11.7109375" style="241" customWidth="1"/>
    <col min="7" max="7" width="4.7109375" style="241" customWidth="1"/>
    <col min="8" max="8" width="11.5703125" style="241" bestFit="1" customWidth="1"/>
    <col min="9" max="16384" width="9.140625" style="239"/>
  </cols>
  <sheetData>
    <row r="1" spans="1:9">
      <c r="A1" s="43" t="s">
        <v>2149</v>
      </c>
      <c r="C1" s="239"/>
      <c r="D1" s="239" t="s">
        <v>54</v>
      </c>
      <c r="E1" s="239" t="s">
        <v>54</v>
      </c>
      <c r="F1" s="239" t="s">
        <v>54</v>
      </c>
      <c r="G1" s="239" t="s">
        <v>54</v>
      </c>
      <c r="H1" s="90" t="s">
        <v>38</v>
      </c>
      <c r="I1" s="90"/>
    </row>
    <row r="2" spans="1:9">
      <c r="A2" s="239" t="s">
        <v>152</v>
      </c>
      <c r="C2" s="239"/>
      <c r="D2" s="239" t="s">
        <v>54</v>
      </c>
      <c r="E2" s="239" t="s">
        <v>54</v>
      </c>
      <c r="F2" s="239" t="s">
        <v>54</v>
      </c>
      <c r="G2" s="239" t="s">
        <v>54</v>
      </c>
      <c r="H2" s="239" t="s">
        <v>54</v>
      </c>
    </row>
    <row r="3" spans="1:9">
      <c r="C3" s="239"/>
      <c r="D3" s="239"/>
      <c r="E3" s="239"/>
      <c r="F3" s="239"/>
      <c r="G3" s="239"/>
      <c r="H3" s="239"/>
    </row>
    <row r="4" spans="1:9">
      <c r="C4" s="239"/>
      <c r="D4" s="239"/>
      <c r="E4" s="239"/>
      <c r="F4" s="239"/>
      <c r="G4" s="239"/>
      <c r="H4" s="239"/>
    </row>
    <row r="5" spans="1:9">
      <c r="C5" s="239"/>
      <c r="D5" s="239"/>
      <c r="E5" s="239"/>
      <c r="F5" s="239"/>
      <c r="G5" s="239"/>
      <c r="H5" s="239"/>
    </row>
    <row r="6" spans="1:9">
      <c r="A6" s="239" t="s">
        <v>624</v>
      </c>
      <c r="B6" s="239" t="s">
        <v>432</v>
      </c>
      <c r="C6" s="239" t="s">
        <v>0</v>
      </c>
      <c r="D6" s="239" t="s">
        <v>625</v>
      </c>
      <c r="E6" s="239" t="s">
        <v>626</v>
      </c>
      <c r="F6" s="239" t="s">
        <v>627</v>
      </c>
      <c r="G6" s="239" t="s">
        <v>628</v>
      </c>
      <c r="H6" s="239" t="s">
        <v>629</v>
      </c>
    </row>
    <row r="7" spans="1:9">
      <c r="A7" s="54" t="s">
        <v>909</v>
      </c>
      <c r="B7" s="239" t="s">
        <v>705</v>
      </c>
      <c r="C7" s="55">
        <v>986809</v>
      </c>
      <c r="D7" s="239"/>
      <c r="E7" s="239"/>
      <c r="F7" s="324">
        <v>688</v>
      </c>
      <c r="G7" s="241">
        <v>1</v>
      </c>
      <c r="H7" s="241">
        <v>688</v>
      </c>
    </row>
    <row r="8" spans="1:9">
      <c r="A8" s="54" t="s">
        <v>54</v>
      </c>
      <c r="B8" s="239" t="s">
        <v>706</v>
      </c>
      <c r="C8" s="55">
        <v>995832</v>
      </c>
      <c r="D8" s="321">
        <v>9.1436134044176054E-3</v>
      </c>
      <c r="E8" s="239"/>
      <c r="F8" s="324">
        <v>9023</v>
      </c>
      <c r="G8" s="241">
        <v>2</v>
      </c>
      <c r="H8" s="241">
        <v>9711</v>
      </c>
    </row>
    <row r="9" spans="1:9">
      <c r="A9" s="54" t="s">
        <v>54</v>
      </c>
      <c r="B9" s="239" t="s">
        <v>645</v>
      </c>
      <c r="C9" s="55">
        <v>1001069</v>
      </c>
      <c r="D9" s="321">
        <v>5.258919175122001E-3</v>
      </c>
      <c r="E9" s="239"/>
      <c r="F9" s="324">
        <v>5237</v>
      </c>
      <c r="G9" s="241">
        <v>3</v>
      </c>
      <c r="H9" s="241">
        <v>14948</v>
      </c>
    </row>
    <row r="10" spans="1:9">
      <c r="A10" s="54" t="s">
        <v>54</v>
      </c>
      <c r="B10" s="239" t="s">
        <v>700</v>
      </c>
      <c r="C10" s="55">
        <v>999403</v>
      </c>
      <c r="D10" s="321">
        <v>-1.6642209478068271E-3</v>
      </c>
      <c r="E10" s="239"/>
      <c r="F10" s="324">
        <v>-1666</v>
      </c>
      <c r="G10" s="241">
        <v>4</v>
      </c>
      <c r="H10" s="241">
        <v>13282</v>
      </c>
    </row>
    <row r="11" spans="1:9">
      <c r="A11" s="54" t="s">
        <v>54</v>
      </c>
      <c r="B11" s="239" t="s">
        <v>704</v>
      </c>
      <c r="C11" s="55">
        <v>1002441</v>
      </c>
      <c r="D11" s="321">
        <v>3.0398147694172817E-3</v>
      </c>
      <c r="E11" s="239"/>
      <c r="F11" s="324">
        <v>3038</v>
      </c>
      <c r="G11" s="241">
        <v>5</v>
      </c>
      <c r="H11" s="241">
        <v>16320</v>
      </c>
    </row>
    <row r="12" spans="1:9">
      <c r="A12" s="54" t="s">
        <v>54</v>
      </c>
      <c r="B12" s="239" t="s">
        <v>707</v>
      </c>
      <c r="C12" s="55">
        <v>1006280</v>
      </c>
      <c r="D12" s="321">
        <v>3.8296518199076868E-3</v>
      </c>
      <c r="E12" s="239"/>
      <c r="F12" s="324">
        <v>3839</v>
      </c>
      <c r="G12" s="241">
        <v>6</v>
      </c>
      <c r="H12" s="241">
        <v>20159</v>
      </c>
    </row>
    <row r="13" spans="1:9">
      <c r="A13" s="54" t="s">
        <v>54</v>
      </c>
      <c r="B13" s="239" t="s">
        <v>708</v>
      </c>
      <c r="C13" s="55">
        <v>1019506</v>
      </c>
      <c r="D13" s="321">
        <v>1.3143459076996544E-2</v>
      </c>
      <c r="E13" s="239"/>
      <c r="F13" s="324">
        <v>13226</v>
      </c>
      <c r="G13" s="241">
        <v>7</v>
      </c>
      <c r="H13" s="241">
        <v>33385</v>
      </c>
    </row>
    <row r="14" spans="1:9">
      <c r="A14" s="54" t="s">
        <v>54</v>
      </c>
      <c r="B14" s="239" t="s">
        <v>709</v>
      </c>
      <c r="C14" s="55">
        <v>1028391</v>
      </c>
      <c r="D14" s="321">
        <v>8.7150051103181969E-3</v>
      </c>
      <c r="E14" s="239"/>
      <c r="F14" s="324">
        <v>8885</v>
      </c>
      <c r="G14" s="241">
        <v>8</v>
      </c>
      <c r="H14" s="241">
        <v>42270</v>
      </c>
    </row>
    <row r="15" spans="1:9">
      <c r="A15" s="54" t="s">
        <v>54</v>
      </c>
      <c r="B15" s="239" t="s">
        <v>710</v>
      </c>
      <c r="C15" s="55">
        <v>1035137</v>
      </c>
      <c r="D15" s="321">
        <v>6.559761802660713E-3</v>
      </c>
      <c r="E15" s="239"/>
      <c r="F15" s="324">
        <v>6746</v>
      </c>
      <c r="G15" s="241">
        <v>9</v>
      </c>
      <c r="H15" s="241">
        <v>49016</v>
      </c>
    </row>
    <row r="16" spans="1:9">
      <c r="A16" s="54" t="s">
        <v>54</v>
      </c>
      <c r="B16" s="239" t="s">
        <v>711</v>
      </c>
      <c r="C16" s="55">
        <v>1046247</v>
      </c>
      <c r="D16" s="321">
        <v>1.0732878836327897E-2</v>
      </c>
      <c r="E16" s="239"/>
      <c r="F16" s="324">
        <v>11110</v>
      </c>
      <c r="G16" s="241">
        <v>10</v>
      </c>
      <c r="H16" s="241">
        <v>60126</v>
      </c>
    </row>
    <row r="17" spans="1:8">
      <c r="A17" s="54" t="s">
        <v>54</v>
      </c>
      <c r="B17" s="239" t="s">
        <v>712</v>
      </c>
      <c r="C17" s="55">
        <v>1054346</v>
      </c>
      <c r="D17" s="321">
        <v>7.7410018857879681E-3</v>
      </c>
      <c r="E17" s="239"/>
      <c r="F17" s="324">
        <v>8099</v>
      </c>
      <c r="G17" s="241">
        <v>11</v>
      </c>
      <c r="H17" s="241">
        <v>68225</v>
      </c>
    </row>
    <row r="18" spans="1:8">
      <c r="A18" s="54" t="s">
        <v>54</v>
      </c>
      <c r="B18" s="239" t="s">
        <v>713</v>
      </c>
      <c r="C18" s="55">
        <v>1034215</v>
      </c>
      <c r="D18" s="321">
        <v>-1.909335265652834E-2</v>
      </c>
      <c r="E18" s="239"/>
      <c r="F18" s="324">
        <v>-20131</v>
      </c>
      <c r="G18" s="241">
        <v>12</v>
      </c>
      <c r="H18" s="241">
        <v>48094</v>
      </c>
    </row>
    <row r="19" spans="1:8">
      <c r="A19" s="54" t="s">
        <v>910</v>
      </c>
      <c r="B19" s="239" t="s">
        <v>705</v>
      </c>
      <c r="C19" s="55">
        <v>1034052</v>
      </c>
      <c r="D19" s="321">
        <v>-1.5760746073112397E-4</v>
      </c>
      <c r="E19" s="321">
        <v>4.7874512696985949E-2</v>
      </c>
      <c r="F19" s="324">
        <v>-163</v>
      </c>
      <c r="G19" s="241">
        <v>1</v>
      </c>
      <c r="H19" s="241">
        <v>-163</v>
      </c>
    </row>
    <row r="20" spans="1:8">
      <c r="A20" s="54" t="s">
        <v>54</v>
      </c>
      <c r="B20" s="239" t="s">
        <v>706</v>
      </c>
      <c r="C20" s="55">
        <v>1033583</v>
      </c>
      <c r="D20" s="321">
        <v>-4.5355552718817638E-4</v>
      </c>
      <c r="E20" s="321">
        <v>3.7909004731721874E-2</v>
      </c>
      <c r="F20" s="324">
        <v>-469</v>
      </c>
      <c r="G20" s="241">
        <v>2</v>
      </c>
      <c r="H20" s="241">
        <v>-632</v>
      </c>
    </row>
    <row r="21" spans="1:8">
      <c r="A21" s="54" t="s">
        <v>54</v>
      </c>
      <c r="B21" s="239" t="s">
        <v>645</v>
      </c>
      <c r="C21" s="55">
        <v>1026253</v>
      </c>
      <c r="D21" s="321">
        <v>-7.0918349082753629E-3</v>
      </c>
      <c r="E21" s="321">
        <v>2.5157107052560912E-2</v>
      </c>
      <c r="F21" s="324">
        <v>-7330</v>
      </c>
      <c r="G21" s="241">
        <v>3</v>
      </c>
      <c r="H21" s="241">
        <v>-7962</v>
      </c>
    </row>
    <row r="22" spans="1:8">
      <c r="A22" s="54" t="s">
        <v>54</v>
      </c>
      <c r="B22" s="239" t="s">
        <v>700</v>
      </c>
      <c r="C22" s="55">
        <v>1021573</v>
      </c>
      <c r="D22" s="321">
        <v>-4.5602789955303535E-3</v>
      </c>
      <c r="E22" s="321">
        <v>2.2183243396307617E-2</v>
      </c>
      <c r="F22" s="324">
        <v>-4680</v>
      </c>
      <c r="G22" s="241">
        <v>4</v>
      </c>
      <c r="H22" s="241">
        <v>-12642</v>
      </c>
    </row>
    <row r="23" spans="1:8">
      <c r="A23" s="54" t="s">
        <v>54</v>
      </c>
      <c r="B23" s="239" t="s">
        <v>704</v>
      </c>
      <c r="C23" s="55">
        <v>1017168</v>
      </c>
      <c r="D23" s="321">
        <v>-4.3119777049707153E-3</v>
      </c>
      <c r="E23" s="321">
        <v>1.4691138929872283E-2</v>
      </c>
      <c r="F23" s="324">
        <v>-4405</v>
      </c>
      <c r="G23" s="241">
        <v>5</v>
      </c>
      <c r="H23" s="241">
        <v>-17047</v>
      </c>
    </row>
    <row r="24" spans="1:8">
      <c r="A24" s="54" t="s">
        <v>54</v>
      </c>
      <c r="B24" s="239" t="s">
        <v>707</v>
      </c>
      <c r="C24" s="55">
        <v>1012668</v>
      </c>
      <c r="D24" s="321">
        <v>-4.42404794488227E-3</v>
      </c>
      <c r="E24" s="321">
        <v>6.3481337202369037E-3</v>
      </c>
      <c r="F24" s="324">
        <v>-4500</v>
      </c>
      <c r="G24" s="241">
        <v>6</v>
      </c>
      <c r="H24" s="241">
        <v>-21547</v>
      </c>
    </row>
    <row r="25" spans="1:8">
      <c r="A25" s="54" t="s">
        <v>54</v>
      </c>
      <c r="B25" s="239" t="s">
        <v>708</v>
      </c>
      <c r="C25" s="55">
        <v>1015524</v>
      </c>
      <c r="D25" s="321">
        <v>2.8202727843675834E-3</v>
      </c>
      <c r="E25" s="321">
        <v>-3.9058132075731056E-3</v>
      </c>
      <c r="F25" s="324">
        <v>2856</v>
      </c>
      <c r="G25" s="241">
        <v>7</v>
      </c>
      <c r="H25" s="241">
        <v>-18691</v>
      </c>
    </row>
    <row r="26" spans="1:8">
      <c r="A26" s="54" t="s">
        <v>54</v>
      </c>
      <c r="B26" s="239" t="s">
        <v>709</v>
      </c>
      <c r="C26" s="55">
        <v>1017448</v>
      </c>
      <c r="D26" s="321">
        <v>1.8945884095304955E-3</v>
      </c>
      <c r="E26" s="321">
        <v>-1.0640894367998199E-2</v>
      </c>
      <c r="F26" s="324">
        <v>1924</v>
      </c>
      <c r="G26" s="241">
        <v>8</v>
      </c>
      <c r="H26" s="241">
        <v>-16767</v>
      </c>
    </row>
    <row r="27" spans="1:8">
      <c r="A27" s="54" t="s">
        <v>54</v>
      </c>
      <c r="B27" s="239" t="s">
        <v>710</v>
      </c>
      <c r="C27" s="55">
        <v>1015693</v>
      </c>
      <c r="D27" s="321">
        <v>-1.7249038771514069E-3</v>
      </c>
      <c r="E27" s="321">
        <v>-1.8783987047125139E-2</v>
      </c>
      <c r="F27" s="324">
        <v>-1755</v>
      </c>
      <c r="G27" s="241">
        <v>9</v>
      </c>
      <c r="H27" s="241">
        <v>-18522</v>
      </c>
    </row>
    <row r="28" spans="1:8">
      <c r="A28" s="54" t="s">
        <v>54</v>
      </c>
      <c r="B28" s="239" t="s">
        <v>711</v>
      </c>
      <c r="C28" s="55">
        <v>1023232</v>
      </c>
      <c r="D28" s="321">
        <v>7.4225184184590898E-3</v>
      </c>
      <c r="E28" s="321">
        <v>-2.1997673589506106E-2</v>
      </c>
      <c r="F28" s="324">
        <v>7539</v>
      </c>
      <c r="G28" s="241">
        <v>10</v>
      </c>
      <c r="H28" s="241">
        <v>-10983</v>
      </c>
    </row>
    <row r="29" spans="1:8">
      <c r="A29" s="54" t="s">
        <v>54</v>
      </c>
      <c r="B29" s="239" t="s">
        <v>712</v>
      </c>
      <c r="C29" s="55">
        <v>1028481</v>
      </c>
      <c r="D29" s="321">
        <v>5.1298239304478077E-3</v>
      </c>
      <c r="E29" s="321">
        <v>-2.453179506537706E-2</v>
      </c>
      <c r="F29" s="324">
        <v>5249</v>
      </c>
      <c r="G29" s="241">
        <v>11</v>
      </c>
      <c r="H29" s="241">
        <v>-5734</v>
      </c>
    </row>
    <row r="30" spans="1:8">
      <c r="A30" s="54" t="s">
        <v>54</v>
      </c>
      <c r="B30" s="239" t="s">
        <v>713</v>
      </c>
      <c r="C30" s="55">
        <v>1011723</v>
      </c>
      <c r="D30" s="321">
        <v>-1.6293932508232967E-2</v>
      </c>
      <c r="E30" s="321">
        <v>-2.1747895747015855E-2</v>
      </c>
      <c r="F30" s="324">
        <v>-16758</v>
      </c>
      <c r="G30" s="241">
        <v>12</v>
      </c>
      <c r="H30" s="241">
        <v>-22492</v>
      </c>
    </row>
    <row r="31" spans="1:8">
      <c r="A31" s="54" t="s">
        <v>911</v>
      </c>
      <c r="B31" s="239" t="s">
        <v>705</v>
      </c>
      <c r="C31" s="55">
        <v>1011211</v>
      </c>
      <c r="D31" s="321">
        <v>-5.0606737219571762E-4</v>
      </c>
      <c r="E31" s="321">
        <v>-2.208883112261284E-2</v>
      </c>
      <c r="F31" s="324">
        <v>-512</v>
      </c>
      <c r="G31" s="241">
        <v>1</v>
      </c>
      <c r="H31" s="241">
        <v>-512</v>
      </c>
    </row>
    <row r="32" spans="1:8">
      <c r="A32" s="54" t="s">
        <v>54</v>
      </c>
      <c r="B32" s="239" t="s">
        <v>706</v>
      </c>
      <c r="C32" s="55">
        <v>1021306</v>
      </c>
      <c r="D32" s="321">
        <v>9.9830796935556076E-3</v>
      </c>
      <c r="E32" s="321">
        <v>-1.1878097840231527E-2</v>
      </c>
      <c r="F32" s="324">
        <v>10095</v>
      </c>
      <c r="G32" s="241">
        <v>2</v>
      </c>
      <c r="H32" s="241">
        <v>9583</v>
      </c>
    </row>
    <row r="33" spans="1:8">
      <c r="A33" s="54" t="s">
        <v>54</v>
      </c>
      <c r="B33" s="239" t="s">
        <v>645</v>
      </c>
      <c r="C33" s="55">
        <v>1017902</v>
      </c>
      <c r="D33" s="321">
        <v>-3.3329873710719049E-3</v>
      </c>
      <c r="E33" s="321">
        <v>-8.137369634973024E-3</v>
      </c>
      <c r="F33" s="324">
        <v>-3404</v>
      </c>
      <c r="G33" s="241">
        <v>3</v>
      </c>
      <c r="H33" s="241">
        <v>6179</v>
      </c>
    </row>
    <row r="34" spans="1:8">
      <c r="A34" s="54" t="s">
        <v>54</v>
      </c>
      <c r="B34" s="239" t="s">
        <v>700</v>
      </c>
      <c r="C34" s="55">
        <v>1025252</v>
      </c>
      <c r="D34" s="321">
        <v>7.2207344125465589E-3</v>
      </c>
      <c r="E34" s="321">
        <v>3.6013089617676908E-3</v>
      </c>
      <c r="F34" s="324">
        <v>7350</v>
      </c>
      <c r="G34" s="241">
        <v>4</v>
      </c>
      <c r="H34" s="241">
        <v>13529</v>
      </c>
    </row>
    <row r="35" spans="1:8">
      <c r="A35" s="54" t="s">
        <v>54</v>
      </c>
      <c r="B35" s="239" t="s">
        <v>704</v>
      </c>
      <c r="C35" s="55">
        <v>1020616</v>
      </c>
      <c r="D35" s="321">
        <v>-4.5218151244766913E-3</v>
      </c>
      <c r="E35" s="321">
        <v>3.3898038475452807E-3</v>
      </c>
      <c r="F35" s="324">
        <v>-4636</v>
      </c>
      <c r="G35" s="241">
        <v>5</v>
      </c>
      <c r="H35" s="241">
        <v>8893</v>
      </c>
    </row>
    <row r="36" spans="1:8">
      <c r="A36" s="54" t="s">
        <v>54</v>
      </c>
      <c r="B36" s="239" t="s">
        <v>707</v>
      </c>
      <c r="C36" s="55">
        <v>1017493</v>
      </c>
      <c r="D36" s="321">
        <v>-3.0599167561551344E-3</v>
      </c>
      <c r="E36" s="321">
        <v>4.7646415212092563E-3</v>
      </c>
      <c r="F36" s="324">
        <v>-3123</v>
      </c>
      <c r="G36" s="241">
        <v>6</v>
      </c>
      <c r="H36" s="241">
        <v>5770</v>
      </c>
    </row>
    <row r="37" spans="1:8">
      <c r="A37" s="54" t="s">
        <v>54</v>
      </c>
      <c r="B37" s="239" t="s">
        <v>708</v>
      </c>
      <c r="C37" s="55">
        <v>1023783</v>
      </c>
      <c r="D37" s="321">
        <v>6.1818607105896817E-3</v>
      </c>
      <c r="E37" s="321">
        <v>8.1327472319709937E-3</v>
      </c>
      <c r="F37" s="324">
        <v>6290</v>
      </c>
      <c r="G37" s="241">
        <v>7</v>
      </c>
      <c r="H37" s="241">
        <v>12060</v>
      </c>
    </row>
    <row r="38" spans="1:8">
      <c r="A38" s="54" t="s">
        <v>54</v>
      </c>
      <c r="B38" s="239" t="s">
        <v>709</v>
      </c>
      <c r="C38" s="55">
        <v>1022753</v>
      </c>
      <c r="D38" s="321">
        <v>-1.0060725759267752E-3</v>
      </c>
      <c r="E38" s="321">
        <v>5.2140256799364515E-3</v>
      </c>
      <c r="F38" s="324">
        <v>-1030</v>
      </c>
      <c r="G38" s="241">
        <v>8</v>
      </c>
      <c r="H38" s="241">
        <v>11030</v>
      </c>
    </row>
    <row r="39" spans="1:8">
      <c r="A39" s="54" t="s">
        <v>54</v>
      </c>
      <c r="B39" s="239" t="s">
        <v>710</v>
      </c>
      <c r="C39" s="55">
        <v>1029827</v>
      </c>
      <c r="D39" s="321">
        <v>6.9166260084301268E-3</v>
      </c>
      <c r="E39" s="321">
        <v>1.3915622141729811E-2</v>
      </c>
      <c r="F39" s="324">
        <v>7074</v>
      </c>
      <c r="G39" s="241">
        <v>9</v>
      </c>
      <c r="H39" s="241">
        <v>18104</v>
      </c>
    </row>
    <row r="40" spans="1:8">
      <c r="A40" s="54" t="s">
        <v>54</v>
      </c>
      <c r="B40" s="239" t="s">
        <v>711</v>
      </c>
      <c r="C40" s="55">
        <v>1038774</v>
      </c>
      <c r="D40" s="321">
        <v>8.6878669912520134E-3</v>
      </c>
      <c r="E40" s="321">
        <v>1.5189126219664839E-2</v>
      </c>
      <c r="F40" s="324">
        <v>8947</v>
      </c>
      <c r="G40" s="241">
        <v>10</v>
      </c>
      <c r="H40" s="241">
        <v>27051</v>
      </c>
    </row>
    <row r="41" spans="1:8">
      <c r="A41" s="54" t="s">
        <v>54</v>
      </c>
      <c r="B41" s="239" t="s">
        <v>712</v>
      </c>
      <c r="C41" s="55">
        <v>1046838</v>
      </c>
      <c r="D41" s="321">
        <v>7.7629975336310775E-3</v>
      </c>
      <c r="E41" s="321">
        <v>1.7848652527368003E-2</v>
      </c>
      <c r="F41" s="324">
        <v>8064</v>
      </c>
      <c r="G41" s="241">
        <v>11</v>
      </c>
      <c r="H41" s="241">
        <v>35115</v>
      </c>
    </row>
    <row r="42" spans="1:8">
      <c r="A42" s="54" t="s">
        <v>54</v>
      </c>
      <c r="B42" s="239" t="s">
        <v>713</v>
      </c>
      <c r="C42" s="55">
        <v>1029691</v>
      </c>
      <c r="D42" s="321">
        <v>-1.6379802796612219E-2</v>
      </c>
      <c r="E42" s="321">
        <v>1.7759801842994527E-2</v>
      </c>
      <c r="F42" s="324">
        <v>-17147</v>
      </c>
      <c r="G42" s="241">
        <v>12</v>
      </c>
      <c r="H42" s="241">
        <v>17968</v>
      </c>
    </row>
    <row r="43" spans="1:8">
      <c r="A43" s="54" t="s">
        <v>912</v>
      </c>
      <c r="B43" s="239" t="s">
        <v>705</v>
      </c>
      <c r="C43" s="55">
        <v>1031082</v>
      </c>
      <c r="D43" s="321">
        <v>1.3508907041044349E-3</v>
      </c>
      <c r="E43" s="321">
        <v>1.9650696046621396E-2</v>
      </c>
      <c r="F43" s="324">
        <v>1391</v>
      </c>
      <c r="G43" s="241">
        <v>1</v>
      </c>
      <c r="H43" s="241">
        <v>1391</v>
      </c>
    </row>
    <row r="44" spans="1:8">
      <c r="A44" s="54" t="s">
        <v>54</v>
      </c>
      <c r="B44" s="239" t="s">
        <v>706</v>
      </c>
      <c r="C44" s="55">
        <v>1034757</v>
      </c>
      <c r="D44" s="321">
        <v>3.5642170069887236E-3</v>
      </c>
      <c r="E44" s="321">
        <v>1.3170391635807466E-2</v>
      </c>
      <c r="F44" s="324">
        <v>3675</v>
      </c>
      <c r="G44" s="241">
        <v>2</v>
      </c>
      <c r="H44" s="241">
        <v>5066</v>
      </c>
    </row>
    <row r="45" spans="1:8">
      <c r="A45" s="54" t="s">
        <v>54</v>
      </c>
      <c r="B45" s="239" t="s">
        <v>645</v>
      </c>
      <c r="C45" s="55">
        <v>1034228</v>
      </c>
      <c r="D45" s="321">
        <v>-5.1123113929163466E-4</v>
      </c>
      <c r="E45" s="321">
        <v>1.60388721114606E-2</v>
      </c>
      <c r="F45" s="324">
        <v>-529</v>
      </c>
      <c r="G45" s="241">
        <v>3</v>
      </c>
      <c r="H45" s="241">
        <v>4537</v>
      </c>
    </row>
    <row r="46" spans="1:8">
      <c r="A46" s="54" t="s">
        <v>54</v>
      </c>
      <c r="B46" s="239" t="s">
        <v>700</v>
      </c>
      <c r="C46" s="55">
        <v>1034680</v>
      </c>
      <c r="D46" s="321">
        <v>4.3704096195429365E-4</v>
      </c>
      <c r="E46" s="321">
        <v>9.1957879623740801E-3</v>
      </c>
      <c r="F46" s="324">
        <v>452</v>
      </c>
      <c r="G46" s="241">
        <v>4</v>
      </c>
      <c r="H46" s="241">
        <v>4989</v>
      </c>
    </row>
    <row r="47" spans="1:8">
      <c r="A47" s="54" t="s">
        <v>54</v>
      </c>
      <c r="B47" s="239" t="s">
        <v>704</v>
      </c>
      <c r="C47" s="55">
        <v>1026751</v>
      </c>
      <c r="D47" s="321">
        <v>-7.6632388757876813E-3</v>
      </c>
      <c r="E47" s="321">
        <v>6.0110756641087448E-3</v>
      </c>
      <c r="F47" s="324">
        <v>-7929</v>
      </c>
      <c r="G47" s="241">
        <v>5</v>
      </c>
      <c r="H47" s="241">
        <v>-2940</v>
      </c>
    </row>
    <row r="48" spans="1:8">
      <c r="A48" s="54" t="s">
        <v>54</v>
      </c>
      <c r="B48" s="239" t="s">
        <v>707</v>
      </c>
      <c r="C48" s="55">
        <v>1025662</v>
      </c>
      <c r="D48" s="321">
        <v>-1.0606271627687791E-3</v>
      </c>
      <c r="E48" s="321">
        <v>8.0285564618134408E-3</v>
      </c>
      <c r="F48" s="324">
        <v>-1089</v>
      </c>
      <c r="G48" s="241">
        <v>6</v>
      </c>
      <c r="H48" s="241">
        <v>-4029</v>
      </c>
    </row>
    <row r="49" spans="1:8">
      <c r="A49" s="54" t="s">
        <v>54</v>
      </c>
      <c r="B49" s="239" t="s">
        <v>708</v>
      </c>
      <c r="C49" s="55">
        <v>1028176</v>
      </c>
      <c r="D49" s="321">
        <v>2.4510998750075785E-3</v>
      </c>
      <c r="E49" s="321">
        <v>4.2909483748021504E-3</v>
      </c>
      <c r="F49" s="324">
        <v>2514</v>
      </c>
      <c r="G49" s="241">
        <v>7</v>
      </c>
      <c r="H49" s="241">
        <v>-1515</v>
      </c>
    </row>
    <row r="50" spans="1:8">
      <c r="A50" s="54" t="s">
        <v>54</v>
      </c>
      <c r="B50" s="239" t="s">
        <v>709</v>
      </c>
      <c r="C50" s="55">
        <v>1027412</v>
      </c>
      <c r="D50" s="321">
        <v>-7.430634443907902E-4</v>
      </c>
      <c r="E50" s="321">
        <v>4.5553520742545039E-3</v>
      </c>
      <c r="F50" s="324">
        <v>-764</v>
      </c>
      <c r="G50" s="241">
        <v>8</v>
      </c>
      <c r="H50" s="241">
        <v>-2279</v>
      </c>
    </row>
    <row r="51" spans="1:8">
      <c r="A51" s="54" t="s">
        <v>54</v>
      </c>
      <c r="B51" s="239" t="s">
        <v>710</v>
      </c>
      <c r="C51" s="55">
        <v>1035397</v>
      </c>
      <c r="D51" s="321">
        <v>7.7719551650166085E-3</v>
      </c>
      <c r="E51" s="321">
        <v>5.4086754377191681E-3</v>
      </c>
      <c r="F51" s="324">
        <v>7985</v>
      </c>
      <c r="G51" s="241">
        <v>9</v>
      </c>
      <c r="H51" s="241">
        <v>5706</v>
      </c>
    </row>
    <row r="52" spans="1:8">
      <c r="A52" s="54" t="s">
        <v>54</v>
      </c>
      <c r="B52" s="239" t="s">
        <v>711</v>
      </c>
      <c r="C52" s="55">
        <v>1044767</v>
      </c>
      <c r="D52" s="321">
        <v>9.0496688709740258E-3</v>
      </c>
      <c r="E52" s="321">
        <v>5.7693011184338783E-3</v>
      </c>
      <c r="F52" s="324">
        <v>9370</v>
      </c>
      <c r="G52" s="241">
        <v>10</v>
      </c>
      <c r="H52" s="241">
        <v>15076</v>
      </c>
    </row>
    <row r="53" spans="1:8">
      <c r="A53" s="54" t="s">
        <v>54</v>
      </c>
      <c r="B53" s="239" t="s">
        <v>712</v>
      </c>
      <c r="C53" s="55">
        <v>1047273</v>
      </c>
      <c r="D53" s="321">
        <v>2.3986209365340905E-3</v>
      </c>
      <c r="E53" s="321">
        <v>4.1553707450425748E-4</v>
      </c>
      <c r="F53" s="324">
        <v>2506</v>
      </c>
      <c r="G53" s="241">
        <v>11</v>
      </c>
      <c r="H53" s="241">
        <v>17582</v>
      </c>
    </row>
    <row r="54" spans="1:8">
      <c r="A54" s="54" t="s">
        <v>54</v>
      </c>
      <c r="B54" s="239" t="s">
        <v>713</v>
      </c>
      <c r="C54" s="55">
        <v>1041281</v>
      </c>
      <c r="D54" s="321">
        <v>-5.7215262877969852E-3</v>
      </c>
      <c r="E54" s="321">
        <v>1.1255803925643626E-2</v>
      </c>
      <c r="F54" s="324">
        <v>-5992</v>
      </c>
      <c r="G54" s="241">
        <v>12</v>
      </c>
      <c r="H54" s="241">
        <v>11590</v>
      </c>
    </row>
    <row r="55" spans="1:8">
      <c r="A55" s="54" t="s">
        <v>913</v>
      </c>
      <c r="B55" s="239" t="s">
        <v>705</v>
      </c>
      <c r="C55" s="55">
        <v>1040993</v>
      </c>
      <c r="D55" s="321">
        <v>-2.7658240186845262E-4</v>
      </c>
      <c r="E55" s="321">
        <v>9.6122325867389335E-3</v>
      </c>
      <c r="F55" s="324">
        <v>-288</v>
      </c>
      <c r="G55" s="241">
        <v>1</v>
      </c>
      <c r="H55" s="241">
        <v>-288</v>
      </c>
    </row>
    <row r="56" spans="1:8">
      <c r="A56" s="54" t="s">
        <v>54</v>
      </c>
      <c r="B56" s="239" t="s">
        <v>706</v>
      </c>
      <c r="C56" s="55">
        <v>1045612</v>
      </c>
      <c r="D56" s="321">
        <v>4.437109567499542E-3</v>
      </c>
      <c r="E56" s="321">
        <v>1.0490385665426816E-2</v>
      </c>
      <c r="F56" s="324">
        <v>4619</v>
      </c>
      <c r="G56" s="241">
        <v>2</v>
      </c>
      <c r="H56" s="241">
        <v>4331</v>
      </c>
    </row>
    <row r="57" spans="1:8">
      <c r="A57" s="54" t="s">
        <v>54</v>
      </c>
      <c r="B57" s="239" t="s">
        <v>645</v>
      </c>
      <c r="C57" s="55">
        <v>1056463</v>
      </c>
      <c r="D57" s="321">
        <v>1.0377654426307226E-2</v>
      </c>
      <c r="E57" s="321">
        <v>2.149912785188568E-2</v>
      </c>
      <c r="F57" s="324">
        <v>10851</v>
      </c>
      <c r="G57" s="241">
        <v>3</v>
      </c>
      <c r="H57" s="241">
        <v>15182</v>
      </c>
    </row>
    <row r="58" spans="1:8">
      <c r="A58" s="54" t="s">
        <v>54</v>
      </c>
      <c r="B58" s="239" t="s">
        <v>700</v>
      </c>
      <c r="C58" s="55">
        <v>1058029</v>
      </c>
      <c r="D58" s="321">
        <v>1.4823046334797585E-3</v>
      </c>
      <c r="E58" s="321">
        <v>2.2566397340240352E-2</v>
      </c>
      <c r="F58" s="324">
        <v>1566</v>
      </c>
      <c r="G58" s="241">
        <v>4</v>
      </c>
      <c r="H58" s="241">
        <v>16748</v>
      </c>
    </row>
    <row r="59" spans="1:8">
      <c r="A59" s="54" t="s">
        <v>54</v>
      </c>
      <c r="B59" s="239" t="s">
        <v>704</v>
      </c>
      <c r="C59" s="55">
        <v>1053918</v>
      </c>
      <c r="D59" s="321">
        <v>-3.8855267672247562E-3</v>
      </c>
      <c r="E59" s="321">
        <v>2.6459190202882787E-2</v>
      </c>
      <c r="F59" s="324">
        <v>-4111</v>
      </c>
      <c r="G59" s="241">
        <v>5</v>
      </c>
      <c r="H59" s="241">
        <v>12637</v>
      </c>
    </row>
    <row r="60" spans="1:8">
      <c r="A60" s="54" t="s">
        <v>54</v>
      </c>
      <c r="B60" s="239" t="s">
        <v>707</v>
      </c>
      <c r="C60" s="55">
        <v>1052893</v>
      </c>
      <c r="D60" s="321">
        <v>-9.7256143267310247E-4</v>
      </c>
      <c r="E60" s="321">
        <v>2.6549682059001878E-2</v>
      </c>
      <c r="F60" s="324">
        <v>-1025</v>
      </c>
      <c r="G60" s="241">
        <v>6</v>
      </c>
      <c r="H60" s="241">
        <v>11612</v>
      </c>
    </row>
    <row r="61" spans="1:8">
      <c r="A61" s="54" t="s">
        <v>54</v>
      </c>
      <c r="B61" s="239" t="s">
        <v>708</v>
      </c>
      <c r="C61" s="55">
        <v>1056562</v>
      </c>
      <c r="D61" s="321">
        <v>3.4846845785849734E-3</v>
      </c>
      <c r="E61" s="321">
        <v>2.7608113785966504E-2</v>
      </c>
      <c r="F61" s="324">
        <v>3669</v>
      </c>
      <c r="G61" s="241">
        <v>7</v>
      </c>
      <c r="H61" s="241">
        <v>15281</v>
      </c>
    </row>
    <row r="62" spans="1:8">
      <c r="A62" s="54" t="s">
        <v>54</v>
      </c>
      <c r="B62" s="239" t="s">
        <v>709</v>
      </c>
      <c r="C62" s="55">
        <v>1056251</v>
      </c>
      <c r="D62" s="321">
        <v>-2.9435092308827127E-4</v>
      </c>
      <c r="E62" s="321">
        <v>2.8069557295417935E-2</v>
      </c>
      <c r="F62" s="324">
        <v>-311</v>
      </c>
      <c r="G62" s="241">
        <v>8</v>
      </c>
      <c r="H62" s="241">
        <v>14970</v>
      </c>
    </row>
    <row r="63" spans="1:8">
      <c r="A63" s="54" t="s">
        <v>54</v>
      </c>
      <c r="B63" s="239" t="s">
        <v>710</v>
      </c>
      <c r="C63" s="55">
        <v>1060955</v>
      </c>
      <c r="D63" s="321">
        <v>4.4534869079413397E-3</v>
      </c>
      <c r="E63" s="321">
        <v>2.4684251547957059E-2</v>
      </c>
      <c r="F63" s="324">
        <v>4704</v>
      </c>
      <c r="G63" s="241">
        <v>9</v>
      </c>
      <c r="H63" s="241">
        <v>19674</v>
      </c>
    </row>
    <row r="64" spans="1:8">
      <c r="A64" s="54" t="s">
        <v>54</v>
      </c>
      <c r="B64" s="239" t="s">
        <v>711</v>
      </c>
      <c r="C64" s="55">
        <v>1064156</v>
      </c>
      <c r="D64" s="321">
        <v>3.0170930906587845E-3</v>
      </c>
      <c r="E64" s="321">
        <v>1.8558204843759363E-2</v>
      </c>
      <c r="F64" s="324">
        <v>3201</v>
      </c>
      <c r="G64" s="241">
        <v>10</v>
      </c>
      <c r="H64" s="241">
        <v>22875</v>
      </c>
    </row>
    <row r="65" spans="1:8">
      <c r="A65" s="54" t="s">
        <v>54</v>
      </c>
      <c r="B65" s="239" t="s">
        <v>712</v>
      </c>
      <c r="C65" s="55">
        <v>1075523</v>
      </c>
      <c r="D65" s="321">
        <v>1.0681704562113037E-2</v>
      </c>
      <c r="E65" s="321">
        <v>2.6974819364196323E-2</v>
      </c>
      <c r="F65" s="324">
        <v>11367</v>
      </c>
      <c r="G65" s="241">
        <v>11</v>
      </c>
      <c r="H65" s="241">
        <v>34242</v>
      </c>
    </row>
    <row r="66" spans="1:8">
      <c r="A66" s="54" t="s">
        <v>54</v>
      </c>
      <c r="B66" s="239" t="s">
        <v>713</v>
      </c>
      <c r="C66" s="55">
        <v>1062895</v>
      </c>
      <c r="D66" s="321">
        <v>-1.1741264482489022E-2</v>
      </c>
      <c r="E66" s="321">
        <v>2.075712511800365E-2</v>
      </c>
      <c r="F66" s="324">
        <v>-12628</v>
      </c>
      <c r="G66" s="241">
        <v>12</v>
      </c>
      <c r="H66" s="241">
        <v>21614</v>
      </c>
    </row>
    <row r="67" spans="1:8">
      <c r="A67" s="54" t="s">
        <v>899</v>
      </c>
      <c r="B67" s="239" t="s">
        <v>705</v>
      </c>
      <c r="C67" s="55">
        <v>1067563</v>
      </c>
      <c r="D67" s="321">
        <v>4.3917790562566505E-3</v>
      </c>
      <c r="E67" s="321">
        <v>2.5523706691591652E-2</v>
      </c>
      <c r="F67" s="324">
        <v>4668</v>
      </c>
      <c r="G67" s="241">
        <v>1</v>
      </c>
      <c r="H67" s="241">
        <v>4668</v>
      </c>
    </row>
    <row r="68" spans="1:8">
      <c r="A68" s="54" t="s">
        <v>54</v>
      </c>
      <c r="B68" s="239" t="s">
        <v>706</v>
      </c>
      <c r="C68" s="55">
        <v>1073734</v>
      </c>
      <c r="D68" s="321">
        <v>5.7804551113143088E-3</v>
      </c>
      <c r="E68" s="321">
        <v>2.6895253688748788E-2</v>
      </c>
      <c r="F68" s="324">
        <v>6171</v>
      </c>
      <c r="G68" s="241">
        <v>2</v>
      </c>
      <c r="H68" s="241">
        <v>10839</v>
      </c>
    </row>
    <row r="69" spans="1:8">
      <c r="A69" s="54" t="s">
        <v>54</v>
      </c>
      <c r="B69" s="239" t="s">
        <v>645</v>
      </c>
      <c r="C69" s="55">
        <v>1074159</v>
      </c>
      <c r="D69" s="321">
        <v>3.9581497838381274E-4</v>
      </c>
      <c r="E69" s="321">
        <v>1.6750231669258708E-2</v>
      </c>
      <c r="F69" s="324">
        <v>425</v>
      </c>
      <c r="G69" s="241">
        <v>3</v>
      </c>
      <c r="H69" s="241">
        <v>11264</v>
      </c>
    </row>
    <row r="70" spans="1:8">
      <c r="A70" s="54" t="s">
        <v>54</v>
      </c>
      <c r="B70" s="239" t="s">
        <v>700</v>
      </c>
      <c r="C70" s="55">
        <v>1074608</v>
      </c>
      <c r="D70" s="321">
        <v>4.1800143181780491E-4</v>
      </c>
      <c r="E70" s="321">
        <v>1.5669702815329201E-2</v>
      </c>
      <c r="F70" s="324">
        <v>449</v>
      </c>
      <c r="G70" s="241">
        <v>4</v>
      </c>
      <c r="H70" s="241">
        <v>11713</v>
      </c>
    </row>
    <row r="71" spans="1:8">
      <c r="A71" s="54" t="s">
        <v>54</v>
      </c>
      <c r="B71" s="239" t="s">
        <v>704</v>
      </c>
      <c r="C71" s="55">
        <v>1076803</v>
      </c>
      <c r="D71" s="321">
        <v>2.0426053035154101E-3</v>
      </c>
      <c r="E71" s="321">
        <v>2.1714213060219034E-2</v>
      </c>
      <c r="F71" s="324">
        <v>2195</v>
      </c>
      <c r="G71" s="241">
        <v>5</v>
      </c>
      <c r="H71" s="241">
        <v>13908</v>
      </c>
    </row>
    <row r="72" spans="1:8">
      <c r="A72" s="54" t="s">
        <v>54</v>
      </c>
      <c r="B72" s="239" t="s">
        <v>707</v>
      </c>
      <c r="C72" s="55">
        <v>1077808</v>
      </c>
      <c r="D72" s="321">
        <v>9.3331835071031044E-4</v>
      </c>
      <c r="E72" s="321">
        <v>2.3663373201265436E-2</v>
      </c>
      <c r="F72" s="324">
        <v>1005</v>
      </c>
      <c r="G72" s="241">
        <v>6</v>
      </c>
      <c r="H72" s="241">
        <v>14913</v>
      </c>
    </row>
    <row r="73" spans="1:8">
      <c r="A73" s="54" t="s">
        <v>54</v>
      </c>
      <c r="B73" s="239" t="s">
        <v>708</v>
      </c>
      <c r="C73" s="55">
        <v>1077279</v>
      </c>
      <c r="D73" s="321">
        <v>-4.9081097932102136E-4</v>
      </c>
      <c r="E73" s="321">
        <v>1.9607935928038334E-2</v>
      </c>
      <c r="F73" s="324">
        <v>-529</v>
      </c>
      <c r="G73" s="241">
        <v>7</v>
      </c>
      <c r="H73" s="241">
        <v>14384</v>
      </c>
    </row>
    <row r="74" spans="1:8">
      <c r="A74" s="54" t="s">
        <v>54</v>
      </c>
      <c r="B74" s="239" t="s">
        <v>709</v>
      </c>
      <c r="C74" s="55">
        <v>1079119</v>
      </c>
      <c r="D74" s="321">
        <v>1.7080069322803482E-3</v>
      </c>
      <c r="E74" s="321">
        <v>2.1650157017602867E-2</v>
      </c>
      <c r="F74" s="324">
        <v>1840</v>
      </c>
      <c r="G74" s="241">
        <v>8</v>
      </c>
      <c r="H74" s="241">
        <v>16224</v>
      </c>
    </row>
    <row r="75" spans="1:8">
      <c r="A75" s="54" t="s">
        <v>54</v>
      </c>
      <c r="B75" s="239" t="s">
        <v>710</v>
      </c>
      <c r="C75" s="55">
        <v>1088567</v>
      </c>
      <c r="D75" s="321">
        <v>8.7552901950571638E-3</v>
      </c>
      <c r="E75" s="321">
        <v>2.6025609003209382E-2</v>
      </c>
      <c r="F75" s="324">
        <v>9448</v>
      </c>
      <c r="G75" s="241">
        <v>9</v>
      </c>
      <c r="H75" s="241">
        <v>25672</v>
      </c>
    </row>
    <row r="76" spans="1:8">
      <c r="A76" s="54" t="s">
        <v>54</v>
      </c>
      <c r="B76" s="239" t="s">
        <v>711</v>
      </c>
      <c r="C76" s="55">
        <v>1099330</v>
      </c>
      <c r="D76" s="321">
        <v>9.8873105651742232E-3</v>
      </c>
      <c r="E76" s="321">
        <v>3.3053424497911932E-2</v>
      </c>
      <c r="F76" s="324">
        <v>10763</v>
      </c>
      <c r="G76" s="241">
        <v>10</v>
      </c>
      <c r="H76" s="241">
        <v>36435</v>
      </c>
    </row>
    <row r="77" spans="1:8">
      <c r="A77" s="54" t="s">
        <v>54</v>
      </c>
      <c r="B77" s="239" t="s">
        <v>712</v>
      </c>
      <c r="C77" s="55">
        <v>1113239</v>
      </c>
      <c r="D77" s="321">
        <v>1.2652251826112293E-2</v>
      </c>
      <c r="E77" s="321">
        <v>3.5067590372311885E-2</v>
      </c>
      <c r="F77" s="324">
        <v>13909</v>
      </c>
      <c r="G77" s="241">
        <v>11</v>
      </c>
      <c r="H77" s="241">
        <v>50344</v>
      </c>
    </row>
    <row r="78" spans="1:8">
      <c r="A78" s="54" t="s">
        <v>54</v>
      </c>
      <c r="B78" s="239" t="s">
        <v>713</v>
      </c>
      <c r="C78" s="55">
        <v>1095746</v>
      </c>
      <c r="D78" s="321">
        <v>-1.5713606871480379E-2</v>
      </c>
      <c r="E78" s="321">
        <v>3.0907098067071592E-2</v>
      </c>
      <c r="F78" s="324">
        <v>-17493</v>
      </c>
      <c r="G78" s="241">
        <v>12</v>
      </c>
      <c r="H78" s="241">
        <v>32851</v>
      </c>
    </row>
    <row r="79" spans="1:8">
      <c r="A79" s="54" t="s">
        <v>900</v>
      </c>
      <c r="B79" s="239" t="s">
        <v>705</v>
      </c>
      <c r="C79" s="55">
        <v>1101257</v>
      </c>
      <c r="D79" s="321">
        <v>5.0294502558074772E-3</v>
      </c>
      <c r="E79" s="321">
        <v>3.1561603390151127E-2</v>
      </c>
      <c r="F79" s="324">
        <v>5511</v>
      </c>
      <c r="G79" s="241">
        <v>1</v>
      </c>
      <c r="H79" s="241">
        <v>5511</v>
      </c>
    </row>
    <row r="80" spans="1:8">
      <c r="A80" s="54" t="s">
        <v>54</v>
      </c>
      <c r="B80" s="239" t="s">
        <v>706</v>
      </c>
      <c r="C80" s="55">
        <v>1109025</v>
      </c>
      <c r="D80" s="321">
        <v>7.0537576605642638E-3</v>
      </c>
      <c r="E80" s="321">
        <v>3.286754447563367E-2</v>
      </c>
      <c r="F80" s="324">
        <v>7768</v>
      </c>
      <c r="G80" s="241">
        <v>2</v>
      </c>
      <c r="H80" s="241">
        <v>13279</v>
      </c>
    </row>
    <row r="81" spans="1:8">
      <c r="A81" s="54" t="s">
        <v>54</v>
      </c>
      <c r="B81" s="239" t="s">
        <v>645</v>
      </c>
      <c r="C81" s="55">
        <v>1119209</v>
      </c>
      <c r="D81" s="321">
        <v>9.1828407835712333E-3</v>
      </c>
      <c r="E81" s="321">
        <v>4.1939787312679E-2</v>
      </c>
      <c r="F81" s="324">
        <v>10184</v>
      </c>
      <c r="G81" s="241">
        <v>3</v>
      </c>
      <c r="H81" s="241">
        <v>23463</v>
      </c>
    </row>
    <row r="82" spans="1:8">
      <c r="A82" s="54" t="s">
        <v>54</v>
      </c>
      <c r="B82" s="239" t="s">
        <v>700</v>
      </c>
      <c r="C82" s="55">
        <v>1116487</v>
      </c>
      <c r="D82" s="321">
        <v>-2.432074795681638E-3</v>
      </c>
      <c r="E82" s="321">
        <v>3.8971420276044944E-2</v>
      </c>
      <c r="F82" s="324">
        <v>-2722</v>
      </c>
      <c r="G82" s="241">
        <v>4</v>
      </c>
      <c r="H82" s="241">
        <v>20741</v>
      </c>
    </row>
    <row r="83" spans="1:8">
      <c r="A83" s="54" t="s">
        <v>54</v>
      </c>
      <c r="B83" s="239" t="s">
        <v>704</v>
      </c>
      <c r="C83" s="55">
        <v>1121279</v>
      </c>
      <c r="D83" s="321">
        <v>4.2920338526108992E-3</v>
      </c>
      <c r="E83" s="321">
        <v>4.1303748225069992E-2</v>
      </c>
      <c r="F83" s="324">
        <v>4792</v>
      </c>
      <c r="G83" s="241">
        <v>5</v>
      </c>
      <c r="H83" s="241">
        <v>25533</v>
      </c>
    </row>
    <row r="84" spans="1:8">
      <c r="A84" s="54" t="s">
        <v>54</v>
      </c>
      <c r="B84" s="239" t="s">
        <v>707</v>
      </c>
      <c r="C84" s="55">
        <v>1129262</v>
      </c>
      <c r="D84" s="321">
        <v>7.1195483015378258E-3</v>
      </c>
      <c r="E84" s="321">
        <v>4.7739486068019588E-2</v>
      </c>
      <c r="F84" s="324">
        <v>7983</v>
      </c>
      <c r="G84" s="241">
        <v>6</v>
      </c>
      <c r="H84" s="241">
        <v>33516</v>
      </c>
    </row>
    <row r="85" spans="1:8">
      <c r="A85" s="54" t="s">
        <v>54</v>
      </c>
      <c r="B85" s="239" t="s">
        <v>708</v>
      </c>
      <c r="C85" s="55">
        <v>1132219</v>
      </c>
      <c r="D85" s="321">
        <v>2.6185243105674161E-3</v>
      </c>
      <c r="E85" s="321">
        <v>5.0998859162761034E-2</v>
      </c>
      <c r="F85" s="324">
        <v>2957</v>
      </c>
      <c r="G85" s="241">
        <v>7</v>
      </c>
      <c r="H85" s="241">
        <v>36473</v>
      </c>
    </row>
    <row r="86" spans="1:8">
      <c r="A86" s="54" t="s">
        <v>54</v>
      </c>
      <c r="B86" s="239" t="s">
        <v>709</v>
      </c>
      <c r="C86" s="55">
        <v>1138666</v>
      </c>
      <c r="D86" s="321">
        <v>5.694128079461569E-3</v>
      </c>
      <c r="E86" s="321">
        <v>5.5181124602569298E-2</v>
      </c>
      <c r="F86" s="324">
        <v>6447</v>
      </c>
      <c r="G86" s="241">
        <v>8</v>
      </c>
      <c r="H86" s="241">
        <v>42920</v>
      </c>
    </row>
    <row r="87" spans="1:8">
      <c r="A87" s="54" t="s">
        <v>54</v>
      </c>
      <c r="B87" s="239" t="s">
        <v>710</v>
      </c>
      <c r="C87" s="55">
        <v>1147420</v>
      </c>
      <c r="D87" s="321">
        <v>7.6879436112082811E-3</v>
      </c>
      <c r="E87" s="321">
        <v>5.4064655643612181E-2</v>
      </c>
      <c r="F87" s="324">
        <v>8754</v>
      </c>
      <c r="G87" s="241">
        <v>9</v>
      </c>
      <c r="H87" s="241">
        <v>51674</v>
      </c>
    </row>
    <row r="88" spans="1:8">
      <c r="A88" s="54" t="s">
        <v>54</v>
      </c>
      <c r="B88" s="239" t="s">
        <v>711</v>
      </c>
      <c r="C88" s="55">
        <v>1157739</v>
      </c>
      <c r="D88" s="321">
        <v>8.9932195708632978E-3</v>
      </c>
      <c r="E88" s="321">
        <v>5.3131452793974576E-2</v>
      </c>
      <c r="F88" s="324">
        <v>10319</v>
      </c>
      <c r="G88" s="241">
        <v>10</v>
      </c>
      <c r="H88" s="241">
        <v>61993</v>
      </c>
    </row>
    <row r="89" spans="1:8">
      <c r="A89" s="54" t="s">
        <v>54</v>
      </c>
      <c r="B89" s="239" t="s">
        <v>712</v>
      </c>
      <c r="C89" s="55">
        <v>1168371</v>
      </c>
      <c r="D89" s="321">
        <v>9.1834169877667016E-3</v>
      </c>
      <c r="E89" s="321">
        <v>4.9523956670580072E-2</v>
      </c>
      <c r="F89" s="324">
        <v>10632</v>
      </c>
      <c r="G89" s="241">
        <v>11</v>
      </c>
      <c r="H89" s="241">
        <v>72625</v>
      </c>
    </row>
    <row r="90" spans="1:8">
      <c r="A90" s="54" t="s">
        <v>54</v>
      </c>
      <c r="B90" s="239" t="s">
        <v>713</v>
      </c>
      <c r="C90" s="55">
        <v>1147143</v>
      </c>
      <c r="D90" s="321">
        <v>-1.8168886423918451E-2</v>
      </c>
      <c r="E90" s="321">
        <v>4.6905943530708649E-2</v>
      </c>
      <c r="F90" s="324">
        <v>-21228</v>
      </c>
      <c r="G90" s="241">
        <v>12</v>
      </c>
      <c r="H90" s="241">
        <v>51397</v>
      </c>
    </row>
    <row r="91" spans="1:8">
      <c r="A91" s="54" t="s">
        <v>901</v>
      </c>
      <c r="B91" s="239" t="s">
        <v>705</v>
      </c>
      <c r="C91" s="55">
        <v>1159470</v>
      </c>
      <c r="D91" s="321">
        <v>1.0745826806248138E-2</v>
      </c>
      <c r="E91" s="321">
        <v>5.2860503951393634E-2</v>
      </c>
      <c r="F91" s="324">
        <v>12327</v>
      </c>
      <c r="G91" s="241">
        <v>1</v>
      </c>
      <c r="H91" s="241">
        <v>12327</v>
      </c>
    </row>
    <row r="92" spans="1:8">
      <c r="A92" s="54" t="s">
        <v>54</v>
      </c>
      <c r="B92" s="239" t="s">
        <v>706</v>
      </c>
      <c r="C92" s="55">
        <v>1167071</v>
      </c>
      <c r="D92" s="321">
        <v>6.5555814294462333E-3</v>
      </c>
      <c r="E92" s="321">
        <v>5.2339667726155836E-2</v>
      </c>
      <c r="F92" s="324">
        <v>7601</v>
      </c>
      <c r="G92" s="241">
        <v>2</v>
      </c>
      <c r="H92" s="241">
        <v>19928</v>
      </c>
    </row>
    <row r="93" spans="1:8">
      <c r="A93" s="54" t="s">
        <v>54</v>
      </c>
      <c r="B93" s="239" t="s">
        <v>645</v>
      </c>
      <c r="C93" s="55">
        <v>1173248</v>
      </c>
      <c r="D93" s="321">
        <v>5.2927371171076487E-3</v>
      </c>
      <c r="E93" s="321">
        <v>4.8283207157912456E-2</v>
      </c>
      <c r="F93" s="324">
        <v>6177</v>
      </c>
      <c r="G93" s="241">
        <v>3</v>
      </c>
      <c r="H93" s="241">
        <v>26105</v>
      </c>
    </row>
    <row r="94" spans="1:8">
      <c r="A94" s="54" t="s">
        <v>54</v>
      </c>
      <c r="B94" s="239" t="s">
        <v>700</v>
      </c>
      <c r="C94" s="55">
        <v>1175642</v>
      </c>
      <c r="D94" s="321">
        <v>2.0404893083132425E-3</v>
      </c>
      <c r="E94" s="321">
        <v>5.2983151617528979E-2</v>
      </c>
      <c r="F94" s="324">
        <v>2394</v>
      </c>
      <c r="G94" s="241">
        <v>4</v>
      </c>
      <c r="H94" s="241">
        <v>28499</v>
      </c>
    </row>
    <row r="95" spans="1:8">
      <c r="A95" s="54" t="s">
        <v>54</v>
      </c>
      <c r="B95" s="239" t="s">
        <v>704</v>
      </c>
      <c r="C95" s="55">
        <v>1177550</v>
      </c>
      <c r="D95" s="321">
        <v>1.6229430387821875E-3</v>
      </c>
      <c r="E95" s="321">
        <v>5.0184655201783057E-2</v>
      </c>
      <c r="F95" s="324">
        <v>1908</v>
      </c>
      <c r="G95" s="241">
        <v>5</v>
      </c>
      <c r="H95" s="241">
        <v>30407</v>
      </c>
    </row>
    <row r="96" spans="1:8">
      <c r="A96" s="54" t="s">
        <v>54</v>
      </c>
      <c r="B96" s="239" t="s">
        <v>707</v>
      </c>
      <c r="C96" s="55">
        <v>1181306</v>
      </c>
      <c r="D96" s="321">
        <v>3.1896734745870958E-3</v>
      </c>
      <c r="E96" s="321">
        <v>4.6086736293260655E-2</v>
      </c>
      <c r="F96" s="324">
        <v>3756</v>
      </c>
      <c r="G96" s="241">
        <v>6</v>
      </c>
      <c r="H96" s="241">
        <v>34163</v>
      </c>
    </row>
    <row r="97" spans="1:8">
      <c r="A97" s="54" t="s">
        <v>54</v>
      </c>
      <c r="B97" s="239" t="s">
        <v>708</v>
      </c>
      <c r="C97" s="55">
        <v>1186605</v>
      </c>
      <c r="D97" s="321">
        <v>4.4857132698894464E-3</v>
      </c>
      <c r="E97" s="321">
        <v>4.8034876644889479E-2</v>
      </c>
      <c r="F97" s="324">
        <v>5299</v>
      </c>
      <c r="G97" s="241">
        <v>7</v>
      </c>
      <c r="H97" s="241">
        <v>39462</v>
      </c>
    </row>
    <row r="98" spans="1:8">
      <c r="A98" s="54" t="s">
        <v>54</v>
      </c>
      <c r="B98" s="239" t="s">
        <v>709</v>
      </c>
      <c r="C98" s="55">
        <v>1191437</v>
      </c>
      <c r="D98" s="321">
        <v>4.0721217254267028E-3</v>
      </c>
      <c r="E98" s="321">
        <v>4.6344582168959203E-2</v>
      </c>
      <c r="F98" s="324">
        <v>4832</v>
      </c>
      <c r="G98" s="241">
        <v>8</v>
      </c>
      <c r="H98" s="241">
        <v>44294</v>
      </c>
    </row>
    <row r="99" spans="1:8">
      <c r="A99" s="54" t="s">
        <v>54</v>
      </c>
      <c r="B99" s="239" t="s">
        <v>710</v>
      </c>
      <c r="C99" s="55">
        <v>1196379</v>
      </c>
      <c r="D99" s="321">
        <v>4.1479322868098745E-3</v>
      </c>
      <c r="E99" s="321">
        <v>4.2668769936030415E-2</v>
      </c>
      <c r="F99" s="324">
        <v>4942</v>
      </c>
      <c r="G99" s="241">
        <v>9</v>
      </c>
      <c r="H99" s="241">
        <v>49236</v>
      </c>
    </row>
    <row r="100" spans="1:8">
      <c r="A100" s="54" t="s">
        <v>54</v>
      </c>
      <c r="B100" s="239" t="s">
        <v>711</v>
      </c>
      <c r="C100" s="55">
        <v>1210081</v>
      </c>
      <c r="D100" s="321">
        <v>1.1452892436259798E-2</v>
      </c>
      <c r="E100" s="321">
        <v>4.521053536246078E-2</v>
      </c>
      <c r="F100" s="324">
        <v>13702</v>
      </c>
      <c r="G100" s="241">
        <v>10</v>
      </c>
      <c r="H100" s="241">
        <v>62938</v>
      </c>
    </row>
    <row r="101" spans="1:8">
      <c r="A101" s="54" t="s">
        <v>54</v>
      </c>
      <c r="B101" s="239" t="s">
        <v>712</v>
      </c>
      <c r="C101" s="55">
        <v>1219614</v>
      </c>
      <c r="D101" s="321">
        <v>7.8779850274486307E-3</v>
      </c>
      <c r="E101" s="321">
        <v>4.3858500424950542E-2</v>
      </c>
      <c r="F101" s="324">
        <v>9533</v>
      </c>
      <c r="G101" s="241">
        <v>11</v>
      </c>
      <c r="H101" s="241">
        <v>72471</v>
      </c>
    </row>
    <row r="102" spans="1:8">
      <c r="A102" s="54" t="s">
        <v>54</v>
      </c>
      <c r="B102" s="239" t="s">
        <v>713</v>
      </c>
      <c r="C102" s="55">
        <v>1194386</v>
      </c>
      <c r="D102" s="321">
        <v>-2.0685233196732766E-2</v>
      </c>
      <c r="E102" s="321">
        <v>4.1183182916166405E-2</v>
      </c>
      <c r="F102" s="324">
        <v>-25228</v>
      </c>
      <c r="G102" s="241">
        <v>12</v>
      </c>
      <c r="H102" s="241">
        <v>47243</v>
      </c>
    </row>
    <row r="103" spans="1:8">
      <c r="A103" s="54" t="s">
        <v>902</v>
      </c>
      <c r="B103" s="239" t="s">
        <v>705</v>
      </c>
      <c r="C103" s="55">
        <v>1206391</v>
      </c>
      <c r="D103" s="321">
        <v>1.0051189481457445E-2</v>
      </c>
      <c r="E103" s="321">
        <v>4.0467627450473165E-2</v>
      </c>
      <c r="F103" s="324">
        <v>12005</v>
      </c>
      <c r="G103" s="241">
        <v>1</v>
      </c>
      <c r="H103" s="241">
        <v>12005</v>
      </c>
    </row>
    <row r="104" spans="1:8">
      <c r="A104" s="54" t="s">
        <v>54</v>
      </c>
      <c r="B104" s="239" t="s">
        <v>706</v>
      </c>
      <c r="C104" s="55">
        <v>1214066</v>
      </c>
      <c r="D104" s="321">
        <v>6.3619506445256047E-3</v>
      </c>
      <c r="E104" s="321">
        <v>4.0267473015780597E-2</v>
      </c>
      <c r="F104" s="324">
        <v>7675</v>
      </c>
      <c r="G104" s="241">
        <v>2</v>
      </c>
      <c r="H104" s="241">
        <v>19680</v>
      </c>
    </row>
    <row r="105" spans="1:8">
      <c r="A105" s="54" t="s">
        <v>54</v>
      </c>
      <c r="B105" s="239" t="s">
        <v>645</v>
      </c>
      <c r="C105" s="55">
        <v>1214015</v>
      </c>
      <c r="D105" s="321">
        <v>-4.2007600904780951E-5</v>
      </c>
      <c r="E105" s="321">
        <v>3.4747129336679006E-2</v>
      </c>
      <c r="F105" s="324">
        <v>-51</v>
      </c>
      <c r="G105" s="241">
        <v>3</v>
      </c>
      <c r="H105" s="241">
        <v>19629</v>
      </c>
    </row>
    <row r="106" spans="1:8">
      <c r="A106" s="54" t="s">
        <v>54</v>
      </c>
      <c r="B106" s="239" t="s">
        <v>700</v>
      </c>
      <c r="C106" s="55">
        <v>1218746</v>
      </c>
      <c r="D106" s="321">
        <v>3.8969864458018311E-3</v>
      </c>
      <c r="E106" s="321">
        <v>3.6664222611985542E-2</v>
      </c>
      <c r="F106" s="324">
        <v>4731</v>
      </c>
      <c r="G106" s="241">
        <v>4</v>
      </c>
      <c r="H106" s="241">
        <v>24360</v>
      </c>
    </row>
    <row r="107" spans="1:8">
      <c r="A107" s="54" t="s">
        <v>54</v>
      </c>
      <c r="B107" s="239" t="s">
        <v>704</v>
      </c>
      <c r="C107" s="55">
        <v>1216016</v>
      </c>
      <c r="D107" s="321">
        <v>-2.2400073518189512E-3</v>
      </c>
      <c r="E107" s="321">
        <v>3.2666128826801311E-2</v>
      </c>
      <c r="F107" s="324">
        <v>-2730</v>
      </c>
      <c r="G107" s="241">
        <v>5</v>
      </c>
      <c r="H107" s="241">
        <v>21630</v>
      </c>
    </row>
    <row r="108" spans="1:8">
      <c r="A108" s="54" t="s">
        <v>54</v>
      </c>
      <c r="B108" s="239" t="s">
        <v>707</v>
      </c>
      <c r="C108" s="55">
        <v>1219272</v>
      </c>
      <c r="D108" s="321">
        <v>2.6775963474163778E-3</v>
      </c>
      <c r="E108" s="321">
        <v>3.2139005473603044E-2</v>
      </c>
      <c r="F108" s="324">
        <v>3256</v>
      </c>
      <c r="G108" s="241">
        <v>6</v>
      </c>
      <c r="H108" s="241">
        <v>24886</v>
      </c>
    </row>
    <row r="109" spans="1:8">
      <c r="A109" s="54" t="s">
        <v>54</v>
      </c>
      <c r="B109" s="239" t="s">
        <v>708</v>
      </c>
      <c r="C109" s="55">
        <v>1220144</v>
      </c>
      <c r="D109" s="321">
        <v>7.1518086202249087E-4</v>
      </c>
      <c r="E109" s="321">
        <v>2.8264671057344204E-2</v>
      </c>
      <c r="F109" s="324">
        <v>872</v>
      </c>
      <c r="G109" s="241">
        <v>7</v>
      </c>
      <c r="H109" s="241">
        <v>25758</v>
      </c>
    </row>
    <row r="110" spans="1:8">
      <c r="A110" s="54" t="s">
        <v>54</v>
      </c>
      <c r="B110" s="239" t="s">
        <v>709</v>
      </c>
      <c r="C110" s="55">
        <v>1222971</v>
      </c>
      <c r="D110" s="321">
        <v>2.3169396399114195E-3</v>
      </c>
      <c r="E110" s="321">
        <v>2.6467198853149521E-2</v>
      </c>
      <c r="F110" s="324">
        <v>2827</v>
      </c>
      <c r="G110" s="241">
        <v>8</v>
      </c>
      <c r="H110" s="241">
        <v>28585</v>
      </c>
    </row>
    <row r="111" spans="1:8">
      <c r="A111" s="54" t="s">
        <v>54</v>
      </c>
      <c r="B111" s="239" t="s">
        <v>710</v>
      </c>
      <c r="C111" s="55">
        <v>1226715</v>
      </c>
      <c r="D111" s="321">
        <v>3.0613972040220983E-3</v>
      </c>
      <c r="E111" s="321">
        <v>2.5356513278818937E-2</v>
      </c>
      <c r="F111" s="324">
        <v>3744</v>
      </c>
      <c r="G111" s="241">
        <v>9</v>
      </c>
      <c r="H111" s="241">
        <v>32329</v>
      </c>
    </row>
    <row r="112" spans="1:8">
      <c r="A112" s="54" t="s">
        <v>54</v>
      </c>
      <c r="B112" s="239" t="s">
        <v>711</v>
      </c>
      <c r="C112" s="55">
        <v>1228030</v>
      </c>
      <c r="D112" s="321">
        <v>1.0719686316706944E-3</v>
      </c>
      <c r="E112" s="321">
        <v>1.4832891351901134E-2</v>
      </c>
      <c r="F112" s="324">
        <v>1315</v>
      </c>
      <c r="G112" s="241">
        <v>10</v>
      </c>
      <c r="H112" s="241">
        <v>33644</v>
      </c>
    </row>
    <row r="113" spans="1:8">
      <c r="A113" s="54" t="s">
        <v>54</v>
      </c>
      <c r="B113" s="239" t="s">
        <v>712</v>
      </c>
      <c r="C113" s="55">
        <v>1225338</v>
      </c>
      <c r="D113" s="321">
        <v>-2.1921288567868791E-3</v>
      </c>
      <c r="E113" s="321">
        <v>4.6932882043007051E-3</v>
      </c>
      <c r="F113" s="324">
        <v>-2692</v>
      </c>
      <c r="G113" s="241">
        <v>11</v>
      </c>
      <c r="H113" s="241">
        <v>30952</v>
      </c>
    </row>
    <row r="114" spans="1:8">
      <c r="A114" s="54" t="s">
        <v>54</v>
      </c>
      <c r="B114" s="239" t="s">
        <v>713</v>
      </c>
      <c r="C114" s="55">
        <v>1204590</v>
      </c>
      <c r="D114" s="321">
        <v>-1.6932470877423222E-2</v>
      </c>
      <c r="E114" s="321">
        <v>8.5433017466716166E-3</v>
      </c>
      <c r="F114" s="324">
        <v>-20748</v>
      </c>
      <c r="G114" s="241">
        <v>12</v>
      </c>
      <c r="H114" s="241">
        <v>10204</v>
      </c>
    </row>
    <row r="115" spans="1:8">
      <c r="A115" s="54" t="s">
        <v>903</v>
      </c>
      <c r="B115" s="239" t="s">
        <v>705</v>
      </c>
      <c r="C115" s="55">
        <v>1200192</v>
      </c>
      <c r="D115" s="321">
        <v>-3.6510347919208597E-3</v>
      </c>
      <c r="E115" s="321">
        <v>-5.1384667160149222E-3</v>
      </c>
      <c r="F115" s="324">
        <v>-4398</v>
      </c>
      <c r="G115" s="241">
        <v>1</v>
      </c>
      <c r="H115" s="241">
        <v>-4398</v>
      </c>
    </row>
    <row r="116" spans="1:8">
      <c r="A116" s="54" t="s">
        <v>54</v>
      </c>
      <c r="B116" s="239" t="s">
        <v>706</v>
      </c>
      <c r="C116" s="55">
        <v>1194715</v>
      </c>
      <c r="D116" s="321">
        <v>-4.5634365168240043E-3</v>
      </c>
      <c r="E116" s="321">
        <v>-1.593900166877249E-2</v>
      </c>
      <c r="F116" s="324">
        <v>-5477</v>
      </c>
      <c r="G116" s="241">
        <v>2</v>
      </c>
      <c r="H116" s="241">
        <v>-9875</v>
      </c>
    </row>
    <row r="117" spans="1:8">
      <c r="A117" s="54" t="s">
        <v>54</v>
      </c>
      <c r="B117" s="239" t="s">
        <v>645</v>
      </c>
      <c r="C117" s="55">
        <v>1198805</v>
      </c>
      <c r="D117" s="321">
        <v>3.4234106042025925E-3</v>
      </c>
      <c r="E117" s="321">
        <v>-1.2528675510599108E-2</v>
      </c>
      <c r="F117" s="324">
        <v>4090</v>
      </c>
      <c r="G117" s="241">
        <v>3</v>
      </c>
      <c r="H117" s="241">
        <v>-5785</v>
      </c>
    </row>
    <row r="118" spans="1:8">
      <c r="A118" s="54" t="s">
        <v>54</v>
      </c>
      <c r="B118" s="239" t="s">
        <v>700</v>
      </c>
      <c r="C118" s="55">
        <v>1193947</v>
      </c>
      <c r="D118" s="321">
        <v>-4.0523688172805494E-3</v>
      </c>
      <c r="E118" s="321">
        <v>-2.0347964218959458E-2</v>
      </c>
      <c r="F118" s="324">
        <v>-4858</v>
      </c>
      <c r="G118" s="241">
        <v>4</v>
      </c>
      <c r="H118" s="241">
        <v>-10643</v>
      </c>
    </row>
    <row r="119" spans="1:8">
      <c r="A119" s="54" t="s">
        <v>54</v>
      </c>
      <c r="B119" s="239" t="s">
        <v>704</v>
      </c>
      <c r="C119" s="55">
        <v>1190262</v>
      </c>
      <c r="D119" s="321">
        <v>-3.0864016576950259E-3</v>
      </c>
      <c r="E119" s="321">
        <v>-2.1178997644767827E-2</v>
      </c>
      <c r="F119" s="324">
        <v>-3685</v>
      </c>
      <c r="G119" s="241">
        <v>5</v>
      </c>
      <c r="H119" s="241">
        <v>-14328</v>
      </c>
    </row>
    <row r="120" spans="1:8">
      <c r="A120" s="54" t="s">
        <v>54</v>
      </c>
      <c r="B120" s="239" t="s">
        <v>707</v>
      </c>
      <c r="C120" s="55">
        <v>1194763</v>
      </c>
      <c r="D120" s="321">
        <v>3.7815203711450973E-3</v>
      </c>
      <c r="E120" s="321">
        <v>-2.0101339159760867E-2</v>
      </c>
      <c r="F120" s="324">
        <v>4501</v>
      </c>
      <c r="G120" s="241">
        <v>6</v>
      </c>
      <c r="H120" s="241">
        <v>-9827</v>
      </c>
    </row>
    <row r="121" spans="1:8">
      <c r="A121" s="54" t="s">
        <v>54</v>
      </c>
      <c r="B121" s="239" t="s">
        <v>708</v>
      </c>
      <c r="C121" s="55">
        <v>1198518</v>
      </c>
      <c r="D121" s="321">
        <v>3.142882730717389E-3</v>
      </c>
      <c r="E121" s="321">
        <v>-1.7724137478854929E-2</v>
      </c>
      <c r="F121" s="324">
        <v>3755</v>
      </c>
      <c r="G121" s="241">
        <v>7</v>
      </c>
      <c r="H121" s="241">
        <v>-6072</v>
      </c>
    </row>
    <row r="122" spans="1:8">
      <c r="A122" s="54" t="s">
        <v>54</v>
      </c>
      <c r="B122" s="239" t="s">
        <v>709</v>
      </c>
      <c r="C122" s="55">
        <v>1198986</v>
      </c>
      <c r="D122" s="321">
        <v>3.9048224557336475E-4</v>
      </c>
      <c r="E122" s="321">
        <v>-1.9612075838265963E-2</v>
      </c>
      <c r="F122" s="324">
        <v>468</v>
      </c>
      <c r="G122" s="241">
        <v>8</v>
      </c>
      <c r="H122" s="241">
        <v>-5604</v>
      </c>
    </row>
    <row r="123" spans="1:8">
      <c r="A123" s="54" t="s">
        <v>54</v>
      </c>
      <c r="B123" s="239" t="s">
        <v>710</v>
      </c>
      <c r="C123" s="55">
        <v>1197731</v>
      </c>
      <c r="D123" s="321">
        <v>-1.0467178098826357E-3</v>
      </c>
      <c r="E123" s="321">
        <v>-2.3627329901403371E-2</v>
      </c>
      <c r="F123" s="324">
        <v>-1255</v>
      </c>
      <c r="G123" s="241">
        <v>9</v>
      </c>
      <c r="H123" s="241">
        <v>-6859</v>
      </c>
    </row>
    <row r="124" spans="1:8">
      <c r="A124" s="54" t="s">
        <v>54</v>
      </c>
      <c r="B124" s="239" t="s">
        <v>711</v>
      </c>
      <c r="C124" s="55">
        <v>1210664</v>
      </c>
      <c r="D124" s="321">
        <v>1.0797917061510454E-2</v>
      </c>
      <c r="E124" s="321">
        <v>-1.4141348338395643E-2</v>
      </c>
      <c r="F124" s="324">
        <v>12933</v>
      </c>
      <c r="G124" s="241">
        <v>10</v>
      </c>
      <c r="H124" s="241">
        <v>6074</v>
      </c>
    </row>
    <row r="125" spans="1:8">
      <c r="A125" s="54" t="s">
        <v>54</v>
      </c>
      <c r="B125" s="239" t="s">
        <v>712</v>
      </c>
      <c r="C125" s="55">
        <v>1221907</v>
      </c>
      <c r="D125" s="321">
        <v>9.2866393978841E-3</v>
      </c>
      <c r="E125" s="321">
        <v>-2.8000437430325542E-3</v>
      </c>
      <c r="F125" s="324">
        <v>11243</v>
      </c>
      <c r="G125" s="241">
        <v>11</v>
      </c>
      <c r="H125" s="241">
        <v>17317</v>
      </c>
    </row>
    <row r="126" spans="1:8">
      <c r="A126" s="54" t="s">
        <v>54</v>
      </c>
      <c r="B126" s="239" t="s">
        <v>713</v>
      </c>
      <c r="C126" s="55">
        <v>1208019</v>
      </c>
      <c r="D126" s="321">
        <v>-1.136584044448552E-2</v>
      </c>
      <c r="E126" s="321">
        <v>2.846611710208391E-3</v>
      </c>
      <c r="F126" s="324">
        <v>-13888</v>
      </c>
      <c r="G126" s="241">
        <v>12</v>
      </c>
      <c r="H126" s="241">
        <v>3429</v>
      </c>
    </row>
    <row r="127" spans="1:8">
      <c r="A127" s="54" t="s">
        <v>904</v>
      </c>
      <c r="B127" s="239" t="s">
        <v>705</v>
      </c>
      <c r="C127" s="55">
        <v>1207686</v>
      </c>
      <c r="D127" s="321">
        <v>-2.7565791597650158E-4</v>
      </c>
      <c r="E127" s="321">
        <v>6.2440009598463408E-3</v>
      </c>
      <c r="F127" s="324">
        <v>-333</v>
      </c>
      <c r="G127" s="241">
        <v>1</v>
      </c>
      <c r="H127" s="241">
        <v>-333</v>
      </c>
    </row>
    <row r="128" spans="1:8">
      <c r="A128" s="54" t="s">
        <v>54</v>
      </c>
      <c r="B128" s="239" t="s">
        <v>706</v>
      </c>
      <c r="C128" s="55">
        <v>1215559</v>
      </c>
      <c r="D128" s="321">
        <v>6.5190786346782659E-3</v>
      </c>
      <c r="E128" s="321">
        <v>1.7446838785819319E-2</v>
      </c>
      <c r="F128" s="324">
        <v>7873</v>
      </c>
      <c r="G128" s="241">
        <v>2</v>
      </c>
      <c r="H128" s="241">
        <v>7540</v>
      </c>
    </row>
    <row r="129" spans="1:8">
      <c r="A129" s="54" t="s">
        <v>54</v>
      </c>
      <c r="B129" s="239" t="s">
        <v>645</v>
      </c>
      <c r="C129" s="55">
        <v>1226178</v>
      </c>
      <c r="D129" s="321">
        <v>8.7358984631762393E-3</v>
      </c>
      <c r="E129" s="321">
        <v>2.2833571765216165E-2</v>
      </c>
      <c r="F129" s="324">
        <v>10619</v>
      </c>
      <c r="G129" s="241">
        <v>3</v>
      </c>
      <c r="H129" s="241">
        <v>18159</v>
      </c>
    </row>
    <row r="130" spans="1:8">
      <c r="A130" s="54" t="s">
        <v>54</v>
      </c>
      <c r="B130" s="239" t="s">
        <v>700</v>
      </c>
      <c r="C130" s="55">
        <v>1232200</v>
      </c>
      <c r="D130" s="321">
        <v>4.9111956012912739E-3</v>
      </c>
      <c r="E130" s="321">
        <v>3.2039110613787614E-2</v>
      </c>
      <c r="F130" s="324">
        <v>6022</v>
      </c>
      <c r="G130" s="241">
        <v>4</v>
      </c>
      <c r="H130" s="241">
        <v>24181</v>
      </c>
    </row>
    <row r="131" spans="1:8">
      <c r="A131" s="54" t="s">
        <v>54</v>
      </c>
      <c r="B131" s="239" t="s">
        <v>704</v>
      </c>
      <c r="C131" s="55">
        <v>1233199</v>
      </c>
      <c r="D131" s="321">
        <v>8.1074500892719392E-4</v>
      </c>
      <c r="E131" s="321">
        <v>3.6073570356778495E-2</v>
      </c>
      <c r="F131" s="324">
        <v>999</v>
      </c>
      <c r="G131" s="241">
        <v>5</v>
      </c>
      <c r="H131" s="241">
        <v>25180</v>
      </c>
    </row>
    <row r="132" spans="1:8">
      <c r="A132" s="54" t="s">
        <v>54</v>
      </c>
      <c r="B132" s="239" t="s">
        <v>707</v>
      </c>
      <c r="C132" s="55">
        <v>1236525</v>
      </c>
      <c r="D132" s="321">
        <v>2.6970505165833103E-3</v>
      </c>
      <c r="E132" s="321">
        <v>3.4954212676489016E-2</v>
      </c>
      <c r="F132" s="324">
        <v>3326</v>
      </c>
      <c r="G132" s="241">
        <v>6</v>
      </c>
      <c r="H132" s="241">
        <v>28506</v>
      </c>
    </row>
    <row r="133" spans="1:8">
      <c r="A133" s="54" t="s">
        <v>54</v>
      </c>
      <c r="B133" s="239" t="s">
        <v>708</v>
      </c>
      <c r="C133" s="55">
        <v>1243416</v>
      </c>
      <c r="D133" s="321">
        <v>5.5728755989568057E-3</v>
      </c>
      <c r="E133" s="321">
        <v>3.7461264661857285E-2</v>
      </c>
      <c r="F133" s="324">
        <v>6891</v>
      </c>
      <c r="G133" s="241">
        <v>7</v>
      </c>
      <c r="H133" s="241">
        <v>35397</v>
      </c>
    </row>
    <row r="134" spans="1:8">
      <c r="A134" s="54" t="s">
        <v>54</v>
      </c>
      <c r="B134" s="239" t="s">
        <v>709</v>
      </c>
      <c r="C134" s="55">
        <v>1251516</v>
      </c>
      <c r="D134" s="321">
        <v>6.5143121851416463E-3</v>
      </c>
      <c r="E134" s="321">
        <v>4.38120211578783E-2</v>
      </c>
      <c r="F134" s="324">
        <v>8100</v>
      </c>
      <c r="G134" s="241">
        <v>8</v>
      </c>
      <c r="H134" s="241">
        <v>43497</v>
      </c>
    </row>
    <row r="135" spans="1:8">
      <c r="A135" s="54" t="s">
        <v>54</v>
      </c>
      <c r="B135" s="239" t="s">
        <v>710</v>
      </c>
      <c r="C135" s="55">
        <v>1256598</v>
      </c>
      <c r="D135" s="321">
        <v>4.0606752131016055E-3</v>
      </c>
      <c r="E135" s="321">
        <v>4.9148765457352361E-2</v>
      </c>
      <c r="F135" s="324">
        <v>5082</v>
      </c>
      <c r="G135" s="241">
        <v>9</v>
      </c>
      <c r="H135" s="241">
        <v>48579</v>
      </c>
    </row>
    <row r="136" spans="1:8">
      <c r="A136" s="54" t="s">
        <v>54</v>
      </c>
      <c r="B136" s="239" t="s">
        <v>711</v>
      </c>
      <c r="C136" s="55">
        <v>1268034</v>
      </c>
      <c r="D136" s="321">
        <v>9.1007625350350008E-3</v>
      </c>
      <c r="E136" s="321">
        <v>4.7387218914579199E-2</v>
      </c>
      <c r="F136" s="324">
        <v>11436</v>
      </c>
      <c r="G136" s="241">
        <v>10</v>
      </c>
      <c r="H136" s="241">
        <v>60015</v>
      </c>
    </row>
    <row r="137" spans="1:8">
      <c r="A137" s="54" t="s">
        <v>54</v>
      </c>
      <c r="B137" s="239" t="s">
        <v>712</v>
      </c>
      <c r="C137" s="55">
        <v>1277314</v>
      </c>
      <c r="D137" s="321">
        <v>7.3184157522589999E-3</v>
      </c>
      <c r="E137" s="321">
        <v>4.5344694809015706E-2</v>
      </c>
      <c r="F137" s="324">
        <v>9280</v>
      </c>
      <c r="G137" s="241">
        <v>11</v>
      </c>
      <c r="H137" s="241">
        <v>69295</v>
      </c>
    </row>
    <row r="138" spans="1:8">
      <c r="A138" s="54" t="s">
        <v>54</v>
      </c>
      <c r="B138" s="239" t="s">
        <v>713</v>
      </c>
      <c r="C138" s="55">
        <v>1263487</v>
      </c>
      <c r="D138" s="321">
        <v>-1.0825059460712105E-2</v>
      </c>
      <c r="E138" s="321">
        <v>4.591649634649797E-2</v>
      </c>
      <c r="F138" s="324">
        <v>-13827</v>
      </c>
      <c r="G138" s="241">
        <v>12</v>
      </c>
      <c r="H138" s="241">
        <v>55468</v>
      </c>
    </row>
    <row r="139" spans="1:8">
      <c r="A139" s="54" t="s">
        <v>905</v>
      </c>
      <c r="B139" s="239" t="s">
        <v>705</v>
      </c>
      <c r="C139" s="55">
        <v>1264788</v>
      </c>
      <c r="D139" s="321">
        <v>1.0296900561699296E-3</v>
      </c>
      <c r="E139" s="321">
        <v>4.7282157779422906E-2</v>
      </c>
      <c r="F139" s="324">
        <v>1301</v>
      </c>
      <c r="G139" s="241">
        <v>1</v>
      </c>
      <c r="H139" s="241">
        <v>1301</v>
      </c>
    </row>
    <row r="140" spans="1:8">
      <c r="A140" s="54" t="s">
        <v>54</v>
      </c>
      <c r="B140" s="239" t="s">
        <v>706</v>
      </c>
      <c r="C140" s="55">
        <v>1274313</v>
      </c>
      <c r="D140" s="321">
        <v>7.530906365335488E-3</v>
      </c>
      <c r="E140" s="321">
        <v>4.8334963584655277E-2</v>
      </c>
      <c r="F140" s="324">
        <v>9525</v>
      </c>
      <c r="G140" s="241">
        <v>2</v>
      </c>
      <c r="H140" s="241">
        <v>10826</v>
      </c>
    </row>
    <row r="141" spans="1:8">
      <c r="A141" s="54" t="s">
        <v>54</v>
      </c>
      <c r="B141" s="239" t="s">
        <v>645</v>
      </c>
      <c r="C141" s="55">
        <v>1282251</v>
      </c>
      <c r="D141" s="321">
        <v>6.2292388133842191E-3</v>
      </c>
      <c r="E141" s="321">
        <v>4.5729902183859084E-2</v>
      </c>
      <c r="F141" s="324">
        <v>7938</v>
      </c>
      <c r="G141" s="241">
        <v>3</v>
      </c>
      <c r="H141" s="241">
        <v>18764</v>
      </c>
    </row>
    <row r="142" spans="1:8">
      <c r="A142" s="54" t="s">
        <v>54</v>
      </c>
      <c r="B142" s="239" t="s">
        <v>700</v>
      </c>
      <c r="C142" s="55">
        <v>1284045</v>
      </c>
      <c r="D142" s="321">
        <v>1.3991020478829608E-3</v>
      </c>
      <c r="E142" s="321">
        <v>4.207515013796459E-2</v>
      </c>
      <c r="F142" s="324">
        <v>1794</v>
      </c>
      <c r="G142" s="241">
        <v>4</v>
      </c>
      <c r="H142" s="241">
        <v>20558</v>
      </c>
    </row>
    <row r="143" spans="1:8">
      <c r="A143" s="54" t="s">
        <v>54</v>
      </c>
      <c r="B143" s="239" t="s">
        <v>704</v>
      </c>
      <c r="C143" s="55">
        <v>1285810</v>
      </c>
      <c r="D143" s="321">
        <v>1.3745624179837268E-3</v>
      </c>
      <c r="E143" s="321">
        <v>4.266221428982675E-2</v>
      </c>
      <c r="F143" s="324">
        <v>1765</v>
      </c>
      <c r="G143" s="241">
        <v>5</v>
      </c>
      <c r="H143" s="241">
        <v>22323</v>
      </c>
    </row>
    <row r="144" spans="1:8">
      <c r="A144" s="54" t="s">
        <v>54</v>
      </c>
      <c r="B144" s="239" t="s">
        <v>707</v>
      </c>
      <c r="C144" s="55">
        <v>1288822</v>
      </c>
      <c r="D144" s="321">
        <v>2.3424922811301485E-3</v>
      </c>
      <c r="E144" s="321">
        <v>4.2293524190776477E-2</v>
      </c>
      <c r="F144" s="324">
        <v>3012</v>
      </c>
      <c r="G144" s="241">
        <v>6</v>
      </c>
      <c r="H144" s="241">
        <v>25335</v>
      </c>
    </row>
    <row r="145" spans="1:8">
      <c r="A145" s="54" t="s">
        <v>54</v>
      </c>
      <c r="B145" s="239" t="s">
        <v>708</v>
      </c>
      <c r="C145" s="55">
        <v>1294392</v>
      </c>
      <c r="D145" s="321">
        <v>4.3217760094100832E-3</v>
      </c>
      <c r="E145" s="321">
        <v>4.0996738018491019E-2</v>
      </c>
      <c r="F145" s="324">
        <v>5570</v>
      </c>
      <c r="G145" s="241">
        <v>7</v>
      </c>
      <c r="H145" s="241">
        <v>30905</v>
      </c>
    </row>
    <row r="146" spans="1:8">
      <c r="A146" s="54" t="s">
        <v>54</v>
      </c>
      <c r="B146" s="239" t="s">
        <v>709</v>
      </c>
      <c r="C146" s="55">
        <v>1299060</v>
      </c>
      <c r="D146" s="321">
        <v>3.606326367900925E-3</v>
      </c>
      <c r="E146" s="321">
        <v>3.7989126787032701E-2</v>
      </c>
      <c r="F146" s="324">
        <v>4668</v>
      </c>
      <c r="G146" s="241">
        <v>8</v>
      </c>
      <c r="H146" s="241">
        <v>35573</v>
      </c>
    </row>
    <row r="147" spans="1:8">
      <c r="A147" s="54" t="s">
        <v>54</v>
      </c>
      <c r="B147" s="239" t="s">
        <v>710</v>
      </c>
      <c r="C147" s="55">
        <v>1307965</v>
      </c>
      <c r="D147" s="321">
        <v>6.8549566609701351E-3</v>
      </c>
      <c r="E147" s="321">
        <v>4.0877830459701503E-2</v>
      </c>
      <c r="F147" s="324">
        <v>8905</v>
      </c>
      <c r="G147" s="241">
        <v>9</v>
      </c>
      <c r="H147" s="241">
        <v>44478</v>
      </c>
    </row>
    <row r="148" spans="1:8">
      <c r="A148" s="54" t="s">
        <v>54</v>
      </c>
      <c r="B148" s="239" t="s">
        <v>711</v>
      </c>
      <c r="C148" s="55">
        <v>1317875</v>
      </c>
      <c r="D148" s="321">
        <v>7.5766553386367175E-3</v>
      </c>
      <c r="E148" s="321">
        <v>3.9305728395295336E-2</v>
      </c>
      <c r="F148" s="324">
        <v>9910</v>
      </c>
      <c r="G148" s="241">
        <v>10</v>
      </c>
      <c r="H148" s="241">
        <v>54388</v>
      </c>
    </row>
    <row r="149" spans="1:8">
      <c r="A149" s="54" t="s">
        <v>54</v>
      </c>
      <c r="B149" s="239" t="s">
        <v>712</v>
      </c>
      <c r="C149" s="55">
        <v>1325584</v>
      </c>
      <c r="D149" s="321">
        <v>5.8495684340320597E-3</v>
      </c>
      <c r="E149" s="321">
        <v>3.7790237952453287E-2</v>
      </c>
      <c r="F149" s="324">
        <v>7709</v>
      </c>
      <c r="G149" s="241">
        <v>11</v>
      </c>
      <c r="H149" s="241">
        <v>62097</v>
      </c>
    </row>
    <row r="150" spans="1:8">
      <c r="A150" s="54" t="s">
        <v>54</v>
      </c>
      <c r="B150" s="239" t="s">
        <v>713</v>
      </c>
      <c r="C150" s="55">
        <v>1308282</v>
      </c>
      <c r="D150" s="321">
        <v>-1.3052360318169254E-2</v>
      </c>
      <c r="E150" s="321">
        <v>3.545347122685083E-2</v>
      </c>
      <c r="F150" s="324">
        <v>-17302</v>
      </c>
      <c r="G150" s="241">
        <v>12</v>
      </c>
      <c r="H150" s="241">
        <v>44795</v>
      </c>
    </row>
    <row r="151" spans="1:8">
      <c r="A151" s="54" t="s">
        <v>906</v>
      </c>
      <c r="B151" s="239" t="s">
        <v>705</v>
      </c>
      <c r="C151" s="55">
        <v>1307399</v>
      </c>
      <c r="D151" s="321">
        <v>-6.7493093996551234E-4</v>
      </c>
      <c r="E151" s="321">
        <v>3.3690231090111489E-2</v>
      </c>
      <c r="F151" s="324">
        <v>-883</v>
      </c>
      <c r="G151" s="241">
        <v>1</v>
      </c>
      <c r="H151" s="241">
        <v>-883</v>
      </c>
    </row>
    <row r="152" spans="1:8">
      <c r="A152" s="54" t="s">
        <v>54</v>
      </c>
      <c r="B152" s="239" t="s">
        <v>706</v>
      </c>
      <c r="C152" s="55">
        <v>1316368</v>
      </c>
      <c r="D152" s="321">
        <v>6.8601857581349623E-3</v>
      </c>
      <c r="E152" s="321">
        <v>3.3002096031351735E-2</v>
      </c>
      <c r="F152" s="324">
        <v>8969</v>
      </c>
      <c r="G152" s="241">
        <v>2</v>
      </c>
      <c r="H152" s="241">
        <v>8086</v>
      </c>
    </row>
    <row r="153" spans="1:8">
      <c r="A153" s="54" t="s">
        <v>54</v>
      </c>
      <c r="B153" s="239" t="s">
        <v>645</v>
      </c>
      <c r="C153" s="55">
        <v>1327266</v>
      </c>
      <c r="D153" s="321">
        <v>8.2788399596465112E-3</v>
      </c>
      <c r="E153" s="321">
        <v>3.5106231151311285E-2</v>
      </c>
      <c r="F153" s="324">
        <v>10898</v>
      </c>
      <c r="G153" s="241">
        <v>3</v>
      </c>
      <c r="H153" s="241">
        <v>18984</v>
      </c>
    </row>
    <row r="154" spans="1:8">
      <c r="A154" s="54" t="s">
        <v>54</v>
      </c>
      <c r="B154" s="239" t="s">
        <v>700</v>
      </c>
      <c r="C154" s="55">
        <v>1325979</v>
      </c>
      <c r="D154" s="321">
        <v>-9.6966244897400689E-4</v>
      </c>
      <c r="E154" s="321">
        <v>3.2657733957921931E-2</v>
      </c>
      <c r="F154" s="324">
        <v>-1287</v>
      </c>
      <c r="G154" s="241">
        <v>4</v>
      </c>
      <c r="H154" s="241">
        <v>17697</v>
      </c>
    </row>
    <row r="155" spans="1:8">
      <c r="A155" s="54" t="s">
        <v>54</v>
      </c>
      <c r="B155" s="239" t="s">
        <v>704</v>
      </c>
      <c r="C155" s="55">
        <v>1325783</v>
      </c>
      <c r="D155" s="321">
        <v>-1.4781531230889655E-4</v>
      </c>
      <c r="E155" s="321">
        <v>3.1087796797349521E-2</v>
      </c>
      <c r="F155" s="324">
        <v>-196</v>
      </c>
      <c r="G155" s="241">
        <v>5</v>
      </c>
      <c r="H155" s="241">
        <v>17501</v>
      </c>
    </row>
    <row r="156" spans="1:8">
      <c r="A156" s="54" t="s">
        <v>54</v>
      </c>
      <c r="B156" s="239" t="s">
        <v>707</v>
      </c>
      <c r="C156" s="55">
        <v>1328013</v>
      </c>
      <c r="D156" s="321">
        <v>1.6820248864255483E-3</v>
      </c>
      <c r="E156" s="321">
        <v>3.040838843533078E-2</v>
      </c>
      <c r="F156" s="324">
        <v>2230</v>
      </c>
      <c r="G156" s="241">
        <v>6</v>
      </c>
      <c r="H156" s="241">
        <v>19731</v>
      </c>
    </row>
    <row r="157" spans="1:8">
      <c r="A157" s="54" t="s">
        <v>54</v>
      </c>
      <c r="B157" s="239" t="s">
        <v>708</v>
      </c>
      <c r="C157" s="55">
        <v>1334119</v>
      </c>
      <c r="D157" s="321">
        <v>4.5978465572249494E-3</v>
      </c>
      <c r="E157" s="321">
        <v>3.0691629738131887E-2</v>
      </c>
      <c r="F157" s="324">
        <v>6106</v>
      </c>
      <c r="G157" s="241">
        <v>7</v>
      </c>
      <c r="H157" s="241">
        <v>25837</v>
      </c>
    </row>
    <row r="158" spans="1:8">
      <c r="A158" s="54" t="s">
        <v>54</v>
      </c>
      <c r="B158" s="239" t="s">
        <v>709</v>
      </c>
      <c r="C158" s="55">
        <v>1335671</v>
      </c>
      <c r="D158" s="321">
        <v>1.1633145169209769E-3</v>
      </c>
      <c r="E158" s="321">
        <v>2.8182685942142793E-2</v>
      </c>
      <c r="F158" s="324">
        <v>1552</v>
      </c>
      <c r="G158" s="241">
        <v>8</v>
      </c>
      <c r="H158" s="241">
        <v>27389</v>
      </c>
    </row>
    <row r="159" spans="1:8">
      <c r="A159" s="54" t="s">
        <v>54</v>
      </c>
      <c r="B159" s="239" t="s">
        <v>710</v>
      </c>
      <c r="C159" s="55">
        <v>1340225</v>
      </c>
      <c r="D159" s="321">
        <v>3.4095222551062676E-3</v>
      </c>
      <c r="E159" s="321">
        <v>2.4664268539295708E-2</v>
      </c>
      <c r="F159" s="324">
        <v>4554</v>
      </c>
      <c r="G159" s="241">
        <v>9</v>
      </c>
      <c r="H159" s="241">
        <v>31943</v>
      </c>
    </row>
    <row r="160" spans="1:8">
      <c r="A160" s="54" t="s">
        <v>54</v>
      </c>
      <c r="B160" s="239" t="s">
        <v>711</v>
      </c>
      <c r="C160" s="55">
        <v>1349654</v>
      </c>
      <c r="D160" s="321">
        <v>7.0353858493910071E-3</v>
      </c>
      <c r="E160" s="321">
        <v>2.41138195959405E-2</v>
      </c>
      <c r="F160" s="324">
        <v>9429</v>
      </c>
      <c r="G160" s="241">
        <v>10</v>
      </c>
      <c r="H160" s="241">
        <v>41372</v>
      </c>
    </row>
    <row r="161" spans="1:8">
      <c r="A161" s="54" t="s">
        <v>54</v>
      </c>
      <c r="B161" s="239" t="s">
        <v>712</v>
      </c>
      <c r="C161" s="55">
        <v>1358570</v>
      </c>
      <c r="D161" s="321">
        <v>6.6061375730372962E-3</v>
      </c>
      <c r="E161" s="321">
        <v>2.4884126543470719E-2</v>
      </c>
      <c r="F161" s="324">
        <v>8916</v>
      </c>
      <c r="G161" s="241">
        <v>11</v>
      </c>
      <c r="H161" s="241">
        <v>50288</v>
      </c>
    </row>
    <row r="162" spans="1:8">
      <c r="A162" s="54" t="s">
        <v>54</v>
      </c>
      <c r="B162" s="239" t="s">
        <v>713</v>
      </c>
      <c r="C162" s="55">
        <v>1349657</v>
      </c>
      <c r="D162" s="321">
        <v>-6.560574721950263E-3</v>
      </c>
      <c r="E162" s="321">
        <v>3.1625444667128244E-2</v>
      </c>
      <c r="F162" s="324">
        <v>-8913</v>
      </c>
      <c r="G162" s="241">
        <v>12</v>
      </c>
      <c r="H162" s="241">
        <v>41375</v>
      </c>
    </row>
    <row r="163" spans="1:8">
      <c r="A163" s="54" t="s">
        <v>61</v>
      </c>
      <c r="B163" s="239" t="s">
        <v>705</v>
      </c>
      <c r="C163" s="55">
        <v>1353365</v>
      </c>
      <c r="D163" s="321">
        <v>2.7473647008091628E-3</v>
      </c>
      <c r="E163" s="321">
        <v>3.5158356400762036E-2</v>
      </c>
      <c r="F163" s="324">
        <v>3708</v>
      </c>
      <c r="G163" s="241">
        <v>1</v>
      </c>
      <c r="H163" s="241">
        <v>3708</v>
      </c>
    </row>
    <row r="164" spans="1:8">
      <c r="A164" s="54" t="s">
        <v>54</v>
      </c>
      <c r="B164" s="239" t="s">
        <v>706</v>
      </c>
      <c r="C164" s="55">
        <v>1361492</v>
      </c>
      <c r="D164" s="321">
        <v>6.0050319019628873E-3</v>
      </c>
      <c r="E164" s="321">
        <v>3.4279168135354254E-2</v>
      </c>
      <c r="F164" s="324">
        <v>8127</v>
      </c>
      <c r="G164" s="241">
        <v>2</v>
      </c>
      <c r="H164" s="241">
        <v>11835</v>
      </c>
    </row>
    <row r="165" spans="1:8">
      <c r="A165" s="54" t="s">
        <v>54</v>
      </c>
      <c r="B165" s="239" t="s">
        <v>645</v>
      </c>
      <c r="C165" s="55">
        <v>1368619</v>
      </c>
      <c r="D165" s="321">
        <v>5.2346984043976086E-3</v>
      </c>
      <c r="E165" s="321">
        <v>3.1156527779661269E-2</v>
      </c>
      <c r="F165" s="324">
        <v>7127</v>
      </c>
      <c r="G165" s="241">
        <v>3</v>
      </c>
      <c r="H165" s="241">
        <v>18962</v>
      </c>
    </row>
    <row r="166" spans="1:8">
      <c r="A166" s="54" t="s">
        <v>54</v>
      </c>
      <c r="B166" s="239" t="s">
        <v>700</v>
      </c>
      <c r="C166" s="55">
        <v>1374487</v>
      </c>
      <c r="D166" s="321">
        <v>4.2875336379226692E-3</v>
      </c>
      <c r="E166" s="321">
        <v>3.6582781476931281E-2</v>
      </c>
      <c r="F166" s="324">
        <v>5868</v>
      </c>
      <c r="G166" s="241">
        <v>4</v>
      </c>
      <c r="H166" s="241">
        <v>24830</v>
      </c>
    </row>
    <row r="167" spans="1:8">
      <c r="A167" s="54" t="s">
        <v>54</v>
      </c>
      <c r="B167" s="239" t="s">
        <v>704</v>
      </c>
      <c r="C167" s="55">
        <v>1378318</v>
      </c>
      <c r="D167" s="321">
        <v>2.7872217052615778E-3</v>
      </c>
      <c r="E167" s="321">
        <v>3.9625640093439163E-2</v>
      </c>
      <c r="F167" s="324">
        <v>3831</v>
      </c>
      <c r="G167" s="241">
        <v>5</v>
      </c>
      <c r="H167" s="241">
        <v>28661</v>
      </c>
    </row>
    <row r="168" spans="1:8">
      <c r="A168" s="54" t="s">
        <v>54</v>
      </c>
      <c r="B168" s="239" t="s">
        <v>707</v>
      </c>
      <c r="C168" s="55">
        <v>1380069</v>
      </c>
      <c r="D168" s="321">
        <v>1.2703889813525659E-3</v>
      </c>
      <c r="E168" s="321">
        <v>3.9198411461333516E-2</v>
      </c>
      <c r="F168" s="324">
        <v>1751</v>
      </c>
      <c r="G168" s="241">
        <v>6</v>
      </c>
      <c r="H168" s="241">
        <v>30412</v>
      </c>
    </row>
    <row r="169" spans="1:8">
      <c r="A169" s="54" t="s">
        <v>54</v>
      </c>
      <c r="B169" s="239" t="s">
        <v>708</v>
      </c>
      <c r="C169" s="55">
        <v>1383564</v>
      </c>
      <c r="D169" s="321">
        <v>2.5324820715486585E-3</v>
      </c>
      <c r="E169" s="321">
        <v>3.7061911268784886E-2</v>
      </c>
      <c r="F169" s="324">
        <v>3495</v>
      </c>
      <c r="G169" s="241">
        <v>7</v>
      </c>
      <c r="H169" s="241">
        <v>33907</v>
      </c>
    </row>
    <row r="170" spans="1:8">
      <c r="A170" s="54" t="s">
        <v>54</v>
      </c>
      <c r="B170" s="239" t="s">
        <v>709</v>
      </c>
      <c r="C170" s="55">
        <v>1387421</v>
      </c>
      <c r="D170" s="321">
        <v>2.7877279258494703E-3</v>
      </c>
      <c r="E170" s="321">
        <v>3.8744571080752577E-2</v>
      </c>
      <c r="F170" s="324">
        <v>3857</v>
      </c>
      <c r="G170" s="241">
        <v>8</v>
      </c>
      <c r="H170" s="241">
        <v>37764</v>
      </c>
    </row>
    <row r="171" spans="1:8">
      <c r="A171" s="54" t="s">
        <v>54</v>
      </c>
      <c r="B171" s="239" t="s">
        <v>710</v>
      </c>
      <c r="C171" s="55">
        <v>1391042</v>
      </c>
      <c r="D171" s="321">
        <v>2.6098783282075821E-3</v>
      </c>
      <c r="E171" s="321">
        <v>3.7916767706914989E-2</v>
      </c>
      <c r="F171" s="324">
        <v>3621</v>
      </c>
      <c r="G171" s="241">
        <v>9</v>
      </c>
      <c r="H171" s="241">
        <v>41385</v>
      </c>
    </row>
    <row r="172" spans="1:8">
      <c r="A172" s="54" t="s">
        <v>54</v>
      </c>
      <c r="B172" s="239" t="s">
        <v>711</v>
      </c>
      <c r="C172" s="55">
        <v>1403518</v>
      </c>
      <c r="D172" s="321">
        <v>8.9688161824013068E-3</v>
      </c>
      <c r="E172" s="321">
        <v>3.9909487913198483E-2</v>
      </c>
      <c r="F172" s="324">
        <v>12476</v>
      </c>
      <c r="G172" s="241">
        <v>10</v>
      </c>
      <c r="H172" s="241">
        <v>53861</v>
      </c>
    </row>
    <row r="173" spans="1:8">
      <c r="A173" s="54" t="s">
        <v>54</v>
      </c>
      <c r="B173" s="239" t="s">
        <v>712</v>
      </c>
      <c r="C173" s="55">
        <v>1410118</v>
      </c>
      <c r="D173" s="321">
        <v>4.7024690812658143E-3</v>
      </c>
      <c r="E173" s="321">
        <v>3.7942836953561487E-2</v>
      </c>
      <c r="F173" s="324">
        <v>6600</v>
      </c>
      <c r="G173" s="241">
        <v>11</v>
      </c>
      <c r="H173" s="241">
        <v>60461</v>
      </c>
    </row>
    <row r="174" spans="1:8">
      <c r="A174" s="54" t="s">
        <v>54</v>
      </c>
      <c r="B174" s="239" t="s">
        <v>713</v>
      </c>
      <c r="C174" s="55">
        <v>1397248</v>
      </c>
      <c r="D174" s="321">
        <v>-9.1268957633332537E-3</v>
      </c>
      <c r="E174" s="321">
        <v>3.5261551638675614E-2</v>
      </c>
      <c r="F174" s="324">
        <v>-12870</v>
      </c>
      <c r="G174" s="241">
        <v>12</v>
      </c>
      <c r="H174" s="241">
        <v>47591</v>
      </c>
    </row>
    <row r="175" spans="1:8">
      <c r="A175" s="54" t="s">
        <v>74</v>
      </c>
      <c r="B175" s="239" t="s">
        <v>705</v>
      </c>
      <c r="C175" s="55">
        <v>1396563</v>
      </c>
      <c r="D175" s="321">
        <v>-4.9024940454378552E-4</v>
      </c>
      <c r="E175" s="321">
        <v>3.1918957561337891E-2</v>
      </c>
      <c r="F175" s="324">
        <v>-685</v>
      </c>
      <c r="G175" s="241">
        <v>1</v>
      </c>
      <c r="H175" s="241">
        <v>-685</v>
      </c>
    </row>
    <row r="176" spans="1:8">
      <c r="A176" s="54" t="s">
        <v>54</v>
      </c>
      <c r="B176" s="239" t="s">
        <v>706</v>
      </c>
      <c r="C176" s="55">
        <v>1402503</v>
      </c>
      <c r="D176" s="321">
        <v>4.2532989918822039E-3</v>
      </c>
      <c r="E176" s="321">
        <v>3.0122101341763408E-2</v>
      </c>
      <c r="F176" s="324">
        <v>5940</v>
      </c>
      <c r="G176" s="241">
        <v>2</v>
      </c>
      <c r="H176" s="241">
        <v>5255</v>
      </c>
    </row>
    <row r="177" spans="1:8">
      <c r="A177" s="54" t="s">
        <v>54</v>
      </c>
      <c r="B177" s="239" t="s">
        <v>645</v>
      </c>
      <c r="C177" s="55">
        <v>1413343</v>
      </c>
      <c r="D177" s="321">
        <v>7.7290387257638038E-3</v>
      </c>
      <c r="E177" s="321">
        <v>3.2678196050178965E-2</v>
      </c>
      <c r="F177" s="324">
        <v>10840</v>
      </c>
      <c r="G177" s="241">
        <v>3</v>
      </c>
      <c r="H177" s="241">
        <v>16095</v>
      </c>
    </row>
    <row r="178" spans="1:8">
      <c r="A178" s="54" t="s">
        <v>54</v>
      </c>
      <c r="B178" s="239" t="s">
        <v>700</v>
      </c>
      <c r="C178" s="55">
        <v>1415615</v>
      </c>
      <c r="D178" s="321">
        <v>1.6075361748704164E-3</v>
      </c>
      <c r="E178" s="321">
        <v>2.9922436516314876E-2</v>
      </c>
      <c r="F178" s="324">
        <v>2272</v>
      </c>
      <c r="G178" s="241">
        <v>4</v>
      </c>
      <c r="H178" s="241">
        <v>18367</v>
      </c>
    </row>
    <row r="179" spans="1:8">
      <c r="A179" s="54" t="s">
        <v>54</v>
      </c>
      <c r="B179" s="239" t="s">
        <v>704</v>
      </c>
      <c r="C179" s="55">
        <v>1421309</v>
      </c>
      <c r="D179" s="321">
        <v>4.022280069086559E-3</v>
      </c>
      <c r="E179" s="321">
        <v>3.1190915304015521E-2</v>
      </c>
      <c r="F179" s="324">
        <v>5694</v>
      </c>
      <c r="G179" s="241">
        <v>5</v>
      </c>
      <c r="H179" s="241">
        <v>24061</v>
      </c>
    </row>
    <row r="180" spans="1:8">
      <c r="A180" s="54" t="s">
        <v>54</v>
      </c>
      <c r="B180" s="239" t="s">
        <v>707</v>
      </c>
      <c r="C180" s="55">
        <v>1423620</v>
      </c>
      <c r="D180" s="321">
        <v>1.6259659229624912E-3</v>
      </c>
      <c r="E180" s="321">
        <v>3.1557117796284118E-2</v>
      </c>
      <c r="F180" s="324">
        <v>2311</v>
      </c>
      <c r="G180" s="241">
        <v>6</v>
      </c>
      <c r="H180" s="241">
        <v>26372</v>
      </c>
    </row>
    <row r="181" spans="1:8">
      <c r="A181" s="54" t="s">
        <v>54</v>
      </c>
      <c r="B181" s="239" t="s">
        <v>708</v>
      </c>
      <c r="C181" s="55">
        <v>1433741</v>
      </c>
      <c r="D181" s="321">
        <v>7.1093409758222759E-3</v>
      </c>
      <c r="E181" s="321">
        <v>3.6266482793712473E-2</v>
      </c>
      <c r="F181" s="324">
        <v>10121</v>
      </c>
      <c r="G181" s="241">
        <v>7</v>
      </c>
      <c r="H181" s="241">
        <v>36493</v>
      </c>
    </row>
    <row r="182" spans="1:8">
      <c r="A182" s="54" t="s">
        <v>54</v>
      </c>
      <c r="B182" s="239" t="s">
        <v>709</v>
      </c>
      <c r="C182" s="55">
        <v>1435303</v>
      </c>
      <c r="D182" s="321">
        <v>1.0894575798556794E-3</v>
      </c>
      <c r="E182" s="321">
        <v>3.4511514529475873E-2</v>
      </c>
      <c r="F182" s="324">
        <v>1562</v>
      </c>
      <c r="G182" s="241">
        <v>8</v>
      </c>
      <c r="H182" s="241">
        <v>38055</v>
      </c>
    </row>
    <row r="183" spans="1:8">
      <c r="A183" s="54" t="s">
        <v>54</v>
      </c>
      <c r="B183" s="239" t="s">
        <v>710</v>
      </c>
      <c r="C183" s="55">
        <v>1447119</v>
      </c>
      <c r="D183" s="321">
        <v>8.2324080699336388E-3</v>
      </c>
      <c r="E183" s="321">
        <v>4.0312945259740607E-2</v>
      </c>
      <c r="F183" s="324">
        <v>11816</v>
      </c>
      <c r="G183" s="241">
        <v>9</v>
      </c>
      <c r="H183" s="241">
        <v>49871</v>
      </c>
    </row>
    <row r="184" spans="1:8">
      <c r="A184" s="54" t="s">
        <v>54</v>
      </c>
      <c r="B184" s="239" t="s">
        <v>711</v>
      </c>
      <c r="C184" s="55">
        <v>1463050</v>
      </c>
      <c r="D184" s="321">
        <v>1.1008769838555033E-2</v>
      </c>
      <c r="E184" s="321">
        <v>4.2416271113017379E-2</v>
      </c>
      <c r="F184" s="324">
        <v>15931</v>
      </c>
      <c r="G184" s="241">
        <v>10</v>
      </c>
      <c r="H184" s="241">
        <v>65802</v>
      </c>
    </row>
    <row r="185" spans="1:8">
      <c r="A185" s="54" t="s">
        <v>54</v>
      </c>
      <c r="B185" s="239" t="s">
        <v>712</v>
      </c>
      <c r="C185" s="55">
        <v>1477172</v>
      </c>
      <c r="D185" s="321">
        <v>9.6524383992344642E-3</v>
      </c>
      <c r="E185" s="321">
        <v>4.7552048835629357E-2</v>
      </c>
      <c r="F185" s="324">
        <v>14122</v>
      </c>
      <c r="G185" s="241">
        <v>11</v>
      </c>
      <c r="H185" s="241">
        <v>79924</v>
      </c>
    </row>
    <row r="186" spans="1:8">
      <c r="A186" s="54" t="s">
        <v>54</v>
      </c>
      <c r="B186" s="239" t="s">
        <v>713</v>
      </c>
      <c r="C186" s="55">
        <v>1463340</v>
      </c>
      <c r="D186" s="321">
        <v>-9.3638384697245503E-3</v>
      </c>
      <c r="E186" s="321">
        <v>4.7301552766581212E-2</v>
      </c>
      <c r="F186" s="324">
        <v>-13832</v>
      </c>
      <c r="G186" s="241">
        <v>12</v>
      </c>
      <c r="H186" s="241">
        <v>66092</v>
      </c>
    </row>
    <row r="187" spans="1:8">
      <c r="A187" s="54" t="s">
        <v>75</v>
      </c>
      <c r="B187" s="239" t="s">
        <v>705</v>
      </c>
      <c r="C187" s="55">
        <v>1466848</v>
      </c>
      <c r="D187" s="321">
        <v>2.3972555933686746E-3</v>
      </c>
      <c r="E187" s="321">
        <v>5.0327124519266242E-2</v>
      </c>
      <c r="F187" s="324">
        <v>3508</v>
      </c>
      <c r="G187" s="241">
        <v>1</v>
      </c>
      <c r="H187" s="241">
        <v>3508</v>
      </c>
    </row>
    <row r="188" spans="1:8">
      <c r="A188" s="54" t="s">
        <v>54</v>
      </c>
      <c r="B188" s="239" t="s">
        <v>706</v>
      </c>
      <c r="C188" s="55">
        <v>1479593</v>
      </c>
      <c r="D188" s="321">
        <v>8.6886984881868745E-3</v>
      </c>
      <c r="E188" s="321">
        <v>5.4966014332946234E-2</v>
      </c>
      <c r="F188" s="324">
        <v>12745</v>
      </c>
      <c r="G188" s="241">
        <v>2</v>
      </c>
      <c r="H188" s="241">
        <v>16253</v>
      </c>
    </row>
    <row r="189" spans="1:8">
      <c r="A189" s="54" t="s">
        <v>54</v>
      </c>
      <c r="B189" s="239" t="s">
        <v>645</v>
      </c>
      <c r="C189" s="55">
        <v>1493885</v>
      </c>
      <c r="D189" s="321">
        <v>9.6594130953580049E-3</v>
      </c>
      <c r="E189" s="321">
        <v>5.6986874382227048E-2</v>
      </c>
      <c r="F189" s="324">
        <v>14292</v>
      </c>
      <c r="G189" s="241">
        <v>3</v>
      </c>
      <c r="H189" s="241">
        <v>30545</v>
      </c>
    </row>
    <row r="190" spans="1:8">
      <c r="A190" s="54" t="s">
        <v>54</v>
      </c>
      <c r="B190" s="239" t="s">
        <v>700</v>
      </c>
      <c r="C190" s="55">
        <v>1496860</v>
      </c>
      <c r="D190" s="321">
        <v>1.9914518185804031E-3</v>
      </c>
      <c r="E190" s="321">
        <v>5.7392016897249709E-2</v>
      </c>
      <c r="F190" s="324">
        <v>2975</v>
      </c>
      <c r="G190" s="241">
        <v>4</v>
      </c>
      <c r="H190" s="241">
        <v>33520</v>
      </c>
    </row>
    <row r="191" spans="1:8">
      <c r="A191" s="54" t="s">
        <v>54</v>
      </c>
      <c r="B191" s="239" t="s">
        <v>704</v>
      </c>
      <c r="C191" s="55">
        <v>1496590</v>
      </c>
      <c r="D191" s="321">
        <v>-1.8037759042266455E-4</v>
      </c>
      <c r="E191" s="321">
        <v>5.2965963066440969E-2</v>
      </c>
      <c r="F191" s="324">
        <v>-270</v>
      </c>
      <c r="G191" s="241">
        <v>5</v>
      </c>
      <c r="H191" s="241">
        <v>33250</v>
      </c>
    </row>
    <row r="192" spans="1:8">
      <c r="A192" s="54" t="s">
        <v>54</v>
      </c>
      <c r="B192" s="239" t="s">
        <v>707</v>
      </c>
      <c r="C192" s="55">
        <v>1494289</v>
      </c>
      <c r="D192" s="321">
        <v>-1.5374952391770114E-3</v>
      </c>
      <c r="E192" s="321">
        <v>4.9640353465109976E-2</v>
      </c>
      <c r="F192" s="324">
        <v>-2301</v>
      </c>
      <c r="G192" s="241">
        <v>6</v>
      </c>
      <c r="H192" s="241">
        <v>30949</v>
      </c>
    </row>
    <row r="193" spans="1:8">
      <c r="A193" s="54" t="s">
        <v>54</v>
      </c>
      <c r="B193" s="239" t="s">
        <v>708</v>
      </c>
      <c r="C193" s="55">
        <v>1498787</v>
      </c>
      <c r="D193" s="321">
        <v>3.0101272243856503E-3</v>
      </c>
      <c r="E193" s="321">
        <v>4.5368026721702259E-2</v>
      </c>
      <c r="F193" s="324">
        <v>4498</v>
      </c>
      <c r="G193" s="241">
        <v>7</v>
      </c>
      <c r="H193" s="241">
        <v>35447</v>
      </c>
    </row>
    <row r="194" spans="1:8">
      <c r="A194" s="54" t="s">
        <v>54</v>
      </c>
      <c r="B194" s="239" t="s">
        <v>709</v>
      </c>
      <c r="C194" s="55">
        <v>1505250</v>
      </c>
      <c r="D194" s="321">
        <v>4.3121537616752637E-3</v>
      </c>
      <c r="E194" s="321">
        <v>4.8733263986767916E-2</v>
      </c>
      <c r="F194" s="324">
        <v>6463</v>
      </c>
      <c r="G194" s="241">
        <v>8</v>
      </c>
      <c r="H194" s="241">
        <v>41910</v>
      </c>
    </row>
    <row r="195" spans="1:8">
      <c r="A195" s="54" t="s">
        <v>54</v>
      </c>
      <c r="B195" s="239" t="s">
        <v>710</v>
      </c>
      <c r="C195" s="55">
        <v>1517710</v>
      </c>
      <c r="D195" s="321">
        <v>8.2776947350937657E-3</v>
      </c>
      <c r="E195" s="321">
        <v>4.8780369824458214E-2</v>
      </c>
      <c r="F195" s="324">
        <v>12460</v>
      </c>
      <c r="G195" s="241">
        <v>9</v>
      </c>
      <c r="H195" s="241">
        <v>54370</v>
      </c>
    </row>
    <row r="196" spans="1:8">
      <c r="A196" s="54" t="s">
        <v>54</v>
      </c>
      <c r="B196" s="239" t="s">
        <v>711</v>
      </c>
      <c r="C196" s="55">
        <v>1530447</v>
      </c>
      <c r="D196" s="321">
        <v>8.3922488485943525E-3</v>
      </c>
      <c r="E196" s="321">
        <v>4.6066094801954893E-2</v>
      </c>
      <c r="F196" s="324">
        <v>12737</v>
      </c>
      <c r="G196" s="241">
        <v>10</v>
      </c>
      <c r="H196" s="241">
        <v>67107</v>
      </c>
    </row>
    <row r="197" spans="1:8">
      <c r="A197" s="54" t="s">
        <v>54</v>
      </c>
      <c r="B197" s="239" t="s">
        <v>712</v>
      </c>
      <c r="C197" s="55">
        <v>1548821</v>
      </c>
      <c r="D197" s="321">
        <v>1.2005642795862803E-2</v>
      </c>
      <c r="E197" s="321">
        <v>4.8504168776554168E-2</v>
      </c>
      <c r="F197" s="324">
        <v>18374</v>
      </c>
      <c r="G197" s="241">
        <v>11</v>
      </c>
      <c r="H197" s="241">
        <v>85481</v>
      </c>
    </row>
    <row r="198" spans="1:8">
      <c r="A198" s="54" t="s">
        <v>54</v>
      </c>
      <c r="B198" s="239" t="s">
        <v>713</v>
      </c>
      <c r="C198" s="55">
        <v>1535255</v>
      </c>
      <c r="D198" s="321">
        <v>-8.7589204950088151E-3</v>
      </c>
      <c r="E198" s="321">
        <v>4.9144423032241313E-2</v>
      </c>
      <c r="F198" s="324">
        <v>-13566</v>
      </c>
      <c r="G198" s="241">
        <v>12</v>
      </c>
      <c r="H198" s="241">
        <v>71915</v>
      </c>
    </row>
    <row r="199" spans="1:8">
      <c r="A199" s="54" t="s">
        <v>76</v>
      </c>
      <c r="B199" s="239" t="s">
        <v>705</v>
      </c>
      <c r="C199" s="55">
        <v>1539143</v>
      </c>
      <c r="D199" s="321">
        <v>2.5324783179341281E-3</v>
      </c>
      <c r="E199" s="321">
        <v>4.9285951918671911E-2</v>
      </c>
      <c r="F199" s="324">
        <v>3888</v>
      </c>
      <c r="G199" s="241">
        <v>1</v>
      </c>
      <c r="H199" s="241">
        <v>3888</v>
      </c>
    </row>
    <row r="200" spans="1:8">
      <c r="A200" s="54" t="s">
        <v>54</v>
      </c>
      <c r="B200" s="239" t="s">
        <v>706</v>
      </c>
      <c r="C200" s="55">
        <v>1552349</v>
      </c>
      <c r="D200" s="321">
        <v>8.5800994449507506E-3</v>
      </c>
      <c r="E200" s="321">
        <v>4.9172982029517476E-2</v>
      </c>
      <c r="F200" s="324">
        <v>13206</v>
      </c>
      <c r="G200" s="241">
        <v>2</v>
      </c>
      <c r="H200" s="241">
        <v>17094</v>
      </c>
    </row>
    <row r="201" spans="1:8">
      <c r="A201" s="54" t="s">
        <v>54</v>
      </c>
      <c r="B201" s="239" t="s">
        <v>645</v>
      </c>
      <c r="C201" s="55">
        <v>1559149</v>
      </c>
      <c r="D201" s="321">
        <v>4.3804582603526043E-3</v>
      </c>
      <c r="E201" s="321">
        <v>4.3687432432884643E-2</v>
      </c>
      <c r="F201" s="324">
        <v>6800</v>
      </c>
      <c r="G201" s="241">
        <v>3</v>
      </c>
      <c r="H201" s="241">
        <v>23894</v>
      </c>
    </row>
    <row r="202" spans="1:8">
      <c r="A202" s="54" t="s">
        <v>54</v>
      </c>
      <c r="B202" s="239" t="s">
        <v>700</v>
      </c>
      <c r="C202" s="55">
        <v>1569657</v>
      </c>
      <c r="D202" s="321">
        <v>6.739573959897438E-3</v>
      </c>
      <c r="E202" s="321">
        <v>4.8633138703686463E-2</v>
      </c>
      <c r="F202" s="324">
        <v>10508</v>
      </c>
      <c r="G202" s="241">
        <v>4</v>
      </c>
      <c r="H202" s="241">
        <v>34402</v>
      </c>
    </row>
    <row r="203" spans="1:8">
      <c r="A203" s="54" t="s">
        <v>54</v>
      </c>
      <c r="B203" s="239" t="s">
        <v>704</v>
      </c>
      <c r="C203" s="55">
        <v>1571236</v>
      </c>
      <c r="D203" s="321">
        <v>1.0059522558112377E-3</v>
      </c>
      <c r="E203" s="321">
        <v>4.987738792855767E-2</v>
      </c>
      <c r="F203" s="324">
        <v>1579</v>
      </c>
      <c r="G203" s="241">
        <v>5</v>
      </c>
      <c r="H203" s="241">
        <v>35981</v>
      </c>
    </row>
    <row r="204" spans="1:8">
      <c r="A204" s="54" t="s">
        <v>54</v>
      </c>
      <c r="B204" s="239" t="s">
        <v>707</v>
      </c>
      <c r="C204" s="55">
        <v>1576839</v>
      </c>
      <c r="D204" s="321">
        <v>3.565982449485583E-3</v>
      </c>
      <c r="E204" s="321">
        <v>5.5243664378175739E-2</v>
      </c>
      <c r="F204" s="324">
        <v>5603</v>
      </c>
      <c r="G204" s="241">
        <v>6</v>
      </c>
      <c r="H204" s="241">
        <v>41584</v>
      </c>
    </row>
    <row r="205" spans="1:8">
      <c r="A205" s="54" t="s">
        <v>54</v>
      </c>
      <c r="B205" s="239" t="s">
        <v>708</v>
      </c>
      <c r="C205" s="55">
        <v>1582329</v>
      </c>
      <c r="D205" s="321">
        <v>3.4816490459710359E-3</v>
      </c>
      <c r="E205" s="321">
        <v>5.5739741537656817E-2</v>
      </c>
      <c r="F205" s="324">
        <v>5490</v>
      </c>
      <c r="G205" s="241">
        <v>7</v>
      </c>
      <c r="H205" s="241">
        <v>47074</v>
      </c>
    </row>
    <row r="206" spans="1:8">
      <c r="A206" s="54" t="s">
        <v>54</v>
      </c>
      <c r="B206" s="239" t="s">
        <v>709</v>
      </c>
      <c r="C206" s="55">
        <v>1592063</v>
      </c>
      <c r="D206" s="321">
        <v>6.1516915887909196E-3</v>
      </c>
      <c r="E206" s="321">
        <v>5.7673476166749671E-2</v>
      </c>
      <c r="F206" s="324">
        <v>9734</v>
      </c>
      <c r="G206" s="241">
        <v>8</v>
      </c>
      <c r="H206" s="241">
        <v>56808</v>
      </c>
    </row>
    <row r="207" spans="1:8">
      <c r="A207" s="54" t="s">
        <v>54</v>
      </c>
      <c r="B207" s="239" t="s">
        <v>710</v>
      </c>
      <c r="C207" s="55">
        <v>1608623</v>
      </c>
      <c r="D207" s="321">
        <v>1.0401598429207848E-2</v>
      </c>
      <c r="E207" s="321">
        <v>5.9901430444551318E-2</v>
      </c>
      <c r="F207" s="324">
        <v>16560</v>
      </c>
      <c r="G207" s="241">
        <v>9</v>
      </c>
      <c r="H207" s="241">
        <v>73368</v>
      </c>
    </row>
    <row r="208" spans="1:8">
      <c r="A208" s="54" t="s">
        <v>54</v>
      </c>
      <c r="B208" s="239" t="s">
        <v>711</v>
      </c>
      <c r="C208" s="55">
        <v>1627392</v>
      </c>
      <c r="D208" s="321">
        <v>1.1667743156724697E-2</v>
      </c>
      <c r="E208" s="321">
        <v>6.3344238644003958E-2</v>
      </c>
      <c r="F208" s="324">
        <v>18769</v>
      </c>
      <c r="G208" s="241">
        <v>10</v>
      </c>
      <c r="H208" s="241">
        <v>92137</v>
      </c>
    </row>
    <row r="209" spans="1:8">
      <c r="A209" s="54" t="s">
        <v>54</v>
      </c>
      <c r="B209" s="239" t="s">
        <v>712</v>
      </c>
      <c r="C209" s="55">
        <v>1643345</v>
      </c>
      <c r="D209" s="321">
        <v>9.802801046090881E-3</v>
      </c>
      <c r="E209" s="321">
        <v>6.1029647712679491E-2</v>
      </c>
      <c r="F209" s="324">
        <v>15953</v>
      </c>
      <c r="G209" s="241">
        <v>11</v>
      </c>
      <c r="H209" s="241">
        <v>108090</v>
      </c>
    </row>
    <row r="210" spans="1:8">
      <c r="A210" s="54" t="s">
        <v>54</v>
      </c>
      <c r="B210" s="239" t="s">
        <v>713</v>
      </c>
      <c r="C210" s="55">
        <v>1624237</v>
      </c>
      <c r="D210" s="321">
        <v>-1.1627503658696137E-2</v>
      </c>
      <c r="E210" s="321">
        <v>5.7959101256794376E-2</v>
      </c>
      <c r="F210" s="324">
        <v>-19108</v>
      </c>
      <c r="G210" s="241">
        <v>12</v>
      </c>
      <c r="H210" s="241">
        <v>88982</v>
      </c>
    </row>
    <row r="211" spans="1:8">
      <c r="A211" s="54" t="s">
        <v>77</v>
      </c>
      <c r="B211" s="239" t="s">
        <v>705</v>
      </c>
      <c r="C211" s="55">
        <v>1635012</v>
      </c>
      <c r="D211" s="321">
        <v>6.6338840945010524E-3</v>
      </c>
      <c r="E211" s="321">
        <v>6.2287259858245791E-2</v>
      </c>
      <c r="F211" s="324">
        <v>10775</v>
      </c>
      <c r="G211" s="241">
        <v>1</v>
      </c>
      <c r="H211" s="241">
        <v>10775</v>
      </c>
    </row>
    <row r="212" spans="1:8">
      <c r="A212" s="54" t="s">
        <v>54</v>
      </c>
      <c r="B212" s="239" t="s">
        <v>706</v>
      </c>
      <c r="C212" s="55">
        <v>1640265</v>
      </c>
      <c r="D212" s="321">
        <v>3.2128204563637297E-3</v>
      </c>
      <c r="E212" s="321">
        <v>5.6634171826051904E-2</v>
      </c>
      <c r="F212" s="324">
        <v>5253</v>
      </c>
      <c r="G212" s="241">
        <v>2</v>
      </c>
      <c r="H212" s="241">
        <v>16028</v>
      </c>
    </row>
    <row r="213" spans="1:8">
      <c r="A213" s="54" t="s">
        <v>54</v>
      </c>
      <c r="B213" s="239" t="s">
        <v>645</v>
      </c>
      <c r="C213" s="55">
        <v>1661636</v>
      </c>
      <c r="D213" s="321">
        <v>1.3028992266493455E-2</v>
      </c>
      <c r="E213" s="321">
        <v>6.573265287666552E-2</v>
      </c>
      <c r="F213" s="324">
        <v>21371</v>
      </c>
      <c r="G213" s="241">
        <v>3</v>
      </c>
      <c r="H213" s="241">
        <v>37399</v>
      </c>
    </row>
    <row r="214" spans="1:8">
      <c r="A214" s="54" t="s">
        <v>54</v>
      </c>
      <c r="B214" s="239" t="s">
        <v>700</v>
      </c>
      <c r="C214" s="55">
        <v>1662463</v>
      </c>
      <c r="D214" s="321">
        <v>4.977022645151763E-4</v>
      </c>
      <c r="E214" s="321">
        <v>5.9125019032820525E-2</v>
      </c>
      <c r="F214" s="324">
        <v>827</v>
      </c>
      <c r="G214" s="241">
        <v>4</v>
      </c>
      <c r="H214" s="241">
        <v>38226</v>
      </c>
    </row>
    <row r="215" spans="1:8">
      <c r="A215" s="54" t="s">
        <v>54</v>
      </c>
      <c r="B215" s="239" t="s">
        <v>704</v>
      </c>
      <c r="C215" s="55">
        <v>1664615</v>
      </c>
      <c r="D215" s="321">
        <v>1.2944648993691299E-3</v>
      </c>
      <c r="E215" s="321">
        <v>5.9430282911033139E-2</v>
      </c>
      <c r="F215" s="324">
        <v>2152</v>
      </c>
      <c r="G215" s="241">
        <v>5</v>
      </c>
      <c r="H215" s="241">
        <v>40378</v>
      </c>
    </row>
    <row r="216" spans="1:8">
      <c r="A216" s="54" t="s">
        <v>54</v>
      </c>
      <c r="B216" s="239" t="s">
        <v>707</v>
      </c>
      <c r="C216" s="55">
        <v>1672581</v>
      </c>
      <c r="D216" s="321">
        <v>4.7854909393463263E-3</v>
      </c>
      <c r="E216" s="321">
        <v>6.0717676313180924E-2</v>
      </c>
      <c r="F216" s="324">
        <v>7966</v>
      </c>
      <c r="G216" s="241">
        <v>6</v>
      </c>
      <c r="H216" s="241">
        <v>48344</v>
      </c>
    </row>
    <row r="217" spans="1:8">
      <c r="A217" s="54" t="s">
        <v>54</v>
      </c>
      <c r="B217" s="239" t="s">
        <v>708</v>
      </c>
      <c r="C217" s="55">
        <v>1675221</v>
      </c>
      <c r="D217" s="321">
        <v>1.5783988936859394E-3</v>
      </c>
      <c r="E217" s="321">
        <v>5.8705869638994157E-2</v>
      </c>
      <c r="F217" s="324">
        <v>2640</v>
      </c>
      <c r="G217" s="241">
        <v>7</v>
      </c>
      <c r="H217" s="241">
        <v>50984</v>
      </c>
    </row>
    <row r="218" spans="1:8">
      <c r="A218" s="54" t="s">
        <v>54</v>
      </c>
      <c r="B218" s="239" t="s">
        <v>709</v>
      </c>
      <c r="C218" s="55">
        <v>1694618</v>
      </c>
      <c r="D218" s="321">
        <v>1.1578770800986904E-2</v>
      </c>
      <c r="E218" s="321">
        <v>6.4416420706969513E-2</v>
      </c>
      <c r="F218" s="324">
        <v>19397</v>
      </c>
      <c r="G218" s="241">
        <v>8</v>
      </c>
      <c r="H218" s="241">
        <v>70381</v>
      </c>
    </row>
    <row r="219" spans="1:8">
      <c r="A219" s="54" t="s">
        <v>54</v>
      </c>
      <c r="B219" s="239" t="s">
        <v>710</v>
      </c>
      <c r="C219" s="55">
        <v>1708982</v>
      </c>
      <c r="D219" s="321">
        <v>8.4762465641223805E-3</v>
      </c>
      <c r="E219" s="321">
        <v>6.2388141907706141E-2</v>
      </c>
      <c r="F219" s="324">
        <v>14364</v>
      </c>
      <c r="G219" s="241">
        <v>9</v>
      </c>
      <c r="H219" s="241">
        <v>84745</v>
      </c>
    </row>
    <row r="220" spans="1:8">
      <c r="A220" s="54" t="s">
        <v>54</v>
      </c>
      <c r="B220" s="239" t="s">
        <v>711</v>
      </c>
      <c r="C220" s="55">
        <v>1728026</v>
      </c>
      <c r="D220" s="321">
        <v>1.1143476057676516E-2</v>
      </c>
      <c r="E220" s="321">
        <v>6.1837590451470748E-2</v>
      </c>
      <c r="F220" s="324">
        <v>19044</v>
      </c>
      <c r="G220" s="241">
        <v>10</v>
      </c>
      <c r="H220" s="241">
        <v>103789</v>
      </c>
    </row>
    <row r="221" spans="1:8">
      <c r="A221" s="54" t="s">
        <v>54</v>
      </c>
      <c r="B221" s="239" t="s">
        <v>712</v>
      </c>
      <c r="C221" s="55">
        <v>1740013</v>
      </c>
      <c r="D221" s="321">
        <v>6.9368169228936072E-3</v>
      </c>
      <c r="E221" s="321">
        <v>5.8823923156732238E-2</v>
      </c>
      <c r="F221" s="324">
        <v>11987</v>
      </c>
      <c r="G221" s="241">
        <v>11</v>
      </c>
      <c r="H221" s="241">
        <v>115776</v>
      </c>
    </row>
    <row r="222" spans="1:8">
      <c r="A222" s="54" t="s">
        <v>54</v>
      </c>
      <c r="B222" s="239" t="s">
        <v>713</v>
      </c>
      <c r="C222" s="55">
        <v>1717868</v>
      </c>
      <c r="D222" s="321">
        <v>-1.2726916408095756E-2</v>
      </c>
      <c r="E222" s="321">
        <v>5.7646144004846578E-2</v>
      </c>
      <c r="F222" s="324">
        <v>-22145</v>
      </c>
      <c r="G222" s="241">
        <v>12</v>
      </c>
      <c r="H222" s="241">
        <v>93631</v>
      </c>
    </row>
    <row r="223" spans="1:8">
      <c r="A223" s="54" t="s">
        <v>78</v>
      </c>
      <c r="B223" s="239" t="s">
        <v>705</v>
      </c>
      <c r="C223" s="55">
        <v>1723991</v>
      </c>
      <c r="D223" s="321">
        <v>3.5643017973441271E-3</v>
      </c>
      <c r="E223" s="321">
        <v>5.4421007307591696E-2</v>
      </c>
      <c r="F223" s="324">
        <v>6123</v>
      </c>
      <c r="G223" s="241">
        <v>1</v>
      </c>
      <c r="H223" s="241">
        <v>6123</v>
      </c>
    </row>
    <row r="224" spans="1:8">
      <c r="A224" s="54" t="s">
        <v>54</v>
      </c>
      <c r="B224" s="239" t="s">
        <v>706</v>
      </c>
      <c r="C224" s="55">
        <v>1738722</v>
      </c>
      <c r="D224" s="321">
        <v>8.5447081800311686E-3</v>
      </c>
      <c r="E224" s="321">
        <v>6.0025056926777065E-2</v>
      </c>
      <c r="F224" s="324">
        <v>14731</v>
      </c>
      <c r="G224" s="241">
        <v>2</v>
      </c>
      <c r="H224" s="241">
        <v>20854</v>
      </c>
    </row>
    <row r="225" spans="1:8">
      <c r="A225" s="54" t="s">
        <v>54</v>
      </c>
      <c r="B225" s="239" t="s">
        <v>645</v>
      </c>
      <c r="C225" s="55">
        <v>1743804</v>
      </c>
      <c r="D225" s="321">
        <v>2.9228364281350672E-3</v>
      </c>
      <c r="E225" s="321">
        <v>4.9450060061289047E-2</v>
      </c>
      <c r="F225" s="324">
        <v>5082</v>
      </c>
      <c r="G225" s="241">
        <v>3</v>
      </c>
      <c r="H225" s="241">
        <v>25936</v>
      </c>
    </row>
    <row r="226" spans="1:8">
      <c r="A226" s="54" t="s">
        <v>54</v>
      </c>
      <c r="B226" s="239" t="s">
        <v>700</v>
      </c>
      <c r="C226" s="55">
        <v>1749012</v>
      </c>
      <c r="D226" s="321">
        <v>2.9865741792081124E-3</v>
      </c>
      <c r="E226" s="321">
        <v>5.206070751649805E-2</v>
      </c>
      <c r="F226" s="324">
        <v>5208</v>
      </c>
      <c r="G226" s="241">
        <v>4</v>
      </c>
      <c r="H226" s="241">
        <v>31144</v>
      </c>
    </row>
    <row r="227" spans="1:8">
      <c r="A227" s="54" t="s">
        <v>54</v>
      </c>
      <c r="B227" s="239" t="s">
        <v>704</v>
      </c>
      <c r="C227" s="55">
        <v>1752923</v>
      </c>
      <c r="D227" s="321">
        <v>2.2361195920896915E-3</v>
      </c>
      <c r="E227" s="321">
        <v>5.3050104678859622E-2</v>
      </c>
      <c r="F227" s="324">
        <v>3911</v>
      </c>
      <c r="G227" s="241">
        <v>5</v>
      </c>
      <c r="H227" s="241">
        <v>35055</v>
      </c>
    </row>
    <row r="228" spans="1:8">
      <c r="A228" s="54" t="s">
        <v>54</v>
      </c>
      <c r="B228" s="239" t="s">
        <v>707</v>
      </c>
      <c r="C228" s="55">
        <v>1755753</v>
      </c>
      <c r="D228" s="321">
        <v>1.6144462706007001E-3</v>
      </c>
      <c r="E228" s="321">
        <v>4.972673969153063E-2</v>
      </c>
      <c r="F228" s="324">
        <v>2830</v>
      </c>
      <c r="G228" s="241">
        <v>6</v>
      </c>
      <c r="H228" s="241">
        <v>37885</v>
      </c>
    </row>
    <row r="229" spans="1:8">
      <c r="A229" s="54" t="s">
        <v>54</v>
      </c>
      <c r="B229" s="239" t="s">
        <v>708</v>
      </c>
      <c r="C229" s="55">
        <v>1750450</v>
      </c>
      <c r="D229" s="321">
        <v>-3.0203565080053618E-3</v>
      </c>
      <c r="E229" s="321">
        <v>4.4906910789680898E-2</v>
      </c>
      <c r="F229" s="324">
        <v>-5303</v>
      </c>
      <c r="G229" s="241">
        <v>7</v>
      </c>
      <c r="H229" s="241">
        <v>32582</v>
      </c>
    </row>
    <row r="230" spans="1:8">
      <c r="A230" s="54" t="s">
        <v>54</v>
      </c>
      <c r="B230" s="239" t="s">
        <v>709</v>
      </c>
      <c r="C230" s="55">
        <v>1766168</v>
      </c>
      <c r="D230" s="321">
        <v>8.9794052957810067E-3</v>
      </c>
      <c r="E230" s="321">
        <v>4.2221904877677519E-2</v>
      </c>
      <c r="F230" s="324">
        <v>15718</v>
      </c>
      <c r="G230" s="241">
        <v>8</v>
      </c>
      <c r="H230" s="241">
        <v>48300</v>
      </c>
    </row>
    <row r="231" spans="1:8">
      <c r="A231" s="54" t="s">
        <v>54</v>
      </c>
      <c r="B231" s="239" t="s">
        <v>710</v>
      </c>
      <c r="C231" s="55">
        <v>1774072</v>
      </c>
      <c r="D231" s="321">
        <v>4.4752254598656727E-3</v>
      </c>
      <c r="E231" s="321">
        <v>3.8087001501478701E-2</v>
      </c>
      <c r="F231" s="324">
        <v>7904</v>
      </c>
      <c r="G231" s="241">
        <v>9</v>
      </c>
      <c r="H231" s="241">
        <v>56204</v>
      </c>
    </row>
    <row r="232" spans="1:8">
      <c r="A232" s="54" t="s">
        <v>54</v>
      </c>
      <c r="B232" s="239" t="s">
        <v>711</v>
      </c>
      <c r="C232" s="55">
        <v>1782918</v>
      </c>
      <c r="D232" s="321">
        <v>4.9862688774751085E-3</v>
      </c>
      <c r="E232" s="321">
        <v>3.176572574718195E-2</v>
      </c>
      <c r="F232" s="324">
        <v>8846</v>
      </c>
      <c r="G232" s="241">
        <v>10</v>
      </c>
      <c r="H232" s="241">
        <v>65050</v>
      </c>
    </row>
    <row r="233" spans="1:8">
      <c r="A233" s="54" t="s">
        <v>54</v>
      </c>
      <c r="B233" s="239" t="s">
        <v>712</v>
      </c>
      <c r="C233" s="55">
        <v>1792036</v>
      </c>
      <c r="D233" s="321">
        <v>5.1140882530773535E-3</v>
      </c>
      <c r="E233" s="321">
        <v>2.9898052485814786E-2</v>
      </c>
      <c r="F233" s="324">
        <v>9118</v>
      </c>
      <c r="G233" s="241">
        <v>11</v>
      </c>
      <c r="H233" s="241">
        <v>74168</v>
      </c>
    </row>
    <row r="234" spans="1:8">
      <c r="A234" s="54" t="s">
        <v>54</v>
      </c>
      <c r="B234" s="239" t="s">
        <v>713</v>
      </c>
      <c r="C234" s="55">
        <v>1761000</v>
      </c>
      <c r="D234" s="321">
        <v>-1.7318848505275541E-2</v>
      </c>
      <c r="E234" s="321">
        <v>2.5107866262134237E-2</v>
      </c>
      <c r="F234" s="324">
        <v>-31036</v>
      </c>
      <c r="G234" s="241">
        <v>12</v>
      </c>
      <c r="H234" s="241">
        <v>43132</v>
      </c>
    </row>
    <row r="235" spans="1:8">
      <c r="A235" s="54" t="s">
        <v>79</v>
      </c>
      <c r="B235" s="239" t="s">
        <v>705</v>
      </c>
      <c r="C235" s="55">
        <v>1778570</v>
      </c>
      <c r="D235" s="321">
        <v>9.9772856331630244E-3</v>
      </c>
      <c r="E235" s="321">
        <v>3.1658517938898845E-2</v>
      </c>
      <c r="F235" s="324">
        <v>17570</v>
      </c>
      <c r="G235" s="241">
        <v>1</v>
      </c>
      <c r="H235" s="241">
        <v>17570</v>
      </c>
    </row>
    <row r="236" spans="1:8">
      <c r="A236" s="54" t="s">
        <v>54</v>
      </c>
      <c r="B236" s="239" t="s">
        <v>706</v>
      </c>
      <c r="C236" s="55">
        <v>1792233</v>
      </c>
      <c r="D236" s="321">
        <v>7.6820142024209837E-3</v>
      </c>
      <c r="E236" s="321">
        <v>3.0776052755989713E-2</v>
      </c>
      <c r="F236" s="324">
        <v>13663</v>
      </c>
      <c r="G236" s="241">
        <v>2</v>
      </c>
      <c r="H236" s="241">
        <v>31233</v>
      </c>
    </row>
    <row r="237" spans="1:8">
      <c r="A237" s="54" t="s">
        <v>54</v>
      </c>
      <c r="B237" s="239" t="s">
        <v>645</v>
      </c>
      <c r="C237" s="55">
        <v>1796144</v>
      </c>
      <c r="D237" s="321">
        <v>2.1821939446489136E-3</v>
      </c>
      <c r="E237" s="321">
        <v>3.0014841117464997E-2</v>
      </c>
      <c r="F237" s="324">
        <v>3911</v>
      </c>
      <c r="G237" s="241">
        <v>3</v>
      </c>
      <c r="H237" s="241">
        <v>35144</v>
      </c>
    </row>
    <row r="238" spans="1:8">
      <c r="A238" s="54" t="s">
        <v>54</v>
      </c>
      <c r="B238" s="239" t="s">
        <v>700</v>
      </c>
      <c r="C238" s="55">
        <v>1798713</v>
      </c>
      <c r="D238" s="321">
        <v>1.4302862131321259E-3</v>
      </c>
      <c r="E238" s="321">
        <v>2.8416614637292392E-2</v>
      </c>
      <c r="F238" s="324">
        <v>2569</v>
      </c>
      <c r="G238" s="241">
        <v>4</v>
      </c>
      <c r="H238" s="241">
        <v>37713</v>
      </c>
    </row>
    <row r="239" spans="1:8">
      <c r="A239" s="54" t="s">
        <v>54</v>
      </c>
      <c r="B239" s="239" t="s">
        <v>704</v>
      </c>
      <c r="C239" s="55">
        <v>1798861</v>
      </c>
      <c r="D239" s="321">
        <v>8.2281053175314867E-5</v>
      </c>
      <c r="E239" s="321">
        <v>2.6206513349416927E-2</v>
      </c>
      <c r="F239" s="324">
        <v>148</v>
      </c>
      <c r="G239" s="241">
        <v>5</v>
      </c>
      <c r="H239" s="241">
        <v>37861</v>
      </c>
    </row>
    <row r="240" spans="1:8">
      <c r="A240" s="54" t="s">
        <v>54</v>
      </c>
      <c r="B240" s="239" t="s">
        <v>707</v>
      </c>
      <c r="C240" s="55">
        <v>1796535</v>
      </c>
      <c r="D240" s="321">
        <v>-1.293040429471759E-3</v>
      </c>
      <c r="E240" s="321">
        <v>2.3227640790020043E-2</v>
      </c>
      <c r="F240" s="324">
        <v>-2326</v>
      </c>
      <c r="G240" s="241">
        <v>6</v>
      </c>
      <c r="H240" s="241">
        <v>35535</v>
      </c>
    </row>
    <row r="241" spans="1:8">
      <c r="A241" s="54" t="s">
        <v>54</v>
      </c>
      <c r="B241" s="239" t="s">
        <v>708</v>
      </c>
      <c r="C241" s="55">
        <v>1792119</v>
      </c>
      <c r="D241" s="321">
        <v>-2.4580651086675287E-3</v>
      </c>
      <c r="E241" s="321">
        <v>2.3804735925047948E-2</v>
      </c>
      <c r="F241" s="324">
        <v>-4416</v>
      </c>
      <c r="G241" s="241">
        <v>7</v>
      </c>
      <c r="H241" s="241">
        <v>31119</v>
      </c>
    </row>
    <row r="242" spans="1:8">
      <c r="A242" s="54" t="s">
        <v>54</v>
      </c>
      <c r="B242" s="239" t="s">
        <v>709</v>
      </c>
      <c r="C242" s="55">
        <v>1800138</v>
      </c>
      <c r="D242" s="321">
        <v>4.4745912520318676E-3</v>
      </c>
      <c r="E242" s="321">
        <v>1.9233730879508526E-2</v>
      </c>
      <c r="F242" s="324">
        <v>8019</v>
      </c>
      <c r="G242" s="241">
        <v>8</v>
      </c>
      <c r="H242" s="241">
        <v>39138</v>
      </c>
    </row>
    <row r="243" spans="1:8">
      <c r="A243" s="54" t="s">
        <v>54</v>
      </c>
      <c r="B243" s="239" t="s">
        <v>710</v>
      </c>
      <c r="C243" s="55">
        <v>1815615</v>
      </c>
      <c r="D243" s="321">
        <v>8.5976741783129196E-3</v>
      </c>
      <c r="E243" s="321">
        <v>2.341674971478036E-2</v>
      </c>
      <c r="F243" s="324">
        <v>15477</v>
      </c>
      <c r="G243" s="241">
        <v>9</v>
      </c>
      <c r="H243" s="241">
        <v>54615</v>
      </c>
    </row>
    <row r="244" spans="1:8">
      <c r="A244" s="54" t="s">
        <v>54</v>
      </c>
      <c r="B244" s="239" t="s">
        <v>711</v>
      </c>
      <c r="C244" s="55">
        <v>1828691</v>
      </c>
      <c r="D244" s="321">
        <v>7.201967377445051E-3</v>
      </c>
      <c r="E244" s="321">
        <v>2.5673081992553692E-2</v>
      </c>
      <c r="F244" s="324">
        <v>13076</v>
      </c>
      <c r="G244" s="241">
        <v>10</v>
      </c>
      <c r="H244" s="241">
        <v>67691</v>
      </c>
    </row>
    <row r="245" spans="1:8">
      <c r="A245" s="54" t="s">
        <v>54</v>
      </c>
      <c r="B245" s="239" t="s">
        <v>712</v>
      </c>
      <c r="C245" s="55">
        <v>1840150</v>
      </c>
      <c r="D245" s="321">
        <v>6.2662308722467586E-3</v>
      </c>
      <c r="E245" s="321">
        <v>2.6848790984109749E-2</v>
      </c>
      <c r="F245" s="324">
        <v>11459</v>
      </c>
      <c r="G245" s="241">
        <v>11</v>
      </c>
      <c r="H245" s="241">
        <v>79150</v>
      </c>
    </row>
    <row r="246" spans="1:8">
      <c r="A246" s="54" t="s">
        <v>54</v>
      </c>
      <c r="B246" s="239" t="s">
        <v>713</v>
      </c>
      <c r="C246" s="55">
        <v>1812699</v>
      </c>
      <c r="D246" s="321">
        <v>-1.4917805613672841E-2</v>
      </c>
      <c r="E246" s="321">
        <v>2.9357751277683031E-2</v>
      </c>
      <c r="F246" s="324">
        <v>-27451</v>
      </c>
      <c r="G246" s="241">
        <v>12</v>
      </c>
      <c r="H246" s="241">
        <v>51699</v>
      </c>
    </row>
    <row r="247" spans="1:8">
      <c r="A247" s="54" t="s">
        <v>80</v>
      </c>
      <c r="B247" s="239" t="s">
        <v>705</v>
      </c>
      <c r="C247" s="55">
        <v>1822293</v>
      </c>
      <c r="D247" s="321">
        <v>5.2926602817124913E-3</v>
      </c>
      <c r="E247" s="321">
        <v>2.4583232596973925E-2</v>
      </c>
      <c r="F247" s="324">
        <v>9594</v>
      </c>
      <c r="G247" s="241">
        <v>1</v>
      </c>
      <c r="H247" s="241">
        <v>9594</v>
      </c>
    </row>
    <row r="248" spans="1:8">
      <c r="A248" s="54" t="s">
        <v>54</v>
      </c>
      <c r="B248" s="239" t="s">
        <v>706</v>
      </c>
      <c r="C248" s="55">
        <v>1837966</v>
      </c>
      <c r="D248" s="321">
        <v>8.6007025214935862E-3</v>
      </c>
      <c r="E248" s="321">
        <v>2.5517329499010533E-2</v>
      </c>
      <c r="F248" s="324">
        <v>15673</v>
      </c>
      <c r="G248" s="241">
        <v>2</v>
      </c>
      <c r="H248" s="241">
        <v>25267</v>
      </c>
    </row>
    <row r="249" spans="1:8">
      <c r="A249" s="54" t="s">
        <v>54</v>
      </c>
      <c r="B249" s="239" t="s">
        <v>645</v>
      </c>
      <c r="C249" s="55">
        <v>1831940</v>
      </c>
      <c r="D249" s="321">
        <v>-3.2786243053462005E-3</v>
      </c>
      <c r="E249" s="321">
        <v>1.9929359784070844E-2</v>
      </c>
      <c r="F249" s="324">
        <v>-6026</v>
      </c>
      <c r="G249" s="241">
        <v>3</v>
      </c>
      <c r="H249" s="241">
        <v>19241</v>
      </c>
    </row>
    <row r="250" spans="1:8">
      <c r="A250" s="54" t="s">
        <v>54</v>
      </c>
      <c r="B250" s="239" t="s">
        <v>700</v>
      </c>
      <c r="C250" s="55">
        <v>1793795</v>
      </c>
      <c r="D250" s="321">
        <v>-2.0822188499623362E-2</v>
      </c>
      <c r="E250" s="321">
        <v>-2.7341771588907937E-3</v>
      </c>
      <c r="F250" s="324">
        <v>-38145</v>
      </c>
      <c r="G250" s="241">
        <v>4</v>
      </c>
      <c r="H250" s="241">
        <v>-18904</v>
      </c>
    </row>
    <row r="251" spans="1:8">
      <c r="A251" s="54" t="s">
        <v>54</v>
      </c>
      <c r="B251" s="239" t="s">
        <v>704</v>
      </c>
      <c r="C251" s="55">
        <v>1770324</v>
      </c>
      <c r="D251" s="321">
        <v>-1.3084549795266409E-2</v>
      </c>
      <c r="E251" s="321">
        <v>-1.5863927229508024E-2</v>
      </c>
      <c r="F251" s="324">
        <v>-23471</v>
      </c>
      <c r="G251" s="241">
        <v>5</v>
      </c>
      <c r="H251" s="241">
        <v>-42375</v>
      </c>
    </row>
    <row r="252" spans="1:8">
      <c r="A252" s="54" t="s">
        <v>54</v>
      </c>
      <c r="B252" s="239" t="s">
        <v>707</v>
      </c>
      <c r="C252" s="55">
        <v>1755765</v>
      </c>
      <c r="D252" s="321">
        <v>-8.2239183335931498E-3</v>
      </c>
      <c r="E252" s="321">
        <v>-2.2693685344287728E-2</v>
      </c>
      <c r="F252" s="324">
        <v>-14559</v>
      </c>
      <c r="G252" s="241">
        <v>6</v>
      </c>
      <c r="H252" s="241">
        <v>-56934</v>
      </c>
    </row>
    <row r="253" spans="1:8">
      <c r="A253" s="54" t="s">
        <v>54</v>
      </c>
      <c r="B253" s="239" t="s">
        <v>708</v>
      </c>
      <c r="C253" s="55">
        <v>1742635</v>
      </c>
      <c r="D253" s="321">
        <v>-7.4782217437983078E-3</v>
      </c>
      <c r="E253" s="321">
        <v>-2.7612005675962337E-2</v>
      </c>
      <c r="F253" s="324">
        <v>-13130</v>
      </c>
      <c r="G253" s="241">
        <v>7</v>
      </c>
      <c r="H253" s="241">
        <v>-70064</v>
      </c>
    </row>
    <row r="254" spans="1:8">
      <c r="A254" s="54" t="s">
        <v>54</v>
      </c>
      <c r="B254" s="239" t="s">
        <v>709</v>
      </c>
      <c r="C254" s="55">
        <v>1758496</v>
      </c>
      <c r="D254" s="321">
        <v>9.1017338685381866E-3</v>
      </c>
      <c r="E254" s="56">
        <v>-2.3132670939672417E-2</v>
      </c>
      <c r="F254" s="55">
        <v>15861</v>
      </c>
      <c r="G254" s="241">
        <v>8</v>
      </c>
      <c r="H254" s="241">
        <v>-54203</v>
      </c>
    </row>
    <row r="255" spans="1:8">
      <c r="A255" s="54" t="s">
        <v>54</v>
      </c>
      <c r="B255" s="239" t="s">
        <v>710</v>
      </c>
      <c r="C255" s="55">
        <v>1769661</v>
      </c>
      <c r="D255" s="321">
        <v>6.3491756591997905E-3</v>
      </c>
      <c r="E255" s="321">
        <v>-2.5310432002379368E-2</v>
      </c>
      <c r="F255" s="324">
        <v>11165</v>
      </c>
      <c r="G255" s="241">
        <v>9</v>
      </c>
      <c r="H255" s="241">
        <v>-43038</v>
      </c>
    </row>
    <row r="256" spans="1:8">
      <c r="A256" s="54" t="s">
        <v>54</v>
      </c>
      <c r="B256" s="239" t="s">
        <v>711</v>
      </c>
      <c r="C256" s="55">
        <v>1788334</v>
      </c>
      <c r="D256" s="321">
        <v>1.0551738440300218E-2</v>
      </c>
      <c r="E256" s="321">
        <v>-2.2068791282945033E-2</v>
      </c>
      <c r="F256" s="324">
        <v>18673</v>
      </c>
      <c r="G256" s="241">
        <v>10</v>
      </c>
      <c r="H256" s="241">
        <v>-24365</v>
      </c>
    </row>
    <row r="257" spans="1:8">
      <c r="A257" s="54" t="s">
        <v>54</v>
      </c>
      <c r="B257" s="239" t="s">
        <v>712</v>
      </c>
      <c r="C257" s="55">
        <v>1805269</v>
      </c>
      <c r="D257" s="321">
        <v>9.4697075602208081E-3</v>
      </c>
      <c r="E257" s="321">
        <v>-1.8955519930440423E-2</v>
      </c>
      <c r="F257" s="324">
        <v>16935</v>
      </c>
      <c r="G257" s="241">
        <v>11</v>
      </c>
      <c r="H257" s="241">
        <v>-7430</v>
      </c>
    </row>
    <row r="258" spans="1:8">
      <c r="A258" s="54" t="s">
        <v>54</v>
      </c>
      <c r="B258" s="239" t="s">
        <v>713</v>
      </c>
      <c r="C258" s="55">
        <v>1780367</v>
      </c>
      <c r="D258" s="321">
        <v>-1.3794066147482686E-2</v>
      </c>
      <c r="E258" s="321">
        <v>-1.7836386515356351E-2</v>
      </c>
      <c r="F258" s="324">
        <v>-24902</v>
      </c>
      <c r="G258" s="241">
        <v>12</v>
      </c>
      <c r="H258" s="241">
        <v>-32332</v>
      </c>
    </row>
    <row r="259" spans="1:8">
      <c r="A259" s="54" t="s">
        <v>499</v>
      </c>
      <c r="B259" s="239" t="s">
        <v>705</v>
      </c>
      <c r="C259" s="55">
        <v>1787122</v>
      </c>
      <c r="D259" s="321">
        <v>3.7941615408507712E-3</v>
      </c>
      <c r="E259" s="321">
        <v>-1.9300408880459918E-2</v>
      </c>
      <c r="F259" s="324">
        <v>6755</v>
      </c>
      <c r="G259" s="241">
        <v>1</v>
      </c>
      <c r="H259" s="241">
        <v>6755</v>
      </c>
    </row>
    <row r="260" spans="1:8">
      <c r="A260" s="54" t="s">
        <v>54</v>
      </c>
      <c r="B260" s="239" t="s">
        <v>706</v>
      </c>
      <c r="C260" s="55">
        <v>1800733</v>
      </c>
      <c r="D260" s="321">
        <v>7.6161560318770416E-3</v>
      </c>
      <c r="E260" s="321">
        <v>-2.0257719674901531E-2</v>
      </c>
      <c r="F260" s="324">
        <v>13611</v>
      </c>
      <c r="G260" s="241">
        <v>2</v>
      </c>
      <c r="H260" s="241">
        <v>20366</v>
      </c>
    </row>
    <row r="261" spans="1:8">
      <c r="A261" s="54" t="s">
        <v>54</v>
      </c>
      <c r="B261" s="239" t="s">
        <v>645</v>
      </c>
      <c r="C261" s="55">
        <v>1803619</v>
      </c>
      <c r="D261" s="321">
        <v>1.6026806861428877E-3</v>
      </c>
      <c r="E261" s="321">
        <v>-1.5459567453082523E-2</v>
      </c>
      <c r="F261" s="324">
        <v>2886</v>
      </c>
      <c r="G261" s="241">
        <v>3</v>
      </c>
      <c r="H261" s="241">
        <v>23252</v>
      </c>
    </row>
    <row r="262" spans="1:8">
      <c r="A262" s="54" t="s">
        <v>54</v>
      </c>
      <c r="B262" s="239" t="s">
        <v>700</v>
      </c>
      <c r="C262" s="55">
        <v>1810884</v>
      </c>
      <c r="D262" s="321">
        <v>4.0280125680645096E-3</v>
      </c>
      <c r="E262" s="321">
        <v>9.5267296430194826E-3</v>
      </c>
      <c r="F262" s="324">
        <v>7265</v>
      </c>
      <c r="G262" s="241">
        <v>4</v>
      </c>
      <c r="H262" s="241">
        <v>30517</v>
      </c>
    </row>
    <row r="263" spans="1:8">
      <c r="A263" s="54" t="s">
        <v>54</v>
      </c>
      <c r="B263" s="239" t="s">
        <v>704</v>
      </c>
      <c r="C263" s="55">
        <v>1815607</v>
      </c>
      <c r="D263" s="321">
        <v>2.608118465898368E-3</v>
      </c>
      <c r="E263" s="321">
        <v>2.5578933573741303E-2</v>
      </c>
      <c r="F263" s="324">
        <v>4723</v>
      </c>
      <c r="G263" s="241">
        <v>5</v>
      </c>
      <c r="H263" s="241">
        <v>35240</v>
      </c>
    </row>
    <row r="264" spans="1:8">
      <c r="A264" s="54" t="s">
        <v>54</v>
      </c>
      <c r="B264" s="239" t="s">
        <v>707</v>
      </c>
      <c r="C264" s="55">
        <v>1820785</v>
      </c>
      <c r="D264" s="321">
        <v>2.8519387730934209E-3</v>
      </c>
      <c r="E264" s="321">
        <v>3.703229076784198E-2</v>
      </c>
      <c r="F264" s="324">
        <v>5178</v>
      </c>
      <c r="G264" s="241">
        <v>6</v>
      </c>
      <c r="H264" s="241">
        <v>40418</v>
      </c>
    </row>
    <row r="265" spans="1:8">
      <c r="A265" s="54" t="s">
        <v>54</v>
      </c>
      <c r="B265" s="239" t="s">
        <v>708</v>
      </c>
      <c r="C265" s="55">
        <v>1826575</v>
      </c>
      <c r="D265" s="321">
        <v>3.1799471107241128E-3</v>
      </c>
      <c r="E265" s="321">
        <v>4.8168434583260478E-2</v>
      </c>
      <c r="F265" s="324">
        <v>5790</v>
      </c>
      <c r="G265" s="241">
        <v>7</v>
      </c>
      <c r="H265" s="241">
        <v>46208</v>
      </c>
    </row>
    <row r="266" spans="1:8">
      <c r="A266" s="54" t="s">
        <v>54</v>
      </c>
      <c r="B266" s="239" t="s">
        <v>709</v>
      </c>
      <c r="C266" s="55">
        <v>1837975</v>
      </c>
      <c r="D266" s="321">
        <v>6.2411891107674311E-3</v>
      </c>
      <c r="E266" s="321">
        <v>4.5197145742725597E-2</v>
      </c>
      <c r="F266" s="324">
        <v>11400</v>
      </c>
      <c r="G266" s="241">
        <v>8</v>
      </c>
      <c r="H266" s="241">
        <v>57608</v>
      </c>
    </row>
    <row r="267" spans="1:8">
      <c r="A267" s="54" t="s">
        <v>54</v>
      </c>
      <c r="B267" s="239" t="s">
        <v>710</v>
      </c>
      <c r="C267" s="55">
        <v>1847731</v>
      </c>
      <c r="D267" s="321">
        <v>5.3080156150111524E-3</v>
      </c>
      <c r="E267" s="321">
        <v>4.4115793928893643E-2</v>
      </c>
      <c r="F267" s="324">
        <v>9756</v>
      </c>
      <c r="G267" s="241">
        <v>9</v>
      </c>
      <c r="H267" s="241">
        <v>67364</v>
      </c>
    </row>
    <row r="268" spans="1:8">
      <c r="A268" s="54" t="s">
        <v>54</v>
      </c>
      <c r="B268" s="239" t="s">
        <v>711</v>
      </c>
      <c r="C268" s="55">
        <v>1858235</v>
      </c>
      <c r="D268" s="321">
        <v>5.6848101807027707E-3</v>
      </c>
      <c r="E268" s="321">
        <v>3.9087217488455783E-2</v>
      </c>
      <c r="F268" s="324">
        <v>10504</v>
      </c>
      <c r="G268" s="241">
        <v>10</v>
      </c>
      <c r="H268" s="241">
        <v>77868</v>
      </c>
    </row>
    <row r="269" spans="1:8">
      <c r="A269" s="54" t="s">
        <v>54</v>
      </c>
      <c r="B269" s="239" t="s">
        <v>712</v>
      </c>
      <c r="C269" s="55">
        <v>1873476</v>
      </c>
      <c r="D269" s="321">
        <v>8.2018689778202702E-3</v>
      </c>
      <c r="E269" s="321">
        <v>3.7782180938131571E-2</v>
      </c>
      <c r="F269" s="324">
        <v>15241</v>
      </c>
      <c r="G269" s="241">
        <v>11</v>
      </c>
      <c r="H269" s="241">
        <v>93109</v>
      </c>
    </row>
    <row r="270" spans="1:8">
      <c r="A270" s="54" t="s">
        <v>54</v>
      </c>
      <c r="B270" s="239" t="s">
        <v>713</v>
      </c>
      <c r="C270" s="55">
        <v>1849999</v>
      </c>
      <c r="D270" s="321">
        <v>-1.253125206834782E-2</v>
      </c>
      <c r="E270" s="321">
        <v>3.911103721873066E-2</v>
      </c>
      <c r="F270" s="324">
        <v>-23477</v>
      </c>
      <c r="G270" s="241">
        <v>12</v>
      </c>
      <c r="H270" s="241">
        <v>69632</v>
      </c>
    </row>
    <row r="271" spans="1:8">
      <c r="A271" s="54" t="s">
        <v>907</v>
      </c>
      <c r="B271" s="239" t="s">
        <v>705</v>
      </c>
      <c r="C271" s="55">
        <v>1861159</v>
      </c>
      <c r="D271" s="321">
        <v>6.0324356932084378E-3</v>
      </c>
      <c r="E271" s="321">
        <v>4.1428061430613061E-2</v>
      </c>
      <c r="F271" s="324">
        <v>11160</v>
      </c>
      <c r="G271" s="241">
        <v>1</v>
      </c>
      <c r="H271" s="241">
        <v>11160</v>
      </c>
    </row>
    <row r="272" spans="1:8">
      <c r="A272" s="239" t="s">
        <v>54</v>
      </c>
      <c r="B272" s="239" t="s">
        <v>706</v>
      </c>
      <c r="C272" s="55">
        <v>1874622</v>
      </c>
      <c r="D272" s="321">
        <v>7.2336646143613681E-3</v>
      </c>
      <c r="E272" s="321">
        <v>4.1032735002912712E-2</v>
      </c>
      <c r="F272" s="324">
        <v>13463</v>
      </c>
      <c r="G272" s="241">
        <v>2</v>
      </c>
      <c r="H272" s="241">
        <v>24623</v>
      </c>
    </row>
    <row r="273" spans="1:8">
      <c r="A273" s="239" t="s">
        <v>54</v>
      </c>
      <c r="B273" s="239" t="s">
        <v>645</v>
      </c>
      <c r="C273" s="55">
        <v>1886776</v>
      </c>
      <c r="D273" s="321">
        <v>6.483440394916995E-3</v>
      </c>
      <c r="E273" s="321">
        <v>4.6105635391953559E-2</v>
      </c>
      <c r="F273" s="324">
        <v>12154</v>
      </c>
      <c r="G273" s="239">
        <v>3</v>
      </c>
      <c r="H273" s="241">
        <v>36777</v>
      </c>
    </row>
    <row r="274" spans="1:8">
      <c r="A274" s="239" t="s">
        <v>54</v>
      </c>
      <c r="B274" s="239" t="s">
        <v>700</v>
      </c>
      <c r="C274" s="55">
        <v>1884715</v>
      </c>
      <c r="D274" s="321">
        <v>-1.092339525200714E-3</v>
      </c>
      <c r="E274" s="321">
        <v>4.0770695417265745E-2</v>
      </c>
      <c r="F274" s="324">
        <v>-2061</v>
      </c>
      <c r="G274" s="239">
        <v>4</v>
      </c>
      <c r="H274" s="241">
        <v>34716</v>
      </c>
    </row>
  </sheetData>
  <mergeCells count="1">
    <mergeCell ref="H1:I1"/>
  </mergeCells>
  <hyperlinks>
    <hyperlink ref="H1:I1" location="Index!A1" display="Regresar al Índice" xr:uid="{3EA474AD-7A5B-45D7-969C-3BF1D8BABF32}"/>
  </hyperlinks>
  <pageMargins left="0.7" right="0.7" top="0.75" bottom="0.75" header="0.3" footer="0.3"/>
  <pageSetup paperSize="9" orientation="portrait" horizontalDpi="300" verticalDpi="30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5"/>
  <dimension ref="A1:I439"/>
  <sheetViews>
    <sheetView workbookViewId="0"/>
  </sheetViews>
  <sheetFormatPr baseColWidth="10" defaultColWidth="9.140625" defaultRowHeight="15"/>
  <cols>
    <col min="1" max="1" width="60.7109375" style="239" customWidth="1"/>
    <col min="2" max="2" width="14.42578125" style="325" bestFit="1" customWidth="1"/>
    <col min="3" max="3" width="9.140625" style="241" bestFit="1" customWidth="1"/>
    <col min="4" max="5" width="11.7109375" style="239" customWidth="1"/>
    <col min="6" max="6" width="7.42578125" style="239" bestFit="1" customWidth="1"/>
    <col min="7" max="8" width="3.7109375" style="239" customWidth="1"/>
    <col min="9" max="16384" width="9.140625" style="239"/>
  </cols>
  <sheetData>
    <row r="1" spans="1:9">
      <c r="A1" s="43" t="s">
        <v>2150</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3" spans="1:9">
      <c r="B3" s="239"/>
      <c r="C3" s="239"/>
    </row>
    <row r="4" spans="1:9">
      <c r="B4" s="239"/>
      <c r="C4" s="239"/>
    </row>
    <row r="5" spans="1:9">
      <c r="B5" s="239"/>
      <c r="C5" s="239"/>
    </row>
    <row r="6" spans="1:9">
      <c r="A6" s="239" t="s">
        <v>624</v>
      </c>
      <c r="B6" s="239" t="s">
        <v>432</v>
      </c>
      <c r="C6" s="239" t="s">
        <v>0</v>
      </c>
      <c r="D6" s="239" t="s">
        <v>625</v>
      </c>
      <c r="E6" s="239" t="s">
        <v>626</v>
      </c>
      <c r="F6" s="239" t="s">
        <v>627</v>
      </c>
    </row>
    <row r="7" spans="1:9">
      <c r="A7" s="239">
        <v>2000</v>
      </c>
      <c r="B7" s="53" t="s">
        <v>1933</v>
      </c>
      <c r="C7" s="241">
        <v>999403</v>
      </c>
      <c r="D7" s="239">
        <v>-1.6642209478068271E-3</v>
      </c>
      <c r="F7" s="241">
        <v>-1666</v>
      </c>
      <c r="G7" s="239">
        <f>_xlfn.RANK.EQ(F7,$F$7:$F$29,1)</f>
        <v>6</v>
      </c>
    </row>
    <row r="8" spans="1:9">
      <c r="A8" s="239">
        <v>2001</v>
      </c>
      <c r="B8" s="53" t="s">
        <v>1934</v>
      </c>
      <c r="C8" s="241">
        <v>1021573</v>
      </c>
      <c r="D8" s="239">
        <v>-4.5602789955303535E-3</v>
      </c>
      <c r="E8" s="239">
        <v>2.2183243396307617E-2</v>
      </c>
      <c r="F8" s="241">
        <v>-4680</v>
      </c>
      <c r="G8" s="239">
        <f t="shared" ref="G8:G29" si="0">_xlfn.RANK.EQ(F8,$F$7:$F$29,1)</f>
        <v>3</v>
      </c>
    </row>
    <row r="9" spans="1:9">
      <c r="A9" s="239">
        <v>2002</v>
      </c>
      <c r="B9" s="53" t="s">
        <v>1935</v>
      </c>
      <c r="C9" s="241">
        <v>1025252</v>
      </c>
      <c r="D9" s="239">
        <v>7.2207344125465589E-3</v>
      </c>
      <c r="E9" s="239">
        <v>3.6013089617676908E-3</v>
      </c>
      <c r="F9" s="241">
        <v>7350</v>
      </c>
      <c r="G9" s="239">
        <f t="shared" si="0"/>
        <v>22</v>
      </c>
    </row>
    <row r="10" spans="1:9">
      <c r="A10" s="239">
        <v>2003</v>
      </c>
      <c r="B10" s="53" t="s">
        <v>1936</v>
      </c>
      <c r="C10" s="241">
        <v>1034680</v>
      </c>
      <c r="D10" s="239">
        <v>4.3704096195429365E-4</v>
      </c>
      <c r="E10" s="239">
        <v>9.1957879623740801E-3</v>
      </c>
      <c r="F10" s="241">
        <v>452</v>
      </c>
      <c r="G10" s="239">
        <f t="shared" si="0"/>
        <v>9</v>
      </c>
    </row>
    <row r="11" spans="1:9">
      <c r="A11" s="239">
        <v>2004</v>
      </c>
      <c r="B11" s="53" t="s">
        <v>1937</v>
      </c>
      <c r="C11" s="241">
        <v>1058029</v>
      </c>
      <c r="D11" s="239">
        <v>1.4823046334797585E-3</v>
      </c>
      <c r="E11" s="239">
        <v>2.2566397340240352E-2</v>
      </c>
      <c r="F11" s="241">
        <v>1566</v>
      </c>
      <c r="G11" s="239">
        <f t="shared" si="0"/>
        <v>11</v>
      </c>
    </row>
    <row r="12" spans="1:9">
      <c r="A12" s="239">
        <v>2005</v>
      </c>
      <c r="B12" s="53" t="s">
        <v>1938</v>
      </c>
      <c r="C12" s="241">
        <v>1074608</v>
      </c>
      <c r="D12" s="239">
        <v>4.1800143181780491E-4</v>
      </c>
      <c r="E12" s="239">
        <v>1.5669702815329201E-2</v>
      </c>
      <c r="F12" s="241">
        <v>449</v>
      </c>
      <c r="G12" s="239">
        <f t="shared" si="0"/>
        <v>8</v>
      </c>
    </row>
    <row r="13" spans="1:9">
      <c r="A13" s="239">
        <v>2006</v>
      </c>
      <c r="B13" s="53" t="s">
        <v>1939</v>
      </c>
      <c r="C13" s="241">
        <v>1116487</v>
      </c>
      <c r="D13" s="239">
        <v>-2.432074795681638E-3</v>
      </c>
      <c r="E13" s="239">
        <v>3.8971420276044944E-2</v>
      </c>
      <c r="F13" s="241">
        <v>-2722</v>
      </c>
      <c r="G13" s="239">
        <f t="shared" si="0"/>
        <v>4</v>
      </c>
    </row>
    <row r="14" spans="1:9">
      <c r="A14" s="239">
        <v>2007</v>
      </c>
      <c r="B14" s="53" t="s">
        <v>1940</v>
      </c>
      <c r="C14" s="241">
        <v>1175642</v>
      </c>
      <c r="D14" s="239">
        <v>2.0404893083132425E-3</v>
      </c>
      <c r="E14" s="239">
        <v>5.2983151617528979E-2</v>
      </c>
      <c r="F14" s="241">
        <v>2394</v>
      </c>
      <c r="G14" s="239">
        <f t="shared" si="0"/>
        <v>14</v>
      </c>
    </row>
    <row r="15" spans="1:9">
      <c r="A15" s="239">
        <v>2008</v>
      </c>
      <c r="B15" s="53" t="s">
        <v>1941</v>
      </c>
      <c r="C15" s="241">
        <v>1218746</v>
      </c>
      <c r="D15" s="239">
        <v>3.8969864458018311E-3</v>
      </c>
      <c r="E15" s="239">
        <v>3.6664222611985542E-2</v>
      </c>
      <c r="F15" s="241">
        <v>4731</v>
      </c>
      <c r="G15" s="239">
        <f t="shared" si="0"/>
        <v>17</v>
      </c>
    </row>
    <row r="16" spans="1:9">
      <c r="A16" s="239">
        <v>2009</v>
      </c>
      <c r="B16" s="53" t="s">
        <v>1942</v>
      </c>
      <c r="C16" s="241">
        <v>1193947</v>
      </c>
      <c r="D16" s="239">
        <v>-4.0523688172805494E-3</v>
      </c>
      <c r="E16" s="239">
        <v>-2.0347964218959458E-2</v>
      </c>
      <c r="F16" s="241">
        <v>-4858</v>
      </c>
      <c r="G16" s="239">
        <f t="shared" si="0"/>
        <v>2</v>
      </c>
    </row>
    <row r="17" spans="1:7">
      <c r="A17" s="239">
        <v>2010</v>
      </c>
      <c r="B17" s="53" t="s">
        <v>1943</v>
      </c>
      <c r="C17" s="241">
        <v>1232200</v>
      </c>
      <c r="D17" s="239">
        <v>4.9111956012912739E-3</v>
      </c>
      <c r="E17" s="239">
        <v>3.2039110613787614E-2</v>
      </c>
      <c r="F17" s="241">
        <v>6022</v>
      </c>
      <c r="G17" s="239">
        <f t="shared" si="0"/>
        <v>20</v>
      </c>
    </row>
    <row r="18" spans="1:7">
      <c r="A18" s="239">
        <v>2011</v>
      </c>
      <c r="B18" s="53" t="s">
        <v>1944</v>
      </c>
      <c r="C18" s="241">
        <v>1284045</v>
      </c>
      <c r="D18" s="239">
        <v>1.3991020478829608E-3</v>
      </c>
      <c r="E18" s="239">
        <v>4.207515013796459E-2</v>
      </c>
      <c r="F18" s="241">
        <v>1794</v>
      </c>
      <c r="G18" s="239">
        <f t="shared" si="0"/>
        <v>12</v>
      </c>
    </row>
    <row r="19" spans="1:7">
      <c r="A19" s="239">
        <v>2012</v>
      </c>
      <c r="B19" s="53" t="s">
        <v>1945</v>
      </c>
      <c r="C19" s="241">
        <v>1325979</v>
      </c>
      <c r="D19" s="239">
        <v>-9.6966244897400689E-4</v>
      </c>
      <c r="E19" s="239">
        <v>3.2657733957921931E-2</v>
      </c>
      <c r="F19" s="241">
        <v>-1287</v>
      </c>
      <c r="G19" s="239">
        <f t="shared" si="0"/>
        <v>7</v>
      </c>
    </row>
    <row r="20" spans="1:7">
      <c r="A20" s="239">
        <v>2013</v>
      </c>
      <c r="B20" s="53" t="s">
        <v>1946</v>
      </c>
      <c r="C20" s="241">
        <v>1374487</v>
      </c>
      <c r="D20" s="239">
        <v>4.2875336379226692E-3</v>
      </c>
      <c r="E20" s="239">
        <v>3.6582781476931281E-2</v>
      </c>
      <c r="F20" s="241">
        <v>5868</v>
      </c>
      <c r="G20" s="239">
        <f t="shared" si="0"/>
        <v>19</v>
      </c>
    </row>
    <row r="21" spans="1:7">
      <c r="A21" s="239">
        <v>2014</v>
      </c>
      <c r="B21" s="53" t="s">
        <v>1947</v>
      </c>
      <c r="C21" s="241">
        <v>1415615</v>
      </c>
      <c r="D21" s="239">
        <v>1.6075361748704164E-3</v>
      </c>
      <c r="E21" s="239">
        <v>2.9922436516314876E-2</v>
      </c>
      <c r="F21" s="241">
        <v>2272</v>
      </c>
      <c r="G21" s="239">
        <f t="shared" si="0"/>
        <v>13</v>
      </c>
    </row>
    <row r="22" spans="1:7">
      <c r="A22" s="239">
        <v>2015</v>
      </c>
      <c r="B22" s="53" t="s">
        <v>1948</v>
      </c>
      <c r="C22" s="241">
        <v>1496860</v>
      </c>
      <c r="D22" s="239">
        <v>1.9914518185804031E-3</v>
      </c>
      <c r="E22" s="239">
        <v>5.7392016897249709E-2</v>
      </c>
      <c r="F22" s="241">
        <v>2975</v>
      </c>
      <c r="G22" s="239">
        <f t="shared" si="0"/>
        <v>16</v>
      </c>
    </row>
    <row r="23" spans="1:7">
      <c r="A23" s="239">
        <v>2016</v>
      </c>
      <c r="B23" s="53" t="s">
        <v>1949</v>
      </c>
      <c r="C23" s="241">
        <v>1569657</v>
      </c>
      <c r="D23" s="239">
        <v>6.739573959897438E-3</v>
      </c>
      <c r="E23" s="239">
        <v>4.8633138703686463E-2</v>
      </c>
      <c r="F23" s="241">
        <v>10508</v>
      </c>
      <c r="G23" s="239">
        <f t="shared" si="0"/>
        <v>23</v>
      </c>
    </row>
    <row r="24" spans="1:7">
      <c r="A24" s="239">
        <v>2017</v>
      </c>
      <c r="B24" s="53" t="s">
        <v>1950</v>
      </c>
      <c r="C24" s="241">
        <v>1662463</v>
      </c>
      <c r="D24" s="239">
        <v>4.977022645151763E-4</v>
      </c>
      <c r="E24" s="239">
        <v>5.9125019032820525E-2</v>
      </c>
      <c r="F24" s="241">
        <v>827</v>
      </c>
      <c r="G24" s="239">
        <f t="shared" si="0"/>
        <v>10</v>
      </c>
    </row>
    <row r="25" spans="1:7">
      <c r="A25" s="239">
        <v>2018</v>
      </c>
      <c r="B25" s="53" t="s">
        <v>1951</v>
      </c>
      <c r="C25" s="241">
        <v>1749012</v>
      </c>
      <c r="D25" s="239">
        <v>2.9865741792081124E-3</v>
      </c>
      <c r="E25" s="239">
        <v>5.206070751649805E-2</v>
      </c>
      <c r="F25" s="241">
        <v>5208</v>
      </c>
      <c r="G25" s="239">
        <f t="shared" si="0"/>
        <v>18</v>
      </c>
    </row>
    <row r="26" spans="1:7">
      <c r="A26" s="239">
        <v>2019</v>
      </c>
      <c r="B26" s="53" t="s">
        <v>1952</v>
      </c>
      <c r="C26" s="241">
        <v>1798713</v>
      </c>
      <c r="D26" s="239">
        <v>1.4302862131321259E-3</v>
      </c>
      <c r="E26" s="239">
        <v>2.8416614637292392E-2</v>
      </c>
      <c r="F26" s="241">
        <v>2569</v>
      </c>
      <c r="G26" s="239">
        <f t="shared" si="0"/>
        <v>15</v>
      </c>
    </row>
    <row r="27" spans="1:7">
      <c r="A27" s="239">
        <v>2020</v>
      </c>
      <c r="B27" s="53" t="s">
        <v>1953</v>
      </c>
      <c r="C27" s="241">
        <v>1793795</v>
      </c>
      <c r="D27" s="239">
        <v>-2.0822188499623362E-2</v>
      </c>
      <c r="E27" s="239">
        <v>-2.7341771588907937E-3</v>
      </c>
      <c r="F27" s="241">
        <v>-38145</v>
      </c>
      <c r="G27" s="239">
        <f t="shared" si="0"/>
        <v>1</v>
      </c>
    </row>
    <row r="28" spans="1:7">
      <c r="A28" s="239">
        <v>2021</v>
      </c>
      <c r="B28" s="53" t="s">
        <v>699</v>
      </c>
      <c r="C28" s="241">
        <v>1810884</v>
      </c>
      <c r="D28" s="239">
        <v>4.0280125680645096E-3</v>
      </c>
      <c r="E28" s="239">
        <v>9.5267296430194826E-3</v>
      </c>
      <c r="F28" s="241">
        <v>7265</v>
      </c>
      <c r="G28" s="239">
        <f t="shared" si="0"/>
        <v>21</v>
      </c>
    </row>
    <row r="29" spans="1:7">
      <c r="A29" s="239">
        <v>2022</v>
      </c>
      <c r="B29" s="53" t="s">
        <v>1954</v>
      </c>
      <c r="C29" s="241">
        <v>1884715</v>
      </c>
      <c r="D29" s="239">
        <f>C27/C26-1</f>
        <v>-2.7341771588907937E-3</v>
      </c>
      <c r="E29" s="239">
        <v>4.0770695417265745E-2</v>
      </c>
      <c r="F29" s="241">
        <v>-2061</v>
      </c>
      <c r="G29" s="239">
        <f t="shared" si="0"/>
        <v>5</v>
      </c>
    </row>
    <row r="30" spans="1:7">
      <c r="F30" s="241"/>
    </row>
    <row r="31" spans="1:7">
      <c r="F31" s="241"/>
    </row>
    <row r="32" spans="1:7">
      <c r="F32" s="241"/>
    </row>
    <row r="33" spans="6:6">
      <c r="F33" s="241"/>
    </row>
    <row r="34" spans="6:6">
      <c r="F34" s="241"/>
    </row>
    <row r="35" spans="6:6">
      <c r="F35" s="241"/>
    </row>
    <row r="36" spans="6:6">
      <c r="F36" s="241"/>
    </row>
    <row r="37" spans="6:6">
      <c r="F37" s="241"/>
    </row>
    <row r="38" spans="6:6">
      <c r="F38" s="241"/>
    </row>
    <row r="39" spans="6:6">
      <c r="F39" s="241"/>
    </row>
    <row r="40" spans="6:6">
      <c r="F40" s="241"/>
    </row>
    <row r="41" spans="6:6">
      <c r="F41" s="241"/>
    </row>
    <row r="42" spans="6:6">
      <c r="F42" s="241"/>
    </row>
    <row r="43" spans="6:6">
      <c r="F43" s="241"/>
    </row>
    <row r="44" spans="6:6">
      <c r="F44" s="241"/>
    </row>
    <row r="45" spans="6:6">
      <c r="F45" s="241"/>
    </row>
    <row r="46" spans="6:6">
      <c r="F46" s="241"/>
    </row>
    <row r="47" spans="6:6">
      <c r="F47" s="241"/>
    </row>
    <row r="48" spans="6:6">
      <c r="F48" s="241"/>
    </row>
    <row r="49" spans="6:6">
      <c r="F49" s="241"/>
    </row>
    <row r="50" spans="6:6">
      <c r="F50" s="241"/>
    </row>
    <row r="51" spans="6:6">
      <c r="F51" s="241"/>
    </row>
    <row r="52" spans="6:6">
      <c r="F52" s="241"/>
    </row>
    <row r="53" spans="6:6">
      <c r="F53" s="241"/>
    </row>
    <row r="54" spans="6:6">
      <c r="F54" s="241"/>
    </row>
    <row r="55" spans="6:6">
      <c r="F55" s="241"/>
    </row>
    <row r="56" spans="6:6">
      <c r="F56" s="241"/>
    </row>
    <row r="57" spans="6:6">
      <c r="F57" s="241"/>
    </row>
    <row r="58" spans="6:6">
      <c r="F58" s="241"/>
    </row>
    <row r="59" spans="6:6">
      <c r="F59" s="241"/>
    </row>
    <row r="60" spans="6:6">
      <c r="F60" s="241"/>
    </row>
    <row r="61" spans="6:6">
      <c r="F61" s="241"/>
    </row>
    <row r="62" spans="6:6">
      <c r="F62" s="241"/>
    </row>
    <row r="63" spans="6:6">
      <c r="F63" s="241"/>
    </row>
    <row r="64" spans="6:6">
      <c r="F64" s="241"/>
    </row>
    <row r="65" spans="6:6">
      <c r="F65" s="241"/>
    </row>
    <row r="66" spans="6:6">
      <c r="F66" s="241"/>
    </row>
    <row r="67" spans="6:6">
      <c r="F67" s="241"/>
    </row>
    <row r="68" spans="6:6">
      <c r="F68" s="241"/>
    </row>
    <row r="69" spans="6:6">
      <c r="F69" s="241"/>
    </row>
    <row r="70" spans="6:6">
      <c r="F70" s="241"/>
    </row>
    <row r="71" spans="6:6">
      <c r="F71" s="241"/>
    </row>
    <row r="72" spans="6:6">
      <c r="F72" s="241"/>
    </row>
    <row r="73" spans="6:6">
      <c r="F73" s="241"/>
    </row>
    <row r="74" spans="6:6">
      <c r="F74" s="241"/>
    </row>
    <row r="75" spans="6:6">
      <c r="F75" s="241"/>
    </row>
    <row r="76" spans="6:6">
      <c r="F76" s="241"/>
    </row>
    <row r="77" spans="6:6">
      <c r="F77" s="241"/>
    </row>
    <row r="78" spans="6:6">
      <c r="F78" s="241"/>
    </row>
    <row r="79" spans="6:6">
      <c r="F79" s="241"/>
    </row>
    <row r="80" spans="6:6">
      <c r="F80" s="241"/>
    </row>
    <row r="81" spans="6:6">
      <c r="F81" s="241"/>
    </row>
    <row r="82" spans="6:6">
      <c r="F82" s="241"/>
    </row>
    <row r="83" spans="6:6">
      <c r="F83" s="241"/>
    </row>
    <row r="84" spans="6:6">
      <c r="F84" s="241"/>
    </row>
    <row r="85" spans="6:6">
      <c r="F85" s="241"/>
    </row>
    <row r="86" spans="6:6">
      <c r="F86" s="241"/>
    </row>
    <row r="87" spans="6:6">
      <c r="F87" s="241"/>
    </row>
    <row r="88" spans="6:6">
      <c r="F88" s="241"/>
    </row>
    <row r="89" spans="6:6">
      <c r="F89" s="241"/>
    </row>
    <row r="90" spans="6:6">
      <c r="F90" s="241"/>
    </row>
    <row r="91" spans="6:6">
      <c r="F91" s="241"/>
    </row>
    <row r="92" spans="6:6">
      <c r="F92" s="241"/>
    </row>
    <row r="93" spans="6:6">
      <c r="F93" s="241"/>
    </row>
    <row r="94" spans="6:6">
      <c r="F94" s="241"/>
    </row>
    <row r="95" spans="6:6">
      <c r="F95" s="241"/>
    </row>
    <row r="96" spans="6:6">
      <c r="F96" s="241"/>
    </row>
    <row r="97" spans="6:6">
      <c r="F97" s="241"/>
    </row>
    <row r="98" spans="6:6">
      <c r="F98" s="241"/>
    </row>
    <row r="99" spans="6:6">
      <c r="F99" s="241"/>
    </row>
    <row r="100" spans="6:6">
      <c r="F100" s="241"/>
    </row>
    <row r="101" spans="6:6">
      <c r="F101" s="241"/>
    </row>
    <row r="102" spans="6:6">
      <c r="F102" s="241"/>
    </row>
    <row r="103" spans="6:6">
      <c r="F103" s="241"/>
    </row>
    <row r="104" spans="6:6">
      <c r="F104" s="241"/>
    </row>
    <row r="105" spans="6:6">
      <c r="F105" s="241"/>
    </row>
    <row r="106" spans="6:6">
      <c r="F106" s="241"/>
    </row>
    <row r="107" spans="6:6">
      <c r="F107" s="241"/>
    </row>
    <row r="108" spans="6:6">
      <c r="F108" s="241"/>
    </row>
    <row r="109" spans="6:6">
      <c r="F109" s="241"/>
    </row>
    <row r="110" spans="6:6">
      <c r="F110" s="241"/>
    </row>
    <row r="111" spans="6:6">
      <c r="F111" s="241"/>
    </row>
    <row r="112" spans="6:6">
      <c r="F112" s="241"/>
    </row>
    <row r="113" spans="6:6">
      <c r="F113" s="241"/>
    </row>
    <row r="114" spans="6:6">
      <c r="F114" s="241"/>
    </row>
    <row r="115" spans="6:6">
      <c r="F115" s="241"/>
    </row>
    <row r="116" spans="6:6">
      <c r="F116" s="241"/>
    </row>
    <row r="117" spans="6:6">
      <c r="F117" s="241"/>
    </row>
    <row r="118" spans="6:6">
      <c r="F118" s="241"/>
    </row>
    <row r="119" spans="6:6">
      <c r="F119" s="241"/>
    </row>
    <row r="120" spans="6:6">
      <c r="F120" s="241"/>
    </row>
    <row r="121" spans="6:6">
      <c r="F121" s="241"/>
    </row>
    <row r="122" spans="6:6">
      <c r="F122" s="241"/>
    </row>
    <row r="123" spans="6:6">
      <c r="F123" s="241"/>
    </row>
    <row r="124" spans="6:6">
      <c r="F124" s="241"/>
    </row>
    <row r="125" spans="6:6">
      <c r="F125" s="241"/>
    </row>
    <row r="126" spans="6:6">
      <c r="F126" s="241"/>
    </row>
    <row r="127" spans="6:6">
      <c r="F127" s="241"/>
    </row>
    <row r="128" spans="6:6">
      <c r="F128" s="241"/>
    </row>
    <row r="129" spans="6:6">
      <c r="F129" s="241"/>
    </row>
    <row r="130" spans="6:6">
      <c r="F130" s="241"/>
    </row>
    <row r="131" spans="6:6">
      <c r="F131" s="241"/>
    </row>
    <row r="132" spans="6:6">
      <c r="F132" s="241"/>
    </row>
    <row r="133" spans="6:6">
      <c r="F133" s="241"/>
    </row>
    <row r="134" spans="6:6">
      <c r="F134" s="241"/>
    </row>
    <row r="135" spans="6:6">
      <c r="F135" s="241"/>
    </row>
    <row r="136" spans="6:6">
      <c r="F136" s="241"/>
    </row>
    <row r="137" spans="6:6">
      <c r="F137" s="241"/>
    </row>
    <row r="138" spans="6:6">
      <c r="F138" s="241"/>
    </row>
    <row r="139" spans="6:6">
      <c r="F139" s="241"/>
    </row>
    <row r="140" spans="6:6">
      <c r="F140" s="241"/>
    </row>
    <row r="141" spans="6:6">
      <c r="F141" s="241"/>
    </row>
    <row r="142" spans="6:6">
      <c r="F142" s="241"/>
    </row>
    <row r="143" spans="6:6">
      <c r="F143" s="241"/>
    </row>
    <row r="144" spans="6:6">
      <c r="F144" s="241"/>
    </row>
    <row r="145" spans="6:6">
      <c r="F145" s="241"/>
    </row>
    <row r="146" spans="6:6">
      <c r="F146" s="241"/>
    </row>
    <row r="147" spans="6:6">
      <c r="F147" s="241"/>
    </row>
    <row r="148" spans="6:6">
      <c r="F148" s="241"/>
    </row>
    <row r="149" spans="6:6">
      <c r="F149" s="241"/>
    </row>
    <row r="150" spans="6:6">
      <c r="F150" s="241"/>
    </row>
    <row r="151" spans="6:6">
      <c r="F151" s="241"/>
    </row>
    <row r="152" spans="6:6">
      <c r="F152" s="241"/>
    </row>
    <row r="153" spans="6:6">
      <c r="F153" s="241"/>
    </row>
    <row r="154" spans="6:6">
      <c r="F154" s="241"/>
    </row>
    <row r="155" spans="6:6">
      <c r="F155" s="241"/>
    </row>
    <row r="156" spans="6:6">
      <c r="F156" s="241"/>
    </row>
    <row r="157" spans="6:6">
      <c r="F157" s="241"/>
    </row>
    <row r="158" spans="6:6">
      <c r="F158" s="241"/>
    </row>
    <row r="159" spans="6:6">
      <c r="F159" s="241"/>
    </row>
    <row r="160" spans="6:6">
      <c r="F160" s="241"/>
    </row>
    <row r="161" spans="6:6">
      <c r="F161" s="241"/>
    </row>
    <row r="162" spans="6:6">
      <c r="F162" s="241"/>
    </row>
    <row r="163" spans="6:6">
      <c r="F163" s="241"/>
    </row>
    <row r="164" spans="6:6">
      <c r="F164" s="241"/>
    </row>
    <row r="165" spans="6:6">
      <c r="F165" s="241"/>
    </row>
    <row r="166" spans="6:6">
      <c r="F166" s="241"/>
    </row>
    <row r="167" spans="6:6">
      <c r="F167" s="241"/>
    </row>
    <row r="168" spans="6:6">
      <c r="F168" s="241"/>
    </row>
    <row r="169" spans="6:6">
      <c r="F169" s="241"/>
    </row>
    <row r="170" spans="6:6">
      <c r="F170" s="241"/>
    </row>
    <row r="171" spans="6:6">
      <c r="F171" s="241"/>
    </row>
    <row r="172" spans="6:6">
      <c r="F172" s="241"/>
    </row>
    <row r="173" spans="6:6">
      <c r="F173" s="241"/>
    </row>
    <row r="174" spans="6:6">
      <c r="F174" s="241"/>
    </row>
    <row r="175" spans="6:6">
      <c r="F175" s="241"/>
    </row>
    <row r="176" spans="6:6">
      <c r="F176" s="241"/>
    </row>
    <row r="177" spans="6:6">
      <c r="F177" s="241"/>
    </row>
    <row r="178" spans="6:6">
      <c r="F178" s="241"/>
    </row>
    <row r="179" spans="6:6">
      <c r="F179" s="241"/>
    </row>
    <row r="180" spans="6:6">
      <c r="F180" s="241"/>
    </row>
    <row r="181" spans="6:6">
      <c r="F181" s="241"/>
    </row>
    <row r="182" spans="6:6">
      <c r="F182" s="241"/>
    </row>
    <row r="183" spans="6:6">
      <c r="F183" s="241"/>
    </row>
    <row r="184" spans="6:6">
      <c r="F184" s="241"/>
    </row>
    <row r="185" spans="6:6">
      <c r="F185" s="241"/>
    </row>
    <row r="186" spans="6:6">
      <c r="F186" s="241"/>
    </row>
    <row r="187" spans="6:6">
      <c r="F187" s="241"/>
    </row>
    <row r="188" spans="6:6">
      <c r="F188" s="241"/>
    </row>
    <row r="189" spans="6:6">
      <c r="F189" s="241"/>
    </row>
    <row r="190" spans="6:6">
      <c r="F190" s="241"/>
    </row>
    <row r="191" spans="6:6">
      <c r="F191" s="241"/>
    </row>
    <row r="192" spans="6:6">
      <c r="F192" s="241"/>
    </row>
    <row r="193" spans="6:6">
      <c r="F193" s="241"/>
    </row>
    <row r="194" spans="6:6">
      <c r="F194" s="241"/>
    </row>
    <row r="195" spans="6:6">
      <c r="F195" s="241"/>
    </row>
    <row r="196" spans="6:6">
      <c r="F196" s="241"/>
    </row>
    <row r="197" spans="6:6">
      <c r="F197" s="241"/>
    </row>
    <row r="198" spans="6:6">
      <c r="F198" s="241"/>
    </row>
    <row r="199" spans="6:6">
      <c r="F199" s="241"/>
    </row>
    <row r="200" spans="6:6">
      <c r="F200" s="241"/>
    </row>
    <row r="201" spans="6:6">
      <c r="F201" s="241"/>
    </row>
    <row r="202" spans="6:6">
      <c r="F202" s="241"/>
    </row>
    <row r="203" spans="6:6">
      <c r="F203" s="241"/>
    </row>
    <row r="204" spans="6:6">
      <c r="F204" s="241"/>
    </row>
    <row r="205" spans="6:6">
      <c r="F205" s="241"/>
    </row>
    <row r="206" spans="6:6">
      <c r="F206" s="241"/>
    </row>
    <row r="207" spans="6:6">
      <c r="F207" s="241"/>
    </row>
    <row r="208" spans="6:6">
      <c r="F208" s="241"/>
    </row>
    <row r="209" spans="6:6">
      <c r="F209" s="241"/>
    </row>
    <row r="210" spans="6:6">
      <c r="F210" s="241"/>
    </row>
    <row r="211" spans="6:6">
      <c r="F211" s="241"/>
    </row>
    <row r="212" spans="6:6">
      <c r="F212" s="241"/>
    </row>
    <row r="213" spans="6:6">
      <c r="F213" s="241"/>
    </row>
    <row r="214" spans="6:6">
      <c r="F214" s="241"/>
    </row>
    <row r="215" spans="6:6">
      <c r="F215" s="241"/>
    </row>
    <row r="216" spans="6:6">
      <c r="F216" s="241"/>
    </row>
    <row r="217" spans="6:6">
      <c r="F217" s="241"/>
    </row>
    <row r="218" spans="6:6">
      <c r="F218" s="241"/>
    </row>
    <row r="219" spans="6:6">
      <c r="F219" s="241"/>
    </row>
    <row r="220" spans="6:6">
      <c r="F220" s="241"/>
    </row>
    <row r="221" spans="6:6">
      <c r="F221" s="241"/>
    </row>
    <row r="222" spans="6:6">
      <c r="F222" s="241"/>
    </row>
    <row r="223" spans="6:6">
      <c r="F223" s="241"/>
    </row>
    <row r="224" spans="6:6">
      <c r="F224" s="241"/>
    </row>
    <row r="225" spans="6:6">
      <c r="F225" s="241"/>
    </row>
    <row r="226" spans="6:6">
      <c r="F226" s="241"/>
    </row>
    <row r="227" spans="6:6">
      <c r="F227" s="241"/>
    </row>
    <row r="228" spans="6:6">
      <c r="F228" s="241"/>
    </row>
    <row r="229" spans="6:6">
      <c r="F229" s="241"/>
    </row>
    <row r="230" spans="6:6">
      <c r="F230" s="241"/>
    </row>
    <row r="231" spans="6:6">
      <c r="F231" s="241"/>
    </row>
    <row r="232" spans="6:6">
      <c r="F232" s="241"/>
    </row>
    <row r="233" spans="6:6">
      <c r="F233" s="241"/>
    </row>
    <row r="234" spans="6:6">
      <c r="F234" s="241"/>
    </row>
    <row r="235" spans="6:6">
      <c r="F235" s="241"/>
    </row>
    <row r="236" spans="6:6">
      <c r="F236" s="241"/>
    </row>
    <row r="237" spans="6:6">
      <c r="F237" s="241"/>
    </row>
    <row r="238" spans="6:6">
      <c r="F238" s="241"/>
    </row>
    <row r="239" spans="6:6">
      <c r="F239" s="241"/>
    </row>
    <row r="240" spans="6:6">
      <c r="F240" s="241"/>
    </row>
    <row r="241" spans="6:6">
      <c r="F241" s="241"/>
    </row>
    <row r="242" spans="6:6">
      <c r="F242" s="241"/>
    </row>
    <row r="243" spans="6:6">
      <c r="F243" s="241"/>
    </row>
    <row r="244" spans="6:6">
      <c r="F244" s="241"/>
    </row>
    <row r="245" spans="6:6">
      <c r="F245" s="241"/>
    </row>
    <row r="246" spans="6:6">
      <c r="F246" s="241"/>
    </row>
    <row r="247" spans="6:6">
      <c r="F247" s="241"/>
    </row>
    <row r="248" spans="6:6">
      <c r="F248" s="241"/>
    </row>
    <row r="249" spans="6:6">
      <c r="F249" s="241"/>
    </row>
    <row r="250" spans="6:6">
      <c r="F250" s="241"/>
    </row>
    <row r="251" spans="6:6">
      <c r="F251" s="241"/>
    </row>
    <row r="252" spans="6:6">
      <c r="F252" s="241"/>
    </row>
    <row r="253" spans="6:6">
      <c r="F253" s="241"/>
    </row>
    <row r="254" spans="6:6">
      <c r="F254" s="241"/>
    </row>
    <row r="255" spans="6:6">
      <c r="F255" s="241"/>
    </row>
    <row r="256" spans="6:6">
      <c r="F256" s="241"/>
    </row>
    <row r="257" spans="6:6">
      <c r="F257" s="241"/>
    </row>
    <row r="258" spans="6:6">
      <c r="F258" s="241"/>
    </row>
    <row r="259" spans="6:6">
      <c r="F259" s="241"/>
    </row>
    <row r="260" spans="6:6">
      <c r="F260" s="241"/>
    </row>
    <row r="261" spans="6:6">
      <c r="F261" s="241"/>
    </row>
    <row r="262" spans="6:6">
      <c r="F262" s="241"/>
    </row>
    <row r="263" spans="6:6">
      <c r="F263" s="241"/>
    </row>
    <row r="264" spans="6:6">
      <c r="F264" s="241"/>
    </row>
    <row r="265" spans="6:6">
      <c r="F265" s="241"/>
    </row>
    <row r="266" spans="6:6">
      <c r="F266" s="241"/>
    </row>
    <row r="267" spans="6:6">
      <c r="F267" s="241"/>
    </row>
    <row r="268" spans="6:6">
      <c r="F268" s="241"/>
    </row>
    <row r="269" spans="6:6">
      <c r="F269" s="241"/>
    </row>
    <row r="270" spans="6:6">
      <c r="F270" s="241"/>
    </row>
    <row r="271" spans="6:6">
      <c r="F271" s="241"/>
    </row>
    <row r="272" spans="6:6">
      <c r="F272" s="241"/>
    </row>
    <row r="273" spans="6:6">
      <c r="F273" s="241"/>
    </row>
    <row r="274" spans="6:6">
      <c r="F274" s="241"/>
    </row>
    <row r="275" spans="6:6">
      <c r="F275" s="241"/>
    </row>
    <row r="276" spans="6:6">
      <c r="F276" s="241"/>
    </row>
    <row r="277" spans="6:6">
      <c r="F277" s="241"/>
    </row>
    <row r="278" spans="6:6">
      <c r="F278" s="241"/>
    </row>
    <row r="279" spans="6:6">
      <c r="F279" s="241"/>
    </row>
    <row r="280" spans="6:6">
      <c r="F280" s="241"/>
    </row>
    <row r="281" spans="6:6">
      <c r="F281" s="241"/>
    </row>
    <row r="282" spans="6:6">
      <c r="F282" s="241"/>
    </row>
    <row r="283" spans="6:6">
      <c r="F283" s="241"/>
    </row>
    <row r="284" spans="6:6">
      <c r="F284" s="241"/>
    </row>
    <row r="285" spans="6:6">
      <c r="F285" s="241"/>
    </row>
    <row r="286" spans="6:6">
      <c r="F286" s="241"/>
    </row>
    <row r="287" spans="6:6">
      <c r="F287" s="241"/>
    </row>
    <row r="288" spans="6:6">
      <c r="F288" s="241"/>
    </row>
    <row r="289" spans="6:6">
      <c r="F289" s="241"/>
    </row>
    <row r="290" spans="6:6">
      <c r="F290" s="241"/>
    </row>
    <row r="291" spans="6:6">
      <c r="F291" s="241"/>
    </row>
    <row r="292" spans="6:6">
      <c r="F292" s="241"/>
    </row>
    <row r="293" spans="6:6">
      <c r="F293" s="241"/>
    </row>
    <row r="294" spans="6:6">
      <c r="F294" s="241"/>
    </row>
    <row r="295" spans="6:6">
      <c r="F295" s="241"/>
    </row>
    <row r="296" spans="6:6">
      <c r="F296" s="241"/>
    </row>
    <row r="297" spans="6:6">
      <c r="F297" s="241"/>
    </row>
    <row r="298" spans="6:6">
      <c r="F298" s="241"/>
    </row>
    <row r="299" spans="6:6">
      <c r="F299" s="241"/>
    </row>
    <row r="300" spans="6:6">
      <c r="F300" s="241"/>
    </row>
    <row r="301" spans="6:6">
      <c r="F301" s="241"/>
    </row>
    <row r="302" spans="6:6">
      <c r="F302" s="241"/>
    </row>
    <row r="303" spans="6:6">
      <c r="F303" s="241"/>
    </row>
    <row r="304" spans="6:6">
      <c r="F304" s="241"/>
    </row>
    <row r="305" spans="6:6">
      <c r="F305" s="241"/>
    </row>
    <row r="306" spans="6:6">
      <c r="F306" s="241"/>
    </row>
    <row r="307" spans="6:6">
      <c r="F307" s="241"/>
    </row>
    <row r="308" spans="6:6">
      <c r="F308" s="241"/>
    </row>
    <row r="309" spans="6:6">
      <c r="F309" s="241"/>
    </row>
    <row r="310" spans="6:6">
      <c r="F310" s="241"/>
    </row>
    <row r="311" spans="6:6">
      <c r="F311" s="241"/>
    </row>
    <row r="312" spans="6:6">
      <c r="F312" s="241"/>
    </row>
    <row r="313" spans="6:6">
      <c r="F313" s="241"/>
    </row>
    <row r="314" spans="6:6">
      <c r="F314" s="241"/>
    </row>
    <row r="315" spans="6:6">
      <c r="F315" s="241"/>
    </row>
    <row r="316" spans="6:6">
      <c r="F316" s="241"/>
    </row>
    <row r="317" spans="6:6">
      <c r="F317" s="241"/>
    </row>
    <row r="318" spans="6:6">
      <c r="F318" s="241"/>
    </row>
    <row r="319" spans="6:6">
      <c r="F319" s="241"/>
    </row>
    <row r="320" spans="6:6">
      <c r="F320" s="241"/>
    </row>
    <row r="321" spans="6:6">
      <c r="F321" s="241"/>
    </row>
    <row r="322" spans="6:6">
      <c r="F322" s="241"/>
    </row>
    <row r="323" spans="6:6">
      <c r="F323" s="241"/>
    </row>
    <row r="324" spans="6:6">
      <c r="F324" s="241"/>
    </row>
    <row r="325" spans="6:6">
      <c r="F325" s="241"/>
    </row>
    <row r="326" spans="6:6">
      <c r="F326" s="241"/>
    </row>
    <row r="327" spans="6:6">
      <c r="F327" s="241"/>
    </row>
    <row r="328" spans="6:6">
      <c r="F328" s="241"/>
    </row>
    <row r="329" spans="6:6">
      <c r="F329" s="241"/>
    </row>
    <row r="330" spans="6:6">
      <c r="F330" s="241"/>
    </row>
    <row r="331" spans="6:6">
      <c r="F331" s="241"/>
    </row>
    <row r="332" spans="6:6">
      <c r="F332" s="241"/>
    </row>
    <row r="333" spans="6:6">
      <c r="F333" s="241"/>
    </row>
    <row r="334" spans="6:6">
      <c r="F334" s="241"/>
    </row>
    <row r="335" spans="6:6">
      <c r="F335" s="241"/>
    </row>
    <row r="336" spans="6:6">
      <c r="F336" s="241"/>
    </row>
    <row r="337" spans="6:6">
      <c r="F337" s="241"/>
    </row>
    <row r="338" spans="6:6">
      <c r="F338" s="241"/>
    </row>
    <row r="339" spans="6:6">
      <c r="F339" s="241"/>
    </row>
    <row r="340" spans="6:6">
      <c r="F340" s="241"/>
    </row>
    <row r="341" spans="6:6">
      <c r="F341" s="241"/>
    </row>
    <row r="342" spans="6:6">
      <c r="F342" s="241"/>
    </row>
    <row r="343" spans="6:6">
      <c r="F343" s="241"/>
    </row>
    <row r="344" spans="6:6">
      <c r="F344" s="241"/>
    </row>
    <row r="345" spans="6:6">
      <c r="F345" s="241"/>
    </row>
    <row r="346" spans="6:6">
      <c r="F346" s="241"/>
    </row>
    <row r="347" spans="6:6">
      <c r="F347" s="241"/>
    </row>
    <row r="348" spans="6:6">
      <c r="F348" s="241"/>
    </row>
    <row r="349" spans="6:6">
      <c r="F349" s="241"/>
    </row>
    <row r="350" spans="6:6">
      <c r="F350" s="241"/>
    </row>
    <row r="351" spans="6:6">
      <c r="F351" s="241"/>
    </row>
    <row r="352" spans="6:6">
      <c r="F352" s="241"/>
    </row>
    <row r="353" spans="6:6">
      <c r="F353" s="241"/>
    </row>
    <row r="354" spans="6:6">
      <c r="F354" s="241"/>
    </row>
    <row r="355" spans="6:6">
      <c r="F355" s="241"/>
    </row>
    <row r="356" spans="6:6">
      <c r="F356" s="241"/>
    </row>
    <row r="357" spans="6:6">
      <c r="F357" s="241"/>
    </row>
    <row r="358" spans="6:6">
      <c r="F358" s="241"/>
    </row>
    <row r="359" spans="6:6">
      <c r="F359" s="241"/>
    </row>
    <row r="360" spans="6:6">
      <c r="F360" s="241"/>
    </row>
    <row r="361" spans="6:6">
      <c r="F361" s="241"/>
    </row>
    <row r="362" spans="6:6">
      <c r="F362" s="241"/>
    </row>
    <row r="363" spans="6:6">
      <c r="F363" s="241"/>
    </row>
    <row r="364" spans="6:6">
      <c r="F364" s="241"/>
    </row>
    <row r="365" spans="6:6">
      <c r="F365" s="241"/>
    </row>
    <row r="366" spans="6:6">
      <c r="F366" s="241"/>
    </row>
    <row r="367" spans="6:6">
      <c r="F367" s="241"/>
    </row>
    <row r="368" spans="6:6">
      <c r="F368" s="241"/>
    </row>
    <row r="369" spans="6:6">
      <c r="F369" s="241"/>
    </row>
    <row r="370" spans="6:6">
      <c r="F370" s="241"/>
    </row>
    <row r="371" spans="6:6">
      <c r="F371" s="241"/>
    </row>
    <row r="372" spans="6:6">
      <c r="F372" s="241"/>
    </row>
    <row r="373" spans="6:6">
      <c r="F373" s="241"/>
    </row>
    <row r="374" spans="6:6">
      <c r="F374" s="241"/>
    </row>
    <row r="375" spans="6:6">
      <c r="F375" s="241"/>
    </row>
    <row r="376" spans="6:6">
      <c r="F376" s="241"/>
    </row>
    <row r="377" spans="6:6">
      <c r="F377" s="241"/>
    </row>
    <row r="378" spans="6:6">
      <c r="F378" s="241"/>
    </row>
    <row r="379" spans="6:6">
      <c r="F379" s="241"/>
    </row>
    <row r="380" spans="6:6">
      <c r="F380" s="241"/>
    </row>
    <row r="381" spans="6:6">
      <c r="F381" s="241"/>
    </row>
    <row r="382" spans="6:6">
      <c r="F382" s="241"/>
    </row>
    <row r="383" spans="6:6">
      <c r="F383" s="241"/>
    </row>
    <row r="384" spans="6:6">
      <c r="F384" s="241"/>
    </row>
    <row r="385" spans="6:6">
      <c r="F385" s="241"/>
    </row>
    <row r="386" spans="6:6">
      <c r="F386" s="241"/>
    </row>
    <row r="387" spans="6:6">
      <c r="F387" s="241"/>
    </row>
    <row r="388" spans="6:6">
      <c r="F388" s="241"/>
    </row>
    <row r="389" spans="6:6">
      <c r="F389" s="241"/>
    </row>
    <row r="390" spans="6:6">
      <c r="F390" s="241"/>
    </row>
    <row r="391" spans="6:6">
      <c r="F391" s="241"/>
    </row>
    <row r="392" spans="6:6">
      <c r="F392" s="241"/>
    </row>
    <row r="393" spans="6:6">
      <c r="F393" s="241"/>
    </row>
    <row r="394" spans="6:6">
      <c r="F394" s="241"/>
    </row>
    <row r="395" spans="6:6">
      <c r="F395" s="241"/>
    </row>
    <row r="396" spans="6:6">
      <c r="F396" s="241"/>
    </row>
    <row r="397" spans="6:6">
      <c r="F397" s="241"/>
    </row>
    <row r="398" spans="6:6">
      <c r="F398" s="241"/>
    </row>
    <row r="399" spans="6:6">
      <c r="F399" s="241"/>
    </row>
    <row r="400" spans="6:6">
      <c r="F400" s="241"/>
    </row>
    <row r="401" spans="6:6">
      <c r="F401" s="241"/>
    </row>
    <row r="402" spans="6:6">
      <c r="F402" s="241"/>
    </row>
    <row r="403" spans="6:6">
      <c r="F403" s="241"/>
    </row>
    <row r="404" spans="6:6">
      <c r="F404" s="241"/>
    </row>
    <row r="405" spans="6:6">
      <c r="F405" s="241"/>
    </row>
    <row r="406" spans="6:6">
      <c r="F406" s="241"/>
    </row>
    <row r="407" spans="6:6">
      <c r="F407" s="241"/>
    </row>
    <row r="408" spans="6:6">
      <c r="F408" s="241"/>
    </row>
    <row r="409" spans="6:6">
      <c r="F409" s="241"/>
    </row>
    <row r="410" spans="6:6">
      <c r="F410" s="241"/>
    </row>
    <row r="411" spans="6:6">
      <c r="F411" s="241"/>
    </row>
    <row r="412" spans="6:6">
      <c r="F412" s="241"/>
    </row>
    <row r="413" spans="6:6">
      <c r="F413" s="241"/>
    </row>
    <row r="414" spans="6:6">
      <c r="F414" s="241"/>
    </row>
    <row r="415" spans="6:6">
      <c r="F415" s="241"/>
    </row>
    <row r="416" spans="6:6">
      <c r="F416" s="241"/>
    </row>
    <row r="417" spans="6:6">
      <c r="F417" s="241"/>
    </row>
    <row r="418" spans="6:6">
      <c r="F418" s="241"/>
    </row>
    <row r="419" spans="6:6">
      <c r="F419" s="241"/>
    </row>
    <row r="420" spans="6:6">
      <c r="F420" s="241"/>
    </row>
    <row r="421" spans="6:6">
      <c r="F421" s="241"/>
    </row>
    <row r="422" spans="6:6">
      <c r="F422" s="241"/>
    </row>
    <row r="423" spans="6:6">
      <c r="F423" s="241"/>
    </row>
    <row r="424" spans="6:6">
      <c r="F424" s="241"/>
    </row>
    <row r="425" spans="6:6">
      <c r="F425" s="241"/>
    </row>
    <row r="426" spans="6:6">
      <c r="F426" s="241"/>
    </row>
    <row r="427" spans="6:6">
      <c r="F427" s="241"/>
    </row>
    <row r="428" spans="6:6">
      <c r="F428" s="241"/>
    </row>
    <row r="429" spans="6:6">
      <c r="F429" s="241"/>
    </row>
    <row r="430" spans="6:6">
      <c r="F430" s="241"/>
    </row>
    <row r="431" spans="6:6">
      <c r="F431" s="241"/>
    </row>
    <row r="432" spans="6:6">
      <c r="F432" s="241"/>
    </row>
    <row r="433" spans="6:6">
      <c r="F433" s="241"/>
    </row>
    <row r="434" spans="6:6">
      <c r="F434" s="241"/>
    </row>
    <row r="435" spans="6:6">
      <c r="F435" s="241"/>
    </row>
    <row r="436" spans="6:6">
      <c r="F436" s="241"/>
    </row>
    <row r="437" spans="6:6">
      <c r="F437" s="241"/>
    </row>
    <row r="438" spans="6:6">
      <c r="F438" s="241"/>
    </row>
    <row r="439" spans="6:6">
      <c r="F439" s="241"/>
    </row>
  </sheetData>
  <mergeCells count="1">
    <mergeCell ref="H1:I1"/>
  </mergeCells>
  <hyperlinks>
    <hyperlink ref="H1:I1" location="Index!A1" display="Regresar al Índice" xr:uid="{B621A339-E55A-4DAB-BB2C-EF39C7E947EF}"/>
  </hyperlinks>
  <pageMargins left="0.7" right="0.7" top="0.75" bottom="0.75" header="0.3" footer="0.3"/>
  <pageSetup paperSize="9" orientation="portrait" horizontalDpi="300" verticalDpi="30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6"/>
  <dimension ref="A1:I274"/>
  <sheetViews>
    <sheetView topLeftCell="D238" zoomScale="91" zoomScaleNormal="91" workbookViewId="0"/>
  </sheetViews>
  <sheetFormatPr baseColWidth="10" defaultColWidth="9.140625" defaultRowHeight="15"/>
  <cols>
    <col min="1" max="2" width="9.140625" style="239"/>
    <col min="3" max="3" width="60.7109375" style="241" customWidth="1"/>
    <col min="4" max="4" width="7.7109375" style="321" customWidth="1"/>
    <col min="5" max="5" width="11.7109375" style="321" customWidth="1"/>
    <col min="6" max="6" width="11.7109375" style="241" customWidth="1"/>
    <col min="7" max="7" width="4.7109375" style="241" customWidth="1"/>
    <col min="8" max="8" width="11.5703125" style="241" bestFit="1" customWidth="1"/>
    <col min="9" max="16384" width="9.140625" style="239"/>
  </cols>
  <sheetData>
    <row r="1" spans="1:9">
      <c r="A1" s="43" t="s">
        <v>2151</v>
      </c>
      <c r="C1" s="239"/>
      <c r="D1" s="239" t="s">
        <v>54</v>
      </c>
      <c r="E1" s="239" t="s">
        <v>54</v>
      </c>
      <c r="F1" s="239" t="s">
        <v>54</v>
      </c>
      <c r="G1" s="239" t="s">
        <v>54</v>
      </c>
      <c r="H1" s="90" t="s">
        <v>38</v>
      </c>
      <c r="I1" s="90"/>
    </row>
    <row r="2" spans="1:9">
      <c r="A2" s="239" t="s">
        <v>152</v>
      </c>
      <c r="C2" s="239"/>
      <c r="D2" s="239" t="s">
        <v>54</v>
      </c>
      <c r="E2" s="239" t="s">
        <v>54</v>
      </c>
      <c r="F2" s="239" t="s">
        <v>54</v>
      </c>
      <c r="G2" s="239" t="s">
        <v>54</v>
      </c>
      <c r="H2" s="239" t="s">
        <v>54</v>
      </c>
    </row>
    <row r="3" spans="1:9">
      <c r="C3" s="239"/>
      <c r="D3" s="239"/>
      <c r="E3" s="239"/>
      <c r="F3" s="239"/>
      <c r="G3" s="239"/>
      <c r="H3" s="239"/>
    </row>
    <row r="4" spans="1:9">
      <c r="C4" s="239"/>
      <c r="D4" s="239"/>
      <c r="E4" s="239"/>
      <c r="F4" s="239"/>
      <c r="G4" s="239"/>
      <c r="H4" s="239"/>
    </row>
    <row r="5" spans="1:9">
      <c r="C5" s="239"/>
      <c r="D5" s="239"/>
      <c r="E5" s="239"/>
      <c r="F5" s="239"/>
      <c r="G5" s="239"/>
      <c r="H5" s="239"/>
    </row>
    <row r="6" spans="1:9">
      <c r="A6" s="239" t="s">
        <v>624</v>
      </c>
      <c r="B6" s="239" t="s">
        <v>432</v>
      </c>
      <c r="C6" s="239" t="s">
        <v>0</v>
      </c>
      <c r="D6" s="239" t="s">
        <v>625</v>
      </c>
      <c r="E6" s="239" t="s">
        <v>626</v>
      </c>
      <c r="F6" s="239" t="s">
        <v>627</v>
      </c>
      <c r="G6" s="239" t="s">
        <v>628</v>
      </c>
      <c r="H6" s="239" t="s">
        <v>629</v>
      </c>
    </row>
    <row r="7" spans="1:9">
      <c r="A7" s="54" t="s">
        <v>909</v>
      </c>
      <c r="B7" s="239" t="s">
        <v>705</v>
      </c>
      <c r="C7" s="55">
        <v>986809</v>
      </c>
      <c r="D7" s="239"/>
      <c r="E7" s="239"/>
      <c r="F7" s="324">
        <v>688</v>
      </c>
      <c r="G7" s="241">
        <v>1</v>
      </c>
      <c r="H7" s="241">
        <v>688</v>
      </c>
    </row>
    <row r="8" spans="1:9">
      <c r="A8" s="54" t="s">
        <v>54</v>
      </c>
      <c r="B8" s="239" t="s">
        <v>706</v>
      </c>
      <c r="C8" s="55">
        <v>995832</v>
      </c>
      <c r="D8" s="321">
        <v>9.1436134044176054E-3</v>
      </c>
      <c r="E8" s="239"/>
      <c r="F8" s="324">
        <v>9023</v>
      </c>
      <c r="G8" s="241">
        <v>2</v>
      </c>
      <c r="H8" s="241">
        <v>9711</v>
      </c>
    </row>
    <row r="9" spans="1:9">
      <c r="A9" s="54" t="s">
        <v>54</v>
      </c>
      <c r="B9" s="239" t="s">
        <v>645</v>
      </c>
      <c r="C9" s="55">
        <v>1001069</v>
      </c>
      <c r="D9" s="321">
        <v>5.258919175122001E-3</v>
      </c>
      <c r="E9" s="239"/>
      <c r="F9" s="324">
        <v>5237</v>
      </c>
      <c r="G9" s="241">
        <v>3</v>
      </c>
      <c r="H9" s="241">
        <v>14948</v>
      </c>
    </row>
    <row r="10" spans="1:9">
      <c r="A10" s="54" t="s">
        <v>54</v>
      </c>
      <c r="B10" s="239" t="s">
        <v>700</v>
      </c>
      <c r="C10" s="55">
        <v>999403</v>
      </c>
      <c r="D10" s="321">
        <v>-1.6642209478068271E-3</v>
      </c>
      <c r="E10" s="239"/>
      <c r="F10" s="324">
        <v>-1666</v>
      </c>
      <c r="G10" s="241">
        <v>4</v>
      </c>
      <c r="H10" s="241">
        <v>13282</v>
      </c>
    </row>
    <row r="11" spans="1:9">
      <c r="A11" s="54" t="s">
        <v>54</v>
      </c>
      <c r="B11" s="239" t="s">
        <v>704</v>
      </c>
      <c r="C11" s="55">
        <v>1002441</v>
      </c>
      <c r="D11" s="321">
        <v>3.0398147694172817E-3</v>
      </c>
      <c r="E11" s="239"/>
      <c r="F11" s="324">
        <v>3038</v>
      </c>
      <c r="G11" s="241">
        <v>5</v>
      </c>
      <c r="H11" s="241">
        <v>16320</v>
      </c>
    </row>
    <row r="12" spans="1:9">
      <c r="A12" s="54" t="s">
        <v>54</v>
      </c>
      <c r="B12" s="239" t="s">
        <v>707</v>
      </c>
      <c r="C12" s="55">
        <v>1006280</v>
      </c>
      <c r="D12" s="321">
        <v>3.8296518199076868E-3</v>
      </c>
      <c r="E12" s="239"/>
      <c r="F12" s="324">
        <v>3839</v>
      </c>
      <c r="G12" s="241">
        <v>6</v>
      </c>
      <c r="H12" s="241">
        <v>20159</v>
      </c>
    </row>
    <row r="13" spans="1:9">
      <c r="A13" s="54" t="s">
        <v>54</v>
      </c>
      <c r="B13" s="239" t="s">
        <v>708</v>
      </c>
      <c r="C13" s="55">
        <v>1019506</v>
      </c>
      <c r="D13" s="321">
        <v>1.3143459076996544E-2</v>
      </c>
      <c r="E13" s="239"/>
      <c r="F13" s="324">
        <v>13226</v>
      </c>
      <c r="G13" s="241">
        <v>7</v>
      </c>
      <c r="H13" s="241">
        <v>33385</v>
      </c>
    </row>
    <row r="14" spans="1:9">
      <c r="A14" s="54" t="s">
        <v>54</v>
      </c>
      <c r="B14" s="239" t="s">
        <v>709</v>
      </c>
      <c r="C14" s="55">
        <v>1028391</v>
      </c>
      <c r="D14" s="321">
        <v>8.7150051103181969E-3</v>
      </c>
      <c r="E14" s="239"/>
      <c r="F14" s="324">
        <v>8885</v>
      </c>
      <c r="G14" s="241">
        <v>8</v>
      </c>
      <c r="H14" s="241">
        <v>42270</v>
      </c>
    </row>
    <row r="15" spans="1:9">
      <c r="A15" s="54" t="s">
        <v>54</v>
      </c>
      <c r="B15" s="239" t="s">
        <v>710</v>
      </c>
      <c r="C15" s="55">
        <v>1035137</v>
      </c>
      <c r="D15" s="321">
        <v>6.559761802660713E-3</v>
      </c>
      <c r="E15" s="239"/>
      <c r="F15" s="324">
        <v>6746</v>
      </c>
      <c r="G15" s="241">
        <v>9</v>
      </c>
      <c r="H15" s="241">
        <v>49016</v>
      </c>
    </row>
    <row r="16" spans="1:9">
      <c r="A16" s="54" t="s">
        <v>54</v>
      </c>
      <c r="B16" s="239" t="s">
        <v>711</v>
      </c>
      <c r="C16" s="55">
        <v>1046247</v>
      </c>
      <c r="D16" s="321">
        <v>1.0732878836327897E-2</v>
      </c>
      <c r="E16" s="239"/>
      <c r="F16" s="324">
        <v>11110</v>
      </c>
      <c r="G16" s="241">
        <v>10</v>
      </c>
      <c r="H16" s="241">
        <v>60126</v>
      </c>
    </row>
    <row r="17" spans="1:8">
      <c r="A17" s="54" t="s">
        <v>54</v>
      </c>
      <c r="B17" s="239" t="s">
        <v>712</v>
      </c>
      <c r="C17" s="55">
        <v>1054346</v>
      </c>
      <c r="D17" s="321">
        <v>7.7410018857879681E-3</v>
      </c>
      <c r="E17" s="239"/>
      <c r="F17" s="324">
        <v>8099</v>
      </c>
      <c r="G17" s="241">
        <v>11</v>
      </c>
      <c r="H17" s="241">
        <v>68225</v>
      </c>
    </row>
    <row r="18" spans="1:8">
      <c r="A18" s="54" t="s">
        <v>54</v>
      </c>
      <c r="B18" s="239" t="s">
        <v>713</v>
      </c>
      <c r="C18" s="55">
        <v>1034215</v>
      </c>
      <c r="D18" s="321">
        <v>-1.909335265652834E-2</v>
      </c>
      <c r="E18" s="239"/>
      <c r="F18" s="324">
        <v>-20131</v>
      </c>
      <c r="G18" s="241">
        <v>12</v>
      </c>
      <c r="H18" s="241">
        <v>48094</v>
      </c>
    </row>
    <row r="19" spans="1:8">
      <c r="A19" s="54" t="s">
        <v>910</v>
      </c>
      <c r="B19" s="239" t="s">
        <v>705</v>
      </c>
      <c r="C19" s="55">
        <v>1034052</v>
      </c>
      <c r="D19" s="321">
        <v>-1.5760746073112397E-4</v>
      </c>
      <c r="E19" s="321">
        <v>4.7874512696985949E-2</v>
      </c>
      <c r="F19" s="324">
        <v>-163</v>
      </c>
      <c r="G19" s="241">
        <v>1</v>
      </c>
      <c r="H19" s="241">
        <v>-163</v>
      </c>
    </row>
    <row r="20" spans="1:8">
      <c r="A20" s="54" t="s">
        <v>54</v>
      </c>
      <c r="B20" s="239" t="s">
        <v>706</v>
      </c>
      <c r="C20" s="55">
        <v>1033583</v>
      </c>
      <c r="D20" s="321">
        <v>-4.5355552718817638E-4</v>
      </c>
      <c r="E20" s="321">
        <v>3.7909004731721874E-2</v>
      </c>
      <c r="F20" s="324">
        <v>-469</v>
      </c>
      <c r="G20" s="241">
        <v>2</v>
      </c>
      <c r="H20" s="241">
        <v>-632</v>
      </c>
    </row>
    <row r="21" spans="1:8">
      <c r="A21" s="54" t="s">
        <v>54</v>
      </c>
      <c r="B21" s="239" t="s">
        <v>645</v>
      </c>
      <c r="C21" s="55">
        <v>1026253</v>
      </c>
      <c r="D21" s="321">
        <v>-7.0918349082753629E-3</v>
      </c>
      <c r="E21" s="321">
        <v>2.5157107052560912E-2</v>
      </c>
      <c r="F21" s="324">
        <v>-7330</v>
      </c>
      <c r="G21" s="241">
        <v>3</v>
      </c>
      <c r="H21" s="241">
        <v>-7962</v>
      </c>
    </row>
    <row r="22" spans="1:8">
      <c r="A22" s="54" t="s">
        <v>54</v>
      </c>
      <c r="B22" s="239" t="s">
        <v>700</v>
      </c>
      <c r="C22" s="55">
        <v>1021573</v>
      </c>
      <c r="D22" s="321">
        <v>-4.5602789955303535E-3</v>
      </c>
      <c r="E22" s="321">
        <v>2.2183243396307617E-2</v>
      </c>
      <c r="F22" s="324">
        <v>-4680</v>
      </c>
      <c r="G22" s="241">
        <v>4</v>
      </c>
      <c r="H22" s="241">
        <v>-12642</v>
      </c>
    </row>
    <row r="23" spans="1:8">
      <c r="A23" s="54" t="s">
        <v>54</v>
      </c>
      <c r="B23" s="239" t="s">
        <v>704</v>
      </c>
      <c r="C23" s="55">
        <v>1017168</v>
      </c>
      <c r="D23" s="321">
        <v>-4.3119777049707153E-3</v>
      </c>
      <c r="E23" s="321">
        <v>1.4691138929872283E-2</v>
      </c>
      <c r="F23" s="324">
        <v>-4405</v>
      </c>
      <c r="G23" s="241">
        <v>5</v>
      </c>
      <c r="H23" s="241">
        <v>-17047</v>
      </c>
    </row>
    <row r="24" spans="1:8">
      <c r="A24" s="54" t="s">
        <v>54</v>
      </c>
      <c r="B24" s="239" t="s">
        <v>707</v>
      </c>
      <c r="C24" s="55">
        <v>1012668</v>
      </c>
      <c r="D24" s="321">
        <v>-4.42404794488227E-3</v>
      </c>
      <c r="E24" s="321">
        <v>6.3481337202369037E-3</v>
      </c>
      <c r="F24" s="324">
        <v>-4500</v>
      </c>
      <c r="G24" s="241">
        <v>6</v>
      </c>
      <c r="H24" s="241">
        <v>-21547</v>
      </c>
    </row>
    <row r="25" spans="1:8">
      <c r="A25" s="54" t="s">
        <v>54</v>
      </c>
      <c r="B25" s="239" t="s">
        <v>708</v>
      </c>
      <c r="C25" s="55">
        <v>1015524</v>
      </c>
      <c r="D25" s="321">
        <v>2.8202727843675834E-3</v>
      </c>
      <c r="E25" s="321">
        <v>-3.9058132075731056E-3</v>
      </c>
      <c r="F25" s="324">
        <v>2856</v>
      </c>
      <c r="G25" s="241">
        <v>7</v>
      </c>
      <c r="H25" s="241">
        <v>-18691</v>
      </c>
    </row>
    <row r="26" spans="1:8">
      <c r="A26" s="54" t="s">
        <v>54</v>
      </c>
      <c r="B26" s="239" t="s">
        <v>709</v>
      </c>
      <c r="C26" s="55">
        <v>1017448</v>
      </c>
      <c r="D26" s="321">
        <v>1.8945884095304955E-3</v>
      </c>
      <c r="E26" s="321">
        <v>-1.0640894367998199E-2</v>
      </c>
      <c r="F26" s="324">
        <v>1924</v>
      </c>
      <c r="G26" s="241">
        <v>8</v>
      </c>
      <c r="H26" s="241">
        <v>-16767</v>
      </c>
    </row>
    <row r="27" spans="1:8">
      <c r="A27" s="54" t="s">
        <v>54</v>
      </c>
      <c r="B27" s="239" t="s">
        <v>710</v>
      </c>
      <c r="C27" s="55">
        <v>1015693</v>
      </c>
      <c r="D27" s="321">
        <v>-1.7249038771514069E-3</v>
      </c>
      <c r="E27" s="321">
        <v>-1.8783987047125139E-2</v>
      </c>
      <c r="F27" s="324">
        <v>-1755</v>
      </c>
      <c r="G27" s="241">
        <v>9</v>
      </c>
      <c r="H27" s="241">
        <v>-18522</v>
      </c>
    </row>
    <row r="28" spans="1:8">
      <c r="A28" s="54" t="s">
        <v>54</v>
      </c>
      <c r="B28" s="239" t="s">
        <v>711</v>
      </c>
      <c r="C28" s="55">
        <v>1023232</v>
      </c>
      <c r="D28" s="321">
        <v>7.4225184184590898E-3</v>
      </c>
      <c r="E28" s="321">
        <v>-2.1997673589506106E-2</v>
      </c>
      <c r="F28" s="324">
        <v>7539</v>
      </c>
      <c r="G28" s="241">
        <v>10</v>
      </c>
      <c r="H28" s="241">
        <v>-10983</v>
      </c>
    </row>
    <row r="29" spans="1:8">
      <c r="A29" s="54" t="s">
        <v>54</v>
      </c>
      <c r="B29" s="239" t="s">
        <v>712</v>
      </c>
      <c r="C29" s="55">
        <v>1028481</v>
      </c>
      <c r="D29" s="321">
        <v>5.1298239304478077E-3</v>
      </c>
      <c r="E29" s="321">
        <v>-2.453179506537706E-2</v>
      </c>
      <c r="F29" s="324">
        <v>5249</v>
      </c>
      <c r="G29" s="241">
        <v>11</v>
      </c>
      <c r="H29" s="241">
        <v>-5734</v>
      </c>
    </row>
    <row r="30" spans="1:8">
      <c r="A30" s="54" t="s">
        <v>54</v>
      </c>
      <c r="B30" s="239" t="s">
        <v>713</v>
      </c>
      <c r="C30" s="55">
        <v>1011723</v>
      </c>
      <c r="D30" s="321">
        <v>-1.6293932508232967E-2</v>
      </c>
      <c r="E30" s="321">
        <v>-2.1747895747015855E-2</v>
      </c>
      <c r="F30" s="324">
        <v>-16758</v>
      </c>
      <c r="G30" s="241">
        <v>12</v>
      </c>
      <c r="H30" s="241">
        <v>-22492</v>
      </c>
    </row>
    <row r="31" spans="1:8">
      <c r="A31" s="54" t="s">
        <v>911</v>
      </c>
      <c r="B31" s="239" t="s">
        <v>705</v>
      </c>
      <c r="C31" s="55">
        <v>1011211</v>
      </c>
      <c r="D31" s="321">
        <v>-5.0606737219571762E-4</v>
      </c>
      <c r="E31" s="321">
        <v>-2.208883112261284E-2</v>
      </c>
      <c r="F31" s="324">
        <v>-512</v>
      </c>
      <c r="G31" s="241">
        <v>1</v>
      </c>
      <c r="H31" s="241">
        <v>-512</v>
      </c>
    </row>
    <row r="32" spans="1:8">
      <c r="A32" s="54" t="s">
        <v>54</v>
      </c>
      <c r="B32" s="239" t="s">
        <v>706</v>
      </c>
      <c r="C32" s="55">
        <v>1021306</v>
      </c>
      <c r="D32" s="321">
        <v>9.9830796935556076E-3</v>
      </c>
      <c r="E32" s="321">
        <v>-1.1878097840231527E-2</v>
      </c>
      <c r="F32" s="324">
        <v>10095</v>
      </c>
      <c r="G32" s="241">
        <v>2</v>
      </c>
      <c r="H32" s="241">
        <v>9583</v>
      </c>
    </row>
    <row r="33" spans="1:8">
      <c r="A33" s="54" t="s">
        <v>54</v>
      </c>
      <c r="B33" s="239" t="s">
        <v>645</v>
      </c>
      <c r="C33" s="55">
        <v>1017902</v>
      </c>
      <c r="D33" s="321">
        <v>-3.3329873710719049E-3</v>
      </c>
      <c r="E33" s="321">
        <v>-8.137369634973024E-3</v>
      </c>
      <c r="F33" s="324">
        <v>-3404</v>
      </c>
      <c r="G33" s="241">
        <v>3</v>
      </c>
      <c r="H33" s="241">
        <v>6179</v>
      </c>
    </row>
    <row r="34" spans="1:8">
      <c r="A34" s="54" t="s">
        <v>54</v>
      </c>
      <c r="B34" s="239" t="s">
        <v>700</v>
      </c>
      <c r="C34" s="55">
        <v>1025252</v>
      </c>
      <c r="D34" s="321">
        <v>7.2207344125465589E-3</v>
      </c>
      <c r="E34" s="321">
        <v>3.6013089617676908E-3</v>
      </c>
      <c r="F34" s="324">
        <v>7350</v>
      </c>
      <c r="G34" s="241">
        <v>4</v>
      </c>
      <c r="H34" s="241">
        <v>13529</v>
      </c>
    </row>
    <row r="35" spans="1:8">
      <c r="A35" s="54" t="s">
        <v>54</v>
      </c>
      <c r="B35" s="239" t="s">
        <v>704</v>
      </c>
      <c r="C35" s="55">
        <v>1020616</v>
      </c>
      <c r="D35" s="321">
        <v>-4.5218151244766913E-3</v>
      </c>
      <c r="E35" s="321">
        <v>3.3898038475452807E-3</v>
      </c>
      <c r="F35" s="324">
        <v>-4636</v>
      </c>
      <c r="G35" s="241">
        <v>5</v>
      </c>
      <c r="H35" s="241">
        <v>8893</v>
      </c>
    </row>
    <row r="36" spans="1:8">
      <c r="A36" s="54" t="s">
        <v>54</v>
      </c>
      <c r="B36" s="239" t="s">
        <v>707</v>
      </c>
      <c r="C36" s="55">
        <v>1017493</v>
      </c>
      <c r="D36" s="321">
        <v>-3.0599167561551344E-3</v>
      </c>
      <c r="E36" s="321">
        <v>4.7646415212092563E-3</v>
      </c>
      <c r="F36" s="324">
        <v>-3123</v>
      </c>
      <c r="G36" s="241">
        <v>6</v>
      </c>
      <c r="H36" s="241">
        <v>5770</v>
      </c>
    </row>
    <row r="37" spans="1:8">
      <c r="A37" s="54" t="s">
        <v>54</v>
      </c>
      <c r="B37" s="239" t="s">
        <v>708</v>
      </c>
      <c r="C37" s="55">
        <v>1023783</v>
      </c>
      <c r="D37" s="321">
        <v>6.1818607105896817E-3</v>
      </c>
      <c r="E37" s="321">
        <v>8.1327472319709937E-3</v>
      </c>
      <c r="F37" s="324">
        <v>6290</v>
      </c>
      <c r="G37" s="241">
        <v>7</v>
      </c>
      <c r="H37" s="241">
        <v>12060</v>
      </c>
    </row>
    <row r="38" spans="1:8">
      <c r="A38" s="54" t="s">
        <v>54</v>
      </c>
      <c r="B38" s="239" t="s">
        <v>709</v>
      </c>
      <c r="C38" s="55">
        <v>1022753</v>
      </c>
      <c r="D38" s="321">
        <v>-1.0060725759267752E-3</v>
      </c>
      <c r="E38" s="321">
        <v>5.2140256799364515E-3</v>
      </c>
      <c r="F38" s="324">
        <v>-1030</v>
      </c>
      <c r="G38" s="241">
        <v>8</v>
      </c>
      <c r="H38" s="241">
        <v>11030</v>
      </c>
    </row>
    <row r="39" spans="1:8">
      <c r="A39" s="54" t="s">
        <v>54</v>
      </c>
      <c r="B39" s="239" t="s">
        <v>710</v>
      </c>
      <c r="C39" s="55">
        <v>1029827</v>
      </c>
      <c r="D39" s="321">
        <v>6.9166260084301268E-3</v>
      </c>
      <c r="E39" s="321">
        <v>1.3915622141729811E-2</v>
      </c>
      <c r="F39" s="324">
        <v>7074</v>
      </c>
      <c r="G39" s="241">
        <v>9</v>
      </c>
      <c r="H39" s="241">
        <v>18104</v>
      </c>
    </row>
    <row r="40" spans="1:8">
      <c r="A40" s="54" t="s">
        <v>54</v>
      </c>
      <c r="B40" s="239" t="s">
        <v>711</v>
      </c>
      <c r="C40" s="55">
        <v>1038774</v>
      </c>
      <c r="D40" s="321">
        <v>8.6878669912520134E-3</v>
      </c>
      <c r="E40" s="321">
        <v>1.5189126219664839E-2</v>
      </c>
      <c r="F40" s="324">
        <v>8947</v>
      </c>
      <c r="G40" s="241">
        <v>10</v>
      </c>
      <c r="H40" s="241">
        <v>27051</v>
      </c>
    </row>
    <row r="41" spans="1:8">
      <c r="A41" s="54" t="s">
        <v>54</v>
      </c>
      <c r="B41" s="239" t="s">
        <v>712</v>
      </c>
      <c r="C41" s="55">
        <v>1046838</v>
      </c>
      <c r="D41" s="321">
        <v>7.7629975336310775E-3</v>
      </c>
      <c r="E41" s="321">
        <v>1.7848652527368003E-2</v>
      </c>
      <c r="F41" s="324">
        <v>8064</v>
      </c>
      <c r="G41" s="241">
        <v>11</v>
      </c>
      <c r="H41" s="241">
        <v>35115</v>
      </c>
    </row>
    <row r="42" spans="1:8">
      <c r="A42" s="54" t="s">
        <v>54</v>
      </c>
      <c r="B42" s="239" t="s">
        <v>713</v>
      </c>
      <c r="C42" s="55">
        <v>1029691</v>
      </c>
      <c r="D42" s="321">
        <v>-1.6379802796612219E-2</v>
      </c>
      <c r="E42" s="321">
        <v>1.7759801842994527E-2</v>
      </c>
      <c r="F42" s="324">
        <v>-17147</v>
      </c>
      <c r="G42" s="241">
        <v>12</v>
      </c>
      <c r="H42" s="241">
        <v>17968</v>
      </c>
    </row>
    <row r="43" spans="1:8">
      <c r="A43" s="54" t="s">
        <v>912</v>
      </c>
      <c r="B43" s="239" t="s">
        <v>705</v>
      </c>
      <c r="C43" s="55">
        <v>1031082</v>
      </c>
      <c r="D43" s="321">
        <v>1.3508907041044349E-3</v>
      </c>
      <c r="E43" s="321">
        <v>1.9650696046621396E-2</v>
      </c>
      <c r="F43" s="324">
        <v>1391</v>
      </c>
      <c r="G43" s="241">
        <v>1</v>
      </c>
      <c r="H43" s="241">
        <v>1391</v>
      </c>
    </row>
    <row r="44" spans="1:8">
      <c r="A44" s="54" t="s">
        <v>54</v>
      </c>
      <c r="B44" s="239" t="s">
        <v>706</v>
      </c>
      <c r="C44" s="55">
        <v>1034757</v>
      </c>
      <c r="D44" s="321">
        <v>3.5642170069887236E-3</v>
      </c>
      <c r="E44" s="321">
        <v>1.3170391635807466E-2</v>
      </c>
      <c r="F44" s="324">
        <v>3675</v>
      </c>
      <c r="G44" s="241">
        <v>2</v>
      </c>
      <c r="H44" s="241">
        <v>5066</v>
      </c>
    </row>
    <row r="45" spans="1:8">
      <c r="A45" s="54" t="s">
        <v>54</v>
      </c>
      <c r="B45" s="239" t="s">
        <v>645</v>
      </c>
      <c r="C45" s="55">
        <v>1034228</v>
      </c>
      <c r="D45" s="321">
        <v>-5.1123113929163466E-4</v>
      </c>
      <c r="E45" s="321">
        <v>1.60388721114606E-2</v>
      </c>
      <c r="F45" s="324">
        <v>-529</v>
      </c>
      <c r="G45" s="241">
        <v>3</v>
      </c>
      <c r="H45" s="241">
        <v>4537</v>
      </c>
    </row>
    <row r="46" spans="1:8">
      <c r="A46" s="54" t="s">
        <v>54</v>
      </c>
      <c r="B46" s="239" t="s">
        <v>700</v>
      </c>
      <c r="C46" s="55">
        <v>1034680</v>
      </c>
      <c r="D46" s="321">
        <v>4.3704096195429365E-4</v>
      </c>
      <c r="E46" s="321">
        <v>9.1957879623740801E-3</v>
      </c>
      <c r="F46" s="324">
        <v>452</v>
      </c>
      <c r="G46" s="241">
        <v>4</v>
      </c>
      <c r="H46" s="241">
        <v>4989</v>
      </c>
    </row>
    <row r="47" spans="1:8">
      <c r="A47" s="54" t="s">
        <v>54</v>
      </c>
      <c r="B47" s="239" t="s">
        <v>704</v>
      </c>
      <c r="C47" s="55">
        <v>1026751</v>
      </c>
      <c r="D47" s="321">
        <v>-7.6632388757876813E-3</v>
      </c>
      <c r="E47" s="321">
        <v>6.0110756641087448E-3</v>
      </c>
      <c r="F47" s="324">
        <v>-7929</v>
      </c>
      <c r="G47" s="241">
        <v>5</v>
      </c>
      <c r="H47" s="241">
        <v>-2940</v>
      </c>
    </row>
    <row r="48" spans="1:8">
      <c r="A48" s="54" t="s">
        <v>54</v>
      </c>
      <c r="B48" s="239" t="s">
        <v>707</v>
      </c>
      <c r="C48" s="55">
        <v>1025662</v>
      </c>
      <c r="D48" s="321">
        <v>-1.0606271627687791E-3</v>
      </c>
      <c r="E48" s="321">
        <v>8.0285564618134408E-3</v>
      </c>
      <c r="F48" s="324">
        <v>-1089</v>
      </c>
      <c r="G48" s="241">
        <v>6</v>
      </c>
      <c r="H48" s="241">
        <v>-4029</v>
      </c>
    </row>
    <row r="49" spans="1:8">
      <c r="A49" s="54" t="s">
        <v>54</v>
      </c>
      <c r="B49" s="239" t="s">
        <v>708</v>
      </c>
      <c r="C49" s="55">
        <v>1028176</v>
      </c>
      <c r="D49" s="321">
        <v>2.4510998750075785E-3</v>
      </c>
      <c r="E49" s="321">
        <v>4.2909483748021504E-3</v>
      </c>
      <c r="F49" s="324">
        <v>2514</v>
      </c>
      <c r="G49" s="241">
        <v>7</v>
      </c>
      <c r="H49" s="241">
        <v>-1515</v>
      </c>
    </row>
    <row r="50" spans="1:8">
      <c r="A50" s="54" t="s">
        <v>54</v>
      </c>
      <c r="B50" s="239" t="s">
        <v>709</v>
      </c>
      <c r="C50" s="55">
        <v>1027412</v>
      </c>
      <c r="D50" s="321">
        <v>-7.430634443907902E-4</v>
      </c>
      <c r="E50" s="321">
        <v>4.5553520742545039E-3</v>
      </c>
      <c r="F50" s="324">
        <v>-764</v>
      </c>
      <c r="G50" s="241">
        <v>8</v>
      </c>
      <c r="H50" s="241">
        <v>-2279</v>
      </c>
    </row>
    <row r="51" spans="1:8">
      <c r="A51" s="54" t="s">
        <v>54</v>
      </c>
      <c r="B51" s="239" t="s">
        <v>710</v>
      </c>
      <c r="C51" s="55">
        <v>1035397</v>
      </c>
      <c r="D51" s="321">
        <v>7.7719551650166085E-3</v>
      </c>
      <c r="E51" s="321">
        <v>5.4086754377191681E-3</v>
      </c>
      <c r="F51" s="324">
        <v>7985</v>
      </c>
      <c r="G51" s="241">
        <v>9</v>
      </c>
      <c r="H51" s="241">
        <v>5706</v>
      </c>
    </row>
    <row r="52" spans="1:8">
      <c r="A52" s="54" t="s">
        <v>54</v>
      </c>
      <c r="B52" s="239" t="s">
        <v>711</v>
      </c>
      <c r="C52" s="55">
        <v>1044767</v>
      </c>
      <c r="D52" s="321">
        <v>9.0496688709740258E-3</v>
      </c>
      <c r="E52" s="321">
        <v>5.7693011184338783E-3</v>
      </c>
      <c r="F52" s="324">
        <v>9370</v>
      </c>
      <c r="G52" s="241">
        <v>10</v>
      </c>
      <c r="H52" s="241">
        <v>15076</v>
      </c>
    </row>
    <row r="53" spans="1:8">
      <c r="A53" s="54" t="s">
        <v>54</v>
      </c>
      <c r="B53" s="239" t="s">
        <v>712</v>
      </c>
      <c r="C53" s="55">
        <v>1047273</v>
      </c>
      <c r="D53" s="321">
        <v>2.3986209365340905E-3</v>
      </c>
      <c r="E53" s="321">
        <v>4.1553707450425748E-4</v>
      </c>
      <c r="F53" s="324">
        <v>2506</v>
      </c>
      <c r="G53" s="241">
        <v>11</v>
      </c>
      <c r="H53" s="241">
        <v>17582</v>
      </c>
    </row>
    <row r="54" spans="1:8">
      <c r="A54" s="54" t="s">
        <v>54</v>
      </c>
      <c r="B54" s="239" t="s">
        <v>713</v>
      </c>
      <c r="C54" s="55">
        <v>1041281</v>
      </c>
      <c r="D54" s="321">
        <v>-5.7215262877969852E-3</v>
      </c>
      <c r="E54" s="321">
        <v>1.1255803925643626E-2</v>
      </c>
      <c r="F54" s="324">
        <v>-5992</v>
      </c>
      <c r="G54" s="241">
        <v>12</v>
      </c>
      <c r="H54" s="241">
        <v>11590</v>
      </c>
    </row>
    <row r="55" spans="1:8">
      <c r="A55" s="54" t="s">
        <v>913</v>
      </c>
      <c r="B55" s="239" t="s">
        <v>705</v>
      </c>
      <c r="C55" s="55">
        <v>1040993</v>
      </c>
      <c r="D55" s="321">
        <v>-2.7658240186845262E-4</v>
      </c>
      <c r="E55" s="321">
        <v>9.6122325867389335E-3</v>
      </c>
      <c r="F55" s="324">
        <v>-288</v>
      </c>
      <c r="G55" s="241">
        <v>1</v>
      </c>
      <c r="H55" s="241">
        <v>-288</v>
      </c>
    </row>
    <row r="56" spans="1:8">
      <c r="A56" s="54" t="s">
        <v>54</v>
      </c>
      <c r="B56" s="239" t="s">
        <v>706</v>
      </c>
      <c r="C56" s="55">
        <v>1045612</v>
      </c>
      <c r="D56" s="321">
        <v>4.437109567499542E-3</v>
      </c>
      <c r="E56" s="321">
        <v>1.0490385665426816E-2</v>
      </c>
      <c r="F56" s="324">
        <v>4619</v>
      </c>
      <c r="G56" s="241">
        <v>2</v>
      </c>
      <c r="H56" s="241">
        <v>4331</v>
      </c>
    </row>
    <row r="57" spans="1:8">
      <c r="A57" s="54" t="s">
        <v>54</v>
      </c>
      <c r="B57" s="239" t="s">
        <v>645</v>
      </c>
      <c r="C57" s="55">
        <v>1056463</v>
      </c>
      <c r="D57" s="321">
        <v>1.0377654426307226E-2</v>
      </c>
      <c r="E57" s="321">
        <v>2.149912785188568E-2</v>
      </c>
      <c r="F57" s="324">
        <v>10851</v>
      </c>
      <c r="G57" s="241">
        <v>3</v>
      </c>
      <c r="H57" s="241">
        <v>15182</v>
      </c>
    </row>
    <row r="58" spans="1:8">
      <c r="A58" s="54" t="s">
        <v>54</v>
      </c>
      <c r="B58" s="239" t="s">
        <v>700</v>
      </c>
      <c r="C58" s="55">
        <v>1058029</v>
      </c>
      <c r="D58" s="321">
        <v>1.4823046334797585E-3</v>
      </c>
      <c r="E58" s="321">
        <v>2.2566397340240352E-2</v>
      </c>
      <c r="F58" s="324">
        <v>1566</v>
      </c>
      <c r="G58" s="241">
        <v>4</v>
      </c>
      <c r="H58" s="241">
        <v>16748</v>
      </c>
    </row>
    <row r="59" spans="1:8">
      <c r="A59" s="54" t="s">
        <v>54</v>
      </c>
      <c r="B59" s="239" t="s">
        <v>704</v>
      </c>
      <c r="C59" s="55">
        <v>1053918</v>
      </c>
      <c r="D59" s="321">
        <v>-3.8855267672247562E-3</v>
      </c>
      <c r="E59" s="321">
        <v>2.6459190202882787E-2</v>
      </c>
      <c r="F59" s="324">
        <v>-4111</v>
      </c>
      <c r="G59" s="241">
        <v>5</v>
      </c>
      <c r="H59" s="241">
        <v>12637</v>
      </c>
    </row>
    <row r="60" spans="1:8">
      <c r="A60" s="54" t="s">
        <v>54</v>
      </c>
      <c r="B60" s="239" t="s">
        <v>707</v>
      </c>
      <c r="C60" s="55">
        <v>1052893</v>
      </c>
      <c r="D60" s="321">
        <v>-9.7256143267310247E-4</v>
      </c>
      <c r="E60" s="321">
        <v>2.6549682059001878E-2</v>
      </c>
      <c r="F60" s="324">
        <v>-1025</v>
      </c>
      <c r="G60" s="241">
        <v>6</v>
      </c>
      <c r="H60" s="241">
        <v>11612</v>
      </c>
    </row>
    <row r="61" spans="1:8">
      <c r="A61" s="54" t="s">
        <v>54</v>
      </c>
      <c r="B61" s="239" t="s">
        <v>708</v>
      </c>
      <c r="C61" s="55">
        <v>1056562</v>
      </c>
      <c r="D61" s="321">
        <v>3.4846845785849734E-3</v>
      </c>
      <c r="E61" s="321">
        <v>2.7608113785966504E-2</v>
      </c>
      <c r="F61" s="324">
        <v>3669</v>
      </c>
      <c r="G61" s="241">
        <v>7</v>
      </c>
      <c r="H61" s="241">
        <v>15281</v>
      </c>
    </row>
    <row r="62" spans="1:8">
      <c r="A62" s="54" t="s">
        <v>54</v>
      </c>
      <c r="B62" s="239" t="s">
        <v>709</v>
      </c>
      <c r="C62" s="55">
        <v>1056251</v>
      </c>
      <c r="D62" s="321">
        <v>-2.9435092308827127E-4</v>
      </c>
      <c r="E62" s="321">
        <v>2.8069557295417935E-2</v>
      </c>
      <c r="F62" s="324">
        <v>-311</v>
      </c>
      <c r="G62" s="241">
        <v>8</v>
      </c>
      <c r="H62" s="241">
        <v>14970</v>
      </c>
    </row>
    <row r="63" spans="1:8">
      <c r="A63" s="54" t="s">
        <v>54</v>
      </c>
      <c r="B63" s="239" t="s">
        <v>710</v>
      </c>
      <c r="C63" s="55">
        <v>1060955</v>
      </c>
      <c r="D63" s="321">
        <v>4.4534869079413397E-3</v>
      </c>
      <c r="E63" s="321">
        <v>2.4684251547957059E-2</v>
      </c>
      <c r="F63" s="324">
        <v>4704</v>
      </c>
      <c r="G63" s="241">
        <v>9</v>
      </c>
      <c r="H63" s="241">
        <v>19674</v>
      </c>
    </row>
    <row r="64" spans="1:8">
      <c r="A64" s="54" t="s">
        <v>54</v>
      </c>
      <c r="B64" s="239" t="s">
        <v>711</v>
      </c>
      <c r="C64" s="55">
        <v>1064156</v>
      </c>
      <c r="D64" s="321">
        <v>3.0170930906587845E-3</v>
      </c>
      <c r="E64" s="321">
        <v>1.8558204843759363E-2</v>
      </c>
      <c r="F64" s="324">
        <v>3201</v>
      </c>
      <c r="G64" s="241">
        <v>10</v>
      </c>
      <c r="H64" s="241">
        <v>22875</v>
      </c>
    </row>
    <row r="65" spans="1:8">
      <c r="A65" s="54" t="s">
        <v>54</v>
      </c>
      <c r="B65" s="239" t="s">
        <v>712</v>
      </c>
      <c r="C65" s="55">
        <v>1075523</v>
      </c>
      <c r="D65" s="321">
        <v>1.0681704562113037E-2</v>
      </c>
      <c r="E65" s="321">
        <v>2.6974819364196323E-2</v>
      </c>
      <c r="F65" s="324">
        <v>11367</v>
      </c>
      <c r="G65" s="241">
        <v>11</v>
      </c>
      <c r="H65" s="241">
        <v>34242</v>
      </c>
    </row>
    <row r="66" spans="1:8">
      <c r="A66" s="54" t="s">
        <v>54</v>
      </c>
      <c r="B66" s="239" t="s">
        <v>713</v>
      </c>
      <c r="C66" s="55">
        <v>1062895</v>
      </c>
      <c r="D66" s="321">
        <v>-1.1741264482489022E-2</v>
      </c>
      <c r="E66" s="321">
        <v>2.075712511800365E-2</v>
      </c>
      <c r="F66" s="324">
        <v>-12628</v>
      </c>
      <c r="G66" s="241">
        <v>12</v>
      </c>
      <c r="H66" s="241">
        <v>21614</v>
      </c>
    </row>
    <row r="67" spans="1:8">
      <c r="A67" s="54" t="s">
        <v>899</v>
      </c>
      <c r="B67" s="239" t="s">
        <v>705</v>
      </c>
      <c r="C67" s="55">
        <v>1067563</v>
      </c>
      <c r="D67" s="321">
        <v>4.3917790562566505E-3</v>
      </c>
      <c r="E67" s="321">
        <v>2.5523706691591652E-2</v>
      </c>
      <c r="F67" s="324">
        <v>4668</v>
      </c>
      <c r="G67" s="241">
        <v>1</v>
      </c>
      <c r="H67" s="241">
        <v>4668</v>
      </c>
    </row>
    <row r="68" spans="1:8">
      <c r="A68" s="54" t="s">
        <v>54</v>
      </c>
      <c r="B68" s="239" t="s">
        <v>706</v>
      </c>
      <c r="C68" s="55">
        <v>1073734</v>
      </c>
      <c r="D68" s="321">
        <v>5.7804551113143088E-3</v>
      </c>
      <c r="E68" s="321">
        <v>2.6895253688748788E-2</v>
      </c>
      <c r="F68" s="324">
        <v>6171</v>
      </c>
      <c r="G68" s="241">
        <v>2</v>
      </c>
      <c r="H68" s="241">
        <v>10839</v>
      </c>
    </row>
    <row r="69" spans="1:8">
      <c r="A69" s="54" t="s">
        <v>54</v>
      </c>
      <c r="B69" s="239" t="s">
        <v>645</v>
      </c>
      <c r="C69" s="55">
        <v>1074159</v>
      </c>
      <c r="D69" s="321">
        <v>3.9581497838381274E-4</v>
      </c>
      <c r="E69" s="321">
        <v>1.6750231669258708E-2</v>
      </c>
      <c r="F69" s="324">
        <v>425</v>
      </c>
      <c r="G69" s="241">
        <v>3</v>
      </c>
      <c r="H69" s="241">
        <v>11264</v>
      </c>
    </row>
    <row r="70" spans="1:8">
      <c r="A70" s="54" t="s">
        <v>54</v>
      </c>
      <c r="B70" s="239" t="s">
        <v>700</v>
      </c>
      <c r="C70" s="55">
        <v>1074608</v>
      </c>
      <c r="D70" s="321">
        <v>4.1800143181780491E-4</v>
      </c>
      <c r="E70" s="321">
        <v>1.5669702815329201E-2</v>
      </c>
      <c r="F70" s="324">
        <v>449</v>
      </c>
      <c r="G70" s="241">
        <v>4</v>
      </c>
      <c r="H70" s="241">
        <v>11713</v>
      </c>
    </row>
    <row r="71" spans="1:8">
      <c r="A71" s="54" t="s">
        <v>54</v>
      </c>
      <c r="B71" s="239" t="s">
        <v>704</v>
      </c>
      <c r="C71" s="55">
        <v>1076803</v>
      </c>
      <c r="D71" s="321">
        <v>2.0426053035154101E-3</v>
      </c>
      <c r="E71" s="321">
        <v>2.1714213060219034E-2</v>
      </c>
      <c r="F71" s="324">
        <v>2195</v>
      </c>
      <c r="G71" s="241">
        <v>5</v>
      </c>
      <c r="H71" s="241">
        <v>13908</v>
      </c>
    </row>
    <row r="72" spans="1:8">
      <c r="A72" s="54" t="s">
        <v>54</v>
      </c>
      <c r="B72" s="239" t="s">
        <v>707</v>
      </c>
      <c r="C72" s="55">
        <v>1077808</v>
      </c>
      <c r="D72" s="321">
        <v>9.3331835071031044E-4</v>
      </c>
      <c r="E72" s="321">
        <v>2.3663373201265436E-2</v>
      </c>
      <c r="F72" s="324">
        <v>1005</v>
      </c>
      <c r="G72" s="241">
        <v>6</v>
      </c>
      <c r="H72" s="241">
        <v>14913</v>
      </c>
    </row>
    <row r="73" spans="1:8">
      <c r="A73" s="54" t="s">
        <v>54</v>
      </c>
      <c r="B73" s="239" t="s">
        <v>708</v>
      </c>
      <c r="C73" s="55">
        <v>1077279</v>
      </c>
      <c r="D73" s="321">
        <v>-4.9081097932102136E-4</v>
      </c>
      <c r="E73" s="321">
        <v>1.9607935928038334E-2</v>
      </c>
      <c r="F73" s="324">
        <v>-529</v>
      </c>
      <c r="G73" s="241">
        <v>7</v>
      </c>
      <c r="H73" s="241">
        <v>14384</v>
      </c>
    </row>
    <row r="74" spans="1:8">
      <c r="A74" s="54" t="s">
        <v>54</v>
      </c>
      <c r="B74" s="239" t="s">
        <v>709</v>
      </c>
      <c r="C74" s="55">
        <v>1079119</v>
      </c>
      <c r="D74" s="321">
        <v>1.7080069322803482E-3</v>
      </c>
      <c r="E74" s="321">
        <v>2.1650157017602867E-2</v>
      </c>
      <c r="F74" s="324">
        <v>1840</v>
      </c>
      <c r="G74" s="241">
        <v>8</v>
      </c>
      <c r="H74" s="241">
        <v>16224</v>
      </c>
    </row>
    <row r="75" spans="1:8">
      <c r="A75" s="54" t="s">
        <v>54</v>
      </c>
      <c r="B75" s="239" t="s">
        <v>710</v>
      </c>
      <c r="C75" s="55">
        <v>1088567</v>
      </c>
      <c r="D75" s="321">
        <v>8.7552901950571638E-3</v>
      </c>
      <c r="E75" s="321">
        <v>2.6025609003209382E-2</v>
      </c>
      <c r="F75" s="324">
        <v>9448</v>
      </c>
      <c r="G75" s="241">
        <v>9</v>
      </c>
      <c r="H75" s="241">
        <v>25672</v>
      </c>
    </row>
    <row r="76" spans="1:8">
      <c r="A76" s="54" t="s">
        <v>54</v>
      </c>
      <c r="B76" s="239" t="s">
        <v>711</v>
      </c>
      <c r="C76" s="55">
        <v>1099330</v>
      </c>
      <c r="D76" s="321">
        <v>9.8873105651742232E-3</v>
      </c>
      <c r="E76" s="321">
        <v>3.3053424497911932E-2</v>
      </c>
      <c r="F76" s="324">
        <v>10763</v>
      </c>
      <c r="G76" s="241">
        <v>10</v>
      </c>
      <c r="H76" s="241">
        <v>36435</v>
      </c>
    </row>
    <row r="77" spans="1:8">
      <c r="A77" s="54" t="s">
        <v>54</v>
      </c>
      <c r="B77" s="239" t="s">
        <v>712</v>
      </c>
      <c r="C77" s="55">
        <v>1113239</v>
      </c>
      <c r="D77" s="321">
        <v>1.2652251826112293E-2</v>
      </c>
      <c r="E77" s="321">
        <v>3.5067590372311885E-2</v>
      </c>
      <c r="F77" s="324">
        <v>13909</v>
      </c>
      <c r="G77" s="241">
        <v>11</v>
      </c>
      <c r="H77" s="241">
        <v>50344</v>
      </c>
    </row>
    <row r="78" spans="1:8">
      <c r="A78" s="54" t="s">
        <v>54</v>
      </c>
      <c r="B78" s="239" t="s">
        <v>713</v>
      </c>
      <c r="C78" s="55">
        <v>1095746</v>
      </c>
      <c r="D78" s="321">
        <v>-1.5713606871480379E-2</v>
      </c>
      <c r="E78" s="321">
        <v>3.0907098067071592E-2</v>
      </c>
      <c r="F78" s="324">
        <v>-17493</v>
      </c>
      <c r="G78" s="241">
        <v>12</v>
      </c>
      <c r="H78" s="241">
        <v>32851</v>
      </c>
    </row>
    <row r="79" spans="1:8">
      <c r="A79" s="54" t="s">
        <v>900</v>
      </c>
      <c r="B79" s="239" t="s">
        <v>705</v>
      </c>
      <c r="C79" s="55">
        <v>1101257</v>
      </c>
      <c r="D79" s="321">
        <v>5.0294502558074772E-3</v>
      </c>
      <c r="E79" s="321">
        <v>3.1561603390151127E-2</v>
      </c>
      <c r="F79" s="324">
        <v>5511</v>
      </c>
      <c r="G79" s="241">
        <v>1</v>
      </c>
      <c r="H79" s="241">
        <v>5511</v>
      </c>
    </row>
    <row r="80" spans="1:8">
      <c r="A80" s="54" t="s">
        <v>54</v>
      </c>
      <c r="B80" s="239" t="s">
        <v>706</v>
      </c>
      <c r="C80" s="55">
        <v>1109025</v>
      </c>
      <c r="D80" s="321">
        <v>7.0537576605642638E-3</v>
      </c>
      <c r="E80" s="321">
        <v>3.286754447563367E-2</v>
      </c>
      <c r="F80" s="324">
        <v>7768</v>
      </c>
      <c r="G80" s="241">
        <v>2</v>
      </c>
      <c r="H80" s="241">
        <v>13279</v>
      </c>
    </row>
    <row r="81" spans="1:8">
      <c r="A81" s="54" t="s">
        <v>54</v>
      </c>
      <c r="B81" s="239" t="s">
        <v>645</v>
      </c>
      <c r="C81" s="55">
        <v>1119209</v>
      </c>
      <c r="D81" s="321">
        <v>9.1828407835712333E-3</v>
      </c>
      <c r="E81" s="321">
        <v>4.1939787312679E-2</v>
      </c>
      <c r="F81" s="324">
        <v>10184</v>
      </c>
      <c r="G81" s="241">
        <v>3</v>
      </c>
      <c r="H81" s="241">
        <v>23463</v>
      </c>
    </row>
    <row r="82" spans="1:8">
      <c r="A82" s="54" t="s">
        <v>54</v>
      </c>
      <c r="B82" s="239" t="s">
        <v>700</v>
      </c>
      <c r="C82" s="55">
        <v>1116487</v>
      </c>
      <c r="D82" s="321">
        <v>-2.432074795681638E-3</v>
      </c>
      <c r="E82" s="321">
        <v>3.8971420276044944E-2</v>
      </c>
      <c r="F82" s="324">
        <v>-2722</v>
      </c>
      <c r="G82" s="241">
        <v>4</v>
      </c>
      <c r="H82" s="241">
        <v>20741</v>
      </c>
    </row>
    <row r="83" spans="1:8">
      <c r="A83" s="54" t="s">
        <v>54</v>
      </c>
      <c r="B83" s="239" t="s">
        <v>704</v>
      </c>
      <c r="C83" s="55">
        <v>1121279</v>
      </c>
      <c r="D83" s="321">
        <v>4.2920338526108992E-3</v>
      </c>
      <c r="E83" s="321">
        <v>4.1303748225069992E-2</v>
      </c>
      <c r="F83" s="324">
        <v>4792</v>
      </c>
      <c r="G83" s="241">
        <v>5</v>
      </c>
      <c r="H83" s="241">
        <v>25533</v>
      </c>
    </row>
    <row r="84" spans="1:8">
      <c r="A84" s="54" t="s">
        <v>54</v>
      </c>
      <c r="B84" s="239" t="s">
        <v>707</v>
      </c>
      <c r="C84" s="55">
        <v>1129262</v>
      </c>
      <c r="D84" s="321">
        <v>7.1195483015378258E-3</v>
      </c>
      <c r="E84" s="321">
        <v>4.7739486068019588E-2</v>
      </c>
      <c r="F84" s="324">
        <v>7983</v>
      </c>
      <c r="G84" s="241">
        <v>6</v>
      </c>
      <c r="H84" s="241">
        <v>33516</v>
      </c>
    </row>
    <row r="85" spans="1:8">
      <c r="A85" s="54" t="s">
        <v>54</v>
      </c>
      <c r="B85" s="239" t="s">
        <v>708</v>
      </c>
      <c r="C85" s="55">
        <v>1132219</v>
      </c>
      <c r="D85" s="321">
        <v>2.6185243105674161E-3</v>
      </c>
      <c r="E85" s="321">
        <v>5.0998859162761034E-2</v>
      </c>
      <c r="F85" s="324">
        <v>2957</v>
      </c>
      <c r="G85" s="241">
        <v>7</v>
      </c>
      <c r="H85" s="241">
        <v>36473</v>
      </c>
    </row>
    <row r="86" spans="1:8">
      <c r="A86" s="54" t="s">
        <v>54</v>
      </c>
      <c r="B86" s="239" t="s">
        <v>709</v>
      </c>
      <c r="C86" s="55">
        <v>1138666</v>
      </c>
      <c r="D86" s="321">
        <v>5.694128079461569E-3</v>
      </c>
      <c r="E86" s="321">
        <v>5.5181124602569298E-2</v>
      </c>
      <c r="F86" s="324">
        <v>6447</v>
      </c>
      <c r="G86" s="241">
        <v>8</v>
      </c>
      <c r="H86" s="241">
        <v>42920</v>
      </c>
    </row>
    <row r="87" spans="1:8">
      <c r="A87" s="54" t="s">
        <v>54</v>
      </c>
      <c r="B87" s="239" t="s">
        <v>710</v>
      </c>
      <c r="C87" s="55">
        <v>1147420</v>
      </c>
      <c r="D87" s="321">
        <v>7.6879436112082811E-3</v>
      </c>
      <c r="E87" s="321">
        <v>5.4064655643612181E-2</v>
      </c>
      <c r="F87" s="324">
        <v>8754</v>
      </c>
      <c r="G87" s="241">
        <v>9</v>
      </c>
      <c r="H87" s="241">
        <v>51674</v>
      </c>
    </row>
    <row r="88" spans="1:8">
      <c r="A88" s="54" t="s">
        <v>54</v>
      </c>
      <c r="B88" s="239" t="s">
        <v>711</v>
      </c>
      <c r="C88" s="55">
        <v>1157739</v>
      </c>
      <c r="D88" s="321">
        <v>8.9932195708632978E-3</v>
      </c>
      <c r="E88" s="321">
        <v>5.3131452793974576E-2</v>
      </c>
      <c r="F88" s="324">
        <v>10319</v>
      </c>
      <c r="G88" s="241">
        <v>10</v>
      </c>
      <c r="H88" s="241">
        <v>61993</v>
      </c>
    </row>
    <row r="89" spans="1:8">
      <c r="A89" s="54" t="s">
        <v>54</v>
      </c>
      <c r="B89" s="239" t="s">
        <v>712</v>
      </c>
      <c r="C89" s="55">
        <v>1168371</v>
      </c>
      <c r="D89" s="321">
        <v>9.1834169877667016E-3</v>
      </c>
      <c r="E89" s="321">
        <v>4.9523956670580072E-2</v>
      </c>
      <c r="F89" s="324">
        <v>10632</v>
      </c>
      <c r="G89" s="241">
        <v>11</v>
      </c>
      <c r="H89" s="241">
        <v>72625</v>
      </c>
    </row>
    <row r="90" spans="1:8">
      <c r="A90" s="54" t="s">
        <v>54</v>
      </c>
      <c r="B90" s="239" t="s">
        <v>713</v>
      </c>
      <c r="C90" s="55">
        <v>1147143</v>
      </c>
      <c r="D90" s="321">
        <v>-1.8168886423918451E-2</v>
      </c>
      <c r="E90" s="321">
        <v>4.6905943530708649E-2</v>
      </c>
      <c r="F90" s="324">
        <v>-21228</v>
      </c>
      <c r="G90" s="241">
        <v>12</v>
      </c>
      <c r="H90" s="241">
        <v>51397</v>
      </c>
    </row>
    <row r="91" spans="1:8">
      <c r="A91" s="54" t="s">
        <v>901</v>
      </c>
      <c r="B91" s="239" t="s">
        <v>705</v>
      </c>
      <c r="C91" s="55">
        <v>1159470</v>
      </c>
      <c r="D91" s="321">
        <v>1.0745826806248138E-2</v>
      </c>
      <c r="E91" s="321">
        <v>5.2860503951393634E-2</v>
      </c>
      <c r="F91" s="324">
        <v>12327</v>
      </c>
      <c r="G91" s="241">
        <v>1</v>
      </c>
      <c r="H91" s="241">
        <v>12327</v>
      </c>
    </row>
    <row r="92" spans="1:8">
      <c r="A92" s="54" t="s">
        <v>54</v>
      </c>
      <c r="B92" s="239" t="s">
        <v>706</v>
      </c>
      <c r="C92" s="55">
        <v>1167071</v>
      </c>
      <c r="D92" s="321">
        <v>6.5555814294462333E-3</v>
      </c>
      <c r="E92" s="321">
        <v>5.2339667726155836E-2</v>
      </c>
      <c r="F92" s="324">
        <v>7601</v>
      </c>
      <c r="G92" s="241">
        <v>2</v>
      </c>
      <c r="H92" s="241">
        <v>19928</v>
      </c>
    </row>
    <row r="93" spans="1:8">
      <c r="A93" s="54" t="s">
        <v>54</v>
      </c>
      <c r="B93" s="239" t="s">
        <v>645</v>
      </c>
      <c r="C93" s="55">
        <v>1173248</v>
      </c>
      <c r="D93" s="321">
        <v>5.2927371171076487E-3</v>
      </c>
      <c r="E93" s="321">
        <v>4.8283207157912456E-2</v>
      </c>
      <c r="F93" s="324">
        <v>6177</v>
      </c>
      <c r="G93" s="241">
        <v>3</v>
      </c>
      <c r="H93" s="241">
        <v>26105</v>
      </c>
    </row>
    <row r="94" spans="1:8">
      <c r="A94" s="54" t="s">
        <v>54</v>
      </c>
      <c r="B94" s="239" t="s">
        <v>700</v>
      </c>
      <c r="C94" s="55">
        <v>1175642</v>
      </c>
      <c r="D94" s="321">
        <v>2.0404893083132425E-3</v>
      </c>
      <c r="E94" s="321">
        <v>5.2983151617528979E-2</v>
      </c>
      <c r="F94" s="324">
        <v>2394</v>
      </c>
      <c r="G94" s="241">
        <v>4</v>
      </c>
      <c r="H94" s="241">
        <v>28499</v>
      </c>
    </row>
    <row r="95" spans="1:8">
      <c r="A95" s="54" t="s">
        <v>54</v>
      </c>
      <c r="B95" s="239" t="s">
        <v>704</v>
      </c>
      <c r="C95" s="55">
        <v>1177550</v>
      </c>
      <c r="D95" s="321">
        <v>1.6229430387821875E-3</v>
      </c>
      <c r="E95" s="321">
        <v>5.0184655201783057E-2</v>
      </c>
      <c r="F95" s="324">
        <v>1908</v>
      </c>
      <c r="G95" s="241">
        <v>5</v>
      </c>
      <c r="H95" s="241">
        <v>30407</v>
      </c>
    </row>
    <row r="96" spans="1:8">
      <c r="A96" s="54" t="s">
        <v>54</v>
      </c>
      <c r="B96" s="239" t="s">
        <v>707</v>
      </c>
      <c r="C96" s="55">
        <v>1181306</v>
      </c>
      <c r="D96" s="321">
        <v>3.1896734745870958E-3</v>
      </c>
      <c r="E96" s="321">
        <v>4.6086736293260655E-2</v>
      </c>
      <c r="F96" s="324">
        <v>3756</v>
      </c>
      <c r="G96" s="241">
        <v>6</v>
      </c>
      <c r="H96" s="241">
        <v>34163</v>
      </c>
    </row>
    <row r="97" spans="1:8">
      <c r="A97" s="54" t="s">
        <v>54</v>
      </c>
      <c r="B97" s="239" t="s">
        <v>708</v>
      </c>
      <c r="C97" s="55">
        <v>1186605</v>
      </c>
      <c r="D97" s="321">
        <v>4.4857132698894464E-3</v>
      </c>
      <c r="E97" s="321">
        <v>4.8034876644889479E-2</v>
      </c>
      <c r="F97" s="324">
        <v>5299</v>
      </c>
      <c r="G97" s="241">
        <v>7</v>
      </c>
      <c r="H97" s="241">
        <v>39462</v>
      </c>
    </row>
    <row r="98" spans="1:8">
      <c r="A98" s="54" t="s">
        <v>54</v>
      </c>
      <c r="B98" s="239" t="s">
        <v>709</v>
      </c>
      <c r="C98" s="55">
        <v>1191437</v>
      </c>
      <c r="D98" s="321">
        <v>4.0721217254267028E-3</v>
      </c>
      <c r="E98" s="321">
        <v>4.6344582168959203E-2</v>
      </c>
      <c r="F98" s="324">
        <v>4832</v>
      </c>
      <c r="G98" s="241">
        <v>8</v>
      </c>
      <c r="H98" s="241">
        <v>44294</v>
      </c>
    </row>
    <row r="99" spans="1:8">
      <c r="A99" s="54" t="s">
        <v>54</v>
      </c>
      <c r="B99" s="239" t="s">
        <v>710</v>
      </c>
      <c r="C99" s="55">
        <v>1196379</v>
      </c>
      <c r="D99" s="321">
        <v>4.1479322868098745E-3</v>
      </c>
      <c r="E99" s="321">
        <v>4.2668769936030415E-2</v>
      </c>
      <c r="F99" s="324">
        <v>4942</v>
      </c>
      <c r="G99" s="241">
        <v>9</v>
      </c>
      <c r="H99" s="241">
        <v>49236</v>
      </c>
    </row>
    <row r="100" spans="1:8">
      <c r="A100" s="54" t="s">
        <v>54</v>
      </c>
      <c r="B100" s="239" t="s">
        <v>711</v>
      </c>
      <c r="C100" s="55">
        <v>1210081</v>
      </c>
      <c r="D100" s="321">
        <v>1.1452892436259798E-2</v>
      </c>
      <c r="E100" s="321">
        <v>4.521053536246078E-2</v>
      </c>
      <c r="F100" s="324">
        <v>13702</v>
      </c>
      <c r="G100" s="241">
        <v>10</v>
      </c>
      <c r="H100" s="241">
        <v>62938</v>
      </c>
    </row>
    <row r="101" spans="1:8">
      <c r="A101" s="54" t="s">
        <v>54</v>
      </c>
      <c r="B101" s="239" t="s">
        <v>712</v>
      </c>
      <c r="C101" s="55">
        <v>1219614</v>
      </c>
      <c r="D101" s="321">
        <v>7.8779850274486307E-3</v>
      </c>
      <c r="E101" s="321">
        <v>4.3858500424950542E-2</v>
      </c>
      <c r="F101" s="324">
        <v>9533</v>
      </c>
      <c r="G101" s="241">
        <v>11</v>
      </c>
      <c r="H101" s="241">
        <v>72471</v>
      </c>
    </row>
    <row r="102" spans="1:8">
      <c r="A102" s="54" t="s">
        <v>54</v>
      </c>
      <c r="B102" s="239" t="s">
        <v>713</v>
      </c>
      <c r="C102" s="55">
        <v>1194386</v>
      </c>
      <c r="D102" s="321">
        <v>-2.0685233196732766E-2</v>
      </c>
      <c r="E102" s="321">
        <v>4.1183182916166405E-2</v>
      </c>
      <c r="F102" s="324">
        <v>-25228</v>
      </c>
      <c r="G102" s="241">
        <v>12</v>
      </c>
      <c r="H102" s="241">
        <v>47243</v>
      </c>
    </row>
    <row r="103" spans="1:8">
      <c r="A103" s="54" t="s">
        <v>902</v>
      </c>
      <c r="B103" s="239" t="s">
        <v>705</v>
      </c>
      <c r="C103" s="55">
        <v>1206391</v>
      </c>
      <c r="D103" s="321">
        <v>1.0051189481457445E-2</v>
      </c>
      <c r="E103" s="321">
        <v>4.0467627450473165E-2</v>
      </c>
      <c r="F103" s="324">
        <v>12005</v>
      </c>
      <c r="G103" s="241">
        <v>1</v>
      </c>
      <c r="H103" s="241">
        <v>12005</v>
      </c>
    </row>
    <row r="104" spans="1:8">
      <c r="A104" s="54" t="s">
        <v>54</v>
      </c>
      <c r="B104" s="239" t="s">
        <v>706</v>
      </c>
      <c r="C104" s="55">
        <v>1214066</v>
      </c>
      <c r="D104" s="321">
        <v>6.3619506445256047E-3</v>
      </c>
      <c r="E104" s="321">
        <v>4.0267473015780597E-2</v>
      </c>
      <c r="F104" s="324">
        <v>7675</v>
      </c>
      <c r="G104" s="241">
        <v>2</v>
      </c>
      <c r="H104" s="241">
        <v>19680</v>
      </c>
    </row>
    <row r="105" spans="1:8">
      <c r="A105" s="54" t="s">
        <v>54</v>
      </c>
      <c r="B105" s="239" t="s">
        <v>645</v>
      </c>
      <c r="C105" s="55">
        <v>1214015</v>
      </c>
      <c r="D105" s="321">
        <v>-4.2007600904780951E-5</v>
      </c>
      <c r="E105" s="321">
        <v>3.4747129336679006E-2</v>
      </c>
      <c r="F105" s="324">
        <v>-51</v>
      </c>
      <c r="G105" s="241">
        <v>3</v>
      </c>
      <c r="H105" s="241">
        <v>19629</v>
      </c>
    </row>
    <row r="106" spans="1:8">
      <c r="A106" s="54" t="s">
        <v>54</v>
      </c>
      <c r="B106" s="239" t="s">
        <v>700</v>
      </c>
      <c r="C106" s="55">
        <v>1218746</v>
      </c>
      <c r="D106" s="321">
        <v>3.8969864458018311E-3</v>
      </c>
      <c r="E106" s="321">
        <v>3.6664222611985542E-2</v>
      </c>
      <c r="F106" s="324">
        <v>4731</v>
      </c>
      <c r="G106" s="241">
        <v>4</v>
      </c>
      <c r="H106" s="241">
        <v>24360</v>
      </c>
    </row>
    <row r="107" spans="1:8">
      <c r="A107" s="54" t="s">
        <v>54</v>
      </c>
      <c r="B107" s="239" t="s">
        <v>704</v>
      </c>
      <c r="C107" s="55">
        <v>1216016</v>
      </c>
      <c r="D107" s="321">
        <v>-2.2400073518189512E-3</v>
      </c>
      <c r="E107" s="321">
        <v>3.2666128826801311E-2</v>
      </c>
      <c r="F107" s="324">
        <v>-2730</v>
      </c>
      <c r="G107" s="241">
        <v>5</v>
      </c>
      <c r="H107" s="241">
        <v>21630</v>
      </c>
    </row>
    <row r="108" spans="1:8">
      <c r="A108" s="54" t="s">
        <v>54</v>
      </c>
      <c r="B108" s="239" t="s">
        <v>707</v>
      </c>
      <c r="C108" s="55">
        <v>1219272</v>
      </c>
      <c r="D108" s="321">
        <v>2.6775963474163778E-3</v>
      </c>
      <c r="E108" s="321">
        <v>3.2139005473603044E-2</v>
      </c>
      <c r="F108" s="324">
        <v>3256</v>
      </c>
      <c r="G108" s="241">
        <v>6</v>
      </c>
      <c r="H108" s="241">
        <v>24886</v>
      </c>
    </row>
    <row r="109" spans="1:8">
      <c r="A109" s="54" t="s">
        <v>54</v>
      </c>
      <c r="B109" s="239" t="s">
        <v>708</v>
      </c>
      <c r="C109" s="55">
        <v>1220144</v>
      </c>
      <c r="D109" s="321">
        <v>7.1518086202249087E-4</v>
      </c>
      <c r="E109" s="321">
        <v>2.8264671057344204E-2</v>
      </c>
      <c r="F109" s="324">
        <v>872</v>
      </c>
      <c r="G109" s="241">
        <v>7</v>
      </c>
      <c r="H109" s="241">
        <v>25758</v>
      </c>
    </row>
    <row r="110" spans="1:8">
      <c r="A110" s="54" t="s">
        <v>54</v>
      </c>
      <c r="B110" s="239" t="s">
        <v>709</v>
      </c>
      <c r="C110" s="55">
        <v>1222971</v>
      </c>
      <c r="D110" s="321">
        <v>2.3169396399114195E-3</v>
      </c>
      <c r="E110" s="321">
        <v>2.6467198853149521E-2</v>
      </c>
      <c r="F110" s="324">
        <v>2827</v>
      </c>
      <c r="G110" s="241">
        <v>8</v>
      </c>
      <c r="H110" s="241">
        <v>28585</v>
      </c>
    </row>
    <row r="111" spans="1:8">
      <c r="A111" s="54" t="s">
        <v>54</v>
      </c>
      <c r="B111" s="239" t="s">
        <v>710</v>
      </c>
      <c r="C111" s="55">
        <v>1226715</v>
      </c>
      <c r="D111" s="321">
        <v>3.0613972040220983E-3</v>
      </c>
      <c r="E111" s="321">
        <v>2.5356513278818937E-2</v>
      </c>
      <c r="F111" s="324">
        <v>3744</v>
      </c>
      <c r="G111" s="241">
        <v>9</v>
      </c>
      <c r="H111" s="241">
        <v>32329</v>
      </c>
    </row>
    <row r="112" spans="1:8">
      <c r="A112" s="54" t="s">
        <v>54</v>
      </c>
      <c r="B112" s="239" t="s">
        <v>711</v>
      </c>
      <c r="C112" s="55">
        <v>1228030</v>
      </c>
      <c r="D112" s="321">
        <v>1.0719686316706944E-3</v>
      </c>
      <c r="E112" s="321">
        <v>1.4832891351901134E-2</v>
      </c>
      <c r="F112" s="324">
        <v>1315</v>
      </c>
      <c r="G112" s="241">
        <v>10</v>
      </c>
      <c r="H112" s="241">
        <v>33644</v>
      </c>
    </row>
    <row r="113" spans="1:8">
      <c r="A113" s="54" t="s">
        <v>54</v>
      </c>
      <c r="B113" s="239" t="s">
        <v>712</v>
      </c>
      <c r="C113" s="55">
        <v>1225338</v>
      </c>
      <c r="D113" s="321">
        <v>-2.1921288567868791E-3</v>
      </c>
      <c r="E113" s="321">
        <v>4.6932882043007051E-3</v>
      </c>
      <c r="F113" s="324">
        <v>-2692</v>
      </c>
      <c r="G113" s="241">
        <v>11</v>
      </c>
      <c r="H113" s="241">
        <v>30952</v>
      </c>
    </row>
    <row r="114" spans="1:8">
      <c r="A114" s="54" t="s">
        <v>54</v>
      </c>
      <c r="B114" s="239" t="s">
        <v>713</v>
      </c>
      <c r="C114" s="55">
        <v>1204590</v>
      </c>
      <c r="D114" s="321">
        <v>-1.6932470877423222E-2</v>
      </c>
      <c r="E114" s="321">
        <v>8.5433017466716166E-3</v>
      </c>
      <c r="F114" s="324">
        <v>-20748</v>
      </c>
      <c r="G114" s="241">
        <v>12</v>
      </c>
      <c r="H114" s="241">
        <v>10204</v>
      </c>
    </row>
    <row r="115" spans="1:8">
      <c r="A115" s="54" t="s">
        <v>903</v>
      </c>
      <c r="B115" s="239" t="s">
        <v>705</v>
      </c>
      <c r="C115" s="55">
        <v>1200192</v>
      </c>
      <c r="D115" s="321">
        <v>-3.6510347919208597E-3</v>
      </c>
      <c r="E115" s="321">
        <v>-5.1384667160149222E-3</v>
      </c>
      <c r="F115" s="324">
        <v>-4398</v>
      </c>
      <c r="G115" s="241">
        <v>1</v>
      </c>
      <c r="H115" s="241">
        <v>-4398</v>
      </c>
    </row>
    <row r="116" spans="1:8">
      <c r="A116" s="54" t="s">
        <v>54</v>
      </c>
      <c r="B116" s="239" t="s">
        <v>706</v>
      </c>
      <c r="C116" s="55">
        <v>1194715</v>
      </c>
      <c r="D116" s="321">
        <v>-4.5634365168240043E-3</v>
      </c>
      <c r="E116" s="321">
        <v>-1.593900166877249E-2</v>
      </c>
      <c r="F116" s="324">
        <v>-5477</v>
      </c>
      <c r="G116" s="241">
        <v>2</v>
      </c>
      <c r="H116" s="241">
        <v>-9875</v>
      </c>
    </row>
    <row r="117" spans="1:8">
      <c r="A117" s="54" t="s">
        <v>54</v>
      </c>
      <c r="B117" s="239" t="s">
        <v>645</v>
      </c>
      <c r="C117" s="55">
        <v>1198805</v>
      </c>
      <c r="D117" s="321">
        <v>3.4234106042025925E-3</v>
      </c>
      <c r="E117" s="321">
        <v>-1.2528675510599108E-2</v>
      </c>
      <c r="F117" s="324">
        <v>4090</v>
      </c>
      <c r="G117" s="241">
        <v>3</v>
      </c>
      <c r="H117" s="241">
        <v>-5785</v>
      </c>
    </row>
    <row r="118" spans="1:8">
      <c r="A118" s="54" t="s">
        <v>54</v>
      </c>
      <c r="B118" s="239" t="s">
        <v>700</v>
      </c>
      <c r="C118" s="55">
        <v>1193947</v>
      </c>
      <c r="D118" s="321">
        <v>-4.0523688172805494E-3</v>
      </c>
      <c r="E118" s="321">
        <v>-2.0347964218959458E-2</v>
      </c>
      <c r="F118" s="324">
        <v>-4858</v>
      </c>
      <c r="G118" s="241">
        <v>4</v>
      </c>
      <c r="H118" s="241">
        <v>-10643</v>
      </c>
    </row>
    <row r="119" spans="1:8">
      <c r="A119" s="54" t="s">
        <v>54</v>
      </c>
      <c r="B119" s="239" t="s">
        <v>704</v>
      </c>
      <c r="C119" s="55">
        <v>1190262</v>
      </c>
      <c r="D119" s="321">
        <v>-3.0864016576950259E-3</v>
      </c>
      <c r="E119" s="321">
        <v>-2.1178997644767827E-2</v>
      </c>
      <c r="F119" s="324">
        <v>-3685</v>
      </c>
      <c r="G119" s="241">
        <v>5</v>
      </c>
      <c r="H119" s="241">
        <v>-14328</v>
      </c>
    </row>
    <row r="120" spans="1:8">
      <c r="A120" s="54" t="s">
        <v>54</v>
      </c>
      <c r="B120" s="239" t="s">
        <v>707</v>
      </c>
      <c r="C120" s="55">
        <v>1194763</v>
      </c>
      <c r="D120" s="321">
        <v>3.7815203711450973E-3</v>
      </c>
      <c r="E120" s="321">
        <v>-2.0101339159760867E-2</v>
      </c>
      <c r="F120" s="324">
        <v>4501</v>
      </c>
      <c r="G120" s="241">
        <v>6</v>
      </c>
      <c r="H120" s="241">
        <v>-9827</v>
      </c>
    </row>
    <row r="121" spans="1:8">
      <c r="A121" s="54" t="s">
        <v>54</v>
      </c>
      <c r="B121" s="239" t="s">
        <v>708</v>
      </c>
      <c r="C121" s="55">
        <v>1198518</v>
      </c>
      <c r="D121" s="321">
        <v>3.142882730717389E-3</v>
      </c>
      <c r="E121" s="321">
        <v>-1.7724137478854929E-2</v>
      </c>
      <c r="F121" s="324">
        <v>3755</v>
      </c>
      <c r="G121" s="241">
        <v>7</v>
      </c>
      <c r="H121" s="241">
        <v>-6072</v>
      </c>
    </row>
    <row r="122" spans="1:8">
      <c r="A122" s="54" t="s">
        <v>54</v>
      </c>
      <c r="B122" s="239" t="s">
        <v>709</v>
      </c>
      <c r="C122" s="55">
        <v>1198986</v>
      </c>
      <c r="D122" s="321">
        <v>3.9048224557336475E-4</v>
      </c>
      <c r="E122" s="321">
        <v>-1.9612075838265963E-2</v>
      </c>
      <c r="F122" s="324">
        <v>468</v>
      </c>
      <c r="G122" s="241">
        <v>8</v>
      </c>
      <c r="H122" s="241">
        <v>-5604</v>
      </c>
    </row>
    <row r="123" spans="1:8">
      <c r="A123" s="54" t="s">
        <v>54</v>
      </c>
      <c r="B123" s="239" t="s">
        <v>710</v>
      </c>
      <c r="C123" s="55">
        <v>1197731</v>
      </c>
      <c r="D123" s="321">
        <v>-1.0467178098826357E-3</v>
      </c>
      <c r="E123" s="321">
        <v>-2.3627329901403371E-2</v>
      </c>
      <c r="F123" s="324">
        <v>-1255</v>
      </c>
      <c r="G123" s="241">
        <v>9</v>
      </c>
      <c r="H123" s="241">
        <v>-6859</v>
      </c>
    </row>
    <row r="124" spans="1:8">
      <c r="A124" s="54" t="s">
        <v>54</v>
      </c>
      <c r="B124" s="239" t="s">
        <v>711</v>
      </c>
      <c r="C124" s="55">
        <v>1210664</v>
      </c>
      <c r="D124" s="321">
        <v>1.0797917061510454E-2</v>
      </c>
      <c r="E124" s="321">
        <v>-1.4141348338395643E-2</v>
      </c>
      <c r="F124" s="324">
        <v>12933</v>
      </c>
      <c r="G124" s="241">
        <v>10</v>
      </c>
      <c r="H124" s="241">
        <v>6074</v>
      </c>
    </row>
    <row r="125" spans="1:8">
      <c r="A125" s="54" t="s">
        <v>54</v>
      </c>
      <c r="B125" s="239" t="s">
        <v>712</v>
      </c>
      <c r="C125" s="55">
        <v>1221907</v>
      </c>
      <c r="D125" s="321">
        <v>9.2866393978841E-3</v>
      </c>
      <c r="E125" s="321">
        <v>-2.8000437430325542E-3</v>
      </c>
      <c r="F125" s="324">
        <v>11243</v>
      </c>
      <c r="G125" s="241">
        <v>11</v>
      </c>
      <c r="H125" s="241">
        <v>17317</v>
      </c>
    </row>
    <row r="126" spans="1:8">
      <c r="A126" s="54" t="s">
        <v>54</v>
      </c>
      <c r="B126" s="239" t="s">
        <v>713</v>
      </c>
      <c r="C126" s="55">
        <v>1208019</v>
      </c>
      <c r="D126" s="321">
        <v>-1.136584044448552E-2</v>
      </c>
      <c r="E126" s="321">
        <v>2.846611710208391E-3</v>
      </c>
      <c r="F126" s="324">
        <v>-13888</v>
      </c>
      <c r="G126" s="241">
        <v>12</v>
      </c>
      <c r="H126" s="241">
        <v>3429</v>
      </c>
    </row>
    <row r="127" spans="1:8">
      <c r="A127" s="54" t="s">
        <v>904</v>
      </c>
      <c r="B127" s="239" t="s">
        <v>705</v>
      </c>
      <c r="C127" s="55">
        <v>1207686</v>
      </c>
      <c r="D127" s="321">
        <v>-2.7565791597650158E-4</v>
      </c>
      <c r="E127" s="321">
        <v>6.2440009598463408E-3</v>
      </c>
      <c r="F127" s="324">
        <v>-333</v>
      </c>
      <c r="G127" s="241">
        <v>1</v>
      </c>
      <c r="H127" s="241">
        <v>-333</v>
      </c>
    </row>
    <row r="128" spans="1:8">
      <c r="A128" s="54" t="s">
        <v>54</v>
      </c>
      <c r="B128" s="239" t="s">
        <v>706</v>
      </c>
      <c r="C128" s="55">
        <v>1215559</v>
      </c>
      <c r="D128" s="321">
        <v>6.5190786346782659E-3</v>
      </c>
      <c r="E128" s="321">
        <v>1.7446838785819319E-2</v>
      </c>
      <c r="F128" s="324">
        <v>7873</v>
      </c>
      <c r="G128" s="241">
        <v>2</v>
      </c>
      <c r="H128" s="241">
        <v>7540</v>
      </c>
    </row>
    <row r="129" spans="1:8">
      <c r="A129" s="54" t="s">
        <v>54</v>
      </c>
      <c r="B129" s="239" t="s">
        <v>645</v>
      </c>
      <c r="C129" s="55">
        <v>1226178</v>
      </c>
      <c r="D129" s="321">
        <v>8.7358984631762393E-3</v>
      </c>
      <c r="E129" s="321">
        <v>2.2833571765216165E-2</v>
      </c>
      <c r="F129" s="324">
        <v>10619</v>
      </c>
      <c r="G129" s="241">
        <v>3</v>
      </c>
      <c r="H129" s="241">
        <v>18159</v>
      </c>
    </row>
    <row r="130" spans="1:8">
      <c r="A130" s="54" t="s">
        <v>54</v>
      </c>
      <c r="B130" s="239" t="s">
        <v>700</v>
      </c>
      <c r="C130" s="55">
        <v>1232200</v>
      </c>
      <c r="D130" s="321">
        <v>4.9111956012912739E-3</v>
      </c>
      <c r="E130" s="321">
        <v>3.2039110613787614E-2</v>
      </c>
      <c r="F130" s="324">
        <v>6022</v>
      </c>
      <c r="G130" s="241">
        <v>4</v>
      </c>
      <c r="H130" s="241">
        <v>24181</v>
      </c>
    </row>
    <row r="131" spans="1:8">
      <c r="A131" s="54" t="s">
        <v>54</v>
      </c>
      <c r="B131" s="239" t="s">
        <v>704</v>
      </c>
      <c r="C131" s="55">
        <v>1233199</v>
      </c>
      <c r="D131" s="321">
        <v>8.1074500892719392E-4</v>
      </c>
      <c r="E131" s="321">
        <v>3.6073570356778495E-2</v>
      </c>
      <c r="F131" s="324">
        <v>999</v>
      </c>
      <c r="G131" s="241">
        <v>5</v>
      </c>
      <c r="H131" s="241">
        <v>25180</v>
      </c>
    </row>
    <row r="132" spans="1:8">
      <c r="A132" s="54" t="s">
        <v>54</v>
      </c>
      <c r="B132" s="239" t="s">
        <v>707</v>
      </c>
      <c r="C132" s="55">
        <v>1236525</v>
      </c>
      <c r="D132" s="321">
        <v>2.6970505165833103E-3</v>
      </c>
      <c r="E132" s="321">
        <v>3.4954212676489016E-2</v>
      </c>
      <c r="F132" s="324">
        <v>3326</v>
      </c>
      <c r="G132" s="241">
        <v>6</v>
      </c>
      <c r="H132" s="241">
        <v>28506</v>
      </c>
    </row>
    <row r="133" spans="1:8">
      <c r="A133" s="54" t="s">
        <v>54</v>
      </c>
      <c r="B133" s="239" t="s">
        <v>708</v>
      </c>
      <c r="C133" s="55">
        <v>1243416</v>
      </c>
      <c r="D133" s="321">
        <v>5.5728755989568057E-3</v>
      </c>
      <c r="E133" s="321">
        <v>3.7461264661857285E-2</v>
      </c>
      <c r="F133" s="324">
        <v>6891</v>
      </c>
      <c r="G133" s="241">
        <v>7</v>
      </c>
      <c r="H133" s="241">
        <v>35397</v>
      </c>
    </row>
    <row r="134" spans="1:8">
      <c r="A134" s="54" t="s">
        <v>54</v>
      </c>
      <c r="B134" s="239" t="s">
        <v>709</v>
      </c>
      <c r="C134" s="55">
        <v>1251516</v>
      </c>
      <c r="D134" s="321">
        <v>6.5143121851416463E-3</v>
      </c>
      <c r="E134" s="321">
        <v>4.38120211578783E-2</v>
      </c>
      <c r="F134" s="324">
        <v>8100</v>
      </c>
      <c r="G134" s="241">
        <v>8</v>
      </c>
      <c r="H134" s="241">
        <v>43497</v>
      </c>
    </row>
    <row r="135" spans="1:8">
      <c r="A135" s="54" t="s">
        <v>54</v>
      </c>
      <c r="B135" s="239" t="s">
        <v>710</v>
      </c>
      <c r="C135" s="55">
        <v>1256598</v>
      </c>
      <c r="D135" s="321">
        <v>4.0606752131016055E-3</v>
      </c>
      <c r="E135" s="321">
        <v>4.9148765457352361E-2</v>
      </c>
      <c r="F135" s="324">
        <v>5082</v>
      </c>
      <c r="G135" s="241">
        <v>9</v>
      </c>
      <c r="H135" s="241">
        <v>48579</v>
      </c>
    </row>
    <row r="136" spans="1:8">
      <c r="A136" s="54" t="s">
        <v>54</v>
      </c>
      <c r="B136" s="239" t="s">
        <v>711</v>
      </c>
      <c r="C136" s="55">
        <v>1268034</v>
      </c>
      <c r="D136" s="321">
        <v>9.1007625350350008E-3</v>
      </c>
      <c r="E136" s="321">
        <v>4.7387218914579199E-2</v>
      </c>
      <c r="F136" s="324">
        <v>11436</v>
      </c>
      <c r="G136" s="241">
        <v>10</v>
      </c>
      <c r="H136" s="241">
        <v>60015</v>
      </c>
    </row>
    <row r="137" spans="1:8">
      <c r="A137" s="54" t="s">
        <v>54</v>
      </c>
      <c r="B137" s="239" t="s">
        <v>712</v>
      </c>
      <c r="C137" s="55">
        <v>1277314</v>
      </c>
      <c r="D137" s="321">
        <v>7.3184157522589999E-3</v>
      </c>
      <c r="E137" s="321">
        <v>4.5344694809015706E-2</v>
      </c>
      <c r="F137" s="324">
        <v>9280</v>
      </c>
      <c r="G137" s="241">
        <v>11</v>
      </c>
      <c r="H137" s="241">
        <v>69295</v>
      </c>
    </row>
    <row r="138" spans="1:8">
      <c r="A138" s="54" t="s">
        <v>54</v>
      </c>
      <c r="B138" s="239" t="s">
        <v>713</v>
      </c>
      <c r="C138" s="55">
        <v>1263487</v>
      </c>
      <c r="D138" s="321">
        <v>-1.0825059460712105E-2</v>
      </c>
      <c r="E138" s="321">
        <v>4.591649634649797E-2</v>
      </c>
      <c r="F138" s="324">
        <v>-13827</v>
      </c>
      <c r="G138" s="241">
        <v>12</v>
      </c>
      <c r="H138" s="241">
        <v>55468</v>
      </c>
    </row>
    <row r="139" spans="1:8">
      <c r="A139" s="54" t="s">
        <v>905</v>
      </c>
      <c r="B139" s="239" t="s">
        <v>705</v>
      </c>
      <c r="C139" s="55">
        <v>1264788</v>
      </c>
      <c r="D139" s="321">
        <v>1.0296900561699296E-3</v>
      </c>
      <c r="E139" s="321">
        <v>4.7282157779422906E-2</v>
      </c>
      <c r="F139" s="324">
        <v>1301</v>
      </c>
      <c r="G139" s="241">
        <v>1</v>
      </c>
      <c r="H139" s="241">
        <v>1301</v>
      </c>
    </row>
    <row r="140" spans="1:8">
      <c r="A140" s="54" t="s">
        <v>54</v>
      </c>
      <c r="B140" s="239" t="s">
        <v>706</v>
      </c>
      <c r="C140" s="55">
        <v>1274313</v>
      </c>
      <c r="D140" s="321">
        <v>7.530906365335488E-3</v>
      </c>
      <c r="E140" s="321">
        <v>4.8334963584655277E-2</v>
      </c>
      <c r="F140" s="324">
        <v>9525</v>
      </c>
      <c r="G140" s="241">
        <v>2</v>
      </c>
      <c r="H140" s="241">
        <v>10826</v>
      </c>
    </row>
    <row r="141" spans="1:8">
      <c r="A141" s="54" t="s">
        <v>54</v>
      </c>
      <c r="B141" s="239" t="s">
        <v>645</v>
      </c>
      <c r="C141" s="55">
        <v>1282251</v>
      </c>
      <c r="D141" s="321">
        <v>6.2292388133842191E-3</v>
      </c>
      <c r="E141" s="321">
        <v>4.5729902183859084E-2</v>
      </c>
      <c r="F141" s="324">
        <v>7938</v>
      </c>
      <c r="G141" s="241">
        <v>3</v>
      </c>
      <c r="H141" s="241">
        <v>18764</v>
      </c>
    </row>
    <row r="142" spans="1:8">
      <c r="A142" s="54" t="s">
        <v>54</v>
      </c>
      <c r="B142" s="239" t="s">
        <v>700</v>
      </c>
      <c r="C142" s="55">
        <v>1284045</v>
      </c>
      <c r="D142" s="321">
        <v>1.3991020478829608E-3</v>
      </c>
      <c r="E142" s="321">
        <v>4.207515013796459E-2</v>
      </c>
      <c r="F142" s="324">
        <v>1794</v>
      </c>
      <c r="G142" s="241">
        <v>4</v>
      </c>
      <c r="H142" s="241">
        <v>20558</v>
      </c>
    </row>
    <row r="143" spans="1:8">
      <c r="A143" s="54" t="s">
        <v>54</v>
      </c>
      <c r="B143" s="239" t="s">
        <v>704</v>
      </c>
      <c r="C143" s="55">
        <v>1285810</v>
      </c>
      <c r="D143" s="321">
        <v>1.3745624179837268E-3</v>
      </c>
      <c r="E143" s="321">
        <v>4.266221428982675E-2</v>
      </c>
      <c r="F143" s="324">
        <v>1765</v>
      </c>
      <c r="G143" s="241">
        <v>5</v>
      </c>
      <c r="H143" s="241">
        <v>22323</v>
      </c>
    </row>
    <row r="144" spans="1:8">
      <c r="A144" s="54" t="s">
        <v>54</v>
      </c>
      <c r="B144" s="239" t="s">
        <v>707</v>
      </c>
      <c r="C144" s="55">
        <v>1288822</v>
      </c>
      <c r="D144" s="321">
        <v>2.3424922811301485E-3</v>
      </c>
      <c r="E144" s="321">
        <v>4.2293524190776477E-2</v>
      </c>
      <c r="F144" s="324">
        <v>3012</v>
      </c>
      <c r="G144" s="241">
        <v>6</v>
      </c>
      <c r="H144" s="241">
        <v>25335</v>
      </c>
    </row>
    <row r="145" spans="1:8">
      <c r="A145" s="54" t="s">
        <v>54</v>
      </c>
      <c r="B145" s="239" t="s">
        <v>708</v>
      </c>
      <c r="C145" s="55">
        <v>1294392</v>
      </c>
      <c r="D145" s="321">
        <v>4.3217760094100832E-3</v>
      </c>
      <c r="E145" s="321">
        <v>4.0996738018491019E-2</v>
      </c>
      <c r="F145" s="324">
        <v>5570</v>
      </c>
      <c r="G145" s="241">
        <v>7</v>
      </c>
      <c r="H145" s="241">
        <v>30905</v>
      </c>
    </row>
    <row r="146" spans="1:8">
      <c r="A146" s="54" t="s">
        <v>54</v>
      </c>
      <c r="B146" s="239" t="s">
        <v>709</v>
      </c>
      <c r="C146" s="55">
        <v>1299060</v>
      </c>
      <c r="D146" s="321">
        <v>3.606326367900925E-3</v>
      </c>
      <c r="E146" s="321">
        <v>3.7989126787032701E-2</v>
      </c>
      <c r="F146" s="324">
        <v>4668</v>
      </c>
      <c r="G146" s="241">
        <v>8</v>
      </c>
      <c r="H146" s="241">
        <v>35573</v>
      </c>
    </row>
    <row r="147" spans="1:8">
      <c r="A147" s="54" t="s">
        <v>54</v>
      </c>
      <c r="B147" s="239" t="s">
        <v>710</v>
      </c>
      <c r="C147" s="55">
        <v>1307965</v>
      </c>
      <c r="D147" s="321">
        <v>6.8549566609701351E-3</v>
      </c>
      <c r="E147" s="321">
        <v>4.0877830459701503E-2</v>
      </c>
      <c r="F147" s="324">
        <v>8905</v>
      </c>
      <c r="G147" s="241">
        <v>9</v>
      </c>
      <c r="H147" s="241">
        <v>44478</v>
      </c>
    </row>
    <row r="148" spans="1:8">
      <c r="A148" s="54" t="s">
        <v>54</v>
      </c>
      <c r="B148" s="239" t="s">
        <v>711</v>
      </c>
      <c r="C148" s="55">
        <v>1317875</v>
      </c>
      <c r="D148" s="321">
        <v>7.5766553386367175E-3</v>
      </c>
      <c r="E148" s="321">
        <v>3.9305728395295336E-2</v>
      </c>
      <c r="F148" s="324">
        <v>9910</v>
      </c>
      <c r="G148" s="241">
        <v>10</v>
      </c>
      <c r="H148" s="241">
        <v>54388</v>
      </c>
    </row>
    <row r="149" spans="1:8">
      <c r="A149" s="54" t="s">
        <v>54</v>
      </c>
      <c r="B149" s="239" t="s">
        <v>712</v>
      </c>
      <c r="C149" s="55">
        <v>1325584</v>
      </c>
      <c r="D149" s="321">
        <v>5.8495684340320597E-3</v>
      </c>
      <c r="E149" s="321">
        <v>3.7790237952453287E-2</v>
      </c>
      <c r="F149" s="324">
        <v>7709</v>
      </c>
      <c r="G149" s="241">
        <v>11</v>
      </c>
      <c r="H149" s="241">
        <v>62097</v>
      </c>
    </row>
    <row r="150" spans="1:8">
      <c r="A150" s="54" t="s">
        <v>54</v>
      </c>
      <c r="B150" s="239" t="s">
        <v>713</v>
      </c>
      <c r="C150" s="55">
        <v>1308282</v>
      </c>
      <c r="D150" s="321">
        <v>-1.3052360318169254E-2</v>
      </c>
      <c r="E150" s="321">
        <v>3.545347122685083E-2</v>
      </c>
      <c r="F150" s="324">
        <v>-17302</v>
      </c>
      <c r="G150" s="241">
        <v>12</v>
      </c>
      <c r="H150" s="241">
        <v>44795</v>
      </c>
    </row>
    <row r="151" spans="1:8">
      <c r="A151" s="54" t="s">
        <v>906</v>
      </c>
      <c r="B151" s="239" t="s">
        <v>705</v>
      </c>
      <c r="C151" s="55">
        <v>1307399</v>
      </c>
      <c r="D151" s="321">
        <v>-6.7493093996551234E-4</v>
      </c>
      <c r="E151" s="321">
        <v>3.3690231090111489E-2</v>
      </c>
      <c r="F151" s="324">
        <v>-883</v>
      </c>
      <c r="G151" s="241">
        <v>1</v>
      </c>
      <c r="H151" s="241">
        <v>-883</v>
      </c>
    </row>
    <row r="152" spans="1:8">
      <c r="A152" s="54" t="s">
        <v>54</v>
      </c>
      <c r="B152" s="239" t="s">
        <v>706</v>
      </c>
      <c r="C152" s="55">
        <v>1316368</v>
      </c>
      <c r="D152" s="321">
        <v>6.8601857581349623E-3</v>
      </c>
      <c r="E152" s="321">
        <v>3.3002096031351735E-2</v>
      </c>
      <c r="F152" s="324">
        <v>8969</v>
      </c>
      <c r="G152" s="241">
        <v>2</v>
      </c>
      <c r="H152" s="241">
        <v>8086</v>
      </c>
    </row>
    <row r="153" spans="1:8">
      <c r="A153" s="54" t="s">
        <v>54</v>
      </c>
      <c r="B153" s="239" t="s">
        <v>645</v>
      </c>
      <c r="C153" s="55">
        <v>1327266</v>
      </c>
      <c r="D153" s="321">
        <v>8.2788399596465112E-3</v>
      </c>
      <c r="E153" s="321">
        <v>3.5106231151311285E-2</v>
      </c>
      <c r="F153" s="324">
        <v>10898</v>
      </c>
      <c r="G153" s="241">
        <v>3</v>
      </c>
      <c r="H153" s="241">
        <v>18984</v>
      </c>
    </row>
    <row r="154" spans="1:8">
      <c r="A154" s="54" t="s">
        <v>54</v>
      </c>
      <c r="B154" s="239" t="s">
        <v>700</v>
      </c>
      <c r="C154" s="55">
        <v>1325979</v>
      </c>
      <c r="D154" s="321">
        <v>-9.6966244897400689E-4</v>
      </c>
      <c r="E154" s="321">
        <v>3.2657733957921931E-2</v>
      </c>
      <c r="F154" s="324">
        <v>-1287</v>
      </c>
      <c r="G154" s="241">
        <v>4</v>
      </c>
      <c r="H154" s="241">
        <v>17697</v>
      </c>
    </row>
    <row r="155" spans="1:8">
      <c r="A155" s="54" t="s">
        <v>54</v>
      </c>
      <c r="B155" s="239" t="s">
        <v>704</v>
      </c>
      <c r="C155" s="55">
        <v>1325783</v>
      </c>
      <c r="D155" s="321">
        <v>-1.4781531230889655E-4</v>
      </c>
      <c r="E155" s="321">
        <v>3.1087796797349521E-2</v>
      </c>
      <c r="F155" s="324">
        <v>-196</v>
      </c>
      <c r="G155" s="241">
        <v>5</v>
      </c>
      <c r="H155" s="241">
        <v>17501</v>
      </c>
    </row>
    <row r="156" spans="1:8">
      <c r="A156" s="54" t="s">
        <v>54</v>
      </c>
      <c r="B156" s="239" t="s">
        <v>707</v>
      </c>
      <c r="C156" s="55">
        <v>1328013</v>
      </c>
      <c r="D156" s="321">
        <v>1.6820248864255483E-3</v>
      </c>
      <c r="E156" s="321">
        <v>3.040838843533078E-2</v>
      </c>
      <c r="F156" s="324">
        <v>2230</v>
      </c>
      <c r="G156" s="241">
        <v>6</v>
      </c>
      <c r="H156" s="241">
        <v>19731</v>
      </c>
    </row>
    <row r="157" spans="1:8">
      <c r="A157" s="54" t="s">
        <v>54</v>
      </c>
      <c r="B157" s="239" t="s">
        <v>708</v>
      </c>
      <c r="C157" s="55">
        <v>1334119</v>
      </c>
      <c r="D157" s="321">
        <v>4.5978465572249494E-3</v>
      </c>
      <c r="E157" s="321">
        <v>3.0691629738131887E-2</v>
      </c>
      <c r="F157" s="324">
        <v>6106</v>
      </c>
      <c r="G157" s="241">
        <v>7</v>
      </c>
      <c r="H157" s="241">
        <v>25837</v>
      </c>
    </row>
    <row r="158" spans="1:8">
      <c r="A158" s="54" t="s">
        <v>54</v>
      </c>
      <c r="B158" s="239" t="s">
        <v>709</v>
      </c>
      <c r="C158" s="55">
        <v>1335671</v>
      </c>
      <c r="D158" s="321">
        <v>1.1633145169209769E-3</v>
      </c>
      <c r="E158" s="321">
        <v>2.8182685942142793E-2</v>
      </c>
      <c r="F158" s="324">
        <v>1552</v>
      </c>
      <c r="G158" s="241">
        <v>8</v>
      </c>
      <c r="H158" s="241">
        <v>27389</v>
      </c>
    </row>
    <row r="159" spans="1:8">
      <c r="A159" s="54" t="s">
        <v>54</v>
      </c>
      <c r="B159" s="239" t="s">
        <v>710</v>
      </c>
      <c r="C159" s="55">
        <v>1340225</v>
      </c>
      <c r="D159" s="321">
        <v>3.4095222551062676E-3</v>
      </c>
      <c r="E159" s="321">
        <v>2.4664268539295708E-2</v>
      </c>
      <c r="F159" s="324">
        <v>4554</v>
      </c>
      <c r="G159" s="241">
        <v>9</v>
      </c>
      <c r="H159" s="241">
        <v>31943</v>
      </c>
    </row>
    <row r="160" spans="1:8">
      <c r="A160" s="54" t="s">
        <v>54</v>
      </c>
      <c r="B160" s="239" t="s">
        <v>711</v>
      </c>
      <c r="C160" s="55">
        <v>1349654</v>
      </c>
      <c r="D160" s="321">
        <v>7.0353858493910071E-3</v>
      </c>
      <c r="E160" s="321">
        <v>2.41138195959405E-2</v>
      </c>
      <c r="F160" s="324">
        <v>9429</v>
      </c>
      <c r="G160" s="241">
        <v>10</v>
      </c>
      <c r="H160" s="241">
        <v>41372</v>
      </c>
    </row>
    <row r="161" spans="1:8">
      <c r="A161" s="54" t="s">
        <v>54</v>
      </c>
      <c r="B161" s="239" t="s">
        <v>712</v>
      </c>
      <c r="C161" s="55">
        <v>1358570</v>
      </c>
      <c r="D161" s="321">
        <v>6.6061375730372962E-3</v>
      </c>
      <c r="E161" s="321">
        <v>2.4884126543470719E-2</v>
      </c>
      <c r="F161" s="324">
        <v>8916</v>
      </c>
      <c r="G161" s="241">
        <v>11</v>
      </c>
      <c r="H161" s="241">
        <v>50288</v>
      </c>
    </row>
    <row r="162" spans="1:8">
      <c r="A162" s="54" t="s">
        <v>54</v>
      </c>
      <c r="B162" s="239" t="s">
        <v>713</v>
      </c>
      <c r="C162" s="55">
        <v>1349657</v>
      </c>
      <c r="D162" s="321">
        <v>-6.560574721950263E-3</v>
      </c>
      <c r="E162" s="321">
        <v>3.1625444667128244E-2</v>
      </c>
      <c r="F162" s="324">
        <v>-8913</v>
      </c>
      <c r="G162" s="241">
        <v>12</v>
      </c>
      <c r="H162" s="241">
        <v>41375</v>
      </c>
    </row>
    <row r="163" spans="1:8">
      <c r="A163" s="54" t="s">
        <v>61</v>
      </c>
      <c r="B163" s="239" t="s">
        <v>705</v>
      </c>
      <c r="C163" s="55">
        <v>1353365</v>
      </c>
      <c r="D163" s="321">
        <v>2.7473647008091628E-3</v>
      </c>
      <c r="E163" s="321">
        <v>3.5158356400762036E-2</v>
      </c>
      <c r="F163" s="324">
        <v>3708</v>
      </c>
      <c r="G163" s="241">
        <v>1</v>
      </c>
      <c r="H163" s="241">
        <v>3708</v>
      </c>
    </row>
    <row r="164" spans="1:8">
      <c r="A164" s="54" t="s">
        <v>54</v>
      </c>
      <c r="B164" s="239" t="s">
        <v>706</v>
      </c>
      <c r="C164" s="55">
        <v>1361492</v>
      </c>
      <c r="D164" s="321">
        <v>6.0050319019628873E-3</v>
      </c>
      <c r="E164" s="321">
        <v>3.4279168135354254E-2</v>
      </c>
      <c r="F164" s="324">
        <v>8127</v>
      </c>
      <c r="G164" s="241">
        <v>2</v>
      </c>
      <c r="H164" s="241">
        <v>11835</v>
      </c>
    </row>
    <row r="165" spans="1:8">
      <c r="A165" s="54" t="s">
        <v>54</v>
      </c>
      <c r="B165" s="239" t="s">
        <v>645</v>
      </c>
      <c r="C165" s="55">
        <v>1368619</v>
      </c>
      <c r="D165" s="321">
        <v>5.2346984043976086E-3</v>
      </c>
      <c r="E165" s="321">
        <v>3.1156527779661269E-2</v>
      </c>
      <c r="F165" s="324">
        <v>7127</v>
      </c>
      <c r="G165" s="241">
        <v>3</v>
      </c>
      <c r="H165" s="241">
        <v>18962</v>
      </c>
    </row>
    <row r="166" spans="1:8">
      <c r="A166" s="54" t="s">
        <v>54</v>
      </c>
      <c r="B166" s="239" t="s">
        <v>700</v>
      </c>
      <c r="C166" s="55">
        <v>1374487</v>
      </c>
      <c r="D166" s="321">
        <v>4.2875336379226692E-3</v>
      </c>
      <c r="E166" s="321">
        <v>3.6582781476931281E-2</v>
      </c>
      <c r="F166" s="324">
        <v>5868</v>
      </c>
      <c r="G166" s="241">
        <v>4</v>
      </c>
      <c r="H166" s="241">
        <v>24830</v>
      </c>
    </row>
    <row r="167" spans="1:8">
      <c r="A167" s="54" t="s">
        <v>54</v>
      </c>
      <c r="B167" s="239" t="s">
        <v>704</v>
      </c>
      <c r="C167" s="55">
        <v>1378318</v>
      </c>
      <c r="D167" s="321">
        <v>2.7872217052615778E-3</v>
      </c>
      <c r="E167" s="321">
        <v>3.9625640093439163E-2</v>
      </c>
      <c r="F167" s="324">
        <v>3831</v>
      </c>
      <c r="G167" s="241">
        <v>5</v>
      </c>
      <c r="H167" s="241">
        <v>28661</v>
      </c>
    </row>
    <row r="168" spans="1:8">
      <c r="A168" s="54" t="s">
        <v>54</v>
      </c>
      <c r="B168" s="239" t="s">
        <v>707</v>
      </c>
      <c r="C168" s="55">
        <v>1380069</v>
      </c>
      <c r="D168" s="321">
        <v>1.2703889813525659E-3</v>
      </c>
      <c r="E168" s="321">
        <v>3.9198411461333516E-2</v>
      </c>
      <c r="F168" s="324">
        <v>1751</v>
      </c>
      <c r="G168" s="241">
        <v>6</v>
      </c>
      <c r="H168" s="241">
        <v>30412</v>
      </c>
    </row>
    <row r="169" spans="1:8">
      <c r="A169" s="54" t="s">
        <v>54</v>
      </c>
      <c r="B169" s="239" t="s">
        <v>708</v>
      </c>
      <c r="C169" s="55">
        <v>1383564</v>
      </c>
      <c r="D169" s="321">
        <v>2.5324820715486585E-3</v>
      </c>
      <c r="E169" s="321">
        <v>3.7061911268784886E-2</v>
      </c>
      <c r="F169" s="324">
        <v>3495</v>
      </c>
      <c r="G169" s="241">
        <v>7</v>
      </c>
      <c r="H169" s="241">
        <v>33907</v>
      </c>
    </row>
    <row r="170" spans="1:8">
      <c r="A170" s="54" t="s">
        <v>54</v>
      </c>
      <c r="B170" s="239" t="s">
        <v>709</v>
      </c>
      <c r="C170" s="55">
        <v>1387421</v>
      </c>
      <c r="D170" s="321">
        <v>2.7877279258494703E-3</v>
      </c>
      <c r="E170" s="321">
        <v>3.8744571080752577E-2</v>
      </c>
      <c r="F170" s="324">
        <v>3857</v>
      </c>
      <c r="G170" s="241">
        <v>8</v>
      </c>
      <c r="H170" s="241">
        <v>37764</v>
      </c>
    </row>
    <row r="171" spans="1:8">
      <c r="A171" s="54" t="s">
        <v>54</v>
      </c>
      <c r="B171" s="239" t="s">
        <v>710</v>
      </c>
      <c r="C171" s="55">
        <v>1391042</v>
      </c>
      <c r="D171" s="321">
        <v>2.6098783282075821E-3</v>
      </c>
      <c r="E171" s="321">
        <v>3.7916767706914989E-2</v>
      </c>
      <c r="F171" s="324">
        <v>3621</v>
      </c>
      <c r="G171" s="241">
        <v>9</v>
      </c>
      <c r="H171" s="241">
        <v>41385</v>
      </c>
    </row>
    <row r="172" spans="1:8">
      <c r="A172" s="54" t="s">
        <v>54</v>
      </c>
      <c r="B172" s="239" t="s">
        <v>711</v>
      </c>
      <c r="C172" s="55">
        <v>1403518</v>
      </c>
      <c r="D172" s="321">
        <v>8.9688161824013068E-3</v>
      </c>
      <c r="E172" s="321">
        <v>3.9909487913198483E-2</v>
      </c>
      <c r="F172" s="324">
        <v>12476</v>
      </c>
      <c r="G172" s="241">
        <v>10</v>
      </c>
      <c r="H172" s="241">
        <v>53861</v>
      </c>
    </row>
    <row r="173" spans="1:8">
      <c r="A173" s="54" t="s">
        <v>54</v>
      </c>
      <c r="B173" s="239" t="s">
        <v>712</v>
      </c>
      <c r="C173" s="55">
        <v>1410118</v>
      </c>
      <c r="D173" s="321">
        <v>4.7024690812658143E-3</v>
      </c>
      <c r="E173" s="321">
        <v>3.7942836953561487E-2</v>
      </c>
      <c r="F173" s="324">
        <v>6600</v>
      </c>
      <c r="G173" s="241">
        <v>11</v>
      </c>
      <c r="H173" s="241">
        <v>60461</v>
      </c>
    </row>
    <row r="174" spans="1:8">
      <c r="A174" s="54" t="s">
        <v>54</v>
      </c>
      <c r="B174" s="239" t="s">
        <v>713</v>
      </c>
      <c r="C174" s="55">
        <v>1397248</v>
      </c>
      <c r="D174" s="321">
        <v>-9.1268957633332537E-3</v>
      </c>
      <c r="E174" s="321">
        <v>3.5261551638675614E-2</v>
      </c>
      <c r="F174" s="324">
        <v>-12870</v>
      </c>
      <c r="G174" s="241">
        <v>12</v>
      </c>
      <c r="H174" s="241">
        <v>47591</v>
      </c>
    </row>
    <row r="175" spans="1:8">
      <c r="A175" s="54" t="s">
        <v>74</v>
      </c>
      <c r="B175" s="239" t="s">
        <v>705</v>
      </c>
      <c r="C175" s="55">
        <v>1396563</v>
      </c>
      <c r="D175" s="321">
        <v>-4.9024940454378552E-4</v>
      </c>
      <c r="E175" s="321">
        <v>3.1918957561337891E-2</v>
      </c>
      <c r="F175" s="324">
        <v>-685</v>
      </c>
      <c r="G175" s="241">
        <v>1</v>
      </c>
      <c r="H175" s="241">
        <v>-685</v>
      </c>
    </row>
    <row r="176" spans="1:8">
      <c r="A176" s="54" t="s">
        <v>54</v>
      </c>
      <c r="B176" s="239" t="s">
        <v>706</v>
      </c>
      <c r="C176" s="55">
        <v>1402503</v>
      </c>
      <c r="D176" s="321">
        <v>4.2532989918822039E-3</v>
      </c>
      <c r="E176" s="321">
        <v>3.0122101341763408E-2</v>
      </c>
      <c r="F176" s="324">
        <v>5940</v>
      </c>
      <c r="G176" s="241">
        <v>2</v>
      </c>
      <c r="H176" s="241">
        <v>5255</v>
      </c>
    </row>
    <row r="177" spans="1:8">
      <c r="A177" s="54" t="s">
        <v>54</v>
      </c>
      <c r="B177" s="239" t="s">
        <v>645</v>
      </c>
      <c r="C177" s="55">
        <v>1413343</v>
      </c>
      <c r="D177" s="321">
        <v>7.7290387257638038E-3</v>
      </c>
      <c r="E177" s="321">
        <v>3.2678196050178965E-2</v>
      </c>
      <c r="F177" s="324">
        <v>10840</v>
      </c>
      <c r="G177" s="241">
        <v>3</v>
      </c>
      <c r="H177" s="241">
        <v>16095</v>
      </c>
    </row>
    <row r="178" spans="1:8">
      <c r="A178" s="54" t="s">
        <v>54</v>
      </c>
      <c r="B178" s="239" t="s">
        <v>700</v>
      </c>
      <c r="C178" s="55">
        <v>1415615</v>
      </c>
      <c r="D178" s="321">
        <v>1.6075361748704164E-3</v>
      </c>
      <c r="E178" s="321">
        <v>2.9922436516314876E-2</v>
      </c>
      <c r="F178" s="324">
        <v>2272</v>
      </c>
      <c r="G178" s="241">
        <v>4</v>
      </c>
      <c r="H178" s="241">
        <v>18367</v>
      </c>
    </row>
    <row r="179" spans="1:8">
      <c r="A179" s="54" t="s">
        <v>54</v>
      </c>
      <c r="B179" s="239" t="s">
        <v>704</v>
      </c>
      <c r="C179" s="55">
        <v>1421309</v>
      </c>
      <c r="D179" s="321">
        <v>4.022280069086559E-3</v>
      </c>
      <c r="E179" s="321">
        <v>3.1190915304015521E-2</v>
      </c>
      <c r="F179" s="324">
        <v>5694</v>
      </c>
      <c r="G179" s="241">
        <v>5</v>
      </c>
      <c r="H179" s="241">
        <v>24061</v>
      </c>
    </row>
    <row r="180" spans="1:8">
      <c r="A180" s="54" t="s">
        <v>54</v>
      </c>
      <c r="B180" s="239" t="s">
        <v>707</v>
      </c>
      <c r="C180" s="55">
        <v>1423620</v>
      </c>
      <c r="D180" s="321">
        <v>1.6259659229624912E-3</v>
      </c>
      <c r="E180" s="321">
        <v>3.1557117796284118E-2</v>
      </c>
      <c r="F180" s="324">
        <v>2311</v>
      </c>
      <c r="G180" s="241">
        <v>6</v>
      </c>
      <c r="H180" s="241">
        <v>26372</v>
      </c>
    </row>
    <row r="181" spans="1:8">
      <c r="A181" s="54" t="s">
        <v>54</v>
      </c>
      <c r="B181" s="239" t="s">
        <v>708</v>
      </c>
      <c r="C181" s="55">
        <v>1433741</v>
      </c>
      <c r="D181" s="321">
        <v>7.1093409758222759E-3</v>
      </c>
      <c r="E181" s="321">
        <v>3.6266482793712473E-2</v>
      </c>
      <c r="F181" s="324">
        <v>10121</v>
      </c>
      <c r="G181" s="241">
        <v>7</v>
      </c>
      <c r="H181" s="241">
        <v>36493</v>
      </c>
    </row>
    <row r="182" spans="1:8">
      <c r="A182" s="54" t="s">
        <v>54</v>
      </c>
      <c r="B182" s="239" t="s">
        <v>709</v>
      </c>
      <c r="C182" s="55">
        <v>1435303</v>
      </c>
      <c r="D182" s="321">
        <v>1.0894575798556794E-3</v>
      </c>
      <c r="E182" s="321">
        <v>3.4511514529475873E-2</v>
      </c>
      <c r="F182" s="324">
        <v>1562</v>
      </c>
      <c r="G182" s="241">
        <v>8</v>
      </c>
      <c r="H182" s="241">
        <v>38055</v>
      </c>
    </row>
    <row r="183" spans="1:8">
      <c r="A183" s="54" t="s">
        <v>54</v>
      </c>
      <c r="B183" s="239" t="s">
        <v>710</v>
      </c>
      <c r="C183" s="55">
        <v>1447119</v>
      </c>
      <c r="D183" s="321">
        <v>8.2324080699336388E-3</v>
      </c>
      <c r="E183" s="321">
        <v>4.0312945259740607E-2</v>
      </c>
      <c r="F183" s="324">
        <v>11816</v>
      </c>
      <c r="G183" s="241">
        <v>9</v>
      </c>
      <c r="H183" s="241">
        <v>49871</v>
      </c>
    </row>
    <row r="184" spans="1:8">
      <c r="A184" s="54" t="s">
        <v>54</v>
      </c>
      <c r="B184" s="239" t="s">
        <v>711</v>
      </c>
      <c r="C184" s="55">
        <v>1463050</v>
      </c>
      <c r="D184" s="321">
        <v>1.1008769838555033E-2</v>
      </c>
      <c r="E184" s="321">
        <v>4.2416271113017379E-2</v>
      </c>
      <c r="F184" s="324">
        <v>15931</v>
      </c>
      <c r="G184" s="241">
        <v>10</v>
      </c>
      <c r="H184" s="241">
        <v>65802</v>
      </c>
    </row>
    <row r="185" spans="1:8">
      <c r="A185" s="54" t="s">
        <v>54</v>
      </c>
      <c r="B185" s="239" t="s">
        <v>712</v>
      </c>
      <c r="C185" s="55">
        <v>1477172</v>
      </c>
      <c r="D185" s="321">
        <v>9.6524383992344642E-3</v>
      </c>
      <c r="E185" s="321">
        <v>4.7552048835629357E-2</v>
      </c>
      <c r="F185" s="324">
        <v>14122</v>
      </c>
      <c r="G185" s="241">
        <v>11</v>
      </c>
      <c r="H185" s="241">
        <v>79924</v>
      </c>
    </row>
    <row r="186" spans="1:8">
      <c r="A186" s="54" t="s">
        <v>54</v>
      </c>
      <c r="B186" s="239" t="s">
        <v>713</v>
      </c>
      <c r="C186" s="55">
        <v>1463340</v>
      </c>
      <c r="D186" s="321">
        <v>-9.3638384697245503E-3</v>
      </c>
      <c r="E186" s="321">
        <v>4.7301552766581212E-2</v>
      </c>
      <c r="F186" s="324">
        <v>-13832</v>
      </c>
      <c r="G186" s="241">
        <v>12</v>
      </c>
      <c r="H186" s="241">
        <v>66092</v>
      </c>
    </row>
    <row r="187" spans="1:8">
      <c r="A187" s="54" t="s">
        <v>75</v>
      </c>
      <c r="B187" s="239" t="s">
        <v>705</v>
      </c>
      <c r="C187" s="55">
        <v>1466848</v>
      </c>
      <c r="D187" s="321">
        <v>2.3972555933686746E-3</v>
      </c>
      <c r="E187" s="321">
        <v>5.0327124519266242E-2</v>
      </c>
      <c r="F187" s="324">
        <v>3508</v>
      </c>
      <c r="G187" s="241">
        <v>1</v>
      </c>
      <c r="H187" s="241">
        <v>3508</v>
      </c>
    </row>
    <row r="188" spans="1:8">
      <c r="A188" s="54" t="s">
        <v>54</v>
      </c>
      <c r="B188" s="239" t="s">
        <v>706</v>
      </c>
      <c r="C188" s="55">
        <v>1479593</v>
      </c>
      <c r="D188" s="321">
        <v>8.6886984881868745E-3</v>
      </c>
      <c r="E188" s="321">
        <v>5.4966014332946234E-2</v>
      </c>
      <c r="F188" s="324">
        <v>12745</v>
      </c>
      <c r="G188" s="241">
        <v>2</v>
      </c>
      <c r="H188" s="241">
        <v>16253</v>
      </c>
    </row>
    <row r="189" spans="1:8">
      <c r="A189" s="54" t="s">
        <v>54</v>
      </c>
      <c r="B189" s="239" t="s">
        <v>645</v>
      </c>
      <c r="C189" s="55">
        <v>1493885</v>
      </c>
      <c r="D189" s="321">
        <v>9.6594130953580049E-3</v>
      </c>
      <c r="E189" s="321">
        <v>5.6986874382227048E-2</v>
      </c>
      <c r="F189" s="324">
        <v>14292</v>
      </c>
      <c r="G189" s="241">
        <v>3</v>
      </c>
      <c r="H189" s="241">
        <v>30545</v>
      </c>
    </row>
    <row r="190" spans="1:8">
      <c r="A190" s="54" t="s">
        <v>54</v>
      </c>
      <c r="B190" s="239" t="s">
        <v>700</v>
      </c>
      <c r="C190" s="55">
        <v>1496860</v>
      </c>
      <c r="D190" s="321">
        <v>1.9914518185804031E-3</v>
      </c>
      <c r="E190" s="321">
        <v>5.7392016897249709E-2</v>
      </c>
      <c r="F190" s="324">
        <v>2975</v>
      </c>
      <c r="G190" s="241">
        <v>4</v>
      </c>
      <c r="H190" s="241">
        <v>33520</v>
      </c>
    </row>
    <row r="191" spans="1:8">
      <c r="A191" s="54" t="s">
        <v>54</v>
      </c>
      <c r="B191" s="239" t="s">
        <v>704</v>
      </c>
      <c r="C191" s="55">
        <v>1496590</v>
      </c>
      <c r="D191" s="321">
        <v>-1.8037759042266455E-4</v>
      </c>
      <c r="E191" s="321">
        <v>5.2965963066440969E-2</v>
      </c>
      <c r="F191" s="324">
        <v>-270</v>
      </c>
      <c r="G191" s="241">
        <v>5</v>
      </c>
      <c r="H191" s="241">
        <v>33250</v>
      </c>
    </row>
    <row r="192" spans="1:8">
      <c r="A192" s="54" t="s">
        <v>54</v>
      </c>
      <c r="B192" s="239" t="s">
        <v>707</v>
      </c>
      <c r="C192" s="55">
        <v>1494289</v>
      </c>
      <c r="D192" s="321">
        <v>-1.5374952391770114E-3</v>
      </c>
      <c r="E192" s="321">
        <v>4.9640353465109976E-2</v>
      </c>
      <c r="F192" s="324">
        <v>-2301</v>
      </c>
      <c r="G192" s="241">
        <v>6</v>
      </c>
      <c r="H192" s="241">
        <v>30949</v>
      </c>
    </row>
    <row r="193" spans="1:8">
      <c r="A193" s="54" t="s">
        <v>54</v>
      </c>
      <c r="B193" s="239" t="s">
        <v>708</v>
      </c>
      <c r="C193" s="55">
        <v>1498787</v>
      </c>
      <c r="D193" s="321">
        <v>3.0101272243856503E-3</v>
      </c>
      <c r="E193" s="321">
        <v>4.5368026721702259E-2</v>
      </c>
      <c r="F193" s="324">
        <v>4498</v>
      </c>
      <c r="G193" s="241">
        <v>7</v>
      </c>
      <c r="H193" s="241">
        <v>35447</v>
      </c>
    </row>
    <row r="194" spans="1:8">
      <c r="A194" s="54" t="s">
        <v>54</v>
      </c>
      <c r="B194" s="239" t="s">
        <v>709</v>
      </c>
      <c r="C194" s="55">
        <v>1505250</v>
      </c>
      <c r="D194" s="321">
        <v>4.3121537616752637E-3</v>
      </c>
      <c r="E194" s="321">
        <v>4.8733263986767916E-2</v>
      </c>
      <c r="F194" s="324">
        <v>6463</v>
      </c>
      <c r="G194" s="241">
        <v>8</v>
      </c>
      <c r="H194" s="241">
        <v>41910</v>
      </c>
    </row>
    <row r="195" spans="1:8">
      <c r="A195" s="54" t="s">
        <v>54</v>
      </c>
      <c r="B195" s="239" t="s">
        <v>710</v>
      </c>
      <c r="C195" s="55">
        <v>1517710</v>
      </c>
      <c r="D195" s="321">
        <v>8.2776947350937657E-3</v>
      </c>
      <c r="E195" s="321">
        <v>4.8780369824458214E-2</v>
      </c>
      <c r="F195" s="324">
        <v>12460</v>
      </c>
      <c r="G195" s="241">
        <v>9</v>
      </c>
      <c r="H195" s="241">
        <v>54370</v>
      </c>
    </row>
    <row r="196" spans="1:8">
      <c r="A196" s="54" t="s">
        <v>54</v>
      </c>
      <c r="B196" s="239" t="s">
        <v>711</v>
      </c>
      <c r="C196" s="55">
        <v>1530447</v>
      </c>
      <c r="D196" s="321">
        <v>8.3922488485943525E-3</v>
      </c>
      <c r="E196" s="321">
        <v>4.6066094801954893E-2</v>
      </c>
      <c r="F196" s="324">
        <v>12737</v>
      </c>
      <c r="G196" s="241">
        <v>10</v>
      </c>
      <c r="H196" s="241">
        <v>67107</v>
      </c>
    </row>
    <row r="197" spans="1:8">
      <c r="A197" s="54" t="s">
        <v>54</v>
      </c>
      <c r="B197" s="239" t="s">
        <v>712</v>
      </c>
      <c r="C197" s="55">
        <v>1548821</v>
      </c>
      <c r="D197" s="321">
        <v>1.2005642795862803E-2</v>
      </c>
      <c r="E197" s="321">
        <v>4.8504168776554168E-2</v>
      </c>
      <c r="F197" s="324">
        <v>18374</v>
      </c>
      <c r="G197" s="241">
        <v>11</v>
      </c>
      <c r="H197" s="241">
        <v>85481</v>
      </c>
    </row>
    <row r="198" spans="1:8">
      <c r="A198" s="54" t="s">
        <v>54</v>
      </c>
      <c r="B198" s="239" t="s">
        <v>713</v>
      </c>
      <c r="C198" s="55">
        <v>1535255</v>
      </c>
      <c r="D198" s="321">
        <v>-8.7589204950088151E-3</v>
      </c>
      <c r="E198" s="321">
        <v>4.9144423032241313E-2</v>
      </c>
      <c r="F198" s="324">
        <v>-13566</v>
      </c>
      <c r="G198" s="241">
        <v>12</v>
      </c>
      <c r="H198" s="241">
        <v>71915</v>
      </c>
    </row>
    <row r="199" spans="1:8">
      <c r="A199" s="54" t="s">
        <v>76</v>
      </c>
      <c r="B199" s="239" t="s">
        <v>705</v>
      </c>
      <c r="C199" s="55">
        <v>1539143</v>
      </c>
      <c r="D199" s="321">
        <v>2.5324783179341281E-3</v>
      </c>
      <c r="E199" s="321">
        <v>4.9285951918671911E-2</v>
      </c>
      <c r="F199" s="324">
        <v>3888</v>
      </c>
      <c r="G199" s="241">
        <v>1</v>
      </c>
      <c r="H199" s="241">
        <v>3888</v>
      </c>
    </row>
    <row r="200" spans="1:8">
      <c r="A200" s="54" t="s">
        <v>54</v>
      </c>
      <c r="B200" s="239" t="s">
        <v>706</v>
      </c>
      <c r="C200" s="55">
        <v>1552349</v>
      </c>
      <c r="D200" s="321">
        <v>8.5800994449507506E-3</v>
      </c>
      <c r="E200" s="321">
        <v>4.9172982029517476E-2</v>
      </c>
      <c r="F200" s="324">
        <v>13206</v>
      </c>
      <c r="G200" s="241">
        <v>2</v>
      </c>
      <c r="H200" s="241">
        <v>17094</v>
      </c>
    </row>
    <row r="201" spans="1:8">
      <c r="A201" s="54" t="s">
        <v>54</v>
      </c>
      <c r="B201" s="239" t="s">
        <v>645</v>
      </c>
      <c r="C201" s="55">
        <v>1559149</v>
      </c>
      <c r="D201" s="321">
        <v>4.3804582603526043E-3</v>
      </c>
      <c r="E201" s="321">
        <v>4.3687432432884643E-2</v>
      </c>
      <c r="F201" s="324">
        <v>6800</v>
      </c>
      <c r="G201" s="241">
        <v>3</v>
      </c>
      <c r="H201" s="241">
        <v>23894</v>
      </c>
    </row>
    <row r="202" spans="1:8">
      <c r="A202" s="54" t="s">
        <v>54</v>
      </c>
      <c r="B202" s="239" t="s">
        <v>700</v>
      </c>
      <c r="C202" s="55">
        <v>1569657</v>
      </c>
      <c r="D202" s="321">
        <v>6.739573959897438E-3</v>
      </c>
      <c r="E202" s="321">
        <v>4.8633138703686463E-2</v>
      </c>
      <c r="F202" s="324">
        <v>10508</v>
      </c>
      <c r="G202" s="241">
        <v>4</v>
      </c>
      <c r="H202" s="241">
        <v>34402</v>
      </c>
    </row>
    <row r="203" spans="1:8">
      <c r="A203" s="54" t="s">
        <v>54</v>
      </c>
      <c r="B203" s="239" t="s">
        <v>704</v>
      </c>
      <c r="C203" s="55">
        <v>1571236</v>
      </c>
      <c r="D203" s="321">
        <v>1.0059522558112377E-3</v>
      </c>
      <c r="E203" s="321">
        <v>4.987738792855767E-2</v>
      </c>
      <c r="F203" s="324">
        <v>1579</v>
      </c>
      <c r="G203" s="241">
        <v>5</v>
      </c>
      <c r="H203" s="241">
        <v>35981</v>
      </c>
    </row>
    <row r="204" spans="1:8">
      <c r="A204" s="54" t="s">
        <v>54</v>
      </c>
      <c r="B204" s="239" t="s">
        <v>707</v>
      </c>
      <c r="C204" s="55">
        <v>1576839</v>
      </c>
      <c r="D204" s="321">
        <v>3.565982449485583E-3</v>
      </c>
      <c r="E204" s="321">
        <v>5.5243664378175739E-2</v>
      </c>
      <c r="F204" s="324">
        <v>5603</v>
      </c>
      <c r="G204" s="241">
        <v>6</v>
      </c>
      <c r="H204" s="241">
        <v>41584</v>
      </c>
    </row>
    <row r="205" spans="1:8">
      <c r="A205" s="54" t="s">
        <v>54</v>
      </c>
      <c r="B205" s="239" t="s">
        <v>708</v>
      </c>
      <c r="C205" s="55">
        <v>1582329</v>
      </c>
      <c r="D205" s="321">
        <v>3.4816490459710359E-3</v>
      </c>
      <c r="E205" s="321">
        <v>5.5739741537656817E-2</v>
      </c>
      <c r="F205" s="324">
        <v>5490</v>
      </c>
      <c r="G205" s="241">
        <v>7</v>
      </c>
      <c r="H205" s="241">
        <v>47074</v>
      </c>
    </row>
    <row r="206" spans="1:8">
      <c r="A206" s="54" t="s">
        <v>54</v>
      </c>
      <c r="B206" s="239" t="s">
        <v>709</v>
      </c>
      <c r="C206" s="55">
        <v>1592063</v>
      </c>
      <c r="D206" s="321">
        <v>6.1516915887909196E-3</v>
      </c>
      <c r="E206" s="321">
        <v>5.7673476166749671E-2</v>
      </c>
      <c r="F206" s="324">
        <v>9734</v>
      </c>
      <c r="G206" s="241">
        <v>8</v>
      </c>
      <c r="H206" s="241">
        <v>56808</v>
      </c>
    </row>
    <row r="207" spans="1:8">
      <c r="A207" s="54" t="s">
        <v>54</v>
      </c>
      <c r="B207" s="239" t="s">
        <v>710</v>
      </c>
      <c r="C207" s="55">
        <v>1608623</v>
      </c>
      <c r="D207" s="321">
        <v>1.0401598429207848E-2</v>
      </c>
      <c r="E207" s="321">
        <v>5.9901430444551318E-2</v>
      </c>
      <c r="F207" s="324">
        <v>16560</v>
      </c>
      <c r="G207" s="241">
        <v>9</v>
      </c>
      <c r="H207" s="241">
        <v>73368</v>
      </c>
    </row>
    <row r="208" spans="1:8">
      <c r="A208" s="54" t="s">
        <v>54</v>
      </c>
      <c r="B208" s="239" t="s">
        <v>711</v>
      </c>
      <c r="C208" s="55">
        <v>1627392</v>
      </c>
      <c r="D208" s="321">
        <v>1.1667743156724697E-2</v>
      </c>
      <c r="E208" s="321">
        <v>6.3344238644003958E-2</v>
      </c>
      <c r="F208" s="324">
        <v>18769</v>
      </c>
      <c r="G208" s="241">
        <v>10</v>
      </c>
      <c r="H208" s="241">
        <v>92137</v>
      </c>
    </row>
    <row r="209" spans="1:8">
      <c r="A209" s="54" t="s">
        <v>54</v>
      </c>
      <c r="B209" s="239" t="s">
        <v>712</v>
      </c>
      <c r="C209" s="55">
        <v>1643345</v>
      </c>
      <c r="D209" s="321">
        <v>9.802801046090881E-3</v>
      </c>
      <c r="E209" s="321">
        <v>6.1029647712679491E-2</v>
      </c>
      <c r="F209" s="324">
        <v>15953</v>
      </c>
      <c r="G209" s="241">
        <v>11</v>
      </c>
      <c r="H209" s="241">
        <v>108090</v>
      </c>
    </row>
    <row r="210" spans="1:8">
      <c r="A210" s="54" t="s">
        <v>54</v>
      </c>
      <c r="B210" s="239" t="s">
        <v>713</v>
      </c>
      <c r="C210" s="55">
        <v>1624237</v>
      </c>
      <c r="D210" s="321">
        <v>-1.1627503658696137E-2</v>
      </c>
      <c r="E210" s="321">
        <v>5.7959101256794376E-2</v>
      </c>
      <c r="F210" s="324">
        <v>-19108</v>
      </c>
      <c r="G210" s="241">
        <v>12</v>
      </c>
      <c r="H210" s="241">
        <v>88982</v>
      </c>
    </row>
    <row r="211" spans="1:8">
      <c r="A211" s="54" t="s">
        <v>77</v>
      </c>
      <c r="B211" s="239" t="s">
        <v>705</v>
      </c>
      <c r="C211" s="55">
        <v>1635012</v>
      </c>
      <c r="D211" s="321">
        <v>6.6338840945010524E-3</v>
      </c>
      <c r="E211" s="321">
        <v>6.2287259858245791E-2</v>
      </c>
      <c r="F211" s="324">
        <v>10775</v>
      </c>
      <c r="G211" s="241">
        <v>1</v>
      </c>
      <c r="H211" s="241">
        <v>10775</v>
      </c>
    </row>
    <row r="212" spans="1:8">
      <c r="A212" s="54" t="s">
        <v>54</v>
      </c>
      <c r="B212" s="239" t="s">
        <v>706</v>
      </c>
      <c r="C212" s="55">
        <v>1640265</v>
      </c>
      <c r="D212" s="321">
        <v>3.2128204563637297E-3</v>
      </c>
      <c r="E212" s="321">
        <v>5.6634171826051904E-2</v>
      </c>
      <c r="F212" s="324">
        <v>5253</v>
      </c>
      <c r="G212" s="241">
        <v>2</v>
      </c>
      <c r="H212" s="241">
        <v>16028</v>
      </c>
    </row>
    <row r="213" spans="1:8">
      <c r="A213" s="54" t="s">
        <v>54</v>
      </c>
      <c r="B213" s="239" t="s">
        <v>645</v>
      </c>
      <c r="C213" s="55">
        <v>1661636</v>
      </c>
      <c r="D213" s="321">
        <v>1.3028992266493455E-2</v>
      </c>
      <c r="E213" s="321">
        <v>6.573265287666552E-2</v>
      </c>
      <c r="F213" s="324">
        <v>21371</v>
      </c>
      <c r="G213" s="241">
        <v>3</v>
      </c>
      <c r="H213" s="241">
        <v>37399</v>
      </c>
    </row>
    <row r="214" spans="1:8">
      <c r="A214" s="54" t="s">
        <v>54</v>
      </c>
      <c r="B214" s="239" t="s">
        <v>700</v>
      </c>
      <c r="C214" s="55">
        <v>1662463</v>
      </c>
      <c r="D214" s="321">
        <v>4.977022645151763E-4</v>
      </c>
      <c r="E214" s="321">
        <v>5.9125019032820525E-2</v>
      </c>
      <c r="F214" s="324">
        <v>827</v>
      </c>
      <c r="G214" s="241">
        <v>4</v>
      </c>
      <c r="H214" s="241">
        <v>38226</v>
      </c>
    </row>
    <row r="215" spans="1:8">
      <c r="A215" s="54" t="s">
        <v>54</v>
      </c>
      <c r="B215" s="239" t="s">
        <v>704</v>
      </c>
      <c r="C215" s="55">
        <v>1664615</v>
      </c>
      <c r="D215" s="321">
        <v>1.2944648993691299E-3</v>
      </c>
      <c r="E215" s="321">
        <v>5.9430282911033139E-2</v>
      </c>
      <c r="F215" s="324">
        <v>2152</v>
      </c>
      <c r="G215" s="241">
        <v>5</v>
      </c>
      <c r="H215" s="241">
        <v>40378</v>
      </c>
    </row>
    <row r="216" spans="1:8">
      <c r="A216" s="54" t="s">
        <v>54</v>
      </c>
      <c r="B216" s="239" t="s">
        <v>707</v>
      </c>
      <c r="C216" s="55">
        <v>1672581</v>
      </c>
      <c r="D216" s="321">
        <v>4.7854909393463263E-3</v>
      </c>
      <c r="E216" s="321">
        <v>6.0717676313180924E-2</v>
      </c>
      <c r="F216" s="324">
        <v>7966</v>
      </c>
      <c r="G216" s="241">
        <v>6</v>
      </c>
      <c r="H216" s="241">
        <v>48344</v>
      </c>
    </row>
    <row r="217" spans="1:8">
      <c r="A217" s="54" t="s">
        <v>54</v>
      </c>
      <c r="B217" s="239" t="s">
        <v>708</v>
      </c>
      <c r="C217" s="55">
        <v>1675221</v>
      </c>
      <c r="D217" s="321">
        <v>1.5783988936859394E-3</v>
      </c>
      <c r="E217" s="321">
        <v>5.8705869638994157E-2</v>
      </c>
      <c r="F217" s="324">
        <v>2640</v>
      </c>
      <c r="G217" s="241">
        <v>7</v>
      </c>
      <c r="H217" s="241">
        <v>50984</v>
      </c>
    </row>
    <row r="218" spans="1:8">
      <c r="A218" s="54" t="s">
        <v>54</v>
      </c>
      <c r="B218" s="239" t="s">
        <v>709</v>
      </c>
      <c r="C218" s="55">
        <v>1694618</v>
      </c>
      <c r="D218" s="321">
        <v>1.1578770800986904E-2</v>
      </c>
      <c r="E218" s="321">
        <v>6.4416420706969513E-2</v>
      </c>
      <c r="F218" s="324">
        <v>19397</v>
      </c>
      <c r="G218" s="241">
        <v>8</v>
      </c>
      <c r="H218" s="241">
        <v>70381</v>
      </c>
    </row>
    <row r="219" spans="1:8">
      <c r="A219" s="54" t="s">
        <v>54</v>
      </c>
      <c r="B219" s="239" t="s">
        <v>710</v>
      </c>
      <c r="C219" s="55">
        <v>1708982</v>
      </c>
      <c r="D219" s="321">
        <v>8.4762465641223805E-3</v>
      </c>
      <c r="E219" s="321">
        <v>6.2388141907706141E-2</v>
      </c>
      <c r="F219" s="324">
        <v>14364</v>
      </c>
      <c r="G219" s="241">
        <v>9</v>
      </c>
      <c r="H219" s="241">
        <v>84745</v>
      </c>
    </row>
    <row r="220" spans="1:8">
      <c r="A220" s="54" t="s">
        <v>54</v>
      </c>
      <c r="B220" s="239" t="s">
        <v>711</v>
      </c>
      <c r="C220" s="55">
        <v>1728026</v>
      </c>
      <c r="D220" s="321">
        <v>1.1143476057676516E-2</v>
      </c>
      <c r="E220" s="321">
        <v>6.1837590451470748E-2</v>
      </c>
      <c r="F220" s="324">
        <v>19044</v>
      </c>
      <c r="G220" s="241">
        <v>10</v>
      </c>
      <c r="H220" s="241">
        <v>103789</v>
      </c>
    </row>
    <row r="221" spans="1:8">
      <c r="A221" s="54" t="s">
        <v>54</v>
      </c>
      <c r="B221" s="239" t="s">
        <v>712</v>
      </c>
      <c r="C221" s="55">
        <v>1740013</v>
      </c>
      <c r="D221" s="321">
        <v>6.9368169228936072E-3</v>
      </c>
      <c r="E221" s="321">
        <v>5.8823923156732238E-2</v>
      </c>
      <c r="F221" s="324">
        <v>11987</v>
      </c>
      <c r="G221" s="241">
        <v>11</v>
      </c>
      <c r="H221" s="241">
        <v>115776</v>
      </c>
    </row>
    <row r="222" spans="1:8">
      <c r="A222" s="54" t="s">
        <v>54</v>
      </c>
      <c r="B222" s="239" t="s">
        <v>713</v>
      </c>
      <c r="C222" s="55">
        <v>1717868</v>
      </c>
      <c r="D222" s="321">
        <v>-1.2726916408095756E-2</v>
      </c>
      <c r="E222" s="321">
        <v>5.7646144004846578E-2</v>
      </c>
      <c r="F222" s="324">
        <v>-22145</v>
      </c>
      <c r="G222" s="241">
        <v>12</v>
      </c>
      <c r="H222" s="241">
        <v>93631</v>
      </c>
    </row>
    <row r="223" spans="1:8">
      <c r="A223" s="54" t="s">
        <v>78</v>
      </c>
      <c r="B223" s="239" t="s">
        <v>705</v>
      </c>
      <c r="C223" s="55">
        <v>1723991</v>
      </c>
      <c r="D223" s="321">
        <v>3.5643017973441271E-3</v>
      </c>
      <c r="E223" s="321">
        <v>5.4421007307591696E-2</v>
      </c>
      <c r="F223" s="324">
        <v>6123</v>
      </c>
      <c r="G223" s="241">
        <v>1</v>
      </c>
      <c r="H223" s="241">
        <v>6123</v>
      </c>
    </row>
    <row r="224" spans="1:8">
      <c r="A224" s="54" t="s">
        <v>54</v>
      </c>
      <c r="B224" s="239" t="s">
        <v>706</v>
      </c>
      <c r="C224" s="55">
        <v>1738722</v>
      </c>
      <c r="D224" s="321">
        <v>8.5447081800311686E-3</v>
      </c>
      <c r="E224" s="321">
        <v>6.0025056926777065E-2</v>
      </c>
      <c r="F224" s="324">
        <v>14731</v>
      </c>
      <c r="G224" s="241">
        <v>2</v>
      </c>
      <c r="H224" s="241">
        <v>20854</v>
      </c>
    </row>
    <row r="225" spans="1:8">
      <c r="A225" s="54" t="s">
        <v>54</v>
      </c>
      <c r="B225" s="239" t="s">
        <v>645</v>
      </c>
      <c r="C225" s="55">
        <v>1743804</v>
      </c>
      <c r="D225" s="321">
        <v>2.9228364281350672E-3</v>
      </c>
      <c r="E225" s="321">
        <v>4.9450060061289047E-2</v>
      </c>
      <c r="F225" s="324">
        <v>5082</v>
      </c>
      <c r="G225" s="241">
        <v>3</v>
      </c>
      <c r="H225" s="241">
        <v>25936</v>
      </c>
    </row>
    <row r="226" spans="1:8">
      <c r="A226" s="54" t="s">
        <v>54</v>
      </c>
      <c r="B226" s="239" t="s">
        <v>700</v>
      </c>
      <c r="C226" s="55">
        <v>1749012</v>
      </c>
      <c r="D226" s="321">
        <v>2.9865741792081124E-3</v>
      </c>
      <c r="E226" s="321">
        <v>5.206070751649805E-2</v>
      </c>
      <c r="F226" s="324">
        <v>5208</v>
      </c>
      <c r="G226" s="241">
        <v>4</v>
      </c>
      <c r="H226" s="241">
        <v>31144</v>
      </c>
    </row>
    <row r="227" spans="1:8">
      <c r="A227" s="54" t="s">
        <v>54</v>
      </c>
      <c r="B227" s="239" t="s">
        <v>704</v>
      </c>
      <c r="C227" s="55">
        <v>1752923</v>
      </c>
      <c r="D227" s="321">
        <v>2.2361195920896915E-3</v>
      </c>
      <c r="E227" s="321">
        <v>5.3050104678859622E-2</v>
      </c>
      <c r="F227" s="324">
        <v>3911</v>
      </c>
      <c r="G227" s="241">
        <v>5</v>
      </c>
      <c r="H227" s="241">
        <v>35055</v>
      </c>
    </row>
    <row r="228" spans="1:8">
      <c r="A228" s="54" t="s">
        <v>54</v>
      </c>
      <c r="B228" s="239" t="s">
        <v>707</v>
      </c>
      <c r="C228" s="55">
        <v>1755753</v>
      </c>
      <c r="D228" s="321">
        <v>1.6144462706007001E-3</v>
      </c>
      <c r="E228" s="321">
        <v>4.972673969153063E-2</v>
      </c>
      <c r="F228" s="324">
        <v>2830</v>
      </c>
      <c r="G228" s="241">
        <v>6</v>
      </c>
      <c r="H228" s="241">
        <v>37885</v>
      </c>
    </row>
    <row r="229" spans="1:8">
      <c r="A229" s="54" t="s">
        <v>54</v>
      </c>
      <c r="B229" s="239" t="s">
        <v>708</v>
      </c>
      <c r="C229" s="55">
        <v>1750450</v>
      </c>
      <c r="D229" s="321">
        <v>-3.0203565080053618E-3</v>
      </c>
      <c r="E229" s="321">
        <v>4.4906910789680898E-2</v>
      </c>
      <c r="F229" s="324">
        <v>-5303</v>
      </c>
      <c r="G229" s="241">
        <v>7</v>
      </c>
      <c r="H229" s="241">
        <v>32582</v>
      </c>
    </row>
    <row r="230" spans="1:8">
      <c r="A230" s="54" t="s">
        <v>54</v>
      </c>
      <c r="B230" s="239" t="s">
        <v>709</v>
      </c>
      <c r="C230" s="55">
        <v>1766168</v>
      </c>
      <c r="D230" s="321">
        <v>8.9794052957810067E-3</v>
      </c>
      <c r="E230" s="321">
        <v>4.2221904877677519E-2</v>
      </c>
      <c r="F230" s="324">
        <v>15718</v>
      </c>
      <c r="G230" s="241">
        <v>8</v>
      </c>
      <c r="H230" s="241">
        <v>48300</v>
      </c>
    </row>
    <row r="231" spans="1:8">
      <c r="A231" s="54" t="s">
        <v>54</v>
      </c>
      <c r="B231" s="239" t="s">
        <v>710</v>
      </c>
      <c r="C231" s="55">
        <v>1774072</v>
      </c>
      <c r="D231" s="321">
        <v>4.4752254598656727E-3</v>
      </c>
      <c r="E231" s="321">
        <v>3.8087001501478701E-2</v>
      </c>
      <c r="F231" s="324">
        <v>7904</v>
      </c>
      <c r="G231" s="241">
        <v>9</v>
      </c>
      <c r="H231" s="241">
        <v>56204</v>
      </c>
    </row>
    <row r="232" spans="1:8">
      <c r="A232" s="54" t="s">
        <v>54</v>
      </c>
      <c r="B232" s="239" t="s">
        <v>711</v>
      </c>
      <c r="C232" s="55">
        <v>1782918</v>
      </c>
      <c r="D232" s="321">
        <v>4.9862688774751085E-3</v>
      </c>
      <c r="E232" s="321">
        <v>3.176572574718195E-2</v>
      </c>
      <c r="F232" s="324">
        <v>8846</v>
      </c>
      <c r="G232" s="241">
        <v>10</v>
      </c>
      <c r="H232" s="241">
        <v>65050</v>
      </c>
    </row>
    <row r="233" spans="1:8">
      <c r="A233" s="54" t="s">
        <v>54</v>
      </c>
      <c r="B233" s="239" t="s">
        <v>712</v>
      </c>
      <c r="C233" s="55">
        <v>1792036</v>
      </c>
      <c r="D233" s="321">
        <v>5.1140882530773535E-3</v>
      </c>
      <c r="E233" s="321">
        <v>2.9898052485814786E-2</v>
      </c>
      <c r="F233" s="324">
        <v>9118</v>
      </c>
      <c r="G233" s="241">
        <v>11</v>
      </c>
      <c r="H233" s="241">
        <v>74168</v>
      </c>
    </row>
    <row r="234" spans="1:8">
      <c r="A234" s="54" t="s">
        <v>54</v>
      </c>
      <c r="B234" s="239" t="s">
        <v>713</v>
      </c>
      <c r="C234" s="55">
        <v>1761000</v>
      </c>
      <c r="D234" s="321">
        <v>-1.7318848505275541E-2</v>
      </c>
      <c r="E234" s="321">
        <v>2.5107866262134237E-2</v>
      </c>
      <c r="F234" s="324">
        <v>-31036</v>
      </c>
      <c r="G234" s="241">
        <v>12</v>
      </c>
      <c r="H234" s="241">
        <v>43132</v>
      </c>
    </row>
    <row r="235" spans="1:8">
      <c r="A235" s="54" t="s">
        <v>79</v>
      </c>
      <c r="B235" s="239" t="s">
        <v>705</v>
      </c>
      <c r="C235" s="55">
        <v>1778570</v>
      </c>
      <c r="D235" s="321">
        <v>9.9772856331630244E-3</v>
      </c>
      <c r="E235" s="321">
        <v>3.1658517938898845E-2</v>
      </c>
      <c r="F235" s="324">
        <v>17570</v>
      </c>
      <c r="G235" s="241">
        <v>1</v>
      </c>
      <c r="H235" s="241">
        <v>17570</v>
      </c>
    </row>
    <row r="236" spans="1:8">
      <c r="A236" s="54" t="s">
        <v>54</v>
      </c>
      <c r="B236" s="239" t="s">
        <v>706</v>
      </c>
      <c r="C236" s="55">
        <v>1792233</v>
      </c>
      <c r="D236" s="321">
        <v>7.6820142024209837E-3</v>
      </c>
      <c r="E236" s="321">
        <v>3.0776052755989713E-2</v>
      </c>
      <c r="F236" s="324">
        <v>13663</v>
      </c>
      <c r="G236" s="241">
        <v>2</v>
      </c>
      <c r="H236" s="241">
        <v>31233</v>
      </c>
    </row>
    <row r="237" spans="1:8">
      <c r="A237" s="54" t="s">
        <v>54</v>
      </c>
      <c r="B237" s="239" t="s">
        <v>645</v>
      </c>
      <c r="C237" s="55">
        <v>1796144</v>
      </c>
      <c r="D237" s="321">
        <v>2.1821939446489136E-3</v>
      </c>
      <c r="E237" s="321">
        <v>3.0014841117464997E-2</v>
      </c>
      <c r="F237" s="324">
        <v>3911</v>
      </c>
      <c r="G237" s="241">
        <v>3</v>
      </c>
      <c r="H237" s="241">
        <v>35144</v>
      </c>
    </row>
    <row r="238" spans="1:8">
      <c r="A238" s="54" t="s">
        <v>54</v>
      </c>
      <c r="B238" s="239" t="s">
        <v>700</v>
      </c>
      <c r="C238" s="55">
        <v>1798713</v>
      </c>
      <c r="D238" s="321">
        <v>1.4302862131321259E-3</v>
      </c>
      <c r="E238" s="321">
        <v>2.8416614637292392E-2</v>
      </c>
      <c r="F238" s="324">
        <v>2569</v>
      </c>
      <c r="G238" s="241">
        <v>4</v>
      </c>
      <c r="H238" s="241">
        <v>37713</v>
      </c>
    </row>
    <row r="239" spans="1:8">
      <c r="A239" s="54" t="s">
        <v>54</v>
      </c>
      <c r="B239" s="239" t="s">
        <v>704</v>
      </c>
      <c r="C239" s="55">
        <v>1798861</v>
      </c>
      <c r="D239" s="321">
        <v>8.2281053175314867E-5</v>
      </c>
      <c r="E239" s="321">
        <v>2.6206513349416927E-2</v>
      </c>
      <c r="F239" s="324">
        <v>148</v>
      </c>
      <c r="G239" s="241">
        <v>5</v>
      </c>
      <c r="H239" s="241">
        <v>37861</v>
      </c>
    </row>
    <row r="240" spans="1:8">
      <c r="A240" s="54" t="s">
        <v>54</v>
      </c>
      <c r="B240" s="239" t="s">
        <v>707</v>
      </c>
      <c r="C240" s="55">
        <v>1796535</v>
      </c>
      <c r="D240" s="321">
        <v>-1.293040429471759E-3</v>
      </c>
      <c r="E240" s="321">
        <v>2.3227640790020043E-2</v>
      </c>
      <c r="F240" s="324">
        <v>-2326</v>
      </c>
      <c r="G240" s="241">
        <v>6</v>
      </c>
      <c r="H240" s="241">
        <v>35535</v>
      </c>
    </row>
    <row r="241" spans="1:8">
      <c r="A241" s="54" t="s">
        <v>54</v>
      </c>
      <c r="B241" s="239" t="s">
        <v>708</v>
      </c>
      <c r="C241" s="55">
        <v>1792119</v>
      </c>
      <c r="D241" s="321">
        <v>-2.4580651086675287E-3</v>
      </c>
      <c r="E241" s="321">
        <v>2.3804735925047948E-2</v>
      </c>
      <c r="F241" s="324">
        <v>-4416</v>
      </c>
      <c r="G241" s="241">
        <v>7</v>
      </c>
      <c r="H241" s="241">
        <v>31119</v>
      </c>
    </row>
    <row r="242" spans="1:8">
      <c r="A242" s="54" t="s">
        <v>54</v>
      </c>
      <c r="B242" s="239" t="s">
        <v>709</v>
      </c>
      <c r="C242" s="55">
        <v>1800138</v>
      </c>
      <c r="D242" s="321">
        <v>4.4745912520318676E-3</v>
      </c>
      <c r="E242" s="321">
        <v>1.9233730879508526E-2</v>
      </c>
      <c r="F242" s="324">
        <v>8019</v>
      </c>
      <c r="G242" s="241">
        <v>8</v>
      </c>
      <c r="H242" s="241">
        <v>39138</v>
      </c>
    </row>
    <row r="243" spans="1:8">
      <c r="A243" s="54" t="s">
        <v>54</v>
      </c>
      <c r="B243" s="239" t="s">
        <v>710</v>
      </c>
      <c r="C243" s="55">
        <v>1815615</v>
      </c>
      <c r="D243" s="321">
        <v>8.5976741783129196E-3</v>
      </c>
      <c r="E243" s="321">
        <v>2.341674971478036E-2</v>
      </c>
      <c r="F243" s="324">
        <v>15477</v>
      </c>
      <c r="G243" s="241">
        <v>9</v>
      </c>
      <c r="H243" s="241">
        <v>54615</v>
      </c>
    </row>
    <row r="244" spans="1:8">
      <c r="A244" s="54" t="s">
        <v>54</v>
      </c>
      <c r="B244" s="239" t="s">
        <v>711</v>
      </c>
      <c r="C244" s="55">
        <v>1828691</v>
      </c>
      <c r="D244" s="321">
        <v>7.201967377445051E-3</v>
      </c>
      <c r="E244" s="321">
        <v>2.5673081992553692E-2</v>
      </c>
      <c r="F244" s="324">
        <v>13076</v>
      </c>
      <c r="G244" s="241">
        <v>10</v>
      </c>
      <c r="H244" s="241">
        <v>67691</v>
      </c>
    </row>
    <row r="245" spans="1:8">
      <c r="A245" s="54" t="s">
        <v>54</v>
      </c>
      <c r="B245" s="239" t="s">
        <v>712</v>
      </c>
      <c r="C245" s="55">
        <v>1840150</v>
      </c>
      <c r="D245" s="321">
        <v>6.2662308722467586E-3</v>
      </c>
      <c r="E245" s="321">
        <v>2.6848790984109749E-2</v>
      </c>
      <c r="F245" s="324">
        <v>11459</v>
      </c>
      <c r="G245" s="241">
        <v>11</v>
      </c>
      <c r="H245" s="241">
        <v>79150</v>
      </c>
    </row>
    <row r="246" spans="1:8">
      <c r="A246" s="54" t="s">
        <v>54</v>
      </c>
      <c r="B246" s="239" t="s">
        <v>713</v>
      </c>
      <c r="C246" s="55">
        <v>1812699</v>
      </c>
      <c r="D246" s="321">
        <v>-1.4917805613672841E-2</v>
      </c>
      <c r="E246" s="321">
        <v>2.9357751277683031E-2</v>
      </c>
      <c r="F246" s="324">
        <v>-27451</v>
      </c>
      <c r="G246" s="241">
        <v>12</v>
      </c>
      <c r="H246" s="241">
        <v>51699</v>
      </c>
    </row>
    <row r="247" spans="1:8">
      <c r="A247" s="54" t="s">
        <v>80</v>
      </c>
      <c r="B247" s="239" t="s">
        <v>705</v>
      </c>
      <c r="C247" s="55">
        <v>1822293</v>
      </c>
      <c r="D247" s="321">
        <v>5.2926602817124913E-3</v>
      </c>
      <c r="E247" s="321">
        <v>2.4583232596973925E-2</v>
      </c>
      <c r="F247" s="324">
        <v>9594</v>
      </c>
      <c r="G247" s="241">
        <v>1</v>
      </c>
      <c r="H247" s="241">
        <v>9594</v>
      </c>
    </row>
    <row r="248" spans="1:8">
      <c r="A248" s="54" t="s">
        <v>54</v>
      </c>
      <c r="B248" s="239" t="s">
        <v>706</v>
      </c>
      <c r="C248" s="55">
        <v>1837966</v>
      </c>
      <c r="D248" s="321">
        <v>8.6007025214935862E-3</v>
      </c>
      <c r="E248" s="321">
        <v>2.5517329499010533E-2</v>
      </c>
      <c r="F248" s="324">
        <v>15673</v>
      </c>
      <c r="G248" s="241">
        <v>2</v>
      </c>
      <c r="H248" s="241">
        <v>25267</v>
      </c>
    </row>
    <row r="249" spans="1:8">
      <c r="A249" s="54" t="s">
        <v>54</v>
      </c>
      <c r="B249" s="239" t="s">
        <v>645</v>
      </c>
      <c r="C249" s="55">
        <v>1831940</v>
      </c>
      <c r="D249" s="321">
        <v>-3.2786243053462005E-3</v>
      </c>
      <c r="E249" s="321">
        <v>1.9929359784070844E-2</v>
      </c>
      <c r="F249" s="324">
        <v>-6026</v>
      </c>
      <c r="G249" s="241">
        <v>3</v>
      </c>
      <c r="H249" s="241">
        <v>19241</v>
      </c>
    </row>
    <row r="250" spans="1:8">
      <c r="A250" s="54" t="s">
        <v>54</v>
      </c>
      <c r="B250" s="239" t="s">
        <v>700</v>
      </c>
      <c r="C250" s="55">
        <v>1793795</v>
      </c>
      <c r="D250" s="321">
        <v>-2.0822188499623362E-2</v>
      </c>
      <c r="E250" s="321">
        <v>-2.7341771588907937E-3</v>
      </c>
      <c r="F250" s="324">
        <v>-38145</v>
      </c>
      <c r="G250" s="241">
        <v>4</v>
      </c>
      <c r="H250" s="241">
        <v>-18904</v>
      </c>
    </row>
    <row r="251" spans="1:8">
      <c r="A251" s="54" t="s">
        <v>54</v>
      </c>
      <c r="B251" s="239" t="s">
        <v>704</v>
      </c>
      <c r="C251" s="55">
        <v>1770324</v>
      </c>
      <c r="D251" s="321">
        <v>-1.3084549795266409E-2</v>
      </c>
      <c r="E251" s="321">
        <v>-1.5863927229508024E-2</v>
      </c>
      <c r="F251" s="324">
        <v>-23471</v>
      </c>
      <c r="G251" s="241">
        <v>5</v>
      </c>
      <c r="H251" s="241">
        <v>-42375</v>
      </c>
    </row>
    <row r="252" spans="1:8">
      <c r="A252" s="54" t="s">
        <v>54</v>
      </c>
      <c r="B252" s="239" t="s">
        <v>707</v>
      </c>
      <c r="C252" s="55">
        <v>1755765</v>
      </c>
      <c r="D252" s="321">
        <v>-8.2239183335931498E-3</v>
      </c>
      <c r="E252" s="321">
        <v>-2.2693685344287728E-2</v>
      </c>
      <c r="F252" s="324">
        <v>-14559</v>
      </c>
      <c r="G252" s="241">
        <v>6</v>
      </c>
      <c r="H252" s="241">
        <v>-56934</v>
      </c>
    </row>
    <row r="253" spans="1:8">
      <c r="A253" s="54" t="s">
        <v>54</v>
      </c>
      <c r="B253" s="239" t="s">
        <v>708</v>
      </c>
      <c r="C253" s="55">
        <v>1742635</v>
      </c>
      <c r="D253" s="321">
        <v>-7.4782217437983078E-3</v>
      </c>
      <c r="E253" s="321">
        <v>-2.7612005675962337E-2</v>
      </c>
      <c r="F253" s="324">
        <v>-13130</v>
      </c>
      <c r="G253" s="241">
        <v>7</v>
      </c>
      <c r="H253" s="241">
        <v>-70064</v>
      </c>
    </row>
    <row r="254" spans="1:8">
      <c r="A254" s="54" t="s">
        <v>54</v>
      </c>
      <c r="B254" s="239" t="s">
        <v>709</v>
      </c>
      <c r="C254" s="55">
        <v>1758496</v>
      </c>
      <c r="D254" s="321">
        <v>9.1017338685381866E-3</v>
      </c>
      <c r="E254" s="56">
        <v>-2.3132670939672417E-2</v>
      </c>
      <c r="F254" s="55">
        <v>15861</v>
      </c>
      <c r="G254" s="241">
        <v>8</v>
      </c>
      <c r="H254" s="241">
        <v>-54203</v>
      </c>
    </row>
    <row r="255" spans="1:8">
      <c r="A255" s="54" t="s">
        <v>54</v>
      </c>
      <c r="B255" s="239" t="s">
        <v>710</v>
      </c>
      <c r="C255" s="55">
        <v>1769661</v>
      </c>
      <c r="D255" s="321">
        <v>6.3491756591997905E-3</v>
      </c>
      <c r="E255" s="321">
        <v>-2.5310432002379368E-2</v>
      </c>
      <c r="F255" s="324">
        <v>11165</v>
      </c>
      <c r="G255" s="241">
        <v>9</v>
      </c>
      <c r="H255" s="241">
        <v>-43038</v>
      </c>
    </row>
    <row r="256" spans="1:8">
      <c r="A256" s="54" t="s">
        <v>54</v>
      </c>
      <c r="B256" s="239" t="s">
        <v>711</v>
      </c>
      <c r="C256" s="55">
        <v>1788334</v>
      </c>
      <c r="D256" s="321">
        <v>1.0551738440300218E-2</v>
      </c>
      <c r="E256" s="321">
        <v>-2.2068791282945033E-2</v>
      </c>
      <c r="F256" s="324">
        <v>18673</v>
      </c>
      <c r="G256" s="241">
        <v>10</v>
      </c>
      <c r="H256" s="241">
        <v>-24365</v>
      </c>
    </row>
    <row r="257" spans="1:8">
      <c r="A257" s="54" t="s">
        <v>54</v>
      </c>
      <c r="B257" s="239" t="s">
        <v>712</v>
      </c>
      <c r="C257" s="55">
        <v>1805269</v>
      </c>
      <c r="D257" s="321">
        <v>9.4697075602208081E-3</v>
      </c>
      <c r="E257" s="321">
        <v>-1.8955519930440423E-2</v>
      </c>
      <c r="F257" s="324">
        <v>16935</v>
      </c>
      <c r="G257" s="241">
        <v>11</v>
      </c>
      <c r="H257" s="241">
        <v>-7430</v>
      </c>
    </row>
    <row r="258" spans="1:8">
      <c r="A258" s="54" t="s">
        <v>54</v>
      </c>
      <c r="B258" s="239" t="s">
        <v>713</v>
      </c>
      <c r="C258" s="55">
        <v>1780367</v>
      </c>
      <c r="D258" s="321">
        <v>-1.3794066147482686E-2</v>
      </c>
      <c r="E258" s="321">
        <v>-1.7836386515356351E-2</v>
      </c>
      <c r="F258" s="324">
        <v>-24902</v>
      </c>
      <c r="G258" s="241">
        <v>12</v>
      </c>
      <c r="H258" s="241">
        <v>-32332</v>
      </c>
    </row>
    <row r="259" spans="1:8">
      <c r="A259" s="54" t="s">
        <v>499</v>
      </c>
      <c r="B259" s="239" t="s">
        <v>705</v>
      </c>
      <c r="C259" s="55">
        <v>1787122</v>
      </c>
      <c r="D259" s="321">
        <v>3.7941615408507712E-3</v>
      </c>
      <c r="E259" s="321">
        <v>-1.9300408880459918E-2</v>
      </c>
      <c r="F259" s="324">
        <v>6755</v>
      </c>
      <c r="G259" s="241">
        <v>1</v>
      </c>
      <c r="H259" s="241">
        <v>6755</v>
      </c>
    </row>
    <row r="260" spans="1:8">
      <c r="A260" s="54" t="s">
        <v>54</v>
      </c>
      <c r="B260" s="239" t="s">
        <v>706</v>
      </c>
      <c r="C260" s="55">
        <v>1800733</v>
      </c>
      <c r="D260" s="321">
        <v>7.6161560318770416E-3</v>
      </c>
      <c r="E260" s="321">
        <v>-2.0257719674901531E-2</v>
      </c>
      <c r="F260" s="324">
        <v>13611</v>
      </c>
      <c r="G260" s="241">
        <v>2</v>
      </c>
      <c r="H260" s="241">
        <v>20366</v>
      </c>
    </row>
    <row r="261" spans="1:8">
      <c r="A261" s="54" t="s">
        <v>54</v>
      </c>
      <c r="B261" s="239" t="s">
        <v>645</v>
      </c>
      <c r="C261" s="55">
        <v>1803619</v>
      </c>
      <c r="D261" s="321">
        <v>1.6026806861428877E-3</v>
      </c>
      <c r="E261" s="321">
        <v>-1.5459567453082523E-2</v>
      </c>
      <c r="F261" s="324">
        <v>2886</v>
      </c>
      <c r="G261" s="241">
        <v>3</v>
      </c>
      <c r="H261" s="241">
        <v>23252</v>
      </c>
    </row>
    <row r="262" spans="1:8">
      <c r="A262" s="54" t="s">
        <v>54</v>
      </c>
      <c r="B262" s="239" t="s">
        <v>700</v>
      </c>
      <c r="C262" s="55">
        <v>1810884</v>
      </c>
      <c r="D262" s="321">
        <v>4.0280125680645096E-3</v>
      </c>
      <c r="E262" s="321">
        <v>9.5267296430194826E-3</v>
      </c>
      <c r="F262" s="324">
        <v>7265</v>
      </c>
      <c r="G262" s="241">
        <v>4</v>
      </c>
      <c r="H262" s="241">
        <v>30517</v>
      </c>
    </row>
    <row r="263" spans="1:8">
      <c r="A263" s="54" t="s">
        <v>54</v>
      </c>
      <c r="B263" s="239" t="s">
        <v>704</v>
      </c>
      <c r="C263" s="55">
        <v>1815607</v>
      </c>
      <c r="D263" s="321">
        <v>2.608118465898368E-3</v>
      </c>
      <c r="E263" s="321">
        <v>2.5578933573741303E-2</v>
      </c>
      <c r="F263" s="324">
        <v>4723</v>
      </c>
      <c r="G263" s="241">
        <v>5</v>
      </c>
      <c r="H263" s="241">
        <v>35240</v>
      </c>
    </row>
    <row r="264" spans="1:8">
      <c r="A264" s="54" t="s">
        <v>54</v>
      </c>
      <c r="B264" s="239" t="s">
        <v>707</v>
      </c>
      <c r="C264" s="55">
        <v>1820785</v>
      </c>
      <c r="D264" s="321">
        <v>2.8519387730934209E-3</v>
      </c>
      <c r="E264" s="321">
        <v>3.703229076784198E-2</v>
      </c>
      <c r="F264" s="324">
        <v>5178</v>
      </c>
      <c r="G264" s="241">
        <v>6</v>
      </c>
      <c r="H264" s="241">
        <v>40418</v>
      </c>
    </row>
    <row r="265" spans="1:8">
      <c r="A265" s="54" t="s">
        <v>54</v>
      </c>
      <c r="B265" s="239" t="s">
        <v>708</v>
      </c>
      <c r="C265" s="55">
        <v>1826575</v>
      </c>
      <c r="D265" s="321">
        <v>3.1799471107241128E-3</v>
      </c>
      <c r="E265" s="321">
        <v>4.8168434583260478E-2</v>
      </c>
      <c r="F265" s="324">
        <v>5790</v>
      </c>
      <c r="G265" s="241">
        <v>7</v>
      </c>
      <c r="H265" s="241">
        <v>46208</v>
      </c>
    </row>
    <row r="266" spans="1:8">
      <c r="A266" s="54" t="s">
        <v>54</v>
      </c>
      <c r="B266" s="239" t="s">
        <v>709</v>
      </c>
      <c r="C266" s="55">
        <v>1837975</v>
      </c>
      <c r="D266" s="321">
        <v>6.2411891107674311E-3</v>
      </c>
      <c r="E266" s="321">
        <v>4.5197145742725597E-2</v>
      </c>
      <c r="F266" s="324">
        <v>11400</v>
      </c>
      <c r="G266" s="241">
        <v>8</v>
      </c>
      <c r="H266" s="241">
        <v>57608</v>
      </c>
    </row>
    <row r="267" spans="1:8">
      <c r="A267" s="54" t="s">
        <v>54</v>
      </c>
      <c r="B267" s="239" t="s">
        <v>710</v>
      </c>
      <c r="C267" s="55">
        <v>1847731</v>
      </c>
      <c r="D267" s="321">
        <v>5.3080156150111524E-3</v>
      </c>
      <c r="E267" s="321">
        <v>4.4115793928893643E-2</v>
      </c>
      <c r="F267" s="324">
        <v>9756</v>
      </c>
      <c r="G267" s="241">
        <v>9</v>
      </c>
      <c r="H267" s="241">
        <v>67364</v>
      </c>
    </row>
    <row r="268" spans="1:8">
      <c r="A268" s="54" t="s">
        <v>54</v>
      </c>
      <c r="B268" s="239" t="s">
        <v>711</v>
      </c>
      <c r="C268" s="55">
        <v>1858235</v>
      </c>
      <c r="D268" s="321">
        <v>5.6848101807027707E-3</v>
      </c>
      <c r="E268" s="321">
        <v>3.9087217488455783E-2</v>
      </c>
      <c r="F268" s="324">
        <v>10504</v>
      </c>
      <c r="G268" s="241">
        <v>10</v>
      </c>
      <c r="H268" s="241">
        <v>77868</v>
      </c>
    </row>
    <row r="269" spans="1:8">
      <c r="A269" s="54" t="s">
        <v>54</v>
      </c>
      <c r="B269" s="239" t="s">
        <v>712</v>
      </c>
      <c r="C269" s="55">
        <v>1873476</v>
      </c>
      <c r="D269" s="321">
        <v>8.2018689778202702E-3</v>
      </c>
      <c r="E269" s="321">
        <v>3.7782180938131571E-2</v>
      </c>
      <c r="F269" s="324">
        <v>15241</v>
      </c>
      <c r="G269" s="241">
        <v>11</v>
      </c>
      <c r="H269" s="241">
        <v>93109</v>
      </c>
    </row>
    <row r="270" spans="1:8">
      <c r="A270" s="54" t="s">
        <v>54</v>
      </c>
      <c r="B270" s="239" t="s">
        <v>713</v>
      </c>
      <c r="C270" s="55">
        <v>1849999</v>
      </c>
      <c r="D270" s="321">
        <v>-1.253125206834782E-2</v>
      </c>
      <c r="E270" s="321">
        <v>3.911103721873066E-2</v>
      </c>
      <c r="F270" s="324">
        <v>-23477</v>
      </c>
      <c r="G270" s="241">
        <v>12</v>
      </c>
      <c r="H270" s="241">
        <v>69632</v>
      </c>
    </row>
    <row r="271" spans="1:8">
      <c r="A271" s="54" t="s">
        <v>907</v>
      </c>
      <c r="B271" s="239" t="s">
        <v>705</v>
      </c>
      <c r="C271" s="55">
        <v>1861159</v>
      </c>
      <c r="D271" s="321">
        <v>6.0324356932084378E-3</v>
      </c>
      <c r="E271" s="321">
        <v>4.1428061430613061E-2</v>
      </c>
      <c r="F271" s="324">
        <v>11160</v>
      </c>
      <c r="G271" s="241">
        <v>1</v>
      </c>
      <c r="H271" s="241">
        <v>11160</v>
      </c>
    </row>
    <row r="272" spans="1:8">
      <c r="A272" s="239" t="s">
        <v>54</v>
      </c>
      <c r="B272" s="239" t="s">
        <v>706</v>
      </c>
      <c r="C272" s="55">
        <v>1874622</v>
      </c>
      <c r="D272" s="321">
        <v>7.2336646143613681E-3</v>
      </c>
      <c r="E272" s="321">
        <v>4.1032735002912712E-2</v>
      </c>
      <c r="F272" s="324">
        <v>13463</v>
      </c>
      <c r="G272" s="241">
        <v>2</v>
      </c>
      <c r="H272" s="241">
        <v>24623</v>
      </c>
    </row>
    <row r="273" spans="1:8">
      <c r="A273" s="239" t="s">
        <v>54</v>
      </c>
      <c r="B273" s="239" t="s">
        <v>645</v>
      </c>
      <c r="C273" s="55">
        <v>1886776</v>
      </c>
      <c r="D273" s="321">
        <v>6.483440394916995E-3</v>
      </c>
      <c r="E273" s="321">
        <v>4.6105635391953559E-2</v>
      </c>
      <c r="F273" s="324">
        <v>12154</v>
      </c>
      <c r="G273" s="239">
        <v>3</v>
      </c>
      <c r="H273" s="241">
        <v>36777</v>
      </c>
    </row>
    <row r="274" spans="1:8">
      <c r="A274" s="239" t="s">
        <v>54</v>
      </c>
      <c r="B274" s="239" t="s">
        <v>700</v>
      </c>
      <c r="C274" s="55">
        <v>1884715</v>
      </c>
      <c r="D274" s="321">
        <v>-1.092339525200714E-3</v>
      </c>
      <c r="E274" s="321">
        <v>4.0770695417265745E-2</v>
      </c>
      <c r="F274" s="324">
        <v>-2061</v>
      </c>
      <c r="G274" s="239">
        <v>4</v>
      </c>
      <c r="H274" s="241">
        <v>34716</v>
      </c>
    </row>
  </sheetData>
  <mergeCells count="1">
    <mergeCell ref="H1:I1"/>
  </mergeCells>
  <hyperlinks>
    <hyperlink ref="H1:I1" location="Index!A1" display="Regresar al Índice" xr:uid="{DCB5D9DF-7E34-4409-AA8E-F3297B62CA24}"/>
  </hyperlinks>
  <pageMargins left="0.7" right="0.7" top="0.75" bottom="0.75" header="0.3" footer="0.3"/>
  <pageSetup paperSize="9" orientation="portrait" horizontalDpi="300" verticalDpi="30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7"/>
  <dimension ref="A1:I41"/>
  <sheetViews>
    <sheetView topLeftCell="B1" workbookViewId="0"/>
  </sheetViews>
  <sheetFormatPr baseColWidth="10" defaultColWidth="9.140625" defaultRowHeight="15"/>
  <cols>
    <col min="1" max="1" width="60.7109375" style="239" customWidth="1"/>
    <col min="2" max="2" width="23.7109375" style="239" customWidth="1"/>
    <col min="3" max="3" width="20.7109375" style="239" customWidth="1"/>
    <col min="4" max="4" width="7.5703125" style="239" bestFit="1" customWidth="1"/>
    <col min="5" max="5" width="4.7109375" style="239" customWidth="1"/>
    <col min="6" max="8" width="3.7109375" style="239" customWidth="1"/>
    <col min="9" max="10" width="9.140625" style="239" customWidth="1"/>
    <col min="11" max="16384" width="9.140625" style="239"/>
  </cols>
  <sheetData>
    <row r="1" spans="1:9">
      <c r="A1" s="43" t="s">
        <v>2152</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2</v>
      </c>
      <c r="B6" s="239" t="s">
        <v>1955</v>
      </c>
      <c r="C6" s="239" t="s">
        <v>1956</v>
      </c>
      <c r="D6" s="239" t="s">
        <v>630</v>
      </c>
    </row>
    <row r="7" spans="1:9">
      <c r="A7" s="239" t="s">
        <v>20</v>
      </c>
      <c r="B7" s="241">
        <v>1742010</v>
      </c>
      <c r="C7" s="241">
        <v>1735354</v>
      </c>
      <c r="D7" s="57">
        <v>-6656</v>
      </c>
    </row>
    <row r="8" spans="1:9">
      <c r="A8" s="239" t="s">
        <v>26</v>
      </c>
      <c r="B8" s="241">
        <v>599919</v>
      </c>
      <c r="C8" s="241">
        <v>593724</v>
      </c>
      <c r="D8" s="57">
        <v>-6195</v>
      </c>
      <c r="E8" s="239">
        <f>_xlfn.RANK.EQ(D8,$D$8:$D$39,0)</f>
        <v>31</v>
      </c>
    </row>
    <row r="9" spans="1:9">
      <c r="A9" s="239" t="s">
        <v>29</v>
      </c>
      <c r="B9" s="241">
        <v>714063</v>
      </c>
      <c r="C9" s="241">
        <v>711335</v>
      </c>
      <c r="D9" s="57">
        <v>-2728</v>
      </c>
      <c r="E9" s="239">
        <f t="shared" ref="E9:E39" si="0">_xlfn.RANK.EQ(D9,$D$8:$D$39,0)</f>
        <v>30</v>
      </c>
    </row>
    <row r="10" spans="1:9">
      <c r="A10" s="239" t="s">
        <v>17</v>
      </c>
      <c r="B10" s="241">
        <v>468910</v>
      </c>
      <c r="C10" s="241">
        <v>466191</v>
      </c>
      <c r="D10" s="57">
        <v>-2719</v>
      </c>
      <c r="E10" s="239">
        <f t="shared" si="0"/>
        <v>29</v>
      </c>
    </row>
    <row r="11" spans="1:9">
      <c r="A11" s="239" t="s">
        <v>0</v>
      </c>
      <c r="B11" s="241">
        <v>1886776</v>
      </c>
      <c r="C11" s="241">
        <v>1884715</v>
      </c>
      <c r="D11" s="57">
        <v>-2061</v>
      </c>
      <c r="E11" s="239">
        <f t="shared" si="0"/>
        <v>28</v>
      </c>
    </row>
    <row r="12" spans="1:9">
      <c r="A12" s="239" t="s">
        <v>4</v>
      </c>
      <c r="B12" s="241">
        <v>1036470</v>
      </c>
      <c r="C12" s="241">
        <v>1035016</v>
      </c>
      <c r="D12" s="57">
        <v>-1454</v>
      </c>
      <c r="E12" s="239">
        <f t="shared" si="0"/>
        <v>27</v>
      </c>
    </row>
    <row r="13" spans="1:9">
      <c r="A13" s="239" t="s">
        <v>27</v>
      </c>
      <c r="B13" s="241">
        <v>623828</v>
      </c>
      <c r="C13" s="241">
        <v>622731</v>
      </c>
      <c r="D13" s="57">
        <v>-1097</v>
      </c>
      <c r="E13" s="239">
        <f t="shared" si="0"/>
        <v>26</v>
      </c>
    </row>
    <row r="14" spans="1:9">
      <c r="A14" s="239" t="s">
        <v>8</v>
      </c>
      <c r="B14" s="241">
        <v>960620</v>
      </c>
      <c r="C14" s="241">
        <v>959575</v>
      </c>
      <c r="D14" s="57">
        <v>-1045</v>
      </c>
      <c r="E14" s="239">
        <f t="shared" si="0"/>
        <v>25</v>
      </c>
    </row>
    <row r="15" spans="1:9">
      <c r="A15" s="239" t="s">
        <v>14</v>
      </c>
      <c r="B15" s="241">
        <v>1036387</v>
      </c>
      <c r="C15" s="241">
        <v>1035474</v>
      </c>
      <c r="D15" s="57">
        <v>-913</v>
      </c>
      <c r="E15" s="239">
        <f t="shared" si="0"/>
        <v>24</v>
      </c>
    </row>
    <row r="16" spans="1:9">
      <c r="A16" s="239" t="s">
        <v>33</v>
      </c>
      <c r="B16" s="241">
        <v>196703</v>
      </c>
      <c r="C16" s="241">
        <v>196069</v>
      </c>
      <c r="D16" s="57">
        <v>-634</v>
      </c>
      <c r="E16" s="239">
        <f t="shared" si="0"/>
        <v>23</v>
      </c>
    </row>
    <row r="17" spans="1:5">
      <c r="A17" s="239" t="s">
        <v>12</v>
      </c>
      <c r="B17" s="241">
        <v>259036</v>
      </c>
      <c r="C17" s="241">
        <v>258662</v>
      </c>
      <c r="D17" s="57">
        <v>-374</v>
      </c>
      <c r="E17" s="239">
        <f t="shared" si="0"/>
        <v>22</v>
      </c>
    </row>
    <row r="18" spans="1:5">
      <c r="A18" s="239" t="s">
        <v>31</v>
      </c>
      <c r="B18" s="241">
        <v>735745</v>
      </c>
      <c r="C18" s="241">
        <v>735652</v>
      </c>
      <c r="D18" s="57">
        <v>-93</v>
      </c>
      <c r="E18" s="239">
        <f t="shared" si="0"/>
        <v>21</v>
      </c>
    </row>
    <row r="19" spans="1:5">
      <c r="A19" s="239" t="s">
        <v>11</v>
      </c>
      <c r="B19" s="241">
        <v>142922</v>
      </c>
      <c r="C19" s="241">
        <v>142884</v>
      </c>
      <c r="D19" s="57">
        <v>-38</v>
      </c>
      <c r="E19" s="239">
        <f t="shared" si="0"/>
        <v>20</v>
      </c>
    </row>
    <row r="20" spans="1:5">
      <c r="A20" s="239" t="s">
        <v>6</v>
      </c>
      <c r="B20" s="241">
        <v>133197</v>
      </c>
      <c r="C20" s="241">
        <v>133270</v>
      </c>
      <c r="D20" s="57">
        <v>73</v>
      </c>
      <c r="E20" s="239">
        <f t="shared" si="0"/>
        <v>19</v>
      </c>
    </row>
    <row r="21" spans="1:5">
      <c r="A21" s="239" t="s">
        <v>21</v>
      </c>
      <c r="B21" s="241">
        <v>212666</v>
      </c>
      <c r="C21" s="241">
        <v>212798</v>
      </c>
      <c r="D21" s="57">
        <v>132</v>
      </c>
      <c r="E21" s="239">
        <f t="shared" si="0"/>
        <v>18</v>
      </c>
    </row>
    <row r="22" spans="1:5">
      <c r="A22" s="239" t="s">
        <v>15</v>
      </c>
      <c r="B22" s="241">
        <v>150643</v>
      </c>
      <c r="C22" s="241">
        <v>150848</v>
      </c>
      <c r="D22" s="57">
        <v>205</v>
      </c>
      <c r="E22" s="239">
        <f t="shared" si="0"/>
        <v>17</v>
      </c>
    </row>
    <row r="23" spans="1:5">
      <c r="A23" s="239" t="s">
        <v>28</v>
      </c>
      <c r="B23" s="241">
        <v>219759</v>
      </c>
      <c r="C23" s="241">
        <v>220036</v>
      </c>
      <c r="D23" s="57">
        <v>277</v>
      </c>
      <c r="E23" s="239">
        <f t="shared" si="0"/>
        <v>16</v>
      </c>
    </row>
    <row r="24" spans="1:5">
      <c r="A24" s="239" t="s">
        <v>10</v>
      </c>
      <c r="B24" s="241">
        <v>814164</v>
      </c>
      <c r="C24" s="241">
        <v>814500</v>
      </c>
      <c r="D24" s="57">
        <v>336</v>
      </c>
      <c r="E24" s="239">
        <f t="shared" si="0"/>
        <v>15</v>
      </c>
    </row>
    <row r="25" spans="1:5">
      <c r="A25" s="239" t="s">
        <v>3</v>
      </c>
      <c r="B25" s="241">
        <v>341250</v>
      </c>
      <c r="C25" s="241">
        <v>341747</v>
      </c>
      <c r="D25" s="57">
        <v>497</v>
      </c>
      <c r="E25" s="239">
        <f t="shared" si="0"/>
        <v>14</v>
      </c>
    </row>
    <row r="26" spans="1:5">
      <c r="A26" s="239" t="s">
        <v>18</v>
      </c>
      <c r="B26" s="241">
        <v>214140</v>
      </c>
      <c r="C26" s="241">
        <v>214838</v>
      </c>
      <c r="D26" s="57">
        <v>698</v>
      </c>
      <c r="E26" s="239">
        <f t="shared" si="0"/>
        <v>13</v>
      </c>
    </row>
    <row r="27" spans="1:5">
      <c r="A27" s="239" t="s">
        <v>25</v>
      </c>
      <c r="B27" s="241">
        <v>458029</v>
      </c>
      <c r="C27" s="241">
        <v>458772</v>
      </c>
      <c r="D27" s="57">
        <v>743</v>
      </c>
      <c r="E27" s="239">
        <f t="shared" si="0"/>
        <v>12</v>
      </c>
    </row>
    <row r="28" spans="1:5">
      <c r="A28" s="239" t="s">
        <v>30</v>
      </c>
      <c r="B28" s="241">
        <v>105153</v>
      </c>
      <c r="C28" s="241">
        <v>105946</v>
      </c>
      <c r="D28" s="57">
        <v>793</v>
      </c>
      <c r="E28" s="239">
        <f t="shared" si="0"/>
        <v>11</v>
      </c>
    </row>
    <row r="29" spans="1:5">
      <c r="A29" s="239" t="s">
        <v>23</v>
      </c>
      <c r="B29" s="241">
        <v>645716</v>
      </c>
      <c r="C29" s="241">
        <v>646893</v>
      </c>
      <c r="D29" s="57">
        <v>1177</v>
      </c>
      <c r="E29" s="239">
        <f t="shared" si="0"/>
        <v>10</v>
      </c>
    </row>
    <row r="30" spans="1:5">
      <c r="A30" s="239" t="s">
        <v>19</v>
      </c>
      <c r="B30" s="241">
        <v>167333</v>
      </c>
      <c r="C30" s="241">
        <v>168519</v>
      </c>
      <c r="D30" s="57">
        <v>1186</v>
      </c>
      <c r="E30" s="239">
        <f t="shared" si="0"/>
        <v>9</v>
      </c>
    </row>
    <row r="31" spans="1:5">
      <c r="A31" s="239" t="s">
        <v>32</v>
      </c>
      <c r="B31" s="241">
        <v>400048</v>
      </c>
      <c r="C31" s="241">
        <v>401534</v>
      </c>
      <c r="D31" s="57">
        <v>1486</v>
      </c>
      <c r="E31" s="239">
        <f t="shared" si="0"/>
        <v>8</v>
      </c>
    </row>
    <row r="32" spans="1:5">
      <c r="A32" s="239" t="s">
        <v>7</v>
      </c>
      <c r="B32" s="241">
        <v>236234</v>
      </c>
      <c r="C32" s="241">
        <v>237801</v>
      </c>
      <c r="D32" s="57">
        <v>1567</v>
      </c>
      <c r="E32" s="239">
        <f t="shared" si="0"/>
        <v>7</v>
      </c>
    </row>
    <row r="33" spans="1:5">
      <c r="A33" s="239" t="s">
        <v>16</v>
      </c>
      <c r="B33" s="241">
        <v>248308</v>
      </c>
      <c r="C33" s="241">
        <v>249917</v>
      </c>
      <c r="D33" s="57">
        <v>1609</v>
      </c>
      <c r="E33" s="239">
        <f t="shared" si="0"/>
        <v>6</v>
      </c>
    </row>
    <row r="34" spans="1:5">
      <c r="A34" s="239" t="s">
        <v>22</v>
      </c>
      <c r="B34" s="241">
        <v>613712</v>
      </c>
      <c r="C34" s="241">
        <v>616226</v>
      </c>
      <c r="D34" s="57">
        <v>2514</v>
      </c>
      <c r="E34" s="239">
        <f t="shared" si="0"/>
        <v>5</v>
      </c>
    </row>
    <row r="35" spans="1:5">
      <c r="A35" s="239" t="s">
        <v>9</v>
      </c>
      <c r="B35" s="241">
        <v>3323522</v>
      </c>
      <c r="C35" s="241">
        <v>3326256</v>
      </c>
      <c r="D35" s="57">
        <v>2734</v>
      </c>
      <c r="E35" s="239">
        <f t="shared" si="0"/>
        <v>4</v>
      </c>
    </row>
    <row r="36" spans="1:5">
      <c r="A36" s="239" t="s">
        <v>5</v>
      </c>
      <c r="B36" s="241">
        <v>198190</v>
      </c>
      <c r="C36" s="241">
        <v>201108</v>
      </c>
      <c r="D36" s="57">
        <v>2918</v>
      </c>
      <c r="E36" s="239">
        <f t="shared" si="0"/>
        <v>3</v>
      </c>
    </row>
    <row r="37" spans="1:5">
      <c r="A37" s="239" t="s">
        <v>13</v>
      </c>
      <c r="B37" s="241">
        <v>1674576</v>
      </c>
      <c r="C37" s="241">
        <v>1679022</v>
      </c>
      <c r="D37" s="57">
        <v>4446</v>
      </c>
      <c r="E37" s="239">
        <f t="shared" si="0"/>
        <v>2</v>
      </c>
    </row>
    <row r="38" spans="1:5">
      <c r="A38" s="239" t="s">
        <v>24</v>
      </c>
      <c r="B38" s="241">
        <v>445823</v>
      </c>
      <c r="C38" s="241">
        <v>453929</v>
      </c>
      <c r="D38" s="57">
        <v>8106</v>
      </c>
      <c r="E38" s="239">
        <f t="shared" si="0"/>
        <v>1</v>
      </c>
    </row>
    <row r="39" spans="1:5">
      <c r="B39" s="241"/>
      <c r="C39" s="241"/>
      <c r="D39" s="57"/>
      <c r="E39" s="239" t="e">
        <f t="shared" si="0"/>
        <v>#N/A</v>
      </c>
    </row>
    <row r="40" spans="1:5">
      <c r="A40" s="239" t="s">
        <v>1</v>
      </c>
      <c r="B40" s="241">
        <v>21005852</v>
      </c>
      <c r="C40" s="241">
        <v>21011342</v>
      </c>
      <c r="D40" s="57">
        <v>5490</v>
      </c>
    </row>
    <row r="41" spans="1:5">
      <c r="A41" s="239" t="s">
        <v>24</v>
      </c>
      <c r="B41" s="241">
        <v>445823</v>
      </c>
      <c r="C41" s="241">
        <v>453929</v>
      </c>
      <c r="D41" s="57">
        <v>8106</v>
      </c>
    </row>
  </sheetData>
  <autoFilter ref="A6:D6" xr:uid="{00000000-0009-0000-0000-000069000000}">
    <sortState ref="A7:D39">
      <sortCondition ref="D6"/>
    </sortState>
  </autoFilter>
  <mergeCells count="1">
    <mergeCell ref="H1:I1"/>
  </mergeCells>
  <hyperlinks>
    <hyperlink ref="H1:I1" location="Index!A1" display="Regresar al Índice" xr:uid="{54FFBA63-71AC-4AB2-AB81-C677FBEBDDDD}"/>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8"/>
  <dimension ref="A1:I39"/>
  <sheetViews>
    <sheetView topLeftCell="B1" zoomScale="96" zoomScaleNormal="96" workbookViewId="0"/>
  </sheetViews>
  <sheetFormatPr baseColWidth="10" defaultColWidth="9.140625" defaultRowHeight="15"/>
  <cols>
    <col min="1" max="1" width="60.7109375" style="239" customWidth="1"/>
    <col min="2" max="2" width="23.7109375" style="239" customWidth="1"/>
    <col min="3" max="3" width="20.7109375" style="239" customWidth="1"/>
    <col min="4" max="4" width="11.7109375" style="239" customWidth="1"/>
    <col min="5" max="5" width="4.7109375" style="239" customWidth="1"/>
    <col min="6" max="8" width="3.7109375" style="239" customWidth="1"/>
    <col min="9" max="10" width="9.140625" style="239" customWidth="1"/>
    <col min="11" max="25" width="9" style="239" customWidth="1"/>
    <col min="26" max="16384" width="9.140625" style="239"/>
  </cols>
  <sheetData>
    <row r="1" spans="1:9">
      <c r="A1" s="43" t="s">
        <v>2153</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2</v>
      </c>
      <c r="B6" s="239" t="s">
        <v>1955</v>
      </c>
      <c r="C6" s="239" t="s">
        <v>1956</v>
      </c>
      <c r="D6" s="239" t="s">
        <v>631</v>
      </c>
    </row>
    <row r="7" spans="1:9">
      <c r="A7" s="239" t="s">
        <v>26</v>
      </c>
      <c r="B7" s="241">
        <v>599919</v>
      </c>
      <c r="C7" s="241">
        <v>593724</v>
      </c>
      <c r="D7" s="58">
        <v>-1.0326394063198574E-2</v>
      </c>
      <c r="E7" s="239">
        <f>_xlfn.RANK.EQ(D7,$D$7:$D$39,0)</f>
        <v>33</v>
      </c>
    </row>
    <row r="8" spans="1:9">
      <c r="A8" s="239" t="s">
        <v>17</v>
      </c>
      <c r="B8" s="241">
        <v>468910</v>
      </c>
      <c r="C8" s="241">
        <v>466191</v>
      </c>
      <c r="D8" s="58">
        <v>-5.7985540935360236E-3</v>
      </c>
      <c r="E8" s="239">
        <f t="shared" ref="E8:E39" si="0">_xlfn.RANK.EQ(D8,$D$7:$D$39,0)</f>
        <v>32</v>
      </c>
    </row>
    <row r="9" spans="1:9">
      <c r="A9" s="239" t="s">
        <v>20</v>
      </c>
      <c r="B9" s="241">
        <v>1742010</v>
      </c>
      <c r="C9" s="241">
        <v>1735354</v>
      </c>
      <c r="D9" s="58">
        <v>-3.8208735885557621E-3</v>
      </c>
      <c r="E9" s="239">
        <f t="shared" si="0"/>
        <v>31</v>
      </c>
    </row>
    <row r="10" spans="1:9">
      <c r="A10" s="239" t="s">
        <v>29</v>
      </c>
      <c r="B10" s="241">
        <v>714063</v>
      </c>
      <c r="C10" s="241">
        <v>711335</v>
      </c>
      <c r="D10" s="58">
        <v>-3.8203911979755034E-3</v>
      </c>
      <c r="E10" s="239">
        <f t="shared" si="0"/>
        <v>30</v>
      </c>
    </row>
    <row r="11" spans="1:9">
      <c r="A11" s="239" t="s">
        <v>33</v>
      </c>
      <c r="B11" s="241">
        <v>196703</v>
      </c>
      <c r="C11" s="241">
        <v>196069</v>
      </c>
      <c r="D11" s="58">
        <v>-3.223133353329688E-3</v>
      </c>
      <c r="E11" s="239">
        <f t="shared" si="0"/>
        <v>29</v>
      </c>
    </row>
    <row r="12" spans="1:9">
      <c r="A12" s="239" t="s">
        <v>27</v>
      </c>
      <c r="B12" s="241">
        <v>623828</v>
      </c>
      <c r="C12" s="241">
        <v>622731</v>
      </c>
      <c r="D12" s="58">
        <v>-1.7584975345767972E-3</v>
      </c>
      <c r="E12" s="239">
        <f t="shared" si="0"/>
        <v>28</v>
      </c>
    </row>
    <row r="13" spans="1:9">
      <c r="A13" s="239" t="s">
        <v>12</v>
      </c>
      <c r="B13" s="241">
        <v>259036</v>
      </c>
      <c r="C13" s="241">
        <v>258662</v>
      </c>
      <c r="D13" s="58">
        <v>-1.4438147593385242E-3</v>
      </c>
      <c r="E13" s="239">
        <f t="shared" si="0"/>
        <v>27</v>
      </c>
    </row>
    <row r="14" spans="1:9">
      <c r="A14" s="239" t="s">
        <v>4</v>
      </c>
      <c r="B14" s="241">
        <v>1036470</v>
      </c>
      <c r="C14" s="241">
        <v>1035016</v>
      </c>
      <c r="D14" s="58">
        <v>-1.4028384806120675E-3</v>
      </c>
      <c r="E14" s="239">
        <f t="shared" si="0"/>
        <v>26</v>
      </c>
    </row>
    <row r="15" spans="1:9">
      <c r="A15" s="239" t="s">
        <v>0</v>
      </c>
      <c r="B15" s="241">
        <v>1886776</v>
      </c>
      <c r="C15" s="241">
        <v>1884715</v>
      </c>
      <c r="D15" s="58">
        <v>-1.092339525200714E-3</v>
      </c>
      <c r="E15" s="239">
        <f t="shared" si="0"/>
        <v>25</v>
      </c>
    </row>
    <row r="16" spans="1:9">
      <c r="A16" s="239" t="s">
        <v>8</v>
      </c>
      <c r="B16" s="241">
        <v>960620</v>
      </c>
      <c r="C16" s="241">
        <v>959575</v>
      </c>
      <c r="D16" s="58">
        <v>-1.0878391039120805E-3</v>
      </c>
      <c r="E16" s="239">
        <f t="shared" si="0"/>
        <v>24</v>
      </c>
    </row>
    <row r="17" spans="1:5">
      <c r="A17" s="239" t="s">
        <v>14</v>
      </c>
      <c r="B17" s="241">
        <v>1036387</v>
      </c>
      <c r="C17" s="241">
        <v>1035474</v>
      </c>
      <c r="D17" s="58">
        <v>-8.8094505237912291E-4</v>
      </c>
      <c r="E17" s="239">
        <f t="shared" si="0"/>
        <v>23</v>
      </c>
    </row>
    <row r="18" spans="1:5">
      <c r="A18" s="239" t="s">
        <v>11</v>
      </c>
      <c r="B18" s="241">
        <v>142922</v>
      </c>
      <c r="C18" s="241">
        <v>142884</v>
      </c>
      <c r="D18" s="58">
        <v>-2.65879290802018E-4</v>
      </c>
      <c r="E18" s="239">
        <f t="shared" si="0"/>
        <v>22</v>
      </c>
    </row>
    <row r="19" spans="1:5">
      <c r="A19" s="239" t="s">
        <v>31</v>
      </c>
      <c r="B19" s="241">
        <v>735745</v>
      </c>
      <c r="C19" s="241">
        <v>735652</v>
      </c>
      <c r="D19" s="58">
        <v>-1.264024899931826E-4</v>
      </c>
      <c r="E19" s="239">
        <f t="shared" si="0"/>
        <v>21</v>
      </c>
    </row>
    <row r="20" spans="1:5">
      <c r="A20" s="239" t="s">
        <v>1</v>
      </c>
      <c r="B20" s="241">
        <v>21005852</v>
      </c>
      <c r="C20" s="241">
        <v>21011342</v>
      </c>
      <c r="D20" s="58">
        <v>2.6135574029551023E-4</v>
      </c>
      <c r="E20" s="239">
        <f t="shared" si="0"/>
        <v>20</v>
      </c>
    </row>
    <row r="21" spans="1:5">
      <c r="A21" s="239" t="s">
        <v>10</v>
      </c>
      <c r="B21" s="241">
        <v>814164</v>
      </c>
      <c r="C21" s="241">
        <v>814500</v>
      </c>
      <c r="D21" s="58">
        <v>4.1269326573023513E-4</v>
      </c>
      <c r="E21" s="239">
        <f t="shared" si="0"/>
        <v>19</v>
      </c>
    </row>
    <row r="22" spans="1:5">
      <c r="A22" s="239" t="s">
        <v>6</v>
      </c>
      <c r="B22" s="241">
        <v>133197</v>
      </c>
      <c r="C22" s="241">
        <v>133270</v>
      </c>
      <c r="D22" s="58">
        <v>5.4806039175048227E-4</v>
      </c>
      <c r="E22" s="239">
        <f t="shared" si="0"/>
        <v>18</v>
      </c>
    </row>
    <row r="23" spans="1:5">
      <c r="A23" s="239" t="s">
        <v>21</v>
      </c>
      <c r="B23" s="241">
        <v>212666</v>
      </c>
      <c r="C23" s="241">
        <v>212798</v>
      </c>
      <c r="D23" s="58">
        <v>6.2069160091415831E-4</v>
      </c>
      <c r="E23" s="239">
        <f t="shared" si="0"/>
        <v>17</v>
      </c>
    </row>
    <row r="24" spans="1:5">
      <c r="A24" s="239" t="s">
        <v>9</v>
      </c>
      <c r="B24" s="241">
        <v>3323522</v>
      </c>
      <c r="C24" s="241">
        <v>3326256</v>
      </c>
      <c r="D24" s="58">
        <v>8.2262130354493479E-4</v>
      </c>
      <c r="E24" s="239">
        <f t="shared" si="0"/>
        <v>16</v>
      </c>
    </row>
    <row r="25" spans="1:5">
      <c r="A25" s="239" t="s">
        <v>28</v>
      </c>
      <c r="B25" s="241">
        <v>219759</v>
      </c>
      <c r="C25" s="241">
        <v>220036</v>
      </c>
      <c r="D25" s="58">
        <v>1.2604716985424869E-3</v>
      </c>
      <c r="E25" s="239">
        <f t="shared" si="0"/>
        <v>15</v>
      </c>
    </row>
    <row r="26" spans="1:5">
      <c r="A26" s="239" t="s">
        <v>15</v>
      </c>
      <c r="B26" s="241">
        <v>150643</v>
      </c>
      <c r="C26" s="241">
        <v>150848</v>
      </c>
      <c r="D26" s="58">
        <v>1.3608332282282198E-3</v>
      </c>
      <c r="E26" s="239">
        <f t="shared" si="0"/>
        <v>14</v>
      </c>
    </row>
    <row r="27" spans="1:5">
      <c r="A27" s="239" t="s">
        <v>3</v>
      </c>
      <c r="B27" s="241">
        <v>341250</v>
      </c>
      <c r="C27" s="241">
        <v>341747</v>
      </c>
      <c r="D27" s="58">
        <v>1.456410256410301E-3</v>
      </c>
      <c r="E27" s="239">
        <f t="shared" si="0"/>
        <v>13</v>
      </c>
    </row>
    <row r="28" spans="1:5">
      <c r="A28" s="239" t="s">
        <v>25</v>
      </c>
      <c r="B28" s="241">
        <v>458029</v>
      </c>
      <c r="C28" s="241">
        <v>458772</v>
      </c>
      <c r="D28" s="58">
        <v>1.6221680286618856E-3</v>
      </c>
      <c r="E28" s="239">
        <f t="shared" si="0"/>
        <v>12</v>
      </c>
    </row>
    <row r="29" spans="1:5">
      <c r="A29" s="239" t="s">
        <v>23</v>
      </c>
      <c r="B29" s="241">
        <v>645716</v>
      </c>
      <c r="C29" s="241">
        <v>646893</v>
      </c>
      <c r="D29" s="58">
        <v>1.8227827713732658E-3</v>
      </c>
      <c r="E29" s="239">
        <f t="shared" si="0"/>
        <v>11</v>
      </c>
    </row>
    <row r="30" spans="1:5">
      <c r="A30" s="239" t="s">
        <v>13</v>
      </c>
      <c r="B30" s="241">
        <v>1674576</v>
      </c>
      <c r="C30" s="241">
        <v>1679022</v>
      </c>
      <c r="D30" s="58">
        <v>2.6550004299594754E-3</v>
      </c>
      <c r="E30" s="239">
        <f t="shared" si="0"/>
        <v>10</v>
      </c>
    </row>
    <row r="31" spans="1:5">
      <c r="A31" s="239" t="s">
        <v>18</v>
      </c>
      <c r="B31" s="241">
        <v>214140</v>
      </c>
      <c r="C31" s="241">
        <v>214838</v>
      </c>
      <c r="D31" s="58">
        <v>3.2595498272158796E-3</v>
      </c>
      <c r="E31" s="239">
        <f t="shared" si="0"/>
        <v>9</v>
      </c>
    </row>
    <row r="32" spans="1:5">
      <c r="A32" s="239" t="s">
        <v>32</v>
      </c>
      <c r="B32" s="241">
        <v>400048</v>
      </c>
      <c r="C32" s="241">
        <v>401534</v>
      </c>
      <c r="D32" s="58">
        <v>3.7145542534895437E-3</v>
      </c>
      <c r="E32" s="239">
        <f t="shared" si="0"/>
        <v>8</v>
      </c>
    </row>
    <row r="33" spans="1:5">
      <c r="A33" s="239" t="s">
        <v>22</v>
      </c>
      <c r="B33" s="241">
        <v>613712</v>
      </c>
      <c r="C33" s="241">
        <v>616226</v>
      </c>
      <c r="D33" s="58">
        <v>4.0963839716348094E-3</v>
      </c>
      <c r="E33" s="239">
        <f t="shared" si="0"/>
        <v>7</v>
      </c>
    </row>
    <row r="34" spans="1:5">
      <c r="A34" s="239" t="s">
        <v>16</v>
      </c>
      <c r="B34" s="241">
        <v>248308</v>
      </c>
      <c r="C34" s="241">
        <v>249917</v>
      </c>
      <c r="D34" s="58">
        <v>6.4798556631280313E-3</v>
      </c>
      <c r="E34" s="239">
        <f>_xlfn.RANK.EQ(D34,$D$7:$D$39,0)</f>
        <v>6</v>
      </c>
    </row>
    <row r="35" spans="1:5">
      <c r="A35" s="239" t="s">
        <v>7</v>
      </c>
      <c r="B35" s="241">
        <v>236234</v>
      </c>
      <c r="C35" s="241">
        <v>237801</v>
      </c>
      <c r="D35" s="58">
        <v>6.6332534690181078E-3</v>
      </c>
      <c r="E35" s="239">
        <f t="shared" si="0"/>
        <v>5</v>
      </c>
    </row>
    <row r="36" spans="1:5">
      <c r="A36" s="239" t="s">
        <v>19</v>
      </c>
      <c r="B36" s="241">
        <v>167333</v>
      </c>
      <c r="C36" s="241">
        <v>168519</v>
      </c>
      <c r="D36" s="58">
        <v>7.0876635212420158E-3</v>
      </c>
      <c r="E36" s="239">
        <f t="shared" si="0"/>
        <v>4</v>
      </c>
    </row>
    <row r="37" spans="1:5">
      <c r="A37" s="239" t="s">
        <v>30</v>
      </c>
      <c r="B37" s="241">
        <v>105153</v>
      </c>
      <c r="C37" s="241">
        <v>105946</v>
      </c>
      <c r="D37" s="58">
        <v>7.5413920667979362E-3</v>
      </c>
      <c r="E37" s="239">
        <f t="shared" si="0"/>
        <v>3</v>
      </c>
    </row>
    <row r="38" spans="1:5">
      <c r="A38" s="239" t="s">
        <v>5</v>
      </c>
      <c r="B38" s="241">
        <v>198190</v>
      </c>
      <c r="C38" s="241">
        <v>201108</v>
      </c>
      <c r="D38" s="58">
        <v>1.4723245370603877E-2</v>
      </c>
      <c r="E38" s="239">
        <f t="shared" si="0"/>
        <v>2</v>
      </c>
    </row>
    <row r="39" spans="1:5">
      <c r="A39" s="239" t="s">
        <v>24</v>
      </c>
      <c r="B39" s="241">
        <v>445823</v>
      </c>
      <c r="C39" s="241">
        <v>453929</v>
      </c>
      <c r="D39" s="58">
        <v>1.8182103659972748E-2</v>
      </c>
      <c r="E39" s="239">
        <f t="shared" si="0"/>
        <v>1</v>
      </c>
    </row>
  </sheetData>
  <mergeCells count="1">
    <mergeCell ref="H1:I1"/>
  </mergeCells>
  <hyperlinks>
    <hyperlink ref="H1:I1" location="Index!A1" display="Regresar al Índice" xr:uid="{79D06A5B-1824-452C-82E3-7E0BD2D51A65}"/>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9"/>
  <dimension ref="A1:AS74"/>
  <sheetViews>
    <sheetView topLeftCell="AS1" workbookViewId="0"/>
  </sheetViews>
  <sheetFormatPr baseColWidth="10" defaultColWidth="9.140625" defaultRowHeight="15"/>
  <cols>
    <col min="1" max="1" width="60.7109375" style="239" customWidth="1"/>
    <col min="2" max="2" width="19.85546875" style="239" customWidth="1"/>
    <col min="3" max="3" width="10.42578125" style="239" bestFit="1" customWidth="1"/>
    <col min="4" max="5" width="12.140625" style="239" bestFit="1" customWidth="1"/>
    <col min="6" max="6" width="17.42578125" style="239" bestFit="1" customWidth="1"/>
    <col min="7" max="7" width="9.7109375" style="239" customWidth="1"/>
    <col min="8" max="8" width="12.140625" style="239" bestFit="1" customWidth="1"/>
    <col min="9" max="10" width="9.7109375" style="239" customWidth="1"/>
    <col min="11" max="11" width="10.140625" style="239" bestFit="1" customWidth="1"/>
    <col min="12" max="12" width="9.42578125" style="239" bestFit="1" customWidth="1"/>
    <col min="13" max="13" width="10.140625" style="239" bestFit="1" customWidth="1"/>
    <col min="14" max="14" width="9.42578125" style="239" bestFit="1" customWidth="1"/>
    <col min="15" max="15" width="10.140625" style="239" bestFit="1" customWidth="1"/>
    <col min="16" max="16" width="9.42578125" style="239" bestFit="1" customWidth="1"/>
    <col min="17" max="17" width="10.140625" style="239" bestFit="1" customWidth="1"/>
    <col min="18" max="18" width="9.42578125" style="239" bestFit="1" customWidth="1"/>
    <col min="19" max="19" width="10.140625" style="239" bestFit="1" customWidth="1"/>
    <col min="20" max="20" width="9.42578125" style="239" bestFit="1" customWidth="1"/>
    <col min="21" max="21" width="10.140625" style="239" bestFit="1" customWidth="1"/>
    <col min="22" max="34" width="9.42578125" style="239" bestFit="1" customWidth="1"/>
    <col min="35" max="35" width="13.42578125" style="239" bestFit="1" customWidth="1"/>
    <col min="36" max="40" width="9.42578125" style="239" bestFit="1" customWidth="1"/>
    <col min="41" max="41" width="13.42578125" style="239" bestFit="1" customWidth="1"/>
    <col min="42" max="44" width="9.42578125" style="239" bestFit="1" customWidth="1"/>
    <col min="45" max="45" width="13.42578125" style="239" bestFit="1" customWidth="1"/>
    <col min="46" max="16384" width="9.140625" style="239"/>
  </cols>
  <sheetData>
    <row r="1" spans="1:45">
      <c r="A1" s="43" t="s">
        <v>2154</v>
      </c>
      <c r="B1" s="239" t="s">
        <v>54</v>
      </c>
      <c r="C1" s="239" t="s">
        <v>54</v>
      </c>
      <c r="D1" s="239" t="s">
        <v>54</v>
      </c>
      <c r="E1" s="239" t="s">
        <v>54</v>
      </c>
      <c r="F1" s="239" t="s">
        <v>54</v>
      </c>
      <c r="G1" s="239" t="s">
        <v>54</v>
      </c>
      <c r="H1" s="90" t="s">
        <v>38</v>
      </c>
      <c r="I1" s="90"/>
    </row>
    <row r="2" spans="1:45">
      <c r="A2" s="239" t="s">
        <v>152</v>
      </c>
      <c r="B2" s="239" t="s">
        <v>54</v>
      </c>
      <c r="C2" s="239" t="s">
        <v>54</v>
      </c>
      <c r="D2" s="239" t="s">
        <v>54</v>
      </c>
      <c r="E2" s="239" t="s">
        <v>54</v>
      </c>
      <c r="F2" s="239" t="s">
        <v>54</v>
      </c>
      <c r="G2" s="239" t="s">
        <v>54</v>
      </c>
      <c r="H2" s="239" t="s">
        <v>54</v>
      </c>
    </row>
    <row r="6" spans="1:45">
      <c r="A6" s="239" t="s">
        <v>2</v>
      </c>
      <c r="B6" s="239" t="s">
        <v>635</v>
      </c>
      <c r="C6" s="239" t="s">
        <v>636</v>
      </c>
      <c r="D6" s="239" t="s">
        <v>637</v>
      </c>
      <c r="E6" s="239" t="s">
        <v>638</v>
      </c>
      <c r="F6" s="239" t="s">
        <v>639</v>
      </c>
      <c r="G6" s="239" t="s">
        <v>488</v>
      </c>
      <c r="H6" s="239" t="s">
        <v>500</v>
      </c>
      <c r="I6" s="239" t="s">
        <v>640</v>
      </c>
      <c r="J6" s="239" t="s">
        <v>646</v>
      </c>
      <c r="K6" s="239" t="s">
        <v>699</v>
      </c>
      <c r="L6" s="239" t="s">
        <v>714</v>
      </c>
      <c r="M6" s="239" t="s">
        <v>737</v>
      </c>
      <c r="N6" s="239" t="s">
        <v>752</v>
      </c>
      <c r="O6" s="239" t="s">
        <v>766</v>
      </c>
      <c r="P6" s="239" t="s">
        <v>823</v>
      </c>
      <c r="Q6" s="239" t="s">
        <v>842</v>
      </c>
      <c r="R6" s="239" t="s">
        <v>862</v>
      </c>
      <c r="S6" s="239" t="s">
        <v>884</v>
      </c>
      <c r="T6" s="239" t="s">
        <v>908</v>
      </c>
      <c r="U6" s="239" t="s">
        <v>1184</v>
      </c>
      <c r="V6" s="239" t="s">
        <v>1344</v>
      </c>
      <c r="W6" s="239" t="s">
        <v>1954</v>
      </c>
      <c r="X6" s="239" t="s">
        <v>916</v>
      </c>
      <c r="Y6" s="239" t="s">
        <v>917</v>
      </c>
      <c r="Z6" s="239" t="s">
        <v>918</v>
      </c>
      <c r="AA6" s="239" t="s">
        <v>919</v>
      </c>
      <c r="AB6" s="239" t="s">
        <v>920</v>
      </c>
      <c r="AC6" s="239" t="s">
        <v>921</v>
      </c>
      <c r="AD6" s="239" t="s">
        <v>922</v>
      </c>
      <c r="AE6" s="239" t="s">
        <v>923</v>
      </c>
      <c r="AF6" s="239" t="s">
        <v>924</v>
      </c>
      <c r="AG6" s="239" t="s">
        <v>925</v>
      </c>
      <c r="AH6" s="239" t="s">
        <v>926</v>
      </c>
      <c r="AI6" s="239" t="s">
        <v>1185</v>
      </c>
      <c r="AJ6" s="239" t="s">
        <v>1354</v>
      </c>
      <c r="AK6" s="239" t="s">
        <v>1960</v>
      </c>
      <c r="AL6" s="239" t="s">
        <v>927</v>
      </c>
      <c r="AM6" s="239" t="s">
        <v>928</v>
      </c>
      <c r="AN6" s="239" t="s">
        <v>929</v>
      </c>
      <c r="AO6" s="239" t="s">
        <v>930</v>
      </c>
      <c r="AP6" s="239" t="s">
        <v>931</v>
      </c>
      <c r="AQ6" s="239" t="s">
        <v>932</v>
      </c>
      <c r="AR6" s="239" t="s">
        <v>933</v>
      </c>
      <c r="AS6" s="239" t="s">
        <v>753</v>
      </c>
    </row>
    <row r="7" spans="1:45">
      <c r="A7" s="239" t="s">
        <v>30</v>
      </c>
      <c r="B7" s="57">
        <v>99092</v>
      </c>
      <c r="C7" s="57">
        <v>99667</v>
      </c>
      <c r="D7" s="57">
        <v>99807</v>
      </c>
      <c r="E7" s="57">
        <v>100615</v>
      </c>
      <c r="F7" s="57">
        <v>101238</v>
      </c>
      <c r="G7" s="57">
        <v>99057</v>
      </c>
      <c r="H7" s="57">
        <v>99545</v>
      </c>
      <c r="I7" s="57">
        <v>101686</v>
      </c>
      <c r="J7" s="57">
        <v>102821</v>
      </c>
      <c r="K7" s="57">
        <v>102990</v>
      </c>
      <c r="L7" s="239">
        <v>103141</v>
      </c>
      <c r="M7" s="241">
        <v>103302</v>
      </c>
      <c r="N7" s="239">
        <v>104407</v>
      </c>
      <c r="O7" s="241">
        <v>104983</v>
      </c>
      <c r="P7" s="239">
        <v>104775</v>
      </c>
      <c r="Q7" s="241">
        <v>105205</v>
      </c>
      <c r="R7" s="239">
        <v>105292</v>
      </c>
      <c r="S7" s="241">
        <v>103100</v>
      </c>
      <c r="T7" s="239">
        <v>102229</v>
      </c>
      <c r="U7" s="241">
        <v>103766</v>
      </c>
      <c r="V7" s="239">
        <v>105153</v>
      </c>
      <c r="W7" s="239">
        <v>105946</v>
      </c>
      <c r="X7" s="239">
        <v>1135</v>
      </c>
      <c r="Y7" s="239">
        <v>169</v>
      </c>
      <c r="Z7" s="239">
        <v>151</v>
      </c>
      <c r="AA7" s="239">
        <v>161</v>
      </c>
      <c r="AB7" s="239">
        <v>1105</v>
      </c>
      <c r="AC7" s="239">
        <v>576</v>
      </c>
      <c r="AD7" s="239">
        <v>-208</v>
      </c>
      <c r="AE7" s="239">
        <v>430</v>
      </c>
      <c r="AF7" s="239">
        <v>87</v>
      </c>
      <c r="AG7" s="239">
        <v>-2192</v>
      </c>
      <c r="AH7" s="239">
        <v>-871</v>
      </c>
      <c r="AI7" s="323">
        <v>1537</v>
      </c>
      <c r="AJ7" s="239">
        <v>1387</v>
      </c>
      <c r="AK7" s="239">
        <v>793</v>
      </c>
      <c r="AL7" s="239">
        <v>575</v>
      </c>
      <c r="AM7" s="241">
        <v>140</v>
      </c>
      <c r="AN7" s="239">
        <v>808</v>
      </c>
      <c r="AO7" s="323">
        <v>623</v>
      </c>
      <c r="AP7" s="239">
        <v>-2181</v>
      </c>
      <c r="AQ7" s="239">
        <v>488</v>
      </c>
      <c r="AR7" s="239">
        <v>2141</v>
      </c>
      <c r="AS7" s="323">
        <v>6854</v>
      </c>
    </row>
    <row r="8" spans="1:45">
      <c r="A8" s="239" t="s">
        <v>15</v>
      </c>
      <c r="B8" s="57">
        <v>143693</v>
      </c>
      <c r="C8" s="57">
        <v>144572</v>
      </c>
      <c r="D8" s="57">
        <v>144513</v>
      </c>
      <c r="E8" s="57">
        <v>147179</v>
      </c>
      <c r="F8" s="57">
        <v>147726</v>
      </c>
      <c r="G8" s="57">
        <v>146771</v>
      </c>
      <c r="H8" s="57">
        <v>142961</v>
      </c>
      <c r="I8" s="57">
        <v>143318</v>
      </c>
      <c r="J8" s="57">
        <v>147015</v>
      </c>
      <c r="K8" s="57">
        <v>147121</v>
      </c>
      <c r="L8" s="239">
        <v>147900</v>
      </c>
      <c r="M8" s="241">
        <v>148621</v>
      </c>
      <c r="N8" s="239">
        <v>151226</v>
      </c>
      <c r="O8" s="241">
        <v>148278</v>
      </c>
      <c r="P8" s="239">
        <v>146786</v>
      </c>
      <c r="Q8" s="241">
        <v>149637</v>
      </c>
      <c r="R8" s="239">
        <v>150690</v>
      </c>
      <c r="S8" s="241">
        <v>153546</v>
      </c>
      <c r="T8" s="239">
        <v>147486</v>
      </c>
      <c r="U8" s="241">
        <v>149507</v>
      </c>
      <c r="V8" s="239">
        <v>150643</v>
      </c>
      <c r="W8" s="239">
        <v>150848</v>
      </c>
      <c r="X8" s="239">
        <v>3697</v>
      </c>
      <c r="Y8" s="239">
        <v>106</v>
      </c>
      <c r="Z8" s="239">
        <v>779</v>
      </c>
      <c r="AA8" s="239">
        <v>721</v>
      </c>
      <c r="AB8" s="239">
        <v>2605</v>
      </c>
      <c r="AC8" s="239">
        <v>-2948</v>
      </c>
      <c r="AD8" s="239">
        <v>-1492</v>
      </c>
      <c r="AE8" s="239">
        <v>2851</v>
      </c>
      <c r="AF8" s="239">
        <f>AA8-Z8</f>
        <v>-58</v>
      </c>
      <c r="AG8" s="239">
        <f t="shared" ref="AG8:AJ23" si="0">AB8-AA8</f>
        <v>1884</v>
      </c>
      <c r="AH8" s="239">
        <f t="shared" si="0"/>
        <v>-5553</v>
      </c>
      <c r="AI8" s="323">
        <f t="shared" si="0"/>
        <v>1456</v>
      </c>
      <c r="AJ8" s="239">
        <f t="shared" si="0"/>
        <v>4343</v>
      </c>
      <c r="AK8" s="239">
        <f>SUM(AF8:AJ8)</f>
        <v>2072</v>
      </c>
      <c r="AL8" s="239">
        <v>879</v>
      </c>
      <c r="AM8" s="241">
        <v>-59</v>
      </c>
      <c r="AN8" s="239">
        <v>2666</v>
      </c>
      <c r="AO8" s="323">
        <v>547</v>
      </c>
      <c r="AP8" s="239">
        <v>-955</v>
      </c>
      <c r="AQ8" s="239">
        <v>-3810</v>
      </c>
      <c r="AR8" s="239">
        <v>357</v>
      </c>
      <c r="AS8" s="323">
        <v>7155</v>
      </c>
    </row>
    <row r="9" spans="1:45">
      <c r="A9" s="239" t="s">
        <v>11</v>
      </c>
      <c r="B9" s="57">
        <v>134809</v>
      </c>
      <c r="C9" s="57">
        <v>134682</v>
      </c>
      <c r="D9" s="57">
        <v>134409</v>
      </c>
      <c r="E9" s="57">
        <v>135757</v>
      </c>
      <c r="F9" s="57">
        <v>136547</v>
      </c>
      <c r="G9" s="57">
        <v>135945</v>
      </c>
      <c r="H9" s="57">
        <v>136513</v>
      </c>
      <c r="I9" s="57">
        <v>137020</v>
      </c>
      <c r="J9" s="57">
        <v>138595</v>
      </c>
      <c r="K9" s="57">
        <v>137842</v>
      </c>
      <c r="L9" s="239">
        <v>137819</v>
      </c>
      <c r="M9" s="241">
        <v>139861</v>
      </c>
      <c r="N9" s="239">
        <v>139826</v>
      </c>
      <c r="O9" s="241">
        <v>141031</v>
      </c>
      <c r="P9" s="239">
        <v>142090</v>
      </c>
      <c r="Q9" s="241">
        <v>141776</v>
      </c>
      <c r="R9" s="239">
        <v>142842</v>
      </c>
      <c r="S9" s="241">
        <v>140370</v>
      </c>
      <c r="T9" s="239">
        <v>142113</v>
      </c>
      <c r="U9" s="241">
        <v>142691</v>
      </c>
      <c r="V9" s="239">
        <v>142922</v>
      </c>
      <c r="W9" s="239">
        <v>142884</v>
      </c>
      <c r="X9" s="239">
        <v>1575</v>
      </c>
      <c r="Y9" s="239">
        <v>-753</v>
      </c>
      <c r="Z9" s="239">
        <v>-23</v>
      </c>
      <c r="AA9" s="239">
        <v>2042</v>
      </c>
      <c r="AB9" s="239">
        <v>-35</v>
      </c>
      <c r="AC9" s="239">
        <v>1205</v>
      </c>
      <c r="AD9" s="239">
        <v>1059</v>
      </c>
      <c r="AE9" s="239">
        <v>-314</v>
      </c>
      <c r="AF9" s="239">
        <f t="shared" ref="AF9:AJ40" si="1">AA9-Z9</f>
        <v>2065</v>
      </c>
      <c r="AG9" s="239">
        <f t="shared" si="0"/>
        <v>-2077</v>
      </c>
      <c r="AH9" s="239">
        <f t="shared" si="0"/>
        <v>1240</v>
      </c>
      <c r="AI9" s="323">
        <f t="shared" si="0"/>
        <v>-146</v>
      </c>
      <c r="AJ9" s="239">
        <f t="shared" si="0"/>
        <v>-1373</v>
      </c>
      <c r="AK9" s="239">
        <f t="shared" ref="AK9:AK40" si="2">SUM(AF9:AJ9)</f>
        <v>-291</v>
      </c>
      <c r="AL9" s="239">
        <v>-127</v>
      </c>
      <c r="AM9" s="241">
        <v>-273</v>
      </c>
      <c r="AN9" s="239">
        <v>1348</v>
      </c>
      <c r="AO9" s="323">
        <v>790</v>
      </c>
      <c r="AP9" s="239">
        <v>-602</v>
      </c>
      <c r="AQ9" s="239">
        <v>568</v>
      </c>
      <c r="AR9" s="239">
        <v>507</v>
      </c>
      <c r="AS9" s="323">
        <v>8075</v>
      </c>
    </row>
    <row r="10" spans="1:45">
      <c r="A10" s="239" t="s">
        <v>6</v>
      </c>
      <c r="B10" s="57">
        <v>124251</v>
      </c>
      <c r="C10" s="57">
        <v>123878</v>
      </c>
      <c r="D10" s="57">
        <v>124417</v>
      </c>
      <c r="E10" s="57">
        <v>125428</v>
      </c>
      <c r="F10" s="57">
        <v>126613</v>
      </c>
      <c r="G10" s="57">
        <v>125731</v>
      </c>
      <c r="H10" s="57">
        <v>126216</v>
      </c>
      <c r="I10" s="57">
        <v>127199</v>
      </c>
      <c r="J10" s="57">
        <v>127450</v>
      </c>
      <c r="K10" s="57">
        <v>128729</v>
      </c>
      <c r="L10" s="239">
        <v>129262</v>
      </c>
      <c r="M10" s="241">
        <v>128911</v>
      </c>
      <c r="N10" s="239">
        <v>131962</v>
      </c>
      <c r="O10" s="241">
        <v>132574</v>
      </c>
      <c r="P10" s="239">
        <v>131815</v>
      </c>
      <c r="Q10" s="241">
        <v>132469</v>
      </c>
      <c r="R10" s="239">
        <v>134083</v>
      </c>
      <c r="S10" s="241">
        <v>131218</v>
      </c>
      <c r="T10" s="239">
        <v>131690</v>
      </c>
      <c r="U10" s="241">
        <v>132523</v>
      </c>
      <c r="V10" s="239">
        <v>133197</v>
      </c>
      <c r="W10" s="239">
        <v>133270</v>
      </c>
      <c r="X10" s="239">
        <v>251</v>
      </c>
      <c r="Y10" s="239">
        <v>1279</v>
      </c>
      <c r="Z10" s="239">
        <v>533</v>
      </c>
      <c r="AA10" s="239">
        <v>-351</v>
      </c>
      <c r="AB10" s="239">
        <v>3051</v>
      </c>
      <c r="AC10" s="239">
        <v>612</v>
      </c>
      <c r="AD10" s="239">
        <v>-759</v>
      </c>
      <c r="AE10" s="239">
        <v>654</v>
      </c>
      <c r="AF10" s="239">
        <f t="shared" si="1"/>
        <v>-884</v>
      </c>
      <c r="AG10" s="239">
        <f t="shared" si="0"/>
        <v>3402</v>
      </c>
      <c r="AH10" s="239">
        <f t="shared" si="0"/>
        <v>-2439</v>
      </c>
      <c r="AI10" s="323">
        <f t="shared" si="0"/>
        <v>-1371</v>
      </c>
      <c r="AJ10" s="239">
        <f t="shared" si="0"/>
        <v>1413</v>
      </c>
      <c r="AK10" s="239">
        <f t="shared" si="2"/>
        <v>121</v>
      </c>
      <c r="AL10" s="239">
        <v>-373</v>
      </c>
      <c r="AM10" s="241">
        <v>539</v>
      </c>
      <c r="AN10" s="239">
        <v>1011</v>
      </c>
      <c r="AO10" s="323">
        <v>1185</v>
      </c>
      <c r="AP10" s="239">
        <v>-882</v>
      </c>
      <c r="AQ10" s="239">
        <v>485</v>
      </c>
      <c r="AR10" s="239">
        <v>983</v>
      </c>
      <c r="AS10" s="323">
        <v>9019</v>
      </c>
    </row>
    <row r="11" spans="1:45">
      <c r="A11" s="239" t="s">
        <v>21</v>
      </c>
      <c r="B11" s="57">
        <v>202951</v>
      </c>
      <c r="C11" s="57">
        <v>203438</v>
      </c>
      <c r="D11" s="57">
        <v>204970</v>
      </c>
      <c r="E11" s="57">
        <v>207378</v>
      </c>
      <c r="F11" s="57">
        <v>210352</v>
      </c>
      <c r="G11" s="57">
        <v>208539</v>
      </c>
      <c r="H11" s="57">
        <v>207314</v>
      </c>
      <c r="I11" s="57">
        <v>208345</v>
      </c>
      <c r="J11" s="57">
        <v>208202</v>
      </c>
      <c r="K11" s="57">
        <v>208305</v>
      </c>
      <c r="L11" s="239">
        <v>207266</v>
      </c>
      <c r="M11" s="241">
        <v>208994</v>
      </c>
      <c r="N11" s="239">
        <v>210228</v>
      </c>
      <c r="O11" s="241">
        <v>208258</v>
      </c>
      <c r="P11" s="239">
        <v>209202</v>
      </c>
      <c r="Q11" s="241">
        <v>210691</v>
      </c>
      <c r="R11" s="239">
        <v>213743</v>
      </c>
      <c r="S11" s="241">
        <v>211048</v>
      </c>
      <c r="T11" s="239">
        <v>209969</v>
      </c>
      <c r="U11" s="241">
        <v>211119</v>
      </c>
      <c r="V11" s="239">
        <v>212666</v>
      </c>
      <c r="W11" s="239">
        <v>212798</v>
      </c>
      <c r="X11" s="239">
        <v>-143</v>
      </c>
      <c r="Y11" s="239">
        <v>103</v>
      </c>
      <c r="Z11" s="239">
        <v>-1039</v>
      </c>
      <c r="AA11" s="239">
        <v>1728</v>
      </c>
      <c r="AB11" s="239">
        <v>1234</v>
      </c>
      <c r="AC11" s="239">
        <v>-1970</v>
      </c>
      <c r="AD11" s="239">
        <v>944</v>
      </c>
      <c r="AE11" s="239">
        <v>1489</v>
      </c>
      <c r="AF11" s="239">
        <f t="shared" si="1"/>
        <v>2767</v>
      </c>
      <c r="AG11" s="239">
        <f t="shared" si="0"/>
        <v>-494</v>
      </c>
      <c r="AH11" s="239">
        <f t="shared" si="0"/>
        <v>-3204</v>
      </c>
      <c r="AI11" s="323">
        <f t="shared" si="0"/>
        <v>2914</v>
      </c>
      <c r="AJ11" s="239">
        <f t="shared" si="0"/>
        <v>545</v>
      </c>
      <c r="AK11" s="239">
        <f t="shared" si="2"/>
        <v>2528</v>
      </c>
      <c r="AL11" s="239">
        <v>487</v>
      </c>
      <c r="AM11" s="241">
        <v>1532</v>
      </c>
      <c r="AN11" s="239">
        <v>2408</v>
      </c>
      <c r="AO11" s="323">
        <v>2974</v>
      </c>
      <c r="AP11" s="239">
        <v>-1813</v>
      </c>
      <c r="AQ11" s="239">
        <v>-1225</v>
      </c>
      <c r="AR11" s="239">
        <v>1031</v>
      </c>
      <c r="AS11" s="323">
        <v>9847</v>
      </c>
    </row>
    <row r="12" spans="1:45">
      <c r="A12" s="239" t="s">
        <v>33</v>
      </c>
      <c r="B12" s="57">
        <v>183163</v>
      </c>
      <c r="C12" s="57">
        <v>184855</v>
      </c>
      <c r="D12" s="57">
        <v>186449</v>
      </c>
      <c r="E12" s="57">
        <v>187704</v>
      </c>
      <c r="F12" s="57">
        <v>187900</v>
      </c>
      <c r="G12" s="57">
        <v>187080</v>
      </c>
      <c r="H12" s="57">
        <v>186492</v>
      </c>
      <c r="I12" s="57">
        <v>187902</v>
      </c>
      <c r="J12" s="57">
        <v>189159</v>
      </c>
      <c r="K12" s="57">
        <v>189657</v>
      </c>
      <c r="L12" s="239">
        <v>189898</v>
      </c>
      <c r="M12" s="241">
        <v>189848</v>
      </c>
      <c r="N12" s="239">
        <v>190973</v>
      </c>
      <c r="O12" s="241">
        <v>192118</v>
      </c>
      <c r="P12" s="239">
        <v>193441</v>
      </c>
      <c r="Q12" s="241">
        <v>196947</v>
      </c>
      <c r="R12" s="239">
        <v>197130</v>
      </c>
      <c r="S12" s="241">
        <v>195976</v>
      </c>
      <c r="T12" s="239">
        <v>195314</v>
      </c>
      <c r="U12" s="241">
        <v>196230</v>
      </c>
      <c r="V12" s="239">
        <v>196703</v>
      </c>
      <c r="W12" s="239">
        <v>196069</v>
      </c>
      <c r="X12" s="239">
        <v>1257</v>
      </c>
      <c r="Y12" s="239">
        <v>498</v>
      </c>
      <c r="Z12" s="239">
        <v>241</v>
      </c>
      <c r="AA12" s="239">
        <v>-50</v>
      </c>
      <c r="AB12" s="239">
        <v>1125</v>
      </c>
      <c r="AC12" s="239">
        <v>1145</v>
      </c>
      <c r="AD12" s="239">
        <v>1323</v>
      </c>
      <c r="AE12" s="239">
        <v>3506</v>
      </c>
      <c r="AF12" s="239">
        <f t="shared" si="1"/>
        <v>-291</v>
      </c>
      <c r="AG12" s="239">
        <f t="shared" si="0"/>
        <v>1175</v>
      </c>
      <c r="AH12" s="239">
        <f t="shared" si="0"/>
        <v>20</v>
      </c>
      <c r="AI12" s="323">
        <f t="shared" si="0"/>
        <v>178</v>
      </c>
      <c r="AJ12" s="239">
        <f t="shared" si="0"/>
        <v>2183</v>
      </c>
      <c r="AK12" s="239">
        <f t="shared" si="2"/>
        <v>3265</v>
      </c>
      <c r="AL12" s="239">
        <v>1692</v>
      </c>
      <c r="AM12" s="241">
        <v>1594</v>
      </c>
      <c r="AN12" s="239">
        <v>1255</v>
      </c>
      <c r="AO12" s="323">
        <v>196</v>
      </c>
      <c r="AP12" s="239">
        <v>-820</v>
      </c>
      <c r="AQ12" s="239">
        <v>-588</v>
      </c>
      <c r="AR12" s="239">
        <v>1410</v>
      </c>
      <c r="AS12" s="323">
        <v>12906</v>
      </c>
    </row>
    <row r="13" spans="1:45">
      <c r="A13" s="239" t="s">
        <v>18</v>
      </c>
      <c r="B13" s="57">
        <v>200339</v>
      </c>
      <c r="C13" s="57">
        <v>201939</v>
      </c>
      <c r="D13" s="57">
        <v>203232</v>
      </c>
      <c r="E13" s="57">
        <v>205095</v>
      </c>
      <c r="F13" s="57">
        <v>207126</v>
      </c>
      <c r="G13" s="57">
        <v>205308</v>
      </c>
      <c r="H13" s="57">
        <v>205548</v>
      </c>
      <c r="I13" s="57">
        <v>206050</v>
      </c>
      <c r="J13" s="57">
        <v>205760</v>
      </c>
      <c r="K13" s="57">
        <v>205634</v>
      </c>
      <c r="L13" s="239">
        <v>204820</v>
      </c>
      <c r="M13" s="241">
        <v>203488</v>
      </c>
      <c r="N13" s="239">
        <v>205282</v>
      </c>
      <c r="O13" s="241">
        <v>207421</v>
      </c>
      <c r="P13" s="239">
        <v>210063</v>
      </c>
      <c r="Q13" s="241">
        <v>212465</v>
      </c>
      <c r="R13" s="239">
        <v>215678</v>
      </c>
      <c r="S13" s="241">
        <v>213192</v>
      </c>
      <c r="T13" s="239">
        <v>212020</v>
      </c>
      <c r="U13" s="241">
        <v>213831</v>
      </c>
      <c r="V13" s="239">
        <v>214140</v>
      </c>
      <c r="W13" s="239">
        <v>214838</v>
      </c>
      <c r="X13" s="239">
        <v>-290</v>
      </c>
      <c r="Y13" s="239">
        <v>-126</v>
      </c>
      <c r="Z13" s="239">
        <v>-814</v>
      </c>
      <c r="AA13" s="239">
        <v>-1332</v>
      </c>
      <c r="AB13" s="239">
        <v>1794</v>
      </c>
      <c r="AC13" s="239">
        <v>2139</v>
      </c>
      <c r="AD13" s="239">
        <v>2642</v>
      </c>
      <c r="AE13" s="239">
        <v>2402</v>
      </c>
      <c r="AF13" s="239">
        <f t="shared" si="1"/>
        <v>-518</v>
      </c>
      <c r="AG13" s="239">
        <f t="shared" si="0"/>
        <v>3126</v>
      </c>
      <c r="AH13" s="239">
        <f t="shared" si="0"/>
        <v>345</v>
      </c>
      <c r="AI13" s="323">
        <f t="shared" si="0"/>
        <v>503</v>
      </c>
      <c r="AJ13" s="239">
        <f t="shared" si="0"/>
        <v>-240</v>
      </c>
      <c r="AK13" s="239">
        <f t="shared" si="2"/>
        <v>3216</v>
      </c>
      <c r="AL13" s="239">
        <v>1600</v>
      </c>
      <c r="AM13" s="241">
        <v>1293</v>
      </c>
      <c r="AN13" s="239">
        <v>1863</v>
      </c>
      <c r="AO13" s="323">
        <v>2031</v>
      </c>
      <c r="AP13" s="239">
        <v>-1818</v>
      </c>
      <c r="AQ13" s="239">
        <v>240</v>
      </c>
      <c r="AR13" s="239">
        <v>502</v>
      </c>
      <c r="AS13" s="323">
        <v>14499</v>
      </c>
    </row>
    <row r="14" spans="1:45">
      <c r="A14" s="239" t="s">
        <v>7</v>
      </c>
      <c r="B14" s="57">
        <v>220197</v>
      </c>
      <c r="C14" s="57">
        <v>218178</v>
      </c>
      <c r="D14" s="57">
        <v>219083</v>
      </c>
      <c r="E14" s="57">
        <v>221374</v>
      </c>
      <c r="F14" s="57">
        <v>222218</v>
      </c>
      <c r="G14" s="57">
        <v>221463</v>
      </c>
      <c r="H14" s="57">
        <v>218863</v>
      </c>
      <c r="I14" s="57">
        <v>223027</v>
      </c>
      <c r="J14" s="57">
        <v>226046</v>
      </c>
      <c r="K14" s="57">
        <v>228147</v>
      </c>
      <c r="L14" s="239">
        <v>223454</v>
      </c>
      <c r="M14" s="241">
        <v>225406</v>
      </c>
      <c r="N14" s="239">
        <v>229159</v>
      </c>
      <c r="O14" s="241">
        <v>231028</v>
      </c>
      <c r="P14" s="239">
        <v>231748</v>
      </c>
      <c r="Q14" s="241">
        <v>233795</v>
      </c>
      <c r="R14" s="239">
        <v>236364</v>
      </c>
      <c r="S14" s="241">
        <v>235059</v>
      </c>
      <c r="T14" s="239">
        <v>231464</v>
      </c>
      <c r="U14" s="241">
        <v>234202</v>
      </c>
      <c r="V14" s="239">
        <v>236234</v>
      </c>
      <c r="W14" s="239">
        <v>237801</v>
      </c>
      <c r="X14" s="239">
        <v>3019</v>
      </c>
      <c r="Y14" s="239">
        <v>2101</v>
      </c>
      <c r="Z14" s="239">
        <v>-4693</v>
      </c>
      <c r="AA14" s="239">
        <v>1952</v>
      </c>
      <c r="AB14" s="239">
        <v>3753</v>
      </c>
      <c r="AC14" s="239">
        <v>1869</v>
      </c>
      <c r="AD14" s="239">
        <v>720</v>
      </c>
      <c r="AE14" s="239">
        <v>2047</v>
      </c>
      <c r="AF14" s="239">
        <f t="shared" si="1"/>
        <v>6645</v>
      </c>
      <c r="AG14" s="239">
        <f t="shared" si="0"/>
        <v>1801</v>
      </c>
      <c r="AH14" s="239">
        <f t="shared" si="0"/>
        <v>-1884</v>
      </c>
      <c r="AI14" s="323">
        <f t="shared" si="0"/>
        <v>-1149</v>
      </c>
      <c r="AJ14" s="239">
        <f t="shared" si="0"/>
        <v>1327</v>
      </c>
      <c r="AK14" s="239">
        <f t="shared" si="2"/>
        <v>6740</v>
      </c>
      <c r="AL14" s="239">
        <v>-2019</v>
      </c>
      <c r="AM14" s="241">
        <v>905</v>
      </c>
      <c r="AN14" s="239">
        <v>2291</v>
      </c>
      <c r="AO14" s="323">
        <v>844</v>
      </c>
      <c r="AP14" s="239">
        <v>-755</v>
      </c>
      <c r="AQ14" s="239">
        <v>-2600</v>
      </c>
      <c r="AR14" s="239">
        <v>4164</v>
      </c>
      <c r="AS14" s="323">
        <v>17604</v>
      </c>
    </row>
    <row r="15" spans="1:45">
      <c r="A15" s="239" t="s">
        <v>17</v>
      </c>
      <c r="B15" s="57">
        <v>447862</v>
      </c>
      <c r="C15" s="57">
        <v>451388</v>
      </c>
      <c r="D15" s="57">
        <v>453937</v>
      </c>
      <c r="E15" s="57">
        <v>459604</v>
      </c>
      <c r="F15" s="57">
        <v>463651</v>
      </c>
      <c r="G15" s="57">
        <v>461602</v>
      </c>
      <c r="H15" s="57">
        <v>458944</v>
      </c>
      <c r="I15" s="57">
        <v>462035</v>
      </c>
      <c r="J15" s="57">
        <v>462309</v>
      </c>
      <c r="K15" s="57">
        <v>460254</v>
      </c>
      <c r="L15" s="239">
        <v>458518</v>
      </c>
      <c r="M15" s="241">
        <v>460645</v>
      </c>
      <c r="N15" s="239">
        <v>459348</v>
      </c>
      <c r="O15" s="241">
        <v>461649</v>
      </c>
      <c r="P15" s="239">
        <v>464742</v>
      </c>
      <c r="Q15" s="241">
        <v>466916</v>
      </c>
      <c r="R15" s="239">
        <v>470114</v>
      </c>
      <c r="S15" s="241">
        <v>465270</v>
      </c>
      <c r="T15" s="239">
        <v>465152</v>
      </c>
      <c r="U15" s="241">
        <v>467596</v>
      </c>
      <c r="V15" s="239">
        <v>468910</v>
      </c>
      <c r="W15" s="239">
        <v>466191</v>
      </c>
      <c r="X15" s="239">
        <v>274</v>
      </c>
      <c r="Y15" s="239">
        <v>-2055</v>
      </c>
      <c r="Z15" s="239">
        <v>-1736</v>
      </c>
      <c r="AA15" s="239">
        <v>2127</v>
      </c>
      <c r="AB15" s="239">
        <v>-1297</v>
      </c>
      <c r="AC15" s="239">
        <v>2301</v>
      </c>
      <c r="AD15" s="239">
        <v>3093</v>
      </c>
      <c r="AE15" s="239">
        <v>2174</v>
      </c>
      <c r="AF15" s="239">
        <f t="shared" si="1"/>
        <v>3863</v>
      </c>
      <c r="AG15" s="239">
        <f t="shared" si="0"/>
        <v>-3424</v>
      </c>
      <c r="AH15" s="239">
        <f t="shared" si="0"/>
        <v>3598</v>
      </c>
      <c r="AI15" s="323">
        <f t="shared" si="0"/>
        <v>792</v>
      </c>
      <c r="AJ15" s="239">
        <f t="shared" si="0"/>
        <v>-919</v>
      </c>
      <c r="AK15" s="239">
        <f t="shared" si="2"/>
        <v>3910</v>
      </c>
      <c r="AL15" s="239">
        <v>3526</v>
      </c>
      <c r="AM15" s="241">
        <v>2549</v>
      </c>
      <c r="AN15" s="239">
        <v>5667</v>
      </c>
      <c r="AO15" s="323">
        <v>4047</v>
      </c>
      <c r="AP15" s="239">
        <v>-2049</v>
      </c>
      <c r="AQ15" s="239">
        <v>-2658</v>
      </c>
      <c r="AR15" s="239">
        <v>3091</v>
      </c>
      <c r="AS15" s="323">
        <v>18329</v>
      </c>
    </row>
    <row r="16" spans="1:45">
      <c r="A16" s="239" t="s">
        <v>3</v>
      </c>
      <c r="B16" s="57">
        <v>321750</v>
      </c>
      <c r="C16" s="57">
        <v>323153</v>
      </c>
      <c r="D16" s="57">
        <v>326308</v>
      </c>
      <c r="E16" s="57">
        <v>325210</v>
      </c>
      <c r="F16" s="57">
        <v>327014</v>
      </c>
      <c r="G16" s="57">
        <v>321424</v>
      </c>
      <c r="H16" s="57">
        <v>328665</v>
      </c>
      <c r="I16" s="57">
        <v>330675</v>
      </c>
      <c r="J16" s="57">
        <v>331624</v>
      </c>
      <c r="K16" s="57">
        <v>331492</v>
      </c>
      <c r="L16" s="239">
        <v>331878</v>
      </c>
      <c r="M16" s="241">
        <v>330146</v>
      </c>
      <c r="N16" s="239">
        <v>333223</v>
      </c>
      <c r="O16" s="241">
        <v>336344</v>
      </c>
      <c r="P16" s="239">
        <v>338890</v>
      </c>
      <c r="Q16" s="241">
        <v>339787</v>
      </c>
      <c r="R16" s="239">
        <v>340465</v>
      </c>
      <c r="S16" s="241">
        <v>335529</v>
      </c>
      <c r="T16" s="239">
        <v>338642</v>
      </c>
      <c r="U16" s="241">
        <v>340944</v>
      </c>
      <c r="V16" s="239">
        <v>341250</v>
      </c>
      <c r="W16" s="239">
        <v>341747</v>
      </c>
      <c r="X16" s="239">
        <v>949</v>
      </c>
      <c r="Y16" s="239">
        <v>-132</v>
      </c>
      <c r="Z16" s="239">
        <v>386</v>
      </c>
      <c r="AA16" s="239">
        <v>-1732</v>
      </c>
      <c r="AB16" s="239">
        <v>3077</v>
      </c>
      <c r="AC16" s="239">
        <v>3121</v>
      </c>
      <c r="AD16" s="239">
        <v>2546</v>
      </c>
      <c r="AE16" s="239">
        <v>897</v>
      </c>
      <c r="AF16" s="239">
        <f t="shared" si="1"/>
        <v>-2118</v>
      </c>
      <c r="AG16" s="239">
        <f t="shared" si="0"/>
        <v>4809</v>
      </c>
      <c r="AH16" s="239">
        <f t="shared" si="0"/>
        <v>44</v>
      </c>
      <c r="AI16" s="323">
        <f t="shared" si="0"/>
        <v>-575</v>
      </c>
      <c r="AJ16" s="239">
        <f t="shared" si="0"/>
        <v>-1649</v>
      </c>
      <c r="AK16" s="239">
        <f t="shared" si="2"/>
        <v>511</v>
      </c>
      <c r="AL16" s="239">
        <v>1403</v>
      </c>
      <c r="AM16" s="241">
        <v>3155</v>
      </c>
      <c r="AN16" s="239">
        <v>-1098</v>
      </c>
      <c r="AO16" s="323">
        <v>1804</v>
      </c>
      <c r="AP16" s="239">
        <v>-5590</v>
      </c>
      <c r="AQ16" s="239">
        <v>7241</v>
      </c>
      <c r="AR16" s="239">
        <v>2010</v>
      </c>
      <c r="AS16" s="323">
        <v>19997</v>
      </c>
    </row>
    <row r="17" spans="1:45">
      <c r="A17" s="239" t="s">
        <v>12</v>
      </c>
      <c r="B17" s="57">
        <v>236303</v>
      </c>
      <c r="C17" s="57">
        <v>236944</v>
      </c>
      <c r="D17" s="57">
        <v>238074</v>
      </c>
      <c r="E17" s="57">
        <v>241199</v>
      </c>
      <c r="F17" s="57">
        <v>243874</v>
      </c>
      <c r="G17" s="57">
        <v>239136</v>
      </c>
      <c r="H17" s="57">
        <v>241106</v>
      </c>
      <c r="I17" s="57">
        <v>241978</v>
      </c>
      <c r="J17" s="57">
        <v>241968</v>
      </c>
      <c r="K17" s="57">
        <v>243118</v>
      </c>
      <c r="L17" s="239">
        <v>243336</v>
      </c>
      <c r="M17" s="241">
        <v>243680</v>
      </c>
      <c r="N17" s="239">
        <v>248024</v>
      </c>
      <c r="O17" s="241">
        <v>251748</v>
      </c>
      <c r="P17" s="239">
        <v>253375</v>
      </c>
      <c r="Q17" s="241">
        <v>255635</v>
      </c>
      <c r="R17" s="239">
        <v>258213</v>
      </c>
      <c r="S17" s="241">
        <v>254204</v>
      </c>
      <c r="T17" s="239">
        <v>256588</v>
      </c>
      <c r="U17" s="241">
        <v>257932</v>
      </c>
      <c r="V17" s="239">
        <v>259036</v>
      </c>
      <c r="W17" s="239">
        <v>258662</v>
      </c>
      <c r="X17" s="239">
        <v>-10</v>
      </c>
      <c r="Y17" s="239">
        <v>1150</v>
      </c>
      <c r="Z17" s="239">
        <v>218</v>
      </c>
      <c r="AA17" s="239">
        <v>344</v>
      </c>
      <c r="AB17" s="239">
        <v>4344</v>
      </c>
      <c r="AC17" s="239">
        <v>3724</v>
      </c>
      <c r="AD17" s="239">
        <v>1627</v>
      </c>
      <c r="AE17" s="239">
        <v>2260</v>
      </c>
      <c r="AF17" s="239">
        <f t="shared" si="1"/>
        <v>126</v>
      </c>
      <c r="AG17" s="239">
        <f t="shared" si="0"/>
        <v>4000</v>
      </c>
      <c r="AH17" s="239">
        <f t="shared" si="0"/>
        <v>-620</v>
      </c>
      <c r="AI17" s="323">
        <f t="shared" si="0"/>
        <v>-2097</v>
      </c>
      <c r="AJ17" s="239">
        <f t="shared" si="0"/>
        <v>633</v>
      </c>
      <c r="AK17" s="239">
        <f t="shared" si="2"/>
        <v>2042</v>
      </c>
      <c r="AL17" s="239">
        <v>641</v>
      </c>
      <c r="AM17" s="241">
        <v>1130</v>
      </c>
      <c r="AN17" s="239">
        <v>3125</v>
      </c>
      <c r="AO17" s="323">
        <v>2675</v>
      </c>
      <c r="AP17" s="239">
        <v>-4738</v>
      </c>
      <c r="AQ17" s="239">
        <v>1970</v>
      </c>
      <c r="AR17" s="239">
        <v>872</v>
      </c>
      <c r="AS17" s="323">
        <v>22359</v>
      </c>
    </row>
    <row r="18" spans="1:45">
      <c r="A18" s="239" t="s">
        <v>19</v>
      </c>
      <c r="B18" s="57">
        <v>145580</v>
      </c>
      <c r="C18" s="57">
        <v>143936</v>
      </c>
      <c r="D18" s="57">
        <v>147502</v>
      </c>
      <c r="E18" s="57">
        <v>147839</v>
      </c>
      <c r="F18" s="57">
        <v>149959</v>
      </c>
      <c r="G18" s="57">
        <v>149477</v>
      </c>
      <c r="H18" s="57">
        <v>150458</v>
      </c>
      <c r="I18" s="57">
        <v>151811</v>
      </c>
      <c r="J18" s="57">
        <v>152744</v>
      </c>
      <c r="K18" s="57">
        <v>155031</v>
      </c>
      <c r="L18" s="239">
        <v>156933</v>
      </c>
      <c r="M18" s="241">
        <v>159031</v>
      </c>
      <c r="N18" s="239">
        <v>158791</v>
      </c>
      <c r="O18" s="241">
        <v>158588</v>
      </c>
      <c r="P18" s="239">
        <v>160256</v>
      </c>
      <c r="Q18" s="241">
        <v>162065</v>
      </c>
      <c r="R18" s="239">
        <v>164103</v>
      </c>
      <c r="S18" s="241">
        <v>160665</v>
      </c>
      <c r="T18" s="239">
        <v>166107</v>
      </c>
      <c r="U18" s="241">
        <v>167280</v>
      </c>
      <c r="V18" s="239">
        <v>167333</v>
      </c>
      <c r="W18" s="239">
        <v>168519</v>
      </c>
      <c r="X18" s="239">
        <v>933</v>
      </c>
      <c r="Y18" s="239">
        <v>2287</v>
      </c>
      <c r="Z18" s="239">
        <v>1902</v>
      </c>
      <c r="AA18" s="239">
        <v>2098</v>
      </c>
      <c r="AB18" s="239">
        <v>-240</v>
      </c>
      <c r="AC18" s="239">
        <v>-203</v>
      </c>
      <c r="AD18" s="239">
        <v>1668</v>
      </c>
      <c r="AE18" s="239">
        <v>1809</v>
      </c>
      <c r="AF18" s="239">
        <f t="shared" si="1"/>
        <v>196</v>
      </c>
      <c r="AG18" s="239">
        <f t="shared" si="0"/>
        <v>-2338</v>
      </c>
      <c r="AH18" s="239">
        <f t="shared" si="0"/>
        <v>37</v>
      </c>
      <c r="AI18" s="323">
        <f t="shared" si="0"/>
        <v>1871</v>
      </c>
      <c r="AJ18" s="239">
        <f t="shared" si="0"/>
        <v>141</v>
      </c>
      <c r="AK18" s="239">
        <f t="shared" si="2"/>
        <v>-93</v>
      </c>
      <c r="AL18" s="239">
        <v>-1644</v>
      </c>
      <c r="AM18" s="241">
        <v>3566</v>
      </c>
      <c r="AN18" s="239">
        <v>337</v>
      </c>
      <c r="AO18" s="323">
        <v>2120</v>
      </c>
      <c r="AP18" s="239">
        <v>-482</v>
      </c>
      <c r="AQ18" s="239">
        <v>981</v>
      </c>
      <c r="AR18" s="239">
        <v>1353</v>
      </c>
      <c r="AS18" s="323">
        <v>22939</v>
      </c>
    </row>
    <row r="19" spans="1:45">
      <c r="A19" s="239" t="s">
        <v>25</v>
      </c>
      <c r="B19" s="57">
        <v>432699</v>
      </c>
      <c r="C19" s="57">
        <v>436384</v>
      </c>
      <c r="D19" s="57">
        <v>439476</v>
      </c>
      <c r="E19" s="57">
        <v>442174</v>
      </c>
      <c r="F19" s="57">
        <v>445552</v>
      </c>
      <c r="G19" s="57">
        <v>440501</v>
      </c>
      <c r="H19" s="57">
        <v>444131</v>
      </c>
      <c r="I19" s="57">
        <v>447419</v>
      </c>
      <c r="J19" s="57">
        <v>447825</v>
      </c>
      <c r="K19" s="57">
        <v>447102</v>
      </c>
      <c r="L19" s="239">
        <v>445758</v>
      </c>
      <c r="M19" s="241">
        <v>450346</v>
      </c>
      <c r="N19" s="239">
        <v>453368</v>
      </c>
      <c r="O19" s="241">
        <v>454927</v>
      </c>
      <c r="P19" s="239">
        <v>456972</v>
      </c>
      <c r="Q19" s="241">
        <v>455226</v>
      </c>
      <c r="R19" s="239">
        <v>458236</v>
      </c>
      <c r="S19" s="241">
        <v>451010</v>
      </c>
      <c r="T19" s="239">
        <v>454608</v>
      </c>
      <c r="U19" s="241">
        <v>456461</v>
      </c>
      <c r="V19" s="239">
        <v>458029</v>
      </c>
      <c r="W19" s="239">
        <v>458772</v>
      </c>
      <c r="X19" s="239">
        <v>406</v>
      </c>
      <c r="Y19" s="239">
        <v>-723</v>
      </c>
      <c r="Z19" s="239">
        <v>-1344</v>
      </c>
      <c r="AA19" s="239">
        <v>4588</v>
      </c>
      <c r="AB19" s="239">
        <v>3022</v>
      </c>
      <c r="AC19" s="239">
        <v>1559</v>
      </c>
      <c r="AD19" s="239">
        <v>2045</v>
      </c>
      <c r="AE19" s="239">
        <v>-1746</v>
      </c>
      <c r="AF19" s="239">
        <f t="shared" si="1"/>
        <v>5932</v>
      </c>
      <c r="AG19" s="239">
        <f t="shared" si="0"/>
        <v>-1566</v>
      </c>
      <c r="AH19" s="239">
        <f t="shared" si="0"/>
        <v>-1463</v>
      </c>
      <c r="AI19" s="323">
        <f t="shared" si="0"/>
        <v>486</v>
      </c>
      <c r="AJ19" s="239">
        <f t="shared" si="0"/>
        <v>-3791</v>
      </c>
      <c r="AK19" s="239">
        <f t="shared" si="2"/>
        <v>-402</v>
      </c>
      <c r="AL19" s="239">
        <v>3685</v>
      </c>
      <c r="AM19" s="241">
        <v>3092</v>
      </c>
      <c r="AN19" s="239">
        <v>2698</v>
      </c>
      <c r="AO19" s="323">
        <v>3378</v>
      </c>
      <c r="AP19" s="239">
        <v>-5051</v>
      </c>
      <c r="AQ19" s="239">
        <v>3630</v>
      </c>
      <c r="AR19" s="239">
        <v>3288</v>
      </c>
      <c r="AS19" s="323">
        <v>26073</v>
      </c>
    </row>
    <row r="20" spans="1:45">
      <c r="A20" s="239" t="s">
        <v>22</v>
      </c>
      <c r="B20" s="57">
        <v>587165</v>
      </c>
      <c r="C20" s="57">
        <v>586731</v>
      </c>
      <c r="D20" s="57">
        <v>584849</v>
      </c>
      <c r="E20" s="57">
        <v>591153</v>
      </c>
      <c r="F20" s="57">
        <v>595897</v>
      </c>
      <c r="G20" s="57">
        <v>590229</v>
      </c>
      <c r="H20" s="57">
        <v>586200</v>
      </c>
      <c r="I20" s="57">
        <v>589535</v>
      </c>
      <c r="J20" s="57">
        <v>592445</v>
      </c>
      <c r="K20" s="57">
        <v>592577</v>
      </c>
      <c r="L20" s="239">
        <v>590768</v>
      </c>
      <c r="M20" s="241">
        <v>594915</v>
      </c>
      <c r="N20" s="239">
        <v>599636</v>
      </c>
      <c r="O20" s="241">
        <v>601686</v>
      </c>
      <c r="P20" s="239">
        <v>605406</v>
      </c>
      <c r="Q20" s="241">
        <v>608050</v>
      </c>
      <c r="R20" s="239">
        <v>615837</v>
      </c>
      <c r="S20" s="241">
        <v>611779</v>
      </c>
      <c r="T20" s="239">
        <v>608463</v>
      </c>
      <c r="U20" s="241">
        <v>612514</v>
      </c>
      <c r="V20" s="239">
        <v>613712</v>
      </c>
      <c r="W20" s="239">
        <v>616226</v>
      </c>
      <c r="X20" s="239">
        <v>2910</v>
      </c>
      <c r="Y20" s="239">
        <v>132</v>
      </c>
      <c r="Z20" s="239">
        <v>-1809</v>
      </c>
      <c r="AA20" s="239">
        <v>4147</v>
      </c>
      <c r="AB20" s="239">
        <v>4721</v>
      </c>
      <c r="AC20" s="239">
        <v>2050</v>
      </c>
      <c r="AD20" s="239">
        <v>3720</v>
      </c>
      <c r="AE20" s="239">
        <v>2644</v>
      </c>
      <c r="AF20" s="239">
        <f t="shared" si="1"/>
        <v>5956</v>
      </c>
      <c r="AG20" s="239">
        <f t="shared" si="0"/>
        <v>574</v>
      </c>
      <c r="AH20" s="239">
        <f t="shared" si="0"/>
        <v>-2671</v>
      </c>
      <c r="AI20" s="323">
        <f t="shared" si="0"/>
        <v>1670</v>
      </c>
      <c r="AJ20" s="239">
        <f t="shared" si="0"/>
        <v>-1076</v>
      </c>
      <c r="AK20" s="239">
        <f t="shared" si="2"/>
        <v>4453</v>
      </c>
      <c r="AL20" s="239">
        <v>-434</v>
      </c>
      <c r="AM20" s="241">
        <v>-1882</v>
      </c>
      <c r="AN20" s="239">
        <v>6304</v>
      </c>
      <c r="AO20" s="323">
        <v>4744</v>
      </c>
      <c r="AP20" s="239">
        <v>-5668</v>
      </c>
      <c r="AQ20" s="239">
        <v>-4029</v>
      </c>
      <c r="AR20" s="239">
        <v>3335</v>
      </c>
      <c r="AS20" s="323">
        <v>29061</v>
      </c>
    </row>
    <row r="21" spans="1:45">
      <c r="A21" s="239" t="s">
        <v>16</v>
      </c>
      <c r="B21" s="57">
        <v>217327</v>
      </c>
      <c r="C21" s="57">
        <v>218985</v>
      </c>
      <c r="D21" s="57">
        <v>219672</v>
      </c>
      <c r="E21" s="57">
        <v>222262</v>
      </c>
      <c r="F21" s="57">
        <v>224121</v>
      </c>
      <c r="G21" s="57">
        <v>218499</v>
      </c>
      <c r="H21" s="57">
        <v>221013</v>
      </c>
      <c r="I21" s="57">
        <v>222065</v>
      </c>
      <c r="J21" s="57">
        <v>222938</v>
      </c>
      <c r="K21" s="57">
        <v>222289</v>
      </c>
      <c r="L21" s="239">
        <v>224565</v>
      </c>
      <c r="M21" s="241">
        <v>226457</v>
      </c>
      <c r="N21" s="239">
        <v>229304</v>
      </c>
      <c r="O21" s="241">
        <v>235746</v>
      </c>
      <c r="P21" s="239">
        <v>238463</v>
      </c>
      <c r="Q21" s="241">
        <v>241477</v>
      </c>
      <c r="R21" s="239">
        <v>244466</v>
      </c>
      <c r="S21" s="241">
        <v>240431</v>
      </c>
      <c r="T21" s="239">
        <v>244265</v>
      </c>
      <c r="U21" s="241">
        <v>247384</v>
      </c>
      <c r="V21" s="239">
        <v>248308</v>
      </c>
      <c r="W21" s="239">
        <v>249917</v>
      </c>
      <c r="X21" s="239">
        <v>873</v>
      </c>
      <c r="Y21" s="239">
        <v>-649</v>
      </c>
      <c r="Z21" s="239">
        <v>2276</v>
      </c>
      <c r="AA21" s="239">
        <v>1892</v>
      </c>
      <c r="AB21" s="239">
        <v>2847</v>
      </c>
      <c r="AC21" s="239">
        <v>6442</v>
      </c>
      <c r="AD21" s="239">
        <v>2717</v>
      </c>
      <c r="AE21" s="239">
        <v>3014</v>
      </c>
      <c r="AF21" s="239">
        <f t="shared" si="1"/>
        <v>-384</v>
      </c>
      <c r="AG21" s="239">
        <f t="shared" si="0"/>
        <v>955</v>
      </c>
      <c r="AH21" s="239">
        <f t="shared" si="0"/>
        <v>3595</v>
      </c>
      <c r="AI21" s="323">
        <f t="shared" si="0"/>
        <v>-3725</v>
      </c>
      <c r="AJ21" s="239">
        <f t="shared" si="0"/>
        <v>297</v>
      </c>
      <c r="AK21" s="239">
        <f t="shared" si="2"/>
        <v>738</v>
      </c>
      <c r="AL21" s="239">
        <v>1658</v>
      </c>
      <c r="AM21" s="241">
        <v>687</v>
      </c>
      <c r="AN21" s="239">
        <v>2590</v>
      </c>
      <c r="AO21" s="323">
        <v>1859</v>
      </c>
      <c r="AP21" s="239">
        <v>-5622</v>
      </c>
      <c r="AQ21" s="239">
        <v>2514</v>
      </c>
      <c r="AR21" s="239">
        <v>1052</v>
      </c>
      <c r="AS21" s="323">
        <v>32590</v>
      </c>
    </row>
    <row r="22" spans="1:45">
      <c r="A22" s="239" t="s">
        <v>31</v>
      </c>
      <c r="B22" s="57">
        <v>701109</v>
      </c>
      <c r="C22" s="57">
        <v>706000</v>
      </c>
      <c r="D22" s="57">
        <v>707921</v>
      </c>
      <c r="E22" s="57">
        <v>714759</v>
      </c>
      <c r="F22" s="57">
        <v>722700</v>
      </c>
      <c r="G22" s="57">
        <v>725198</v>
      </c>
      <c r="H22" s="57">
        <v>721627</v>
      </c>
      <c r="I22" s="57">
        <v>723182</v>
      </c>
      <c r="J22" s="57">
        <v>717938</v>
      </c>
      <c r="K22" s="57">
        <v>714724</v>
      </c>
      <c r="L22" s="239">
        <v>706384</v>
      </c>
      <c r="M22" s="241">
        <v>707079</v>
      </c>
      <c r="N22" s="239">
        <v>709293</v>
      </c>
      <c r="O22" s="241">
        <v>715040</v>
      </c>
      <c r="P22" s="239">
        <v>719657</v>
      </c>
      <c r="Q22" s="241">
        <v>726153</v>
      </c>
      <c r="R22" s="239">
        <v>732809</v>
      </c>
      <c r="S22" s="241">
        <v>734685</v>
      </c>
      <c r="T22" s="239">
        <v>735231</v>
      </c>
      <c r="U22" s="241">
        <v>739461</v>
      </c>
      <c r="V22" s="239">
        <v>735745</v>
      </c>
      <c r="W22" s="239">
        <v>735652</v>
      </c>
      <c r="X22" s="239">
        <v>-5244</v>
      </c>
      <c r="Y22" s="239">
        <v>-3214</v>
      </c>
      <c r="Z22" s="239">
        <v>-8340</v>
      </c>
      <c r="AA22" s="239">
        <v>695</v>
      </c>
      <c r="AB22" s="239">
        <v>2214</v>
      </c>
      <c r="AC22" s="239">
        <v>5747</v>
      </c>
      <c r="AD22" s="239">
        <v>4617</v>
      </c>
      <c r="AE22" s="239">
        <v>6496</v>
      </c>
      <c r="AF22" s="239">
        <f t="shared" si="1"/>
        <v>9035</v>
      </c>
      <c r="AG22" s="239">
        <f t="shared" si="0"/>
        <v>1519</v>
      </c>
      <c r="AH22" s="239">
        <f t="shared" si="0"/>
        <v>3533</v>
      </c>
      <c r="AI22" s="323">
        <f t="shared" si="0"/>
        <v>-1130</v>
      </c>
      <c r="AJ22" s="239">
        <f t="shared" si="0"/>
        <v>1879</v>
      </c>
      <c r="AK22" s="239">
        <f t="shared" si="2"/>
        <v>14836</v>
      </c>
      <c r="AL22" s="239">
        <v>4891</v>
      </c>
      <c r="AM22" s="241">
        <v>1921</v>
      </c>
      <c r="AN22" s="239">
        <v>6838</v>
      </c>
      <c r="AO22" s="323">
        <v>7941</v>
      </c>
      <c r="AP22" s="239">
        <v>2498</v>
      </c>
      <c r="AQ22" s="239">
        <v>-3571</v>
      </c>
      <c r="AR22" s="239">
        <v>1555</v>
      </c>
      <c r="AS22" s="323">
        <v>34543</v>
      </c>
    </row>
    <row r="23" spans="1:45">
      <c r="A23" s="239" t="s">
        <v>5</v>
      </c>
      <c r="B23" s="57">
        <v>165477</v>
      </c>
      <c r="C23" s="57">
        <v>168295</v>
      </c>
      <c r="D23" s="57">
        <v>172085</v>
      </c>
      <c r="E23" s="57">
        <v>175792</v>
      </c>
      <c r="F23" s="57">
        <v>178292</v>
      </c>
      <c r="G23" s="57">
        <v>170112</v>
      </c>
      <c r="H23" s="57">
        <v>167720</v>
      </c>
      <c r="I23" s="57">
        <v>167746</v>
      </c>
      <c r="J23" s="57">
        <v>170091</v>
      </c>
      <c r="K23" s="57">
        <v>172839</v>
      </c>
      <c r="L23" s="239">
        <v>177308</v>
      </c>
      <c r="M23" s="241">
        <v>180020</v>
      </c>
      <c r="N23" s="239">
        <v>183282</v>
      </c>
      <c r="O23" s="241">
        <v>184930</v>
      </c>
      <c r="P23" s="239">
        <v>191774</v>
      </c>
      <c r="Q23" s="241">
        <v>197205</v>
      </c>
      <c r="R23" s="239">
        <v>199392</v>
      </c>
      <c r="S23" s="241">
        <v>190885</v>
      </c>
      <c r="T23" s="239">
        <v>192789</v>
      </c>
      <c r="U23" s="241">
        <v>195448</v>
      </c>
      <c r="V23" s="239">
        <v>198190</v>
      </c>
      <c r="W23" s="239">
        <v>201108</v>
      </c>
      <c r="X23" s="239">
        <v>2345</v>
      </c>
      <c r="Y23" s="239">
        <v>2748</v>
      </c>
      <c r="Z23" s="239">
        <v>4469</v>
      </c>
      <c r="AA23" s="239">
        <v>2712</v>
      </c>
      <c r="AB23" s="239">
        <v>3262</v>
      </c>
      <c r="AC23" s="239">
        <v>1648</v>
      </c>
      <c r="AD23" s="239">
        <v>6844</v>
      </c>
      <c r="AE23" s="239">
        <v>5431</v>
      </c>
      <c r="AF23" s="239">
        <f t="shared" si="1"/>
        <v>-1757</v>
      </c>
      <c r="AG23" s="239">
        <f t="shared" si="0"/>
        <v>550</v>
      </c>
      <c r="AH23" s="239">
        <f t="shared" si="0"/>
        <v>-1614</v>
      </c>
      <c r="AI23" s="323">
        <f t="shared" si="0"/>
        <v>5196</v>
      </c>
      <c r="AJ23" s="239">
        <f t="shared" si="0"/>
        <v>-1413</v>
      </c>
      <c r="AK23" s="239">
        <f t="shared" si="2"/>
        <v>962</v>
      </c>
      <c r="AL23" s="239">
        <v>2818</v>
      </c>
      <c r="AM23" s="241">
        <v>3790</v>
      </c>
      <c r="AN23" s="239">
        <v>3707</v>
      </c>
      <c r="AO23" s="323">
        <v>2500</v>
      </c>
      <c r="AP23" s="239">
        <v>-8180</v>
      </c>
      <c r="AQ23" s="239">
        <v>-2392</v>
      </c>
      <c r="AR23" s="239">
        <v>26</v>
      </c>
      <c r="AS23" s="323">
        <v>35631</v>
      </c>
    </row>
    <row r="24" spans="1:45">
      <c r="A24" s="239" t="s">
        <v>29</v>
      </c>
      <c r="B24" s="57">
        <v>672303</v>
      </c>
      <c r="C24" s="57">
        <v>678269</v>
      </c>
      <c r="D24" s="57">
        <v>681683</v>
      </c>
      <c r="E24" s="57">
        <v>683018</v>
      </c>
      <c r="F24" s="57">
        <v>684878</v>
      </c>
      <c r="G24" s="57">
        <v>672536</v>
      </c>
      <c r="H24" s="57">
        <v>677274</v>
      </c>
      <c r="I24" s="57">
        <v>682804</v>
      </c>
      <c r="J24" s="57">
        <v>683659</v>
      </c>
      <c r="K24" s="57">
        <v>682255</v>
      </c>
      <c r="L24" s="239">
        <v>680062</v>
      </c>
      <c r="M24" s="241">
        <v>684207</v>
      </c>
      <c r="N24" s="239">
        <v>690314</v>
      </c>
      <c r="O24" s="241">
        <v>695001</v>
      </c>
      <c r="P24" s="239">
        <v>703988</v>
      </c>
      <c r="Q24" s="241">
        <v>706964</v>
      </c>
      <c r="R24" s="239">
        <v>709875</v>
      </c>
      <c r="S24" s="241">
        <v>696086</v>
      </c>
      <c r="T24" s="239">
        <v>703393</v>
      </c>
      <c r="U24" s="241">
        <v>711135</v>
      </c>
      <c r="V24" s="239">
        <v>714063</v>
      </c>
      <c r="W24" s="239">
        <v>711335</v>
      </c>
      <c r="X24" s="239">
        <v>855</v>
      </c>
      <c r="Y24" s="239">
        <v>-1404</v>
      </c>
      <c r="Z24" s="239">
        <v>-2193</v>
      </c>
      <c r="AA24" s="239">
        <v>4145</v>
      </c>
      <c r="AB24" s="239">
        <v>6107</v>
      </c>
      <c r="AC24" s="239">
        <v>4687</v>
      </c>
      <c r="AD24" s="239">
        <v>8987</v>
      </c>
      <c r="AE24" s="239">
        <v>2976</v>
      </c>
      <c r="AF24" s="239">
        <f t="shared" si="1"/>
        <v>6338</v>
      </c>
      <c r="AG24" s="239">
        <f t="shared" si="1"/>
        <v>1962</v>
      </c>
      <c r="AH24" s="239">
        <f t="shared" si="1"/>
        <v>-1420</v>
      </c>
      <c r="AI24" s="323">
        <f t="shared" si="1"/>
        <v>4300</v>
      </c>
      <c r="AJ24" s="239">
        <f t="shared" si="1"/>
        <v>-6011</v>
      </c>
      <c r="AK24" s="239">
        <f t="shared" si="2"/>
        <v>5169</v>
      </c>
      <c r="AL24" s="239">
        <v>5966</v>
      </c>
      <c r="AM24" s="241">
        <v>3414</v>
      </c>
      <c r="AN24" s="239">
        <v>1335</v>
      </c>
      <c r="AO24" s="323">
        <v>1860</v>
      </c>
      <c r="AP24" s="239">
        <v>-12342</v>
      </c>
      <c r="AQ24" s="239">
        <v>4738</v>
      </c>
      <c r="AR24" s="239">
        <v>5530</v>
      </c>
      <c r="AS24" s="323">
        <v>39032</v>
      </c>
    </row>
    <row r="25" spans="1:45">
      <c r="A25" s="239" t="s">
        <v>32</v>
      </c>
      <c r="B25" s="57">
        <v>360408</v>
      </c>
      <c r="C25" s="57">
        <v>360933</v>
      </c>
      <c r="D25" s="57">
        <v>362982</v>
      </c>
      <c r="E25" s="57">
        <v>364040</v>
      </c>
      <c r="F25" s="57">
        <v>367448</v>
      </c>
      <c r="G25" s="57">
        <v>364449</v>
      </c>
      <c r="H25" s="57">
        <v>364457</v>
      </c>
      <c r="I25" s="57">
        <v>368320</v>
      </c>
      <c r="J25" s="57">
        <v>371003</v>
      </c>
      <c r="K25" s="57">
        <v>372085</v>
      </c>
      <c r="L25" s="239">
        <v>375061</v>
      </c>
      <c r="M25" s="241">
        <v>380707</v>
      </c>
      <c r="N25" s="239">
        <v>378786</v>
      </c>
      <c r="O25" s="241">
        <v>381893</v>
      </c>
      <c r="P25" s="239">
        <v>388454</v>
      </c>
      <c r="Q25" s="241">
        <v>394110</v>
      </c>
      <c r="R25" s="239">
        <v>397354</v>
      </c>
      <c r="S25" s="241">
        <v>393339</v>
      </c>
      <c r="T25" s="239">
        <v>395682</v>
      </c>
      <c r="U25" s="241">
        <v>398497</v>
      </c>
      <c r="V25" s="239">
        <v>400048</v>
      </c>
      <c r="W25" s="239">
        <v>401534</v>
      </c>
      <c r="X25" s="239">
        <v>2683</v>
      </c>
      <c r="Y25" s="239">
        <v>1082</v>
      </c>
      <c r="Z25" s="239">
        <v>2976</v>
      </c>
      <c r="AA25" s="239">
        <v>5646</v>
      </c>
      <c r="AB25" s="239">
        <v>-1921</v>
      </c>
      <c r="AC25" s="239">
        <v>3107</v>
      </c>
      <c r="AD25" s="239">
        <v>6561</v>
      </c>
      <c r="AE25" s="239">
        <v>5656</v>
      </c>
      <c r="AF25" s="239">
        <f t="shared" si="1"/>
        <v>2670</v>
      </c>
      <c r="AG25" s="239">
        <f t="shared" si="1"/>
        <v>-7567</v>
      </c>
      <c r="AH25" s="239">
        <f t="shared" si="1"/>
        <v>5028</v>
      </c>
      <c r="AI25" s="323">
        <f t="shared" si="1"/>
        <v>3454</v>
      </c>
      <c r="AJ25" s="239">
        <f t="shared" si="1"/>
        <v>-905</v>
      </c>
      <c r="AK25" s="239">
        <f t="shared" si="2"/>
        <v>2680</v>
      </c>
      <c r="AL25" s="239">
        <v>525</v>
      </c>
      <c r="AM25" s="241">
        <v>2049</v>
      </c>
      <c r="AN25" s="239">
        <v>1058</v>
      </c>
      <c r="AO25" s="323">
        <v>3408</v>
      </c>
      <c r="AP25" s="239">
        <v>-2999</v>
      </c>
      <c r="AQ25" s="239">
        <v>8</v>
      </c>
      <c r="AR25" s="239">
        <v>3863</v>
      </c>
      <c r="AS25" s="323">
        <v>41126</v>
      </c>
    </row>
    <row r="26" spans="1:45">
      <c r="A26" s="239" t="s">
        <v>27</v>
      </c>
      <c r="B26" s="57">
        <v>575672</v>
      </c>
      <c r="C26" s="57">
        <v>574582</v>
      </c>
      <c r="D26" s="57">
        <v>585515</v>
      </c>
      <c r="E26" s="57">
        <v>590852</v>
      </c>
      <c r="F26" s="57">
        <v>589753</v>
      </c>
      <c r="G26" s="57">
        <v>575636</v>
      </c>
      <c r="H26" s="57">
        <v>583878</v>
      </c>
      <c r="I26" s="57">
        <v>597596</v>
      </c>
      <c r="J26" s="57">
        <v>603862</v>
      </c>
      <c r="K26" s="57">
        <v>597526</v>
      </c>
      <c r="L26" s="239">
        <v>595612</v>
      </c>
      <c r="M26" s="241">
        <v>595916</v>
      </c>
      <c r="N26" s="239">
        <v>592379</v>
      </c>
      <c r="O26" s="241">
        <v>597269</v>
      </c>
      <c r="P26" s="239">
        <v>607439</v>
      </c>
      <c r="Q26" s="241">
        <v>613932</v>
      </c>
      <c r="R26" s="239">
        <v>613497</v>
      </c>
      <c r="S26" s="241">
        <v>596602</v>
      </c>
      <c r="T26" s="239">
        <v>605219</v>
      </c>
      <c r="U26" s="241">
        <v>621977</v>
      </c>
      <c r="V26" s="239">
        <v>623828</v>
      </c>
      <c r="W26" s="239">
        <v>622731</v>
      </c>
      <c r="X26" s="239">
        <v>6266</v>
      </c>
      <c r="Y26" s="239">
        <v>-6336</v>
      </c>
      <c r="Z26" s="239">
        <v>-1914</v>
      </c>
      <c r="AA26" s="239">
        <v>304</v>
      </c>
      <c r="AB26" s="239">
        <v>-3537</v>
      </c>
      <c r="AC26" s="239">
        <v>4890</v>
      </c>
      <c r="AD26" s="239">
        <v>10170</v>
      </c>
      <c r="AE26" s="239">
        <v>6493</v>
      </c>
      <c r="AF26" s="239">
        <f t="shared" si="1"/>
        <v>2218</v>
      </c>
      <c r="AG26" s="239">
        <f t="shared" si="1"/>
        <v>-3841</v>
      </c>
      <c r="AH26" s="239">
        <f t="shared" si="1"/>
        <v>8427</v>
      </c>
      <c r="AI26" s="323">
        <f t="shared" si="1"/>
        <v>5280</v>
      </c>
      <c r="AJ26" s="239">
        <f t="shared" si="1"/>
        <v>-3677</v>
      </c>
      <c r="AK26" s="239">
        <f t="shared" si="2"/>
        <v>8407</v>
      </c>
      <c r="AL26" s="239">
        <v>-1090</v>
      </c>
      <c r="AM26" s="241">
        <v>10933</v>
      </c>
      <c r="AN26" s="239">
        <v>5337</v>
      </c>
      <c r="AO26" s="323">
        <v>-1099</v>
      </c>
      <c r="AP26" s="239">
        <v>-14117</v>
      </c>
      <c r="AQ26" s="239">
        <v>8242</v>
      </c>
      <c r="AR26" s="239">
        <v>13718</v>
      </c>
      <c r="AS26" s="323">
        <v>47059</v>
      </c>
    </row>
    <row r="27" spans="1:45">
      <c r="A27" s="239" t="s">
        <v>28</v>
      </c>
      <c r="B27" s="57">
        <v>169301</v>
      </c>
      <c r="C27" s="57">
        <v>171299</v>
      </c>
      <c r="D27" s="57">
        <v>172923</v>
      </c>
      <c r="E27" s="57">
        <v>175679</v>
      </c>
      <c r="F27" s="57">
        <v>176822</v>
      </c>
      <c r="G27" s="57">
        <v>174213</v>
      </c>
      <c r="H27" s="57">
        <v>175361</v>
      </c>
      <c r="I27" s="57">
        <v>179307</v>
      </c>
      <c r="J27" s="57">
        <v>185038</v>
      </c>
      <c r="K27" s="57">
        <v>188355</v>
      </c>
      <c r="L27" s="239">
        <v>193049</v>
      </c>
      <c r="M27" s="241">
        <v>194993</v>
      </c>
      <c r="N27" s="239">
        <v>200421</v>
      </c>
      <c r="O27" s="241">
        <v>201725</v>
      </c>
      <c r="P27" s="239">
        <v>205088</v>
      </c>
      <c r="Q27" s="241">
        <v>208396</v>
      </c>
      <c r="R27" s="239">
        <v>213110</v>
      </c>
      <c r="S27" s="241">
        <v>209338</v>
      </c>
      <c r="T27" s="239">
        <v>213100</v>
      </c>
      <c r="U27" s="241">
        <v>218065</v>
      </c>
      <c r="V27" s="239">
        <v>219759</v>
      </c>
      <c r="W27" s="239">
        <v>220036</v>
      </c>
      <c r="X27" s="239">
        <v>5731</v>
      </c>
      <c r="Y27" s="239">
        <v>3317</v>
      </c>
      <c r="Z27" s="239">
        <v>4694</v>
      </c>
      <c r="AA27" s="239">
        <v>1944</v>
      </c>
      <c r="AB27" s="239">
        <v>5428</v>
      </c>
      <c r="AC27" s="239">
        <v>1304</v>
      </c>
      <c r="AD27" s="239">
        <v>3363</v>
      </c>
      <c r="AE27" s="239">
        <v>3308</v>
      </c>
      <c r="AF27" s="239">
        <f t="shared" si="1"/>
        <v>-2750</v>
      </c>
      <c r="AG27" s="239">
        <f t="shared" si="1"/>
        <v>3484</v>
      </c>
      <c r="AH27" s="239">
        <f t="shared" si="1"/>
        <v>-4124</v>
      </c>
      <c r="AI27" s="323">
        <f t="shared" si="1"/>
        <v>2059</v>
      </c>
      <c r="AJ27" s="239">
        <f t="shared" si="1"/>
        <v>-55</v>
      </c>
      <c r="AK27" s="239">
        <f t="shared" si="2"/>
        <v>-1386</v>
      </c>
      <c r="AL27" s="239">
        <v>1998</v>
      </c>
      <c r="AM27" s="241">
        <v>1624</v>
      </c>
      <c r="AN27" s="239">
        <v>2756</v>
      </c>
      <c r="AO27" s="323">
        <v>1143</v>
      </c>
      <c r="AP27" s="239">
        <v>-2609</v>
      </c>
      <c r="AQ27" s="239">
        <v>1148</v>
      </c>
      <c r="AR27" s="239">
        <v>3946</v>
      </c>
      <c r="AS27" s="323">
        <v>50735</v>
      </c>
    </row>
    <row r="28" spans="1:45">
      <c r="A28" s="239" t="s">
        <v>26</v>
      </c>
      <c r="B28" s="57">
        <v>529928</v>
      </c>
      <c r="C28" s="57">
        <v>529692</v>
      </c>
      <c r="D28" s="57">
        <v>543611</v>
      </c>
      <c r="E28" s="57">
        <v>558297</v>
      </c>
      <c r="F28" s="57">
        <v>565897</v>
      </c>
      <c r="G28" s="57">
        <v>570100</v>
      </c>
      <c r="H28" s="57">
        <v>577248</v>
      </c>
      <c r="I28" s="57">
        <v>581325</v>
      </c>
      <c r="J28" s="57">
        <v>586460</v>
      </c>
      <c r="K28" s="57">
        <v>583413</v>
      </c>
      <c r="L28" s="239">
        <v>569723</v>
      </c>
      <c r="M28" s="241">
        <v>559597</v>
      </c>
      <c r="N28" s="239">
        <v>566809</v>
      </c>
      <c r="O28" s="241">
        <v>562948</v>
      </c>
      <c r="P28" s="239">
        <v>575501</v>
      </c>
      <c r="Q28" s="241">
        <v>584987</v>
      </c>
      <c r="R28" s="239">
        <v>587453</v>
      </c>
      <c r="S28" s="241">
        <v>586281</v>
      </c>
      <c r="T28" s="239">
        <v>607529</v>
      </c>
      <c r="U28" s="241">
        <v>607676</v>
      </c>
      <c r="V28" s="239">
        <v>599919</v>
      </c>
      <c r="W28" s="239">
        <v>593724</v>
      </c>
      <c r="X28" s="239">
        <v>5135</v>
      </c>
      <c r="Y28" s="239">
        <v>-3047</v>
      </c>
      <c r="Z28" s="239">
        <v>-13690</v>
      </c>
      <c r="AA28" s="239">
        <v>-10126</v>
      </c>
      <c r="AB28" s="239">
        <v>7212</v>
      </c>
      <c r="AC28" s="239">
        <v>-3861</v>
      </c>
      <c r="AD28" s="239">
        <v>12553</v>
      </c>
      <c r="AE28" s="239">
        <v>9486</v>
      </c>
      <c r="AF28" s="239">
        <f t="shared" si="1"/>
        <v>3564</v>
      </c>
      <c r="AG28" s="239">
        <f t="shared" si="1"/>
        <v>17338</v>
      </c>
      <c r="AH28" s="239">
        <f t="shared" si="1"/>
        <v>-11073</v>
      </c>
      <c r="AI28" s="323">
        <f t="shared" si="1"/>
        <v>16414</v>
      </c>
      <c r="AJ28" s="239">
        <f t="shared" si="1"/>
        <v>-3067</v>
      </c>
      <c r="AK28" s="239">
        <f t="shared" si="2"/>
        <v>23176</v>
      </c>
      <c r="AL28" s="239">
        <v>-236</v>
      </c>
      <c r="AM28" s="241">
        <v>13919</v>
      </c>
      <c r="AN28" s="239">
        <v>14686</v>
      </c>
      <c r="AO28" s="323">
        <v>7600</v>
      </c>
      <c r="AP28" s="239">
        <v>4203</v>
      </c>
      <c r="AQ28" s="239">
        <v>7148</v>
      </c>
      <c r="AR28" s="239">
        <v>4077</v>
      </c>
      <c r="AS28" s="323">
        <v>63796</v>
      </c>
    </row>
    <row r="29" spans="1:45">
      <c r="A29" s="239" t="s">
        <v>23</v>
      </c>
      <c r="B29" s="57">
        <v>580949</v>
      </c>
      <c r="C29" s="57">
        <v>587463</v>
      </c>
      <c r="D29" s="57">
        <v>592725</v>
      </c>
      <c r="E29" s="57">
        <v>598103</v>
      </c>
      <c r="F29" s="57">
        <v>603612</v>
      </c>
      <c r="G29" s="57">
        <v>595496</v>
      </c>
      <c r="H29" s="57">
        <v>600127</v>
      </c>
      <c r="I29" s="57">
        <v>606706</v>
      </c>
      <c r="J29" s="57">
        <v>611101</v>
      </c>
      <c r="K29" s="57">
        <v>614757</v>
      </c>
      <c r="L29" s="239">
        <v>615626</v>
      </c>
      <c r="M29" s="241">
        <v>618558</v>
      </c>
      <c r="N29" s="239">
        <v>622860</v>
      </c>
      <c r="O29" s="241">
        <v>626975</v>
      </c>
      <c r="P29" s="239">
        <v>629751</v>
      </c>
      <c r="Q29" s="241">
        <v>634086</v>
      </c>
      <c r="R29" s="239">
        <v>639432</v>
      </c>
      <c r="S29" s="241">
        <v>628676</v>
      </c>
      <c r="T29" s="239">
        <v>633157</v>
      </c>
      <c r="U29" s="241">
        <v>641638</v>
      </c>
      <c r="V29" s="239">
        <v>645716</v>
      </c>
      <c r="W29" s="239">
        <v>646893</v>
      </c>
      <c r="X29" s="239">
        <v>4395</v>
      </c>
      <c r="Y29" s="239">
        <v>3656</v>
      </c>
      <c r="Z29" s="239">
        <v>869</v>
      </c>
      <c r="AA29" s="239">
        <v>2932</v>
      </c>
      <c r="AB29" s="239">
        <v>4302</v>
      </c>
      <c r="AC29" s="239">
        <v>4115</v>
      </c>
      <c r="AD29" s="239">
        <v>2776</v>
      </c>
      <c r="AE29" s="239">
        <v>4335</v>
      </c>
      <c r="AF29" s="239">
        <f t="shared" si="1"/>
        <v>2063</v>
      </c>
      <c r="AG29" s="239">
        <f t="shared" si="1"/>
        <v>1370</v>
      </c>
      <c r="AH29" s="239">
        <f t="shared" si="1"/>
        <v>-187</v>
      </c>
      <c r="AI29" s="323">
        <f t="shared" si="1"/>
        <v>-1339</v>
      </c>
      <c r="AJ29" s="239">
        <f t="shared" si="1"/>
        <v>1559</v>
      </c>
      <c r="AK29" s="239">
        <f t="shared" si="2"/>
        <v>3466</v>
      </c>
      <c r="AL29" s="239">
        <v>6514</v>
      </c>
      <c r="AM29" s="241">
        <v>5262</v>
      </c>
      <c r="AN29" s="239">
        <v>5378</v>
      </c>
      <c r="AO29" s="323">
        <v>5509</v>
      </c>
      <c r="AP29" s="239">
        <v>-8116</v>
      </c>
      <c r="AQ29" s="239">
        <v>4631</v>
      </c>
      <c r="AR29" s="239">
        <v>6579</v>
      </c>
      <c r="AS29" s="323">
        <v>65944</v>
      </c>
    </row>
    <row r="30" spans="1:45">
      <c r="A30" s="239" t="s">
        <v>9</v>
      </c>
      <c r="B30" s="57">
        <v>3257082</v>
      </c>
      <c r="C30" s="57">
        <v>3251617</v>
      </c>
      <c r="D30" s="57">
        <v>3248637</v>
      </c>
      <c r="E30" s="57">
        <v>3285539</v>
      </c>
      <c r="F30" s="57">
        <v>3309725</v>
      </c>
      <c r="G30" s="57">
        <v>3246669</v>
      </c>
      <c r="H30" s="57">
        <v>3217900</v>
      </c>
      <c r="I30" s="57">
        <v>3216913</v>
      </c>
      <c r="J30" s="57">
        <v>3213626</v>
      </c>
      <c r="K30" s="57">
        <v>3216137</v>
      </c>
      <c r="L30" s="239">
        <v>3236212</v>
      </c>
      <c r="M30" s="241">
        <v>3230475</v>
      </c>
      <c r="N30" s="239">
        <v>3240746</v>
      </c>
      <c r="O30" s="241">
        <v>3262318</v>
      </c>
      <c r="P30" s="239">
        <v>3285182</v>
      </c>
      <c r="Q30" s="241">
        <v>3311635</v>
      </c>
      <c r="R30" s="239">
        <v>3348570</v>
      </c>
      <c r="S30" s="241">
        <v>3312592</v>
      </c>
      <c r="T30" s="239">
        <v>3301167</v>
      </c>
      <c r="U30" s="241">
        <v>3321460</v>
      </c>
      <c r="V30" s="239">
        <v>3323522</v>
      </c>
      <c r="W30" s="239">
        <v>3326256</v>
      </c>
      <c r="X30" s="239">
        <v>-3287</v>
      </c>
      <c r="Y30" s="239">
        <v>2511</v>
      </c>
      <c r="Z30" s="239">
        <v>20075</v>
      </c>
      <c r="AA30" s="239">
        <v>-5737</v>
      </c>
      <c r="AB30" s="239">
        <v>10271</v>
      </c>
      <c r="AC30" s="239">
        <v>21572</v>
      </c>
      <c r="AD30" s="239">
        <v>22864</v>
      </c>
      <c r="AE30" s="239">
        <v>26453</v>
      </c>
      <c r="AF30" s="239">
        <f t="shared" si="1"/>
        <v>-25812</v>
      </c>
      <c r="AG30" s="239">
        <f t="shared" si="1"/>
        <v>16008</v>
      </c>
      <c r="AH30" s="239">
        <f t="shared" si="1"/>
        <v>11301</v>
      </c>
      <c r="AI30" s="323">
        <f t="shared" si="1"/>
        <v>1292</v>
      </c>
      <c r="AJ30" s="239">
        <f t="shared" si="1"/>
        <v>3589</v>
      </c>
      <c r="AK30" s="239">
        <f t="shared" si="2"/>
        <v>6378</v>
      </c>
      <c r="AL30" s="239">
        <v>-5465</v>
      </c>
      <c r="AM30" s="241">
        <v>-2980</v>
      </c>
      <c r="AN30" s="239">
        <v>36902</v>
      </c>
      <c r="AO30" s="323">
        <v>24186</v>
      </c>
      <c r="AP30" s="239">
        <v>-63056</v>
      </c>
      <c r="AQ30" s="239">
        <v>-28769</v>
      </c>
      <c r="AR30" s="239">
        <v>-987</v>
      </c>
      <c r="AS30" s="323">
        <v>69174</v>
      </c>
    </row>
    <row r="31" spans="1:45">
      <c r="A31" s="239" t="s">
        <v>14</v>
      </c>
      <c r="B31" s="57">
        <v>966243</v>
      </c>
      <c r="C31" s="57">
        <v>970018</v>
      </c>
      <c r="D31" s="57">
        <v>974129</v>
      </c>
      <c r="E31" s="57">
        <v>980425</v>
      </c>
      <c r="F31" s="57">
        <v>987268</v>
      </c>
      <c r="G31" s="57">
        <v>973396</v>
      </c>
      <c r="H31" s="57">
        <v>977981</v>
      </c>
      <c r="I31" s="57">
        <v>985130</v>
      </c>
      <c r="J31" s="57">
        <v>986585</v>
      </c>
      <c r="K31" s="57">
        <v>990113</v>
      </c>
      <c r="L31" s="239">
        <v>989630</v>
      </c>
      <c r="M31" s="241">
        <v>996819</v>
      </c>
      <c r="N31" s="239">
        <v>1003954</v>
      </c>
      <c r="O31" s="241">
        <v>1006011</v>
      </c>
      <c r="P31" s="239">
        <v>1015502</v>
      </c>
      <c r="Q31" s="241">
        <v>1024800</v>
      </c>
      <c r="R31" s="239">
        <v>1031331</v>
      </c>
      <c r="S31" s="241">
        <v>1014873</v>
      </c>
      <c r="T31" s="239">
        <v>1023139</v>
      </c>
      <c r="U31" s="241">
        <v>1031913</v>
      </c>
      <c r="V31" s="239">
        <v>1036387</v>
      </c>
      <c r="W31" s="239">
        <v>1035474</v>
      </c>
      <c r="X31" s="239">
        <v>1455</v>
      </c>
      <c r="Y31" s="239">
        <v>3528</v>
      </c>
      <c r="Z31" s="239">
        <v>-483</v>
      </c>
      <c r="AA31" s="239">
        <v>7189</v>
      </c>
      <c r="AB31" s="239">
        <v>7135</v>
      </c>
      <c r="AC31" s="239">
        <v>2057</v>
      </c>
      <c r="AD31" s="239">
        <v>9491</v>
      </c>
      <c r="AE31" s="239">
        <v>9298</v>
      </c>
      <c r="AF31" s="239">
        <f t="shared" si="1"/>
        <v>7672</v>
      </c>
      <c r="AG31" s="239">
        <f t="shared" si="1"/>
        <v>-54</v>
      </c>
      <c r="AH31" s="239">
        <f t="shared" si="1"/>
        <v>-5078</v>
      </c>
      <c r="AI31" s="323">
        <f t="shared" si="1"/>
        <v>7434</v>
      </c>
      <c r="AJ31" s="239">
        <f t="shared" si="1"/>
        <v>-193</v>
      </c>
      <c r="AK31" s="239">
        <f t="shared" si="2"/>
        <v>9781</v>
      </c>
      <c r="AL31" s="239">
        <v>3775</v>
      </c>
      <c r="AM31" s="241">
        <v>4111</v>
      </c>
      <c r="AN31" s="239">
        <v>6296</v>
      </c>
      <c r="AO31" s="323">
        <v>6843</v>
      </c>
      <c r="AP31" s="239">
        <v>-13872</v>
      </c>
      <c r="AQ31" s="239">
        <v>4585</v>
      </c>
      <c r="AR31" s="239">
        <v>7149</v>
      </c>
      <c r="AS31" s="323">
        <v>69231</v>
      </c>
    </row>
    <row r="32" spans="1:45">
      <c r="A32" s="239" t="s">
        <v>10</v>
      </c>
      <c r="B32" s="57">
        <v>744379</v>
      </c>
      <c r="C32" s="57">
        <v>750835</v>
      </c>
      <c r="D32" s="57">
        <v>754841</v>
      </c>
      <c r="E32" s="57">
        <v>760896</v>
      </c>
      <c r="F32" s="57">
        <v>766938</v>
      </c>
      <c r="G32" s="57">
        <v>757473</v>
      </c>
      <c r="H32" s="57">
        <v>763001</v>
      </c>
      <c r="I32" s="57">
        <v>766489</v>
      </c>
      <c r="J32" s="57">
        <v>768194</v>
      </c>
      <c r="K32" s="57">
        <v>771042</v>
      </c>
      <c r="L32" s="239">
        <v>771742</v>
      </c>
      <c r="M32" s="241">
        <v>779285</v>
      </c>
      <c r="N32" s="239">
        <v>786210</v>
      </c>
      <c r="O32" s="241">
        <v>793592</v>
      </c>
      <c r="P32" s="239">
        <v>798128</v>
      </c>
      <c r="Q32" s="241">
        <v>800104</v>
      </c>
      <c r="R32" s="239">
        <v>803412</v>
      </c>
      <c r="S32" s="241">
        <v>789468</v>
      </c>
      <c r="T32" s="239">
        <v>799551</v>
      </c>
      <c r="U32" s="241">
        <v>807915</v>
      </c>
      <c r="V32" s="239">
        <v>814164</v>
      </c>
      <c r="W32" s="239">
        <v>814500</v>
      </c>
      <c r="X32" s="239">
        <v>1705</v>
      </c>
      <c r="Y32" s="239">
        <v>2848</v>
      </c>
      <c r="Z32" s="239">
        <v>700</v>
      </c>
      <c r="AA32" s="239">
        <v>7543</v>
      </c>
      <c r="AB32" s="239">
        <v>6925</v>
      </c>
      <c r="AC32" s="239">
        <v>7382</v>
      </c>
      <c r="AD32" s="239">
        <v>4536</v>
      </c>
      <c r="AE32" s="239">
        <v>1976</v>
      </c>
      <c r="AF32" s="239">
        <f t="shared" si="1"/>
        <v>6843</v>
      </c>
      <c r="AG32" s="239">
        <f t="shared" si="1"/>
        <v>-618</v>
      </c>
      <c r="AH32" s="239">
        <f t="shared" si="1"/>
        <v>457</v>
      </c>
      <c r="AI32" s="323">
        <f t="shared" si="1"/>
        <v>-2846</v>
      </c>
      <c r="AJ32" s="239">
        <f t="shared" si="1"/>
        <v>-2560</v>
      </c>
      <c r="AK32" s="239">
        <f t="shared" si="2"/>
        <v>1276</v>
      </c>
      <c r="AL32" s="239">
        <v>6456</v>
      </c>
      <c r="AM32" s="241">
        <v>4006</v>
      </c>
      <c r="AN32" s="239">
        <v>6055</v>
      </c>
      <c r="AO32" s="323">
        <v>6042</v>
      </c>
      <c r="AP32" s="239">
        <v>-9465</v>
      </c>
      <c r="AQ32" s="239">
        <v>5528</v>
      </c>
      <c r="AR32" s="239">
        <v>3488</v>
      </c>
      <c r="AS32" s="323">
        <v>70121</v>
      </c>
    </row>
    <row r="33" spans="1:45">
      <c r="A33" s="239" t="s">
        <v>8</v>
      </c>
      <c r="B33" s="57">
        <v>889248</v>
      </c>
      <c r="C33" s="57">
        <v>897690</v>
      </c>
      <c r="D33" s="57">
        <v>901676</v>
      </c>
      <c r="E33" s="57">
        <v>908614</v>
      </c>
      <c r="F33" s="57">
        <v>915483</v>
      </c>
      <c r="G33" s="57">
        <v>903594</v>
      </c>
      <c r="H33" s="57">
        <v>913562</v>
      </c>
      <c r="I33" s="57">
        <v>915962</v>
      </c>
      <c r="J33" s="57">
        <v>920933</v>
      </c>
      <c r="K33" s="57">
        <v>925796</v>
      </c>
      <c r="L33" s="239">
        <v>928687</v>
      </c>
      <c r="M33" s="241">
        <v>931191</v>
      </c>
      <c r="N33" s="239">
        <v>932271</v>
      </c>
      <c r="O33" s="241">
        <v>933227</v>
      </c>
      <c r="P33" s="239">
        <v>939840</v>
      </c>
      <c r="Q33" s="241">
        <v>944986</v>
      </c>
      <c r="R33" s="239">
        <v>947984</v>
      </c>
      <c r="S33" s="241">
        <v>930477</v>
      </c>
      <c r="T33" s="239">
        <v>945569</v>
      </c>
      <c r="U33" s="241">
        <v>955326</v>
      </c>
      <c r="V33" s="239">
        <v>960620</v>
      </c>
      <c r="W33" s="239">
        <v>959575</v>
      </c>
      <c r="X33" s="239">
        <v>4971</v>
      </c>
      <c r="Y33" s="239">
        <v>4863</v>
      </c>
      <c r="Z33" s="239">
        <v>2891</v>
      </c>
      <c r="AA33" s="239">
        <v>2504</v>
      </c>
      <c r="AB33" s="239">
        <v>1080</v>
      </c>
      <c r="AC33" s="239">
        <v>956</v>
      </c>
      <c r="AD33" s="239">
        <v>6613</v>
      </c>
      <c r="AE33" s="239">
        <v>5146</v>
      </c>
      <c r="AF33" s="239">
        <f t="shared" si="1"/>
        <v>-387</v>
      </c>
      <c r="AG33" s="239">
        <f t="shared" si="1"/>
        <v>-1424</v>
      </c>
      <c r="AH33" s="239">
        <f t="shared" si="1"/>
        <v>-124</v>
      </c>
      <c r="AI33" s="323">
        <f t="shared" si="1"/>
        <v>5657</v>
      </c>
      <c r="AJ33" s="239">
        <f t="shared" si="1"/>
        <v>-1467</v>
      </c>
      <c r="AK33" s="239">
        <f t="shared" si="2"/>
        <v>2255</v>
      </c>
      <c r="AL33" s="239">
        <v>8442</v>
      </c>
      <c r="AM33" s="241">
        <v>3986</v>
      </c>
      <c r="AN33" s="239">
        <v>6938</v>
      </c>
      <c r="AO33" s="323">
        <v>6869</v>
      </c>
      <c r="AP33" s="239">
        <v>-11889</v>
      </c>
      <c r="AQ33" s="239">
        <v>9968</v>
      </c>
      <c r="AR33" s="239">
        <v>2400</v>
      </c>
      <c r="AS33" s="323">
        <v>70327</v>
      </c>
    </row>
    <row r="34" spans="1:45">
      <c r="A34" s="239" t="s">
        <v>24</v>
      </c>
      <c r="B34" s="57">
        <v>356370</v>
      </c>
      <c r="C34" s="57">
        <v>356310</v>
      </c>
      <c r="D34" s="57">
        <v>358177</v>
      </c>
      <c r="E34" s="57">
        <v>361787</v>
      </c>
      <c r="F34" s="57">
        <v>370055</v>
      </c>
      <c r="G34" s="57">
        <v>365783</v>
      </c>
      <c r="H34" s="57">
        <v>362807</v>
      </c>
      <c r="I34" s="57">
        <v>363772</v>
      </c>
      <c r="J34" s="57">
        <v>377825</v>
      </c>
      <c r="K34" s="57">
        <v>384821</v>
      </c>
      <c r="L34" s="239">
        <v>396775</v>
      </c>
      <c r="M34" s="241">
        <v>406636</v>
      </c>
      <c r="N34" s="239">
        <v>417457</v>
      </c>
      <c r="O34" s="241">
        <v>424006</v>
      </c>
      <c r="P34" s="239">
        <v>421962</v>
      </c>
      <c r="Q34" s="241">
        <v>431755</v>
      </c>
      <c r="R34" s="239">
        <v>442048</v>
      </c>
      <c r="S34" s="241">
        <v>432986</v>
      </c>
      <c r="T34" s="239">
        <v>443448</v>
      </c>
      <c r="U34" s="241">
        <v>448714</v>
      </c>
      <c r="V34" s="239">
        <v>445823</v>
      </c>
      <c r="W34" s="239">
        <v>453929</v>
      </c>
      <c r="X34" s="239">
        <v>14053</v>
      </c>
      <c r="Y34" s="239">
        <v>6996</v>
      </c>
      <c r="Z34" s="239">
        <v>11954</v>
      </c>
      <c r="AA34" s="239">
        <v>9861</v>
      </c>
      <c r="AB34" s="239">
        <v>10821</v>
      </c>
      <c r="AC34" s="239">
        <v>6549</v>
      </c>
      <c r="AD34" s="239">
        <v>-2044</v>
      </c>
      <c r="AE34" s="239">
        <v>9793</v>
      </c>
      <c r="AF34" s="239">
        <f t="shared" si="1"/>
        <v>-2093</v>
      </c>
      <c r="AG34" s="239">
        <f t="shared" si="1"/>
        <v>960</v>
      </c>
      <c r="AH34" s="239">
        <f t="shared" si="1"/>
        <v>-4272</v>
      </c>
      <c r="AI34" s="323">
        <f t="shared" si="1"/>
        <v>-8593</v>
      </c>
      <c r="AJ34" s="239">
        <f t="shared" si="1"/>
        <v>11837</v>
      </c>
      <c r="AK34" s="239">
        <f t="shared" si="2"/>
        <v>-2161</v>
      </c>
      <c r="AL34" s="239">
        <v>-60</v>
      </c>
      <c r="AM34" s="241">
        <v>1867</v>
      </c>
      <c r="AN34" s="239">
        <v>3610</v>
      </c>
      <c r="AO34" s="323">
        <v>8268</v>
      </c>
      <c r="AP34" s="239">
        <v>-4272</v>
      </c>
      <c r="AQ34" s="239">
        <v>-2976</v>
      </c>
      <c r="AR34" s="239">
        <v>965</v>
      </c>
      <c r="AS34" s="323">
        <v>97559</v>
      </c>
    </row>
    <row r="35" spans="1:45">
      <c r="A35" s="239" t="s">
        <v>13</v>
      </c>
      <c r="B35" s="57">
        <v>1579438</v>
      </c>
      <c r="C35" s="57">
        <v>1586644</v>
      </c>
      <c r="D35" s="57">
        <v>1596357</v>
      </c>
      <c r="E35" s="57">
        <v>1611893</v>
      </c>
      <c r="F35" s="57">
        <v>1619262</v>
      </c>
      <c r="G35" s="57">
        <v>1593415</v>
      </c>
      <c r="H35" s="57">
        <v>1594259</v>
      </c>
      <c r="I35" s="57">
        <v>1603856</v>
      </c>
      <c r="J35" s="57">
        <v>1606884</v>
      </c>
      <c r="K35" s="57">
        <v>1613698</v>
      </c>
      <c r="L35" s="239">
        <v>1620929</v>
      </c>
      <c r="M35" s="241">
        <v>1622778</v>
      </c>
      <c r="N35" s="239">
        <v>1611607</v>
      </c>
      <c r="O35" s="241">
        <v>1626856</v>
      </c>
      <c r="P35" s="239">
        <v>1644896</v>
      </c>
      <c r="Q35" s="241">
        <v>1667919</v>
      </c>
      <c r="R35" s="239">
        <v>1681296</v>
      </c>
      <c r="S35" s="241">
        <v>1650381</v>
      </c>
      <c r="T35" s="239">
        <v>1659857</v>
      </c>
      <c r="U35" s="241">
        <v>1670417</v>
      </c>
      <c r="V35" s="239">
        <v>1674576</v>
      </c>
      <c r="W35" s="239">
        <v>1679022</v>
      </c>
      <c r="X35" s="239">
        <v>3028</v>
      </c>
      <c r="Y35" s="239">
        <v>6814</v>
      </c>
      <c r="Z35" s="239">
        <v>7231</v>
      </c>
      <c r="AA35" s="239">
        <v>1849</v>
      </c>
      <c r="AB35" s="239">
        <v>-11171</v>
      </c>
      <c r="AC35" s="239">
        <v>15249</v>
      </c>
      <c r="AD35" s="239">
        <v>18040</v>
      </c>
      <c r="AE35" s="239">
        <v>23023</v>
      </c>
      <c r="AF35" s="239">
        <f t="shared" si="1"/>
        <v>-5382</v>
      </c>
      <c r="AG35" s="239">
        <f t="shared" si="1"/>
        <v>-13020</v>
      </c>
      <c r="AH35" s="239">
        <f t="shared" si="1"/>
        <v>26420</v>
      </c>
      <c r="AI35" s="323">
        <f t="shared" si="1"/>
        <v>2791</v>
      </c>
      <c r="AJ35" s="239">
        <f t="shared" si="1"/>
        <v>4983</v>
      </c>
      <c r="AK35" s="239">
        <f t="shared" si="2"/>
        <v>15792</v>
      </c>
      <c r="AL35" s="239">
        <v>7206</v>
      </c>
      <c r="AM35" s="241">
        <v>9713</v>
      </c>
      <c r="AN35" s="239">
        <v>15536</v>
      </c>
      <c r="AO35" s="323">
        <v>7369</v>
      </c>
      <c r="AP35" s="239">
        <v>-25847</v>
      </c>
      <c r="AQ35" s="239">
        <v>844</v>
      </c>
      <c r="AR35" s="239">
        <v>9597</v>
      </c>
      <c r="AS35" s="323">
        <v>99584</v>
      </c>
    </row>
    <row r="36" spans="1:45">
      <c r="A36" s="239" t="s">
        <v>4</v>
      </c>
      <c r="B36" s="57">
        <v>934572</v>
      </c>
      <c r="C36" s="57">
        <v>941458</v>
      </c>
      <c r="D36" s="57">
        <v>949253</v>
      </c>
      <c r="E36" s="57">
        <v>961284</v>
      </c>
      <c r="F36" s="57">
        <v>962841</v>
      </c>
      <c r="G36" s="57">
        <v>944174</v>
      </c>
      <c r="H36" s="57">
        <v>964088</v>
      </c>
      <c r="I36" s="57">
        <v>970897</v>
      </c>
      <c r="J36" s="57">
        <v>983129</v>
      </c>
      <c r="K36" s="57">
        <v>982827</v>
      </c>
      <c r="L36" s="239">
        <v>989878</v>
      </c>
      <c r="M36" s="241">
        <v>989518</v>
      </c>
      <c r="N36" s="239">
        <v>1004864</v>
      </c>
      <c r="O36" s="241">
        <v>1016064</v>
      </c>
      <c r="P36" s="239">
        <v>1026466</v>
      </c>
      <c r="Q36" s="241">
        <v>1029815</v>
      </c>
      <c r="R36" s="239">
        <v>1034409</v>
      </c>
      <c r="S36" s="241">
        <v>1004354</v>
      </c>
      <c r="T36" s="239">
        <v>1024758</v>
      </c>
      <c r="U36" s="241">
        <v>1029980</v>
      </c>
      <c r="V36" s="239">
        <v>1036470</v>
      </c>
      <c r="W36" s="239">
        <v>1035016</v>
      </c>
      <c r="X36" s="239">
        <v>12232</v>
      </c>
      <c r="Y36" s="239">
        <v>-302</v>
      </c>
      <c r="Z36" s="239">
        <v>7051</v>
      </c>
      <c r="AA36" s="239">
        <v>-360</v>
      </c>
      <c r="AB36" s="239">
        <v>15346</v>
      </c>
      <c r="AC36" s="239">
        <v>11200</v>
      </c>
      <c r="AD36" s="239">
        <v>10402</v>
      </c>
      <c r="AE36" s="239">
        <v>3349</v>
      </c>
      <c r="AF36" s="239">
        <f t="shared" si="1"/>
        <v>-7411</v>
      </c>
      <c r="AG36" s="239">
        <f t="shared" si="1"/>
        <v>15706</v>
      </c>
      <c r="AH36" s="239">
        <f t="shared" si="1"/>
        <v>-4146</v>
      </c>
      <c r="AI36" s="323">
        <f t="shared" si="1"/>
        <v>-798</v>
      </c>
      <c r="AJ36" s="239">
        <f t="shared" si="1"/>
        <v>-7053</v>
      </c>
      <c r="AK36" s="239">
        <f t="shared" si="2"/>
        <v>-3702</v>
      </c>
      <c r="AL36" s="239">
        <v>6886</v>
      </c>
      <c r="AM36" s="241">
        <v>7795</v>
      </c>
      <c r="AN36" s="239">
        <v>12031</v>
      </c>
      <c r="AO36" s="323">
        <v>1557</v>
      </c>
      <c r="AP36" s="239">
        <v>-18667</v>
      </c>
      <c r="AQ36" s="239">
        <v>19914</v>
      </c>
      <c r="AR36" s="239">
        <v>6809</v>
      </c>
      <c r="AS36" s="323">
        <v>100444</v>
      </c>
    </row>
    <row r="37" spans="1:45">
      <c r="A37" s="239" t="s">
        <v>0</v>
      </c>
      <c r="B37" s="57">
        <v>1742635</v>
      </c>
      <c r="C37" s="57">
        <v>1758496</v>
      </c>
      <c r="D37" s="57">
        <v>1769661</v>
      </c>
      <c r="E37" s="57">
        <v>1788334</v>
      </c>
      <c r="F37" s="57">
        <v>1805269</v>
      </c>
      <c r="G37" s="57">
        <v>1780367</v>
      </c>
      <c r="H37" s="57">
        <v>1787122</v>
      </c>
      <c r="I37" s="57">
        <v>1800733</v>
      </c>
      <c r="J37" s="57">
        <v>1803619</v>
      </c>
      <c r="K37" s="57">
        <v>1810884</v>
      </c>
      <c r="L37" s="239">
        <v>1815607</v>
      </c>
      <c r="M37" s="241">
        <v>1820785</v>
      </c>
      <c r="N37" s="239">
        <v>1826575</v>
      </c>
      <c r="O37" s="241">
        <v>1837975</v>
      </c>
      <c r="P37" s="239">
        <v>1847731</v>
      </c>
      <c r="Q37" s="241">
        <v>1858235</v>
      </c>
      <c r="R37" s="239">
        <v>1873476</v>
      </c>
      <c r="S37" s="241">
        <v>1849999</v>
      </c>
      <c r="T37" s="239">
        <v>1861159</v>
      </c>
      <c r="U37" s="241">
        <v>1874622</v>
      </c>
      <c r="V37" s="239">
        <v>1886776</v>
      </c>
      <c r="W37" s="239">
        <v>1884715</v>
      </c>
      <c r="X37" s="239">
        <v>2886</v>
      </c>
      <c r="Y37" s="239">
        <v>7265</v>
      </c>
      <c r="Z37" s="239">
        <v>4723</v>
      </c>
      <c r="AA37" s="239">
        <v>5178</v>
      </c>
      <c r="AB37" s="239">
        <v>5790</v>
      </c>
      <c r="AC37" s="239">
        <v>11400</v>
      </c>
      <c r="AD37" s="239">
        <v>9756</v>
      </c>
      <c r="AE37" s="239">
        <v>10504</v>
      </c>
      <c r="AF37" s="239">
        <f t="shared" si="1"/>
        <v>455</v>
      </c>
      <c r="AG37" s="239">
        <f t="shared" si="1"/>
        <v>612</v>
      </c>
      <c r="AH37" s="239">
        <f t="shared" si="1"/>
        <v>5610</v>
      </c>
      <c r="AI37" s="323">
        <f t="shared" si="1"/>
        <v>-1644</v>
      </c>
      <c r="AJ37" s="239">
        <f t="shared" si="1"/>
        <v>748</v>
      </c>
      <c r="AK37" s="239">
        <f t="shared" si="2"/>
        <v>5781</v>
      </c>
      <c r="AL37" s="239">
        <v>15861</v>
      </c>
      <c r="AM37" s="241">
        <v>11165</v>
      </c>
      <c r="AN37" s="239">
        <v>18673</v>
      </c>
      <c r="AO37" s="323">
        <v>16935</v>
      </c>
      <c r="AP37" s="239">
        <v>-24902</v>
      </c>
      <c r="AQ37" s="239">
        <v>6755</v>
      </c>
      <c r="AR37" s="239">
        <v>13611</v>
      </c>
      <c r="AS37" s="323">
        <v>142080</v>
      </c>
    </row>
    <row r="38" spans="1:45">
      <c r="A38" s="239" t="s">
        <v>20</v>
      </c>
      <c r="B38" s="57">
        <v>1573657</v>
      </c>
      <c r="C38" s="57">
        <v>1590011</v>
      </c>
      <c r="D38" s="57">
        <v>1603318</v>
      </c>
      <c r="E38" s="57">
        <v>1623550</v>
      </c>
      <c r="F38" s="57">
        <v>1635521</v>
      </c>
      <c r="G38" s="57">
        <v>1610359</v>
      </c>
      <c r="H38" s="57">
        <v>1619270</v>
      </c>
      <c r="I38" s="57">
        <v>1626135</v>
      </c>
      <c r="J38" s="57">
        <v>1638861</v>
      </c>
      <c r="K38" s="57">
        <v>1648923</v>
      </c>
      <c r="L38" s="239">
        <v>1651843</v>
      </c>
      <c r="M38" s="241">
        <v>1663165</v>
      </c>
      <c r="N38" s="239">
        <v>1679338</v>
      </c>
      <c r="O38" s="241">
        <v>1688614</v>
      </c>
      <c r="P38" s="239">
        <v>1705536</v>
      </c>
      <c r="Q38" s="241">
        <v>1720364</v>
      </c>
      <c r="R38" s="239">
        <v>1730346</v>
      </c>
      <c r="S38" s="241">
        <v>1696729</v>
      </c>
      <c r="T38" s="239">
        <v>1711561</v>
      </c>
      <c r="U38" s="241">
        <v>1733062</v>
      </c>
      <c r="V38" s="239">
        <v>1742010</v>
      </c>
      <c r="W38" s="239">
        <v>1735354</v>
      </c>
      <c r="X38" s="239">
        <v>12726</v>
      </c>
      <c r="Y38" s="239">
        <v>10062</v>
      </c>
      <c r="Z38" s="239">
        <v>2920</v>
      </c>
      <c r="AA38" s="239">
        <v>11322</v>
      </c>
      <c r="AB38" s="239">
        <v>16173</v>
      </c>
      <c r="AC38" s="239">
        <v>9276</v>
      </c>
      <c r="AD38" s="239">
        <v>16922</v>
      </c>
      <c r="AE38" s="239">
        <v>14828</v>
      </c>
      <c r="AF38" s="239">
        <f t="shared" si="1"/>
        <v>8402</v>
      </c>
      <c r="AG38" s="239">
        <f t="shared" si="1"/>
        <v>4851</v>
      </c>
      <c r="AH38" s="239">
        <f t="shared" si="1"/>
        <v>-6897</v>
      </c>
      <c r="AI38" s="323">
        <f t="shared" si="1"/>
        <v>7646</v>
      </c>
      <c r="AJ38" s="239">
        <f t="shared" si="1"/>
        <v>-2094</v>
      </c>
      <c r="AK38" s="239">
        <f t="shared" si="2"/>
        <v>11908</v>
      </c>
      <c r="AL38" s="239">
        <v>16354</v>
      </c>
      <c r="AM38" s="241">
        <v>13307</v>
      </c>
      <c r="AN38" s="239">
        <v>20232</v>
      </c>
      <c r="AO38" s="323">
        <v>11971</v>
      </c>
      <c r="AP38" s="239">
        <v>-25162</v>
      </c>
      <c r="AQ38" s="239">
        <v>8911</v>
      </c>
      <c r="AR38" s="239">
        <v>6865</v>
      </c>
      <c r="AS38" s="323">
        <v>161697</v>
      </c>
    </row>
    <row r="39" spans="1:45">
      <c r="A39" s="239" t="s">
        <v>1</v>
      </c>
      <c r="B39" s="57">
        <v>19495952</v>
      </c>
      <c r="C39" s="57">
        <v>19588342</v>
      </c>
      <c r="D39" s="57">
        <v>19702192</v>
      </c>
      <c r="E39" s="57">
        <v>19902833</v>
      </c>
      <c r="F39" s="57">
        <v>20051552</v>
      </c>
      <c r="G39" s="57">
        <v>19773732</v>
      </c>
      <c r="H39" s="57">
        <v>19821651</v>
      </c>
      <c r="I39" s="57">
        <v>19936938</v>
      </c>
      <c r="J39" s="57">
        <v>20025709</v>
      </c>
      <c r="K39" s="57">
        <v>20070483</v>
      </c>
      <c r="L39" s="239">
        <v>20109444</v>
      </c>
      <c r="M39" s="241">
        <v>20175380</v>
      </c>
      <c r="N39" s="239">
        <v>20291923</v>
      </c>
      <c r="O39" s="241">
        <v>20420823</v>
      </c>
      <c r="P39" s="239">
        <v>20594919</v>
      </c>
      <c r="Q39" s="241">
        <v>20767587</v>
      </c>
      <c r="R39" s="239">
        <v>20933050</v>
      </c>
      <c r="S39" s="241">
        <v>20620148</v>
      </c>
      <c r="T39" s="239">
        <v>20762419</v>
      </c>
      <c r="U39" s="241">
        <v>20941286</v>
      </c>
      <c r="V39" s="239">
        <v>21005852</v>
      </c>
      <c r="W39" s="239">
        <v>21011342</v>
      </c>
      <c r="X39" s="239">
        <v>88771</v>
      </c>
      <c r="Y39" s="239">
        <v>44774</v>
      </c>
      <c r="Z39" s="239">
        <v>38961</v>
      </c>
      <c r="AA39" s="239">
        <v>65936</v>
      </c>
      <c r="AB39" s="239">
        <v>116543</v>
      </c>
      <c r="AC39" s="239">
        <v>128900</v>
      </c>
      <c r="AD39" s="239">
        <v>174096</v>
      </c>
      <c r="AE39" s="239">
        <v>172668</v>
      </c>
      <c r="AF39" s="239">
        <f t="shared" si="1"/>
        <v>26975</v>
      </c>
      <c r="AG39" s="239">
        <f t="shared" si="1"/>
        <v>50607</v>
      </c>
      <c r="AH39" s="239">
        <f t="shared" si="1"/>
        <v>12357</v>
      </c>
      <c r="AI39" s="323">
        <f t="shared" si="1"/>
        <v>45196</v>
      </c>
      <c r="AJ39" s="239">
        <f t="shared" si="1"/>
        <v>-1428</v>
      </c>
      <c r="AK39" s="239">
        <f t="shared" si="2"/>
        <v>133707</v>
      </c>
      <c r="AL39" s="239">
        <v>92390</v>
      </c>
      <c r="AM39" s="241">
        <v>113850</v>
      </c>
      <c r="AN39" s="239">
        <v>200641</v>
      </c>
      <c r="AO39" s="323">
        <v>148719</v>
      </c>
      <c r="AP39" s="239">
        <v>-277820</v>
      </c>
      <c r="AQ39" s="239">
        <v>47919</v>
      </c>
      <c r="AR39" s="239">
        <v>115287</v>
      </c>
      <c r="AS39" s="323">
        <v>1515390</v>
      </c>
    </row>
    <row r="40" spans="1:45">
      <c r="Y40" s="239" t="s">
        <v>1</v>
      </c>
      <c r="Z40" s="239">
        <v>19495952</v>
      </c>
      <c r="AA40" s="239">
        <v>19588342</v>
      </c>
      <c r="AB40" s="239">
        <v>19702192</v>
      </c>
      <c r="AC40" s="239">
        <v>19902833</v>
      </c>
      <c r="AD40" s="239">
        <v>20051552</v>
      </c>
      <c r="AE40" s="239">
        <v>19773732</v>
      </c>
      <c r="AF40" s="239">
        <f t="shared" si="1"/>
        <v>92390</v>
      </c>
      <c r="AG40" s="239">
        <f t="shared" si="1"/>
        <v>113850</v>
      </c>
      <c r="AH40" s="239">
        <f t="shared" si="1"/>
        <v>200641</v>
      </c>
      <c r="AI40" s="239">
        <f t="shared" si="1"/>
        <v>148719</v>
      </c>
      <c r="AJ40" s="239">
        <f t="shared" si="1"/>
        <v>-277820</v>
      </c>
      <c r="AK40" s="239">
        <f t="shared" si="2"/>
        <v>277780</v>
      </c>
    </row>
    <row r="41" spans="1:45">
      <c r="A41" s="239" t="s">
        <v>54</v>
      </c>
      <c r="B41" s="239" t="s">
        <v>1355</v>
      </c>
      <c r="C41" s="239" t="s">
        <v>1356</v>
      </c>
    </row>
    <row r="42" spans="1:45">
      <c r="A42" s="239" t="s">
        <v>3</v>
      </c>
      <c r="B42" s="239">
        <v>325210</v>
      </c>
      <c r="C42" s="239">
        <v>327014</v>
      </c>
      <c r="D42" s="239" t="b">
        <f>A42=A7</f>
        <v>0</v>
      </c>
      <c r="E42" s="239" t="b">
        <f>B42=E7</f>
        <v>0</v>
      </c>
      <c r="F42" s="239" t="s">
        <v>3</v>
      </c>
      <c r="G42" s="239">
        <v>325210</v>
      </c>
      <c r="H42" s="239" t="b">
        <f>A42=F42</f>
        <v>1</v>
      </c>
    </row>
    <row r="43" spans="1:45">
      <c r="A43" s="239" t="s">
        <v>4</v>
      </c>
      <c r="B43" s="239">
        <v>961284</v>
      </c>
      <c r="C43" s="239">
        <v>962841</v>
      </c>
      <c r="D43" s="239" t="b">
        <f t="shared" ref="D43:D74" si="3">A43=A8</f>
        <v>0</v>
      </c>
      <c r="E43" s="239" t="b">
        <f t="shared" ref="E43:E74" si="4">B43=E8</f>
        <v>0</v>
      </c>
      <c r="F43" s="239" t="s">
        <v>4</v>
      </c>
      <c r="G43" s="239">
        <v>961284</v>
      </c>
      <c r="H43" s="239" t="b">
        <f t="shared" ref="H43:H74" si="5">A43=F43</f>
        <v>1</v>
      </c>
    </row>
    <row r="44" spans="1:45">
      <c r="A44" s="239" t="s">
        <v>5</v>
      </c>
      <c r="B44" s="239">
        <v>175792</v>
      </c>
      <c r="C44" s="239">
        <v>178292</v>
      </c>
      <c r="D44" s="239" t="b">
        <f t="shared" si="3"/>
        <v>0</v>
      </c>
      <c r="E44" s="239" t="b">
        <f t="shared" si="4"/>
        <v>0</v>
      </c>
      <c r="F44" s="239" t="s">
        <v>5</v>
      </c>
      <c r="G44" s="239">
        <v>175792</v>
      </c>
      <c r="H44" s="239" t="b">
        <f t="shared" si="5"/>
        <v>1</v>
      </c>
    </row>
    <row r="45" spans="1:45">
      <c r="A45" s="239" t="s">
        <v>6</v>
      </c>
      <c r="B45" s="239">
        <v>125428</v>
      </c>
      <c r="C45" s="239">
        <v>126613</v>
      </c>
      <c r="D45" s="239" t="b">
        <f t="shared" si="3"/>
        <v>1</v>
      </c>
      <c r="E45" s="239" t="b">
        <f t="shared" si="4"/>
        <v>1</v>
      </c>
      <c r="F45" s="239" t="s">
        <v>6</v>
      </c>
      <c r="G45" s="239">
        <v>125428</v>
      </c>
      <c r="H45" s="239" t="b">
        <f t="shared" si="5"/>
        <v>1</v>
      </c>
    </row>
    <row r="46" spans="1:45">
      <c r="A46" s="239" t="s">
        <v>7</v>
      </c>
      <c r="B46" s="239">
        <v>221374</v>
      </c>
      <c r="C46" s="239">
        <v>222218</v>
      </c>
      <c r="D46" s="239" t="b">
        <f t="shared" si="3"/>
        <v>0</v>
      </c>
      <c r="E46" s="239" t="b">
        <f t="shared" si="4"/>
        <v>0</v>
      </c>
      <c r="F46" s="239" t="s">
        <v>7</v>
      </c>
      <c r="G46" s="239">
        <v>221374</v>
      </c>
      <c r="H46" s="239" t="b">
        <f t="shared" si="5"/>
        <v>1</v>
      </c>
    </row>
    <row r="47" spans="1:45">
      <c r="A47" s="239" t="s">
        <v>8</v>
      </c>
      <c r="B47" s="239">
        <v>908614</v>
      </c>
      <c r="C47" s="239">
        <v>915483</v>
      </c>
      <c r="D47" s="239" t="b">
        <f t="shared" si="3"/>
        <v>0</v>
      </c>
      <c r="E47" s="239" t="b">
        <f t="shared" si="4"/>
        <v>0</v>
      </c>
      <c r="F47" s="239" t="s">
        <v>8</v>
      </c>
      <c r="G47" s="239">
        <v>908614</v>
      </c>
      <c r="H47" s="239" t="b">
        <f t="shared" si="5"/>
        <v>1</v>
      </c>
    </row>
    <row r="48" spans="1:45">
      <c r="A48" s="239" t="s">
        <v>9</v>
      </c>
      <c r="B48" s="239">
        <v>3285539</v>
      </c>
      <c r="C48" s="239">
        <v>3309725</v>
      </c>
      <c r="D48" s="239" t="b">
        <f t="shared" si="3"/>
        <v>0</v>
      </c>
      <c r="E48" s="239" t="b">
        <f t="shared" si="4"/>
        <v>0</v>
      </c>
      <c r="F48" s="239" t="s">
        <v>9</v>
      </c>
      <c r="G48" s="239">
        <v>3285539</v>
      </c>
      <c r="H48" s="239" t="b">
        <f t="shared" si="5"/>
        <v>1</v>
      </c>
    </row>
    <row r="49" spans="1:8">
      <c r="A49" s="239" t="s">
        <v>10</v>
      </c>
      <c r="B49" s="239">
        <v>760896</v>
      </c>
      <c r="C49" s="239">
        <v>766938</v>
      </c>
      <c r="D49" s="239" t="b">
        <f t="shared" si="3"/>
        <v>0</v>
      </c>
      <c r="E49" s="239" t="b">
        <f t="shared" si="4"/>
        <v>0</v>
      </c>
      <c r="F49" s="239" t="s">
        <v>10</v>
      </c>
      <c r="G49" s="239">
        <v>760896</v>
      </c>
      <c r="H49" s="239" t="b">
        <f t="shared" si="5"/>
        <v>1</v>
      </c>
    </row>
    <row r="50" spans="1:8">
      <c r="A50" s="239" t="s">
        <v>11</v>
      </c>
      <c r="B50" s="239">
        <v>135757</v>
      </c>
      <c r="C50" s="239">
        <v>136547</v>
      </c>
      <c r="D50" s="239" t="b">
        <f t="shared" si="3"/>
        <v>0</v>
      </c>
      <c r="E50" s="239" t="b">
        <f t="shared" si="4"/>
        <v>0</v>
      </c>
      <c r="F50" s="239" t="s">
        <v>11</v>
      </c>
      <c r="G50" s="239">
        <v>135757</v>
      </c>
      <c r="H50" s="239" t="b">
        <f t="shared" si="5"/>
        <v>1</v>
      </c>
    </row>
    <row r="51" spans="1:8">
      <c r="A51" s="239" t="s">
        <v>12</v>
      </c>
      <c r="B51" s="239">
        <v>241199</v>
      </c>
      <c r="C51" s="239">
        <v>243874</v>
      </c>
      <c r="D51" s="239" t="b">
        <f t="shared" si="3"/>
        <v>0</v>
      </c>
      <c r="E51" s="239" t="b">
        <f t="shared" si="4"/>
        <v>0</v>
      </c>
      <c r="F51" s="239" t="s">
        <v>12</v>
      </c>
      <c r="G51" s="239">
        <v>241199</v>
      </c>
      <c r="H51" s="239" t="b">
        <f t="shared" si="5"/>
        <v>1</v>
      </c>
    </row>
    <row r="52" spans="1:8">
      <c r="A52" s="239" t="s">
        <v>13</v>
      </c>
      <c r="B52" s="239">
        <v>1611893</v>
      </c>
      <c r="C52" s="239">
        <v>1619262</v>
      </c>
      <c r="D52" s="239" t="b">
        <f t="shared" si="3"/>
        <v>0</v>
      </c>
      <c r="E52" s="239" t="b">
        <f t="shared" si="4"/>
        <v>0</v>
      </c>
      <c r="F52" s="239" t="s">
        <v>13</v>
      </c>
      <c r="G52" s="239">
        <v>1611893</v>
      </c>
      <c r="H52" s="239" t="b">
        <f t="shared" si="5"/>
        <v>1</v>
      </c>
    </row>
    <row r="53" spans="1:8">
      <c r="A53" s="239" t="s">
        <v>14</v>
      </c>
      <c r="B53" s="239">
        <v>980425</v>
      </c>
      <c r="C53" s="239">
        <v>987268</v>
      </c>
      <c r="D53" s="239" t="b">
        <f t="shared" si="3"/>
        <v>0</v>
      </c>
      <c r="E53" s="239" t="b">
        <f t="shared" si="4"/>
        <v>0</v>
      </c>
      <c r="F53" s="239" t="s">
        <v>14</v>
      </c>
      <c r="G53" s="239">
        <v>980425</v>
      </c>
      <c r="H53" s="239" t="b">
        <f t="shared" si="5"/>
        <v>1</v>
      </c>
    </row>
    <row r="54" spans="1:8">
      <c r="A54" s="239" t="s">
        <v>15</v>
      </c>
      <c r="B54" s="239">
        <v>147179</v>
      </c>
      <c r="C54" s="239">
        <v>147726</v>
      </c>
      <c r="D54" s="239" t="b">
        <f t="shared" si="3"/>
        <v>0</v>
      </c>
      <c r="E54" s="239" t="b">
        <f t="shared" si="4"/>
        <v>0</v>
      </c>
      <c r="F54" s="239" t="s">
        <v>15</v>
      </c>
      <c r="G54" s="239">
        <v>147179</v>
      </c>
      <c r="H54" s="239" t="b">
        <f t="shared" si="5"/>
        <v>1</v>
      </c>
    </row>
    <row r="55" spans="1:8">
      <c r="A55" s="239" t="s">
        <v>16</v>
      </c>
      <c r="B55" s="239">
        <v>222262</v>
      </c>
      <c r="C55" s="239">
        <v>224121</v>
      </c>
      <c r="D55" s="239" t="b">
        <f t="shared" si="3"/>
        <v>0</v>
      </c>
      <c r="E55" s="239" t="b">
        <f t="shared" si="4"/>
        <v>0</v>
      </c>
      <c r="F55" s="239" t="s">
        <v>16</v>
      </c>
      <c r="G55" s="239">
        <v>222262</v>
      </c>
      <c r="H55" s="239" t="b">
        <f t="shared" si="5"/>
        <v>1</v>
      </c>
    </row>
    <row r="56" spans="1:8">
      <c r="A56" s="239" t="s">
        <v>0</v>
      </c>
      <c r="B56" s="239">
        <v>1788334</v>
      </c>
      <c r="C56" s="239">
        <v>1805269</v>
      </c>
      <c r="D56" s="239" t="b">
        <f t="shared" si="3"/>
        <v>0</v>
      </c>
      <c r="E56" s="239" t="b">
        <f t="shared" si="4"/>
        <v>0</v>
      </c>
      <c r="F56" s="239" t="s">
        <v>0</v>
      </c>
      <c r="G56" s="239">
        <v>1788334</v>
      </c>
      <c r="H56" s="239" t="b">
        <f t="shared" si="5"/>
        <v>1</v>
      </c>
    </row>
    <row r="57" spans="1:8">
      <c r="A57" s="239" t="s">
        <v>17</v>
      </c>
      <c r="B57" s="239">
        <v>459604</v>
      </c>
      <c r="C57" s="239">
        <v>463651</v>
      </c>
      <c r="D57" s="239" t="b">
        <f t="shared" si="3"/>
        <v>0</v>
      </c>
      <c r="E57" s="239" t="b">
        <f t="shared" si="4"/>
        <v>0</v>
      </c>
      <c r="F57" s="239" t="s">
        <v>17</v>
      </c>
      <c r="G57" s="239">
        <v>459604</v>
      </c>
      <c r="H57" s="239" t="b">
        <f t="shared" si="5"/>
        <v>1</v>
      </c>
    </row>
    <row r="58" spans="1:8">
      <c r="A58" s="239" t="s">
        <v>18</v>
      </c>
      <c r="B58" s="239">
        <v>205095</v>
      </c>
      <c r="C58" s="239">
        <v>207126</v>
      </c>
      <c r="D58" s="239" t="b">
        <f t="shared" si="3"/>
        <v>0</v>
      </c>
      <c r="E58" s="239" t="b">
        <f t="shared" si="4"/>
        <v>0</v>
      </c>
      <c r="F58" s="239" t="s">
        <v>18</v>
      </c>
      <c r="G58" s="239">
        <v>205095</v>
      </c>
      <c r="H58" s="239" t="b">
        <f t="shared" si="5"/>
        <v>1</v>
      </c>
    </row>
    <row r="59" spans="1:8">
      <c r="A59" s="239" t="s">
        <v>1</v>
      </c>
      <c r="B59" s="239">
        <v>19902833</v>
      </c>
      <c r="C59" s="239">
        <v>20051552</v>
      </c>
      <c r="D59" s="239" t="b">
        <f t="shared" si="3"/>
        <v>0</v>
      </c>
      <c r="E59" s="239" t="b">
        <f t="shared" si="4"/>
        <v>0</v>
      </c>
      <c r="F59" s="239" t="s">
        <v>1</v>
      </c>
      <c r="G59" s="239">
        <v>19902833</v>
      </c>
      <c r="H59" s="239" t="b">
        <f t="shared" si="5"/>
        <v>1</v>
      </c>
    </row>
    <row r="60" spans="1:8">
      <c r="A60" s="239" t="s">
        <v>19</v>
      </c>
      <c r="B60" s="239">
        <v>147839</v>
      </c>
      <c r="C60" s="239">
        <v>149959</v>
      </c>
      <c r="D60" s="239" t="b">
        <f t="shared" si="3"/>
        <v>0</v>
      </c>
      <c r="E60" s="239" t="b">
        <f t="shared" si="4"/>
        <v>0</v>
      </c>
      <c r="F60" s="239" t="s">
        <v>19</v>
      </c>
      <c r="G60" s="239">
        <v>147839</v>
      </c>
      <c r="H60" s="239" t="b">
        <f t="shared" si="5"/>
        <v>1</v>
      </c>
    </row>
    <row r="61" spans="1:8">
      <c r="A61" s="239" t="s">
        <v>20</v>
      </c>
      <c r="B61" s="239">
        <v>1623550</v>
      </c>
      <c r="C61" s="239">
        <v>1635521</v>
      </c>
      <c r="D61" s="239" t="b">
        <f t="shared" si="3"/>
        <v>0</v>
      </c>
      <c r="E61" s="239" t="b">
        <f t="shared" si="4"/>
        <v>0</v>
      </c>
      <c r="F61" s="239" t="s">
        <v>20</v>
      </c>
      <c r="G61" s="239">
        <v>1623550</v>
      </c>
      <c r="H61" s="239" t="b">
        <f t="shared" si="5"/>
        <v>1</v>
      </c>
    </row>
    <row r="62" spans="1:8">
      <c r="A62" s="239" t="s">
        <v>21</v>
      </c>
      <c r="B62" s="239">
        <v>207378</v>
      </c>
      <c r="C62" s="239">
        <v>210352</v>
      </c>
      <c r="D62" s="239" t="b">
        <f t="shared" si="3"/>
        <v>0</v>
      </c>
      <c r="E62" s="239" t="b">
        <f t="shared" si="4"/>
        <v>0</v>
      </c>
      <c r="F62" s="239" t="s">
        <v>21</v>
      </c>
      <c r="G62" s="239">
        <v>207378</v>
      </c>
      <c r="H62" s="239" t="b">
        <f t="shared" si="5"/>
        <v>1</v>
      </c>
    </row>
    <row r="63" spans="1:8">
      <c r="A63" s="239" t="s">
        <v>22</v>
      </c>
      <c r="B63" s="239">
        <v>591153</v>
      </c>
      <c r="C63" s="239">
        <v>595897</v>
      </c>
      <c r="D63" s="239" t="b">
        <f t="shared" si="3"/>
        <v>0</v>
      </c>
      <c r="E63" s="239" t="b">
        <f t="shared" si="4"/>
        <v>0</v>
      </c>
      <c r="F63" s="239" t="s">
        <v>22</v>
      </c>
      <c r="G63" s="239">
        <v>591153</v>
      </c>
      <c r="H63" s="239" t="b">
        <f t="shared" si="5"/>
        <v>1</v>
      </c>
    </row>
    <row r="64" spans="1:8">
      <c r="A64" s="239" t="s">
        <v>23</v>
      </c>
      <c r="B64" s="239">
        <v>598103</v>
      </c>
      <c r="C64" s="239">
        <v>603612</v>
      </c>
      <c r="D64" s="239" t="b">
        <f t="shared" si="3"/>
        <v>1</v>
      </c>
      <c r="E64" s="239" t="b">
        <f t="shared" si="4"/>
        <v>1</v>
      </c>
      <c r="F64" s="239" t="s">
        <v>23</v>
      </c>
      <c r="G64" s="239">
        <v>598103</v>
      </c>
      <c r="H64" s="239" t="b">
        <f t="shared" si="5"/>
        <v>1</v>
      </c>
    </row>
    <row r="65" spans="1:8">
      <c r="A65" s="239" t="s">
        <v>24</v>
      </c>
      <c r="B65" s="239">
        <v>361787</v>
      </c>
      <c r="C65" s="239">
        <v>370055</v>
      </c>
      <c r="D65" s="239" t="b">
        <f t="shared" si="3"/>
        <v>0</v>
      </c>
      <c r="E65" s="239" t="b">
        <f t="shared" si="4"/>
        <v>0</v>
      </c>
      <c r="F65" s="239" t="s">
        <v>24</v>
      </c>
      <c r="G65" s="239">
        <v>361787</v>
      </c>
      <c r="H65" s="239" t="b">
        <f t="shared" si="5"/>
        <v>1</v>
      </c>
    </row>
    <row r="66" spans="1:8">
      <c r="A66" s="239" t="s">
        <v>25</v>
      </c>
      <c r="B66" s="239">
        <v>442174</v>
      </c>
      <c r="C66" s="239">
        <v>445552</v>
      </c>
      <c r="D66" s="239" t="b">
        <f t="shared" si="3"/>
        <v>0</v>
      </c>
      <c r="E66" s="239" t="b">
        <f t="shared" si="4"/>
        <v>0</v>
      </c>
      <c r="F66" s="239" t="s">
        <v>25</v>
      </c>
      <c r="G66" s="239">
        <v>442174</v>
      </c>
      <c r="H66" s="239" t="b">
        <f t="shared" si="5"/>
        <v>1</v>
      </c>
    </row>
    <row r="67" spans="1:8">
      <c r="A67" s="239" t="s">
        <v>26</v>
      </c>
      <c r="B67" s="239">
        <v>558297</v>
      </c>
      <c r="C67" s="239">
        <v>565897</v>
      </c>
      <c r="D67" s="239" t="b">
        <f t="shared" si="3"/>
        <v>0</v>
      </c>
      <c r="E67" s="239" t="b">
        <f t="shared" si="4"/>
        <v>0</v>
      </c>
      <c r="F67" s="239" t="s">
        <v>26</v>
      </c>
      <c r="G67" s="239">
        <v>558297</v>
      </c>
      <c r="H67" s="239" t="b">
        <f t="shared" si="5"/>
        <v>1</v>
      </c>
    </row>
    <row r="68" spans="1:8">
      <c r="A68" s="239" t="s">
        <v>27</v>
      </c>
      <c r="B68" s="239">
        <v>590852</v>
      </c>
      <c r="C68" s="239">
        <v>589753</v>
      </c>
      <c r="D68" s="239" t="b">
        <f t="shared" si="3"/>
        <v>0</v>
      </c>
      <c r="E68" s="239" t="b">
        <f t="shared" si="4"/>
        <v>0</v>
      </c>
      <c r="F68" s="239" t="s">
        <v>27</v>
      </c>
      <c r="G68" s="239">
        <v>590852</v>
      </c>
      <c r="H68" s="239" t="b">
        <f t="shared" si="5"/>
        <v>1</v>
      </c>
    </row>
    <row r="69" spans="1:8">
      <c r="A69" s="239" t="s">
        <v>28</v>
      </c>
      <c r="B69" s="239">
        <v>175679</v>
      </c>
      <c r="C69" s="239">
        <v>176822</v>
      </c>
      <c r="D69" s="239" t="b">
        <f t="shared" si="3"/>
        <v>0</v>
      </c>
      <c r="E69" s="239" t="b">
        <f t="shared" si="4"/>
        <v>0</v>
      </c>
      <c r="F69" s="239" t="s">
        <v>28</v>
      </c>
      <c r="G69" s="239">
        <v>175679</v>
      </c>
      <c r="H69" s="239" t="b">
        <f t="shared" si="5"/>
        <v>1</v>
      </c>
    </row>
    <row r="70" spans="1:8">
      <c r="A70" s="239" t="s">
        <v>29</v>
      </c>
      <c r="B70" s="239">
        <v>683018</v>
      </c>
      <c r="C70" s="239">
        <v>684878</v>
      </c>
      <c r="D70" s="239" t="b">
        <f t="shared" si="3"/>
        <v>0</v>
      </c>
      <c r="E70" s="239" t="b">
        <f t="shared" si="4"/>
        <v>0</v>
      </c>
      <c r="F70" s="239" t="s">
        <v>29</v>
      </c>
      <c r="G70" s="239">
        <v>683018</v>
      </c>
      <c r="H70" s="239" t="b">
        <f t="shared" si="5"/>
        <v>1</v>
      </c>
    </row>
    <row r="71" spans="1:8">
      <c r="A71" s="239" t="s">
        <v>30</v>
      </c>
      <c r="B71" s="239">
        <v>100615</v>
      </c>
      <c r="C71" s="239">
        <v>101238</v>
      </c>
      <c r="D71" s="239" t="b">
        <f t="shared" si="3"/>
        <v>0</v>
      </c>
      <c r="E71" s="239" t="b">
        <f t="shared" si="4"/>
        <v>0</v>
      </c>
      <c r="F71" s="239" t="s">
        <v>30</v>
      </c>
      <c r="G71" s="239">
        <v>100615</v>
      </c>
      <c r="H71" s="239" t="b">
        <f t="shared" si="5"/>
        <v>1</v>
      </c>
    </row>
    <row r="72" spans="1:8">
      <c r="A72" s="239" t="s">
        <v>31</v>
      </c>
      <c r="B72" s="239">
        <v>714759</v>
      </c>
      <c r="C72" s="239">
        <v>722700</v>
      </c>
      <c r="D72" s="239" t="b">
        <f t="shared" si="3"/>
        <v>0</v>
      </c>
      <c r="E72" s="239" t="b">
        <f t="shared" si="4"/>
        <v>0</v>
      </c>
      <c r="F72" s="239" t="s">
        <v>31</v>
      </c>
      <c r="G72" s="239">
        <v>714759</v>
      </c>
      <c r="H72" s="239" t="b">
        <f t="shared" si="5"/>
        <v>1</v>
      </c>
    </row>
    <row r="73" spans="1:8">
      <c r="A73" s="239" t="s">
        <v>32</v>
      </c>
      <c r="B73" s="239">
        <v>364040</v>
      </c>
      <c r="C73" s="239">
        <v>367448</v>
      </c>
      <c r="D73" s="239" t="b">
        <f t="shared" si="3"/>
        <v>0</v>
      </c>
      <c r="E73" s="239" t="b">
        <f t="shared" si="4"/>
        <v>0</v>
      </c>
      <c r="F73" s="239" t="s">
        <v>32</v>
      </c>
      <c r="G73" s="239">
        <v>364040</v>
      </c>
      <c r="H73" s="239" t="b">
        <f t="shared" si="5"/>
        <v>1</v>
      </c>
    </row>
    <row r="74" spans="1:8">
      <c r="A74" s="239" t="s">
        <v>33</v>
      </c>
      <c r="B74" s="239">
        <v>187704</v>
      </c>
      <c r="C74" s="239">
        <v>187900</v>
      </c>
      <c r="D74" s="239" t="b">
        <f t="shared" si="3"/>
        <v>0</v>
      </c>
      <c r="E74" s="239" t="b">
        <f t="shared" si="4"/>
        <v>0</v>
      </c>
      <c r="F74" s="239" t="s">
        <v>33</v>
      </c>
      <c r="G74" s="239">
        <v>187704</v>
      </c>
      <c r="H74" s="239" t="b">
        <f t="shared" si="5"/>
        <v>1</v>
      </c>
    </row>
  </sheetData>
  <autoFilter ref="A6:S39" xr:uid="{00000000-0009-0000-0000-00006B000000}"/>
  <mergeCells count="1">
    <mergeCell ref="H1:I1"/>
  </mergeCells>
  <hyperlinks>
    <hyperlink ref="H1:I1" location="Index!A1" display="Regresar al Índice" xr:uid="{F26B4566-2642-4A1A-8DF6-8976911024AA}"/>
  </hyperlinks>
  <pageMargins left="0.7" right="0.7" top="0.75" bottom="0.75" header="0.3" footer="0.3"/>
  <pageSetup paperSize="9" orientation="portrait" horizontalDpi="300" verticalDpi="30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10"/>
  <dimension ref="A1:I40"/>
  <sheetViews>
    <sheetView topLeftCell="D4" workbookViewId="0"/>
  </sheetViews>
  <sheetFormatPr baseColWidth="10" defaultColWidth="9.140625" defaultRowHeight="15"/>
  <cols>
    <col min="1" max="1" width="60.7109375" style="239" customWidth="1"/>
    <col min="2" max="2" width="22.7109375" style="239" customWidth="1"/>
    <col min="3" max="3" width="20.7109375" style="239" customWidth="1"/>
    <col min="4" max="4" width="9" style="239" bestFit="1" customWidth="1"/>
    <col min="5" max="5" width="11.7109375" style="239" customWidth="1"/>
    <col min="6" max="6" width="4.7109375" style="239" customWidth="1"/>
    <col min="7" max="8" width="3.7109375" style="239" customWidth="1"/>
    <col min="9" max="10" width="9.140625" style="239" customWidth="1"/>
    <col min="11" max="16384" width="9.140625" style="239"/>
  </cols>
  <sheetData>
    <row r="1" spans="1:9">
      <c r="A1" s="43" t="s">
        <v>2155</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2</v>
      </c>
      <c r="B6" s="239" t="s">
        <v>1957</v>
      </c>
      <c r="C6" s="239" t="s">
        <v>1956</v>
      </c>
      <c r="D6" s="239" t="s">
        <v>914</v>
      </c>
      <c r="E6" s="239" t="s">
        <v>915</v>
      </c>
    </row>
    <row r="7" spans="1:9">
      <c r="A7" s="239" t="s">
        <v>30</v>
      </c>
      <c r="B7" s="323">
        <v>102990</v>
      </c>
      <c r="C7" s="323">
        <v>105946</v>
      </c>
      <c r="D7" s="323">
        <v>2956</v>
      </c>
      <c r="E7" s="58">
        <v>2.8701815710263201E-2</v>
      </c>
      <c r="F7" s="239">
        <f t="shared" ref="F7:F39" si="0">_xlfn.RANK.EQ(E7,$E$7:$E$39,0)</f>
        <v>28</v>
      </c>
    </row>
    <row r="8" spans="1:9">
      <c r="A8" s="239" t="s">
        <v>15</v>
      </c>
      <c r="B8" s="323">
        <v>147121</v>
      </c>
      <c r="C8" s="323">
        <v>150848</v>
      </c>
      <c r="D8" s="323">
        <v>3727</v>
      </c>
      <c r="E8" s="58">
        <v>2.5332889254423341E-2</v>
      </c>
      <c r="F8" s="239">
        <f t="shared" si="0"/>
        <v>30</v>
      </c>
    </row>
    <row r="9" spans="1:9">
      <c r="A9" s="239" t="s">
        <v>21</v>
      </c>
      <c r="B9" s="323">
        <v>208305</v>
      </c>
      <c r="C9" s="323">
        <v>212798</v>
      </c>
      <c r="D9" s="323">
        <v>4493</v>
      </c>
      <c r="E9" s="58">
        <v>2.1569333429346305E-2</v>
      </c>
      <c r="F9" s="239">
        <f t="shared" si="0"/>
        <v>31</v>
      </c>
    </row>
    <row r="10" spans="1:9">
      <c r="A10" s="239" t="s">
        <v>6</v>
      </c>
      <c r="B10" s="323">
        <v>128729</v>
      </c>
      <c r="C10" s="323">
        <v>133270</v>
      </c>
      <c r="D10" s="323">
        <v>4541</v>
      </c>
      <c r="E10" s="58">
        <v>3.5275656611952311E-2</v>
      </c>
      <c r="F10" s="239">
        <f t="shared" si="0"/>
        <v>23</v>
      </c>
    </row>
    <row r="11" spans="1:9">
      <c r="A11" s="239" t="s">
        <v>11</v>
      </c>
      <c r="B11" s="323">
        <v>137842</v>
      </c>
      <c r="C11" s="323">
        <v>142884</v>
      </c>
      <c r="D11" s="323">
        <v>5042</v>
      </c>
      <c r="E11" s="58">
        <v>3.6578111170760819E-2</v>
      </c>
      <c r="F11" s="239">
        <f t="shared" si="0"/>
        <v>21</v>
      </c>
    </row>
    <row r="12" spans="1:9">
      <c r="A12" s="239" t="s">
        <v>17</v>
      </c>
      <c r="B12" s="323">
        <v>460254</v>
      </c>
      <c r="C12" s="323">
        <v>466191</v>
      </c>
      <c r="D12" s="323">
        <v>5937</v>
      </c>
      <c r="E12" s="58">
        <v>1.2899399027493486E-2</v>
      </c>
      <c r="F12" s="239">
        <f t="shared" si="0"/>
        <v>33</v>
      </c>
    </row>
    <row r="13" spans="1:9">
      <c r="A13" s="239" t="s">
        <v>33</v>
      </c>
      <c r="B13" s="323">
        <v>189657</v>
      </c>
      <c r="C13" s="323">
        <v>196069</v>
      </c>
      <c r="D13" s="323">
        <v>6412</v>
      </c>
      <c r="E13" s="58">
        <v>3.380840148267672E-2</v>
      </c>
      <c r="F13" s="239">
        <f t="shared" si="0"/>
        <v>25</v>
      </c>
    </row>
    <row r="14" spans="1:9">
      <c r="A14" s="239" t="s">
        <v>18</v>
      </c>
      <c r="B14" s="323">
        <v>205634</v>
      </c>
      <c r="C14" s="323">
        <v>214838</v>
      </c>
      <c r="D14" s="323">
        <v>9204</v>
      </c>
      <c r="E14" s="58">
        <v>4.4759135162473207E-2</v>
      </c>
      <c r="F14" s="239">
        <f t="shared" si="0"/>
        <v>14</v>
      </c>
    </row>
    <row r="15" spans="1:9">
      <c r="A15" s="239" t="s">
        <v>7</v>
      </c>
      <c r="B15" s="323">
        <v>228147</v>
      </c>
      <c r="C15" s="323">
        <v>237801</v>
      </c>
      <c r="D15" s="323">
        <v>9654</v>
      </c>
      <c r="E15" s="58">
        <v>4.2314823337584961E-2</v>
      </c>
      <c r="F15" s="239">
        <f t="shared" si="0"/>
        <v>16</v>
      </c>
    </row>
    <row r="16" spans="1:9">
      <c r="A16" s="239" t="s">
        <v>3</v>
      </c>
      <c r="B16" s="323">
        <v>331492</v>
      </c>
      <c r="C16" s="323">
        <v>341747</v>
      </c>
      <c r="D16" s="323">
        <v>10255</v>
      </c>
      <c r="E16" s="58">
        <v>3.093588985556206E-2</v>
      </c>
      <c r="F16" s="239">
        <f t="shared" si="0"/>
        <v>26</v>
      </c>
    </row>
    <row r="17" spans="1:6">
      <c r="A17" s="239" t="s">
        <v>26</v>
      </c>
      <c r="B17" s="323">
        <v>583413</v>
      </c>
      <c r="C17" s="323">
        <v>593724</v>
      </c>
      <c r="D17" s="323">
        <v>10311</v>
      </c>
      <c r="E17" s="58">
        <v>1.7673586293071919E-2</v>
      </c>
      <c r="F17" s="239">
        <f t="shared" si="0"/>
        <v>32</v>
      </c>
    </row>
    <row r="18" spans="1:6">
      <c r="A18" s="239" t="s">
        <v>25</v>
      </c>
      <c r="B18" s="323">
        <v>447102</v>
      </c>
      <c r="C18" s="323">
        <v>458772</v>
      </c>
      <c r="D18" s="323">
        <v>11670</v>
      </c>
      <c r="E18" s="58">
        <v>2.6101426520122928E-2</v>
      </c>
      <c r="F18" s="239">
        <f t="shared" si="0"/>
        <v>29</v>
      </c>
    </row>
    <row r="19" spans="1:6">
      <c r="A19" s="239" t="s">
        <v>19</v>
      </c>
      <c r="B19" s="323">
        <v>155031</v>
      </c>
      <c r="C19" s="323">
        <v>168519</v>
      </c>
      <c r="D19" s="323">
        <v>13488</v>
      </c>
      <c r="E19" s="58">
        <v>8.7001954447820218E-2</v>
      </c>
      <c r="F19" s="239">
        <f t="shared" si="0"/>
        <v>5</v>
      </c>
    </row>
    <row r="20" spans="1:6">
      <c r="A20" s="239" t="s">
        <v>12</v>
      </c>
      <c r="B20" s="323">
        <v>243118</v>
      </c>
      <c r="C20" s="323">
        <v>258662</v>
      </c>
      <c r="D20" s="323">
        <v>15544</v>
      </c>
      <c r="E20" s="58">
        <v>6.3936031063105192E-2</v>
      </c>
      <c r="F20" s="239">
        <f t="shared" si="0"/>
        <v>7</v>
      </c>
    </row>
    <row r="21" spans="1:6">
      <c r="A21" s="239" t="s">
        <v>31</v>
      </c>
      <c r="B21" s="323">
        <v>714724</v>
      </c>
      <c r="C21" s="323">
        <v>735652</v>
      </c>
      <c r="D21" s="323">
        <v>20928</v>
      </c>
      <c r="E21" s="58">
        <v>2.9281233035409526E-2</v>
      </c>
      <c r="F21" s="239">
        <f t="shared" si="0"/>
        <v>27</v>
      </c>
    </row>
    <row r="22" spans="1:6">
      <c r="A22" s="239" t="s">
        <v>22</v>
      </c>
      <c r="B22" s="323">
        <v>592577</v>
      </c>
      <c r="C22" s="323">
        <v>616226</v>
      </c>
      <c r="D22" s="323">
        <v>23649</v>
      </c>
      <c r="E22" s="58">
        <v>3.9908737598657984E-2</v>
      </c>
      <c r="F22" s="239">
        <f t="shared" si="0"/>
        <v>20</v>
      </c>
    </row>
    <row r="23" spans="1:6">
      <c r="A23" s="239" t="s">
        <v>27</v>
      </c>
      <c r="B23" s="323">
        <v>597526</v>
      </c>
      <c r="C23" s="323">
        <v>622731</v>
      </c>
      <c r="D23" s="323">
        <v>25205</v>
      </c>
      <c r="E23" s="58">
        <v>4.218226487215615E-2</v>
      </c>
      <c r="F23" s="239">
        <f t="shared" si="0"/>
        <v>17</v>
      </c>
    </row>
    <row r="24" spans="1:6">
      <c r="A24" s="239" t="s">
        <v>16</v>
      </c>
      <c r="B24" s="323">
        <v>222289</v>
      </c>
      <c r="C24" s="323">
        <v>249917</v>
      </c>
      <c r="D24" s="323">
        <v>27628</v>
      </c>
      <c r="E24" s="58">
        <v>0.12428865126029631</v>
      </c>
      <c r="F24" s="239">
        <f t="shared" si="0"/>
        <v>4</v>
      </c>
    </row>
    <row r="25" spans="1:6">
      <c r="A25" s="239" t="s">
        <v>5</v>
      </c>
      <c r="B25" s="323">
        <v>172839</v>
      </c>
      <c r="C25" s="323">
        <v>201108</v>
      </c>
      <c r="D25" s="323">
        <v>28269</v>
      </c>
      <c r="E25" s="58">
        <v>0.16355683613073446</v>
      </c>
      <c r="F25" s="239">
        <f t="shared" si="0"/>
        <v>3</v>
      </c>
    </row>
    <row r="26" spans="1:6">
      <c r="A26" s="239" t="s">
        <v>29</v>
      </c>
      <c r="B26" s="323">
        <v>682255</v>
      </c>
      <c r="C26" s="323">
        <v>711335</v>
      </c>
      <c r="D26" s="323">
        <v>29080</v>
      </c>
      <c r="E26" s="58">
        <v>4.2623359301141139E-2</v>
      </c>
      <c r="F26" s="239">
        <f t="shared" si="0"/>
        <v>15</v>
      </c>
    </row>
    <row r="27" spans="1:6">
      <c r="A27" s="239" t="s">
        <v>32</v>
      </c>
      <c r="B27" s="323">
        <v>372085</v>
      </c>
      <c r="C27" s="323">
        <v>401534</v>
      </c>
      <c r="D27" s="323">
        <v>29449</v>
      </c>
      <c r="E27" s="58">
        <v>7.9145894083341162E-2</v>
      </c>
      <c r="F27" s="239">
        <f t="shared" si="0"/>
        <v>6</v>
      </c>
    </row>
    <row r="28" spans="1:6">
      <c r="A28" s="239" t="s">
        <v>28</v>
      </c>
      <c r="B28" s="323">
        <v>188355</v>
      </c>
      <c r="C28" s="323">
        <v>220036</v>
      </c>
      <c r="D28" s="323">
        <v>31681</v>
      </c>
      <c r="E28" s="58">
        <v>0.16819834886252027</v>
      </c>
      <c r="F28" s="239">
        <f t="shared" si="0"/>
        <v>2</v>
      </c>
    </row>
    <row r="29" spans="1:6">
      <c r="A29" s="239" t="s">
        <v>23</v>
      </c>
      <c r="B29" s="323">
        <v>614757</v>
      </c>
      <c r="C29" s="323">
        <v>646893</v>
      </c>
      <c r="D29" s="323">
        <v>32136</v>
      </c>
      <c r="E29" s="58">
        <v>5.2274313265241457E-2</v>
      </c>
      <c r="F29" s="239">
        <f t="shared" si="0"/>
        <v>11</v>
      </c>
    </row>
    <row r="30" spans="1:6">
      <c r="A30" s="239" t="s">
        <v>8</v>
      </c>
      <c r="B30" s="323">
        <v>925796</v>
      </c>
      <c r="C30" s="323">
        <v>959575</v>
      </c>
      <c r="D30" s="323">
        <v>33779</v>
      </c>
      <c r="E30" s="58">
        <v>3.648643977722954E-2</v>
      </c>
      <c r="F30" s="239">
        <f t="shared" si="0"/>
        <v>22</v>
      </c>
    </row>
    <row r="31" spans="1:6">
      <c r="A31" s="239" t="s">
        <v>10</v>
      </c>
      <c r="B31" s="323">
        <v>771042</v>
      </c>
      <c r="C31" s="323">
        <v>814500</v>
      </c>
      <c r="D31" s="323">
        <v>43458</v>
      </c>
      <c r="E31" s="58">
        <v>5.6362688413860829E-2</v>
      </c>
      <c r="F31" s="239">
        <f t="shared" si="0"/>
        <v>8</v>
      </c>
    </row>
    <row r="32" spans="1:6">
      <c r="A32" s="239" t="s">
        <v>14</v>
      </c>
      <c r="B32" s="323">
        <v>990113</v>
      </c>
      <c r="C32" s="323">
        <v>1035474</v>
      </c>
      <c r="D32" s="323">
        <v>45361</v>
      </c>
      <c r="E32" s="58">
        <v>4.581396264870774E-2</v>
      </c>
      <c r="F32" s="239">
        <f t="shared" si="0"/>
        <v>13</v>
      </c>
    </row>
    <row r="33" spans="1:6">
      <c r="A33" s="239" t="s">
        <v>4</v>
      </c>
      <c r="B33" s="323">
        <v>982827</v>
      </c>
      <c r="C33" s="323">
        <v>1035016</v>
      </c>
      <c r="D33" s="323">
        <v>52189</v>
      </c>
      <c r="E33" s="58">
        <v>5.3100901786377497E-2</v>
      </c>
      <c r="F33" s="239">
        <f t="shared" si="0"/>
        <v>9</v>
      </c>
    </row>
    <row r="34" spans="1:6">
      <c r="A34" s="239" t="s">
        <v>13</v>
      </c>
      <c r="B34" s="323">
        <v>1613698</v>
      </c>
      <c r="C34" s="323">
        <v>1679022</v>
      </c>
      <c r="D34" s="323">
        <v>65324</v>
      </c>
      <c r="E34" s="58">
        <v>4.0480932615644338E-2</v>
      </c>
      <c r="F34" s="239">
        <f t="shared" si="0"/>
        <v>19</v>
      </c>
    </row>
    <row r="35" spans="1:6">
      <c r="A35" s="239" t="s">
        <v>24</v>
      </c>
      <c r="B35" s="323">
        <v>384821</v>
      </c>
      <c r="C35" s="323">
        <v>453929</v>
      </c>
      <c r="D35" s="323">
        <v>69108</v>
      </c>
      <c r="E35" s="58">
        <v>0.17958479396914417</v>
      </c>
      <c r="F35" s="239">
        <f t="shared" si="0"/>
        <v>1</v>
      </c>
    </row>
    <row r="36" spans="1:6">
      <c r="A36" s="239" t="s">
        <v>0</v>
      </c>
      <c r="B36" s="323">
        <v>1810884</v>
      </c>
      <c r="C36" s="323">
        <v>1884715</v>
      </c>
      <c r="D36" s="323">
        <v>73831</v>
      </c>
      <c r="E36" s="58">
        <v>4.0770695417265745E-2</v>
      </c>
      <c r="F36" s="239">
        <f t="shared" si="0"/>
        <v>18</v>
      </c>
    </row>
    <row r="37" spans="1:6">
      <c r="A37" s="239" t="s">
        <v>20</v>
      </c>
      <c r="B37" s="323">
        <v>1648923</v>
      </c>
      <c r="C37" s="323">
        <v>1735354</v>
      </c>
      <c r="D37" s="323">
        <v>86431</v>
      </c>
      <c r="E37" s="58">
        <v>5.2416638011599126E-2</v>
      </c>
      <c r="F37" s="239">
        <f t="shared" si="0"/>
        <v>10</v>
      </c>
    </row>
    <row r="38" spans="1:6">
      <c r="A38" s="239" t="s">
        <v>9</v>
      </c>
      <c r="B38" s="323">
        <v>3216137</v>
      </c>
      <c r="C38" s="323">
        <v>3326256</v>
      </c>
      <c r="D38" s="323">
        <v>110119</v>
      </c>
      <c r="E38" s="58">
        <v>3.4239524000376775E-2</v>
      </c>
      <c r="F38" s="239">
        <f t="shared" si="0"/>
        <v>24</v>
      </c>
    </row>
    <row r="39" spans="1:6">
      <c r="A39" s="239" t="s">
        <v>1</v>
      </c>
      <c r="B39" s="323">
        <v>20070483</v>
      </c>
      <c r="C39" s="323">
        <v>21011342</v>
      </c>
      <c r="D39" s="323">
        <v>940859</v>
      </c>
      <c r="E39" s="58">
        <v>4.6877745792166525E-2</v>
      </c>
      <c r="F39" s="239">
        <f t="shared" si="0"/>
        <v>12</v>
      </c>
    </row>
    <row r="40" spans="1:6">
      <c r="E40" s="239">
        <f>C39/B39-1</f>
        <v>4.6877745792166525E-2</v>
      </c>
    </row>
  </sheetData>
  <autoFilter ref="A6:F6" xr:uid="{00000000-0009-0000-0000-00006C000000}">
    <sortState ref="A7:F40">
      <sortCondition ref="D6"/>
    </sortState>
  </autoFilter>
  <mergeCells count="1">
    <mergeCell ref="H1:I1"/>
  </mergeCells>
  <hyperlinks>
    <hyperlink ref="H1:I1" location="Index!A1" display="Regresar al Índice" xr:uid="{FF515CFE-008A-478F-A34B-D34600A93F93}"/>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11"/>
  <dimension ref="A1:I40"/>
  <sheetViews>
    <sheetView topLeftCell="B1" workbookViewId="0"/>
  </sheetViews>
  <sheetFormatPr baseColWidth="10" defaultColWidth="9.140625" defaultRowHeight="15"/>
  <cols>
    <col min="1" max="1" width="60.7109375" style="239" customWidth="1"/>
    <col min="2" max="2" width="22.7109375" style="239" customWidth="1"/>
    <col min="3" max="3" width="20.7109375" style="239" customWidth="1"/>
    <col min="4" max="4" width="7.7109375" style="239" customWidth="1"/>
    <col min="5" max="5" width="11.7109375" style="239" customWidth="1"/>
    <col min="6" max="6" width="4.7109375" style="239" customWidth="1"/>
    <col min="7" max="8" width="3.7109375" style="239" customWidth="1"/>
    <col min="9" max="10" width="9.140625" style="239" customWidth="1"/>
    <col min="11" max="16384" width="9.140625" style="239"/>
  </cols>
  <sheetData>
    <row r="1" spans="1:9">
      <c r="A1" s="43" t="s">
        <v>2156</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2</v>
      </c>
      <c r="B6" s="239" t="s">
        <v>1957</v>
      </c>
      <c r="C6" s="239" t="s">
        <v>1956</v>
      </c>
      <c r="D6" s="239" t="s">
        <v>914</v>
      </c>
      <c r="E6" s="239" t="s">
        <v>915</v>
      </c>
    </row>
    <row r="7" spans="1:9">
      <c r="A7" s="239" t="s">
        <v>17</v>
      </c>
      <c r="B7" s="241">
        <v>460254</v>
      </c>
      <c r="C7" s="241">
        <v>466191</v>
      </c>
      <c r="D7" s="241">
        <v>5937</v>
      </c>
      <c r="E7" s="58">
        <v>1.2899399027493486E-2</v>
      </c>
      <c r="F7" s="239">
        <f>_xlfn.RANK.EQ(E7,$E$7:$E$39,0)</f>
        <v>33</v>
      </c>
    </row>
    <row r="8" spans="1:9">
      <c r="A8" s="239" t="s">
        <v>26</v>
      </c>
      <c r="B8" s="241">
        <v>583413</v>
      </c>
      <c r="C8" s="241">
        <v>593724</v>
      </c>
      <c r="D8" s="241">
        <v>10311</v>
      </c>
      <c r="E8" s="58">
        <v>1.7673586293071919E-2</v>
      </c>
      <c r="F8" s="239">
        <f t="shared" ref="F8:F39" si="0">_xlfn.RANK.EQ(E8,$E$7:$E$39,0)</f>
        <v>32</v>
      </c>
    </row>
    <row r="9" spans="1:9">
      <c r="A9" s="239" t="s">
        <v>21</v>
      </c>
      <c r="B9" s="241">
        <v>208305</v>
      </c>
      <c r="C9" s="241">
        <v>212798</v>
      </c>
      <c r="D9" s="241">
        <v>4493</v>
      </c>
      <c r="E9" s="58">
        <v>2.1569333429346305E-2</v>
      </c>
      <c r="F9" s="239">
        <f t="shared" si="0"/>
        <v>31</v>
      </c>
    </row>
    <row r="10" spans="1:9">
      <c r="A10" s="239" t="s">
        <v>15</v>
      </c>
      <c r="B10" s="241">
        <v>147121</v>
      </c>
      <c r="C10" s="241">
        <v>150848</v>
      </c>
      <c r="D10" s="241">
        <v>3727</v>
      </c>
      <c r="E10" s="58">
        <v>2.5332889254423341E-2</v>
      </c>
      <c r="F10" s="239">
        <f t="shared" si="0"/>
        <v>30</v>
      </c>
    </row>
    <row r="11" spans="1:9">
      <c r="A11" s="239" t="s">
        <v>25</v>
      </c>
      <c r="B11" s="241">
        <v>447102</v>
      </c>
      <c r="C11" s="241">
        <v>458772</v>
      </c>
      <c r="D11" s="241">
        <v>11670</v>
      </c>
      <c r="E11" s="58">
        <v>2.6101426520122928E-2</v>
      </c>
      <c r="F11" s="239">
        <f t="shared" si="0"/>
        <v>29</v>
      </c>
    </row>
    <row r="12" spans="1:9">
      <c r="A12" s="239" t="s">
        <v>30</v>
      </c>
      <c r="B12" s="241">
        <v>102990</v>
      </c>
      <c r="C12" s="241">
        <v>105946</v>
      </c>
      <c r="D12" s="241">
        <v>2956</v>
      </c>
      <c r="E12" s="58">
        <v>2.8701815710263201E-2</v>
      </c>
      <c r="F12" s="239">
        <f t="shared" si="0"/>
        <v>28</v>
      </c>
    </row>
    <row r="13" spans="1:9">
      <c r="A13" s="239" t="s">
        <v>31</v>
      </c>
      <c r="B13" s="241">
        <v>714724</v>
      </c>
      <c r="C13" s="241">
        <v>735652</v>
      </c>
      <c r="D13" s="241">
        <v>20928</v>
      </c>
      <c r="E13" s="58">
        <v>2.9281233035409526E-2</v>
      </c>
      <c r="F13" s="239">
        <f t="shared" si="0"/>
        <v>27</v>
      </c>
    </row>
    <row r="14" spans="1:9">
      <c r="A14" s="239" t="s">
        <v>3</v>
      </c>
      <c r="B14" s="241">
        <v>331492</v>
      </c>
      <c r="C14" s="241">
        <v>341747</v>
      </c>
      <c r="D14" s="241">
        <v>10255</v>
      </c>
      <c r="E14" s="58">
        <v>3.093588985556206E-2</v>
      </c>
      <c r="F14" s="239">
        <f t="shared" si="0"/>
        <v>26</v>
      </c>
    </row>
    <row r="15" spans="1:9">
      <c r="A15" s="239" t="s">
        <v>33</v>
      </c>
      <c r="B15" s="241">
        <v>189657</v>
      </c>
      <c r="C15" s="241">
        <v>196069</v>
      </c>
      <c r="D15" s="241">
        <v>6412</v>
      </c>
      <c r="E15" s="58">
        <v>3.380840148267672E-2</v>
      </c>
      <c r="F15" s="239">
        <f t="shared" si="0"/>
        <v>25</v>
      </c>
    </row>
    <row r="16" spans="1:9">
      <c r="A16" s="239" t="s">
        <v>9</v>
      </c>
      <c r="B16" s="241">
        <v>3216137</v>
      </c>
      <c r="C16" s="241">
        <v>3326256</v>
      </c>
      <c r="D16" s="241">
        <v>110119</v>
      </c>
      <c r="E16" s="58">
        <v>3.4239524000376775E-2</v>
      </c>
      <c r="F16" s="239">
        <f t="shared" si="0"/>
        <v>24</v>
      </c>
    </row>
    <row r="17" spans="1:6">
      <c r="A17" s="239" t="s">
        <v>6</v>
      </c>
      <c r="B17" s="241">
        <v>128729</v>
      </c>
      <c r="C17" s="241">
        <v>133270</v>
      </c>
      <c r="D17" s="241">
        <v>4541</v>
      </c>
      <c r="E17" s="58">
        <v>3.5275656611952311E-2</v>
      </c>
      <c r="F17" s="239">
        <f t="shared" si="0"/>
        <v>23</v>
      </c>
    </row>
    <row r="18" spans="1:6">
      <c r="A18" s="239" t="s">
        <v>8</v>
      </c>
      <c r="B18" s="241">
        <v>925796</v>
      </c>
      <c r="C18" s="241">
        <v>959575</v>
      </c>
      <c r="D18" s="241">
        <v>33779</v>
      </c>
      <c r="E18" s="58">
        <v>3.648643977722954E-2</v>
      </c>
      <c r="F18" s="239">
        <f t="shared" si="0"/>
        <v>22</v>
      </c>
    </row>
    <row r="19" spans="1:6">
      <c r="A19" s="239" t="s">
        <v>11</v>
      </c>
      <c r="B19" s="241">
        <v>137842</v>
      </c>
      <c r="C19" s="241">
        <v>142884</v>
      </c>
      <c r="D19" s="241">
        <v>5042</v>
      </c>
      <c r="E19" s="58">
        <v>3.6578111170760819E-2</v>
      </c>
      <c r="F19" s="239">
        <f t="shared" si="0"/>
        <v>21</v>
      </c>
    </row>
    <row r="20" spans="1:6">
      <c r="A20" s="239" t="s">
        <v>22</v>
      </c>
      <c r="B20" s="241">
        <v>592577</v>
      </c>
      <c r="C20" s="241">
        <v>616226</v>
      </c>
      <c r="D20" s="241">
        <v>23649</v>
      </c>
      <c r="E20" s="58">
        <v>3.9908737598657984E-2</v>
      </c>
      <c r="F20" s="239">
        <f t="shared" si="0"/>
        <v>20</v>
      </c>
    </row>
    <row r="21" spans="1:6">
      <c r="A21" s="239" t="s">
        <v>13</v>
      </c>
      <c r="B21" s="241">
        <v>1613698</v>
      </c>
      <c r="C21" s="241">
        <v>1679022</v>
      </c>
      <c r="D21" s="241">
        <v>65324</v>
      </c>
      <c r="E21" s="58">
        <v>4.0480932615644338E-2</v>
      </c>
      <c r="F21" s="239">
        <f t="shared" si="0"/>
        <v>19</v>
      </c>
    </row>
    <row r="22" spans="1:6">
      <c r="A22" s="239" t="s">
        <v>0</v>
      </c>
      <c r="B22" s="241">
        <v>1810884</v>
      </c>
      <c r="C22" s="241">
        <v>1884715</v>
      </c>
      <c r="D22" s="241">
        <v>73831</v>
      </c>
      <c r="E22" s="58">
        <v>4.0770695417265745E-2</v>
      </c>
      <c r="F22" s="239">
        <f t="shared" si="0"/>
        <v>18</v>
      </c>
    </row>
    <row r="23" spans="1:6">
      <c r="A23" s="239" t="s">
        <v>27</v>
      </c>
      <c r="B23" s="241">
        <v>597526</v>
      </c>
      <c r="C23" s="241">
        <v>622731</v>
      </c>
      <c r="D23" s="241">
        <v>25205</v>
      </c>
      <c r="E23" s="58">
        <v>4.218226487215615E-2</v>
      </c>
      <c r="F23" s="239">
        <f t="shared" si="0"/>
        <v>17</v>
      </c>
    </row>
    <row r="24" spans="1:6">
      <c r="A24" s="239" t="s">
        <v>7</v>
      </c>
      <c r="B24" s="241">
        <v>228147</v>
      </c>
      <c r="C24" s="241">
        <v>237801</v>
      </c>
      <c r="D24" s="241">
        <v>9654</v>
      </c>
      <c r="E24" s="58">
        <v>4.2314823337584961E-2</v>
      </c>
      <c r="F24" s="239">
        <f t="shared" si="0"/>
        <v>16</v>
      </c>
    </row>
    <row r="25" spans="1:6">
      <c r="A25" s="239" t="s">
        <v>29</v>
      </c>
      <c r="B25" s="241">
        <v>682255</v>
      </c>
      <c r="C25" s="241">
        <v>711335</v>
      </c>
      <c r="D25" s="241">
        <v>29080</v>
      </c>
      <c r="E25" s="58">
        <v>4.2623359301141139E-2</v>
      </c>
      <c r="F25" s="239">
        <f t="shared" si="0"/>
        <v>15</v>
      </c>
    </row>
    <row r="26" spans="1:6">
      <c r="A26" s="239" t="s">
        <v>18</v>
      </c>
      <c r="B26" s="241">
        <v>205634</v>
      </c>
      <c r="C26" s="241">
        <v>214838</v>
      </c>
      <c r="D26" s="241">
        <v>9204</v>
      </c>
      <c r="E26" s="58">
        <v>4.4759135162473207E-2</v>
      </c>
      <c r="F26" s="239">
        <f t="shared" si="0"/>
        <v>14</v>
      </c>
    </row>
    <row r="27" spans="1:6">
      <c r="A27" s="239" t="s">
        <v>14</v>
      </c>
      <c r="B27" s="241">
        <v>990113</v>
      </c>
      <c r="C27" s="241">
        <v>1035474</v>
      </c>
      <c r="D27" s="241">
        <v>45361</v>
      </c>
      <c r="E27" s="58">
        <v>4.581396264870774E-2</v>
      </c>
      <c r="F27" s="239">
        <f t="shared" si="0"/>
        <v>13</v>
      </c>
    </row>
    <row r="28" spans="1:6">
      <c r="A28" s="239" t="s">
        <v>1</v>
      </c>
      <c r="B28" s="241">
        <v>20070483</v>
      </c>
      <c r="C28" s="241">
        <v>21011342</v>
      </c>
      <c r="D28" s="241">
        <v>940859</v>
      </c>
      <c r="E28" s="58">
        <v>4.6877745792166525E-2</v>
      </c>
      <c r="F28" s="239">
        <f t="shared" si="0"/>
        <v>12</v>
      </c>
    </row>
    <row r="29" spans="1:6">
      <c r="A29" s="239" t="s">
        <v>23</v>
      </c>
      <c r="B29" s="241">
        <v>614757</v>
      </c>
      <c r="C29" s="241">
        <v>646893</v>
      </c>
      <c r="D29" s="241">
        <v>32136</v>
      </c>
      <c r="E29" s="58">
        <v>5.2274313265241457E-2</v>
      </c>
      <c r="F29" s="239">
        <f t="shared" si="0"/>
        <v>11</v>
      </c>
    </row>
    <row r="30" spans="1:6">
      <c r="A30" s="239" t="s">
        <v>20</v>
      </c>
      <c r="B30" s="241">
        <v>1648923</v>
      </c>
      <c r="C30" s="241">
        <v>1735354</v>
      </c>
      <c r="D30" s="241">
        <v>86431</v>
      </c>
      <c r="E30" s="58">
        <v>5.2416638011599126E-2</v>
      </c>
      <c r="F30" s="239">
        <f t="shared" si="0"/>
        <v>10</v>
      </c>
    </row>
    <row r="31" spans="1:6">
      <c r="A31" s="239" t="s">
        <v>4</v>
      </c>
      <c r="B31" s="241">
        <v>982827</v>
      </c>
      <c r="C31" s="241">
        <v>1035016</v>
      </c>
      <c r="D31" s="241">
        <v>52189</v>
      </c>
      <c r="E31" s="58">
        <v>5.3100901786377497E-2</v>
      </c>
      <c r="F31" s="239">
        <f t="shared" si="0"/>
        <v>9</v>
      </c>
    </row>
    <row r="32" spans="1:6">
      <c r="A32" s="239" t="s">
        <v>10</v>
      </c>
      <c r="B32" s="241">
        <v>771042</v>
      </c>
      <c r="C32" s="241">
        <v>814500</v>
      </c>
      <c r="D32" s="241">
        <v>43458</v>
      </c>
      <c r="E32" s="58">
        <v>5.6362688413860829E-2</v>
      </c>
      <c r="F32" s="239">
        <f t="shared" si="0"/>
        <v>8</v>
      </c>
    </row>
    <row r="33" spans="1:6">
      <c r="A33" s="239" t="s">
        <v>12</v>
      </c>
      <c r="B33" s="241">
        <v>243118</v>
      </c>
      <c r="C33" s="241">
        <v>258662</v>
      </c>
      <c r="D33" s="241">
        <v>15544</v>
      </c>
      <c r="E33" s="58">
        <v>6.3936031063105192E-2</v>
      </c>
      <c r="F33" s="239">
        <f t="shared" si="0"/>
        <v>7</v>
      </c>
    </row>
    <row r="34" spans="1:6">
      <c r="A34" s="239" t="s">
        <v>32</v>
      </c>
      <c r="B34" s="241">
        <v>372085</v>
      </c>
      <c r="C34" s="241">
        <v>401534</v>
      </c>
      <c r="D34" s="241">
        <v>29449</v>
      </c>
      <c r="E34" s="58">
        <v>7.9145894083341162E-2</v>
      </c>
      <c r="F34" s="239">
        <f t="shared" si="0"/>
        <v>6</v>
      </c>
    </row>
    <row r="35" spans="1:6">
      <c r="A35" s="239" t="s">
        <v>19</v>
      </c>
      <c r="B35" s="241">
        <v>155031</v>
      </c>
      <c r="C35" s="241">
        <v>168519</v>
      </c>
      <c r="D35" s="241">
        <v>13488</v>
      </c>
      <c r="E35" s="58">
        <v>8.7001954447820218E-2</v>
      </c>
      <c r="F35" s="239">
        <f t="shared" si="0"/>
        <v>5</v>
      </c>
    </row>
    <row r="36" spans="1:6">
      <c r="A36" s="239" t="s">
        <v>16</v>
      </c>
      <c r="B36" s="241">
        <v>222289</v>
      </c>
      <c r="C36" s="241">
        <v>249917</v>
      </c>
      <c r="D36" s="241">
        <v>27628</v>
      </c>
      <c r="E36" s="58">
        <v>0.12428865126029631</v>
      </c>
      <c r="F36" s="239">
        <f t="shared" si="0"/>
        <v>4</v>
      </c>
    </row>
    <row r="37" spans="1:6">
      <c r="A37" s="239" t="s">
        <v>5</v>
      </c>
      <c r="B37" s="241">
        <v>172839</v>
      </c>
      <c r="C37" s="241">
        <v>201108</v>
      </c>
      <c r="D37" s="241">
        <v>28269</v>
      </c>
      <c r="E37" s="58">
        <v>0.16355683613073446</v>
      </c>
      <c r="F37" s="239">
        <f t="shared" si="0"/>
        <v>3</v>
      </c>
    </row>
    <row r="38" spans="1:6">
      <c r="A38" s="239" t="s">
        <v>28</v>
      </c>
      <c r="B38" s="241">
        <v>188355</v>
      </c>
      <c r="C38" s="241">
        <v>220036</v>
      </c>
      <c r="D38" s="241">
        <v>31681</v>
      </c>
      <c r="E38" s="58">
        <v>0.16819834886252027</v>
      </c>
      <c r="F38" s="239">
        <f t="shared" si="0"/>
        <v>2</v>
      </c>
    </row>
    <row r="39" spans="1:6">
      <c r="A39" s="239" t="s">
        <v>24</v>
      </c>
      <c r="B39" s="241">
        <v>384821</v>
      </c>
      <c r="C39" s="241">
        <v>453929</v>
      </c>
      <c r="D39" s="241">
        <v>69108</v>
      </c>
      <c r="E39" s="58">
        <v>0.17958479396914417</v>
      </c>
      <c r="F39" s="239">
        <f t="shared" si="0"/>
        <v>1</v>
      </c>
    </row>
    <row r="40" spans="1:6">
      <c r="E40" s="239">
        <f>C39/B39-1</f>
        <v>0.17958479396914417</v>
      </c>
    </row>
  </sheetData>
  <autoFilter ref="A6:F6" xr:uid="{00000000-0009-0000-0000-00006D000000}"/>
  <mergeCells count="1">
    <mergeCell ref="H1:I1"/>
  </mergeCells>
  <hyperlinks>
    <hyperlink ref="H1:I1" location="Index!A1" display="Regresar al Índice" xr:uid="{E8F406B8-4415-41D4-BD7F-C544DE57A6B0}"/>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25"/>
  <dimension ref="A1:I68"/>
  <sheetViews>
    <sheetView topLeftCell="D1" workbookViewId="0"/>
  </sheetViews>
  <sheetFormatPr baseColWidth="10" defaultColWidth="9.140625" defaultRowHeight="15"/>
  <cols>
    <col min="1" max="1" width="60.7109375" style="239" customWidth="1"/>
    <col min="2" max="2" width="10.7109375" style="322" bestFit="1" customWidth="1"/>
    <col min="3" max="3" width="9.140625" style="241" bestFit="1" customWidth="1"/>
    <col min="4" max="4" width="10.7109375" style="241" customWidth="1"/>
    <col min="5" max="8" width="3.7109375" style="239" customWidth="1"/>
    <col min="9" max="21" width="9.28515625" style="239" customWidth="1"/>
    <col min="22" max="16384" width="9.140625" style="239"/>
  </cols>
  <sheetData>
    <row r="1" spans="1:9">
      <c r="A1" s="43" t="s">
        <v>2157</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3" spans="1:9">
      <c r="B3" s="239"/>
      <c r="C3" s="239"/>
      <c r="D3" s="239"/>
    </row>
    <row r="4" spans="1:9">
      <c r="B4" s="239"/>
      <c r="C4" s="239"/>
      <c r="D4" s="239"/>
    </row>
    <row r="5" spans="1:9">
      <c r="B5" s="239"/>
      <c r="C5" s="239"/>
      <c r="D5" s="239"/>
    </row>
    <row r="6" spans="1:9">
      <c r="A6" s="239" t="s">
        <v>624</v>
      </c>
      <c r="B6" s="239" t="s">
        <v>432</v>
      </c>
      <c r="C6" s="239" t="s">
        <v>0</v>
      </c>
      <c r="D6" s="239" t="s">
        <v>629</v>
      </c>
    </row>
    <row r="7" spans="1:9">
      <c r="A7" s="239">
        <v>2000</v>
      </c>
      <c r="B7" s="59" t="s">
        <v>1933</v>
      </c>
      <c r="C7" s="241">
        <v>999403</v>
      </c>
      <c r="D7" s="57">
        <v>13282</v>
      </c>
      <c r="E7" s="60"/>
    </row>
    <row r="8" spans="1:9">
      <c r="A8" s="239">
        <v>2001</v>
      </c>
      <c r="B8" s="59" t="s">
        <v>1934</v>
      </c>
      <c r="C8" s="241">
        <v>1021573</v>
      </c>
      <c r="D8" s="57">
        <v>-12642</v>
      </c>
      <c r="E8" s="60"/>
    </row>
    <row r="9" spans="1:9">
      <c r="A9" s="239">
        <v>2002</v>
      </c>
      <c r="B9" s="59" t="s">
        <v>1935</v>
      </c>
      <c r="C9" s="241">
        <v>1025252</v>
      </c>
      <c r="D9" s="57">
        <v>13529</v>
      </c>
      <c r="E9" s="60"/>
    </row>
    <row r="10" spans="1:9">
      <c r="A10" s="239">
        <v>2003</v>
      </c>
      <c r="B10" s="59" t="s">
        <v>1936</v>
      </c>
      <c r="C10" s="241">
        <v>1034680</v>
      </c>
      <c r="D10" s="57">
        <v>4989</v>
      </c>
      <c r="E10" s="60"/>
    </row>
    <row r="11" spans="1:9">
      <c r="A11" s="239">
        <v>2004</v>
      </c>
      <c r="B11" s="59" t="s">
        <v>1937</v>
      </c>
      <c r="C11" s="241">
        <v>1058029</v>
      </c>
      <c r="D11" s="57">
        <v>16748</v>
      </c>
      <c r="E11" s="60"/>
    </row>
    <row r="12" spans="1:9">
      <c r="A12" s="239">
        <v>2005</v>
      </c>
      <c r="B12" s="59" t="s">
        <v>1938</v>
      </c>
      <c r="C12" s="241">
        <v>1074608</v>
      </c>
      <c r="D12" s="57">
        <v>11713</v>
      </c>
      <c r="E12" s="60"/>
    </row>
    <row r="13" spans="1:9">
      <c r="A13" s="239">
        <v>2006</v>
      </c>
      <c r="B13" s="59" t="s">
        <v>1939</v>
      </c>
      <c r="C13" s="241">
        <v>1116487</v>
      </c>
      <c r="D13" s="57">
        <v>20741</v>
      </c>
      <c r="E13" s="60"/>
    </row>
    <row r="14" spans="1:9">
      <c r="A14" s="239">
        <v>2007</v>
      </c>
      <c r="B14" s="59" t="s">
        <v>1940</v>
      </c>
      <c r="C14" s="241">
        <v>1175642</v>
      </c>
      <c r="D14" s="57">
        <v>28499</v>
      </c>
      <c r="E14" s="60"/>
    </row>
    <row r="15" spans="1:9">
      <c r="A15" s="239">
        <v>2008</v>
      </c>
      <c r="B15" s="59" t="s">
        <v>1941</v>
      </c>
      <c r="C15" s="241">
        <v>1218746</v>
      </c>
      <c r="D15" s="57">
        <v>24360</v>
      </c>
      <c r="E15" s="60"/>
    </row>
    <row r="16" spans="1:9">
      <c r="A16" s="239">
        <v>2009</v>
      </c>
      <c r="B16" s="59" t="s">
        <v>1942</v>
      </c>
      <c r="C16" s="241">
        <v>1193947</v>
      </c>
      <c r="D16" s="57">
        <v>-10643</v>
      </c>
      <c r="E16" s="60"/>
    </row>
    <row r="17" spans="1:5">
      <c r="A17" s="239">
        <v>2010</v>
      </c>
      <c r="B17" s="59" t="s">
        <v>1943</v>
      </c>
      <c r="C17" s="241">
        <v>1232200</v>
      </c>
      <c r="D17" s="57">
        <v>24181</v>
      </c>
      <c r="E17" s="60"/>
    </row>
    <row r="18" spans="1:5">
      <c r="A18" s="239">
        <v>2011</v>
      </c>
      <c r="B18" s="59" t="s">
        <v>1944</v>
      </c>
      <c r="C18" s="241">
        <v>1284045</v>
      </c>
      <c r="D18" s="57">
        <v>20558</v>
      </c>
      <c r="E18" s="60"/>
    </row>
    <row r="19" spans="1:5">
      <c r="A19" s="239">
        <v>2012</v>
      </c>
      <c r="B19" s="59" t="s">
        <v>1945</v>
      </c>
      <c r="C19" s="241">
        <v>1325979</v>
      </c>
      <c r="D19" s="57">
        <v>17697</v>
      </c>
      <c r="E19" s="60"/>
    </row>
    <row r="20" spans="1:5">
      <c r="A20" s="239">
        <v>2013</v>
      </c>
      <c r="B20" s="59" t="s">
        <v>1946</v>
      </c>
      <c r="C20" s="241">
        <v>1374487</v>
      </c>
      <c r="D20" s="57">
        <v>24830</v>
      </c>
      <c r="E20" s="60"/>
    </row>
    <row r="21" spans="1:5">
      <c r="A21" s="239">
        <v>2014</v>
      </c>
      <c r="B21" s="59" t="s">
        <v>1947</v>
      </c>
      <c r="C21" s="241">
        <v>1415615</v>
      </c>
      <c r="D21" s="57">
        <v>18367</v>
      </c>
      <c r="E21" s="60"/>
    </row>
    <row r="22" spans="1:5">
      <c r="A22" s="239">
        <v>2015</v>
      </c>
      <c r="B22" s="59" t="s">
        <v>1948</v>
      </c>
      <c r="C22" s="241">
        <v>1496860</v>
      </c>
      <c r="D22" s="57">
        <v>33520</v>
      </c>
      <c r="E22" s="60"/>
    </row>
    <row r="23" spans="1:5">
      <c r="A23" s="239">
        <v>2016</v>
      </c>
      <c r="B23" s="59" t="s">
        <v>1949</v>
      </c>
      <c r="C23" s="241">
        <v>1569657</v>
      </c>
      <c r="D23" s="57">
        <v>34402</v>
      </c>
      <c r="E23" s="60"/>
    </row>
    <row r="24" spans="1:5">
      <c r="A24" s="239">
        <v>2017</v>
      </c>
      <c r="B24" s="59" t="s">
        <v>1950</v>
      </c>
      <c r="C24" s="241">
        <v>1662463</v>
      </c>
      <c r="D24" s="57">
        <v>38226</v>
      </c>
      <c r="E24" s="60"/>
    </row>
    <row r="25" spans="1:5">
      <c r="A25" s="239">
        <v>2018</v>
      </c>
      <c r="B25" s="59" t="s">
        <v>1951</v>
      </c>
      <c r="C25" s="241">
        <v>1749012</v>
      </c>
      <c r="D25" s="57">
        <v>31144</v>
      </c>
      <c r="E25" s="60"/>
    </row>
    <row r="26" spans="1:5">
      <c r="A26" s="239">
        <v>2019</v>
      </c>
      <c r="B26" s="59" t="s">
        <v>1952</v>
      </c>
      <c r="C26" s="241">
        <v>1798713</v>
      </c>
      <c r="D26" s="57">
        <v>37713</v>
      </c>
      <c r="E26" s="60"/>
    </row>
    <row r="27" spans="1:5">
      <c r="A27" s="239">
        <v>2020</v>
      </c>
      <c r="B27" s="59" t="s">
        <v>1953</v>
      </c>
      <c r="C27" s="241">
        <v>1793795</v>
      </c>
      <c r="D27" s="57">
        <v>-18904</v>
      </c>
      <c r="E27" s="60"/>
    </row>
    <row r="28" spans="1:5">
      <c r="A28" s="239">
        <v>2021</v>
      </c>
      <c r="B28" s="59" t="s">
        <v>699</v>
      </c>
      <c r="C28" s="241">
        <v>1810884</v>
      </c>
      <c r="D28" s="57">
        <v>30517</v>
      </c>
    </row>
    <row r="29" spans="1:5">
      <c r="A29" s="239">
        <v>2022</v>
      </c>
      <c r="B29" s="59" t="s">
        <v>1954</v>
      </c>
      <c r="C29" s="241">
        <v>1884715</v>
      </c>
      <c r="D29" s="57">
        <v>34716</v>
      </c>
    </row>
    <row r="30" spans="1:5">
      <c r="B30" s="59"/>
      <c r="D30" s="57"/>
    </row>
    <row r="31" spans="1:5">
      <c r="B31" s="59"/>
      <c r="D31" s="57"/>
    </row>
    <row r="32" spans="1:5">
      <c r="B32" s="59"/>
      <c r="D32" s="57"/>
    </row>
    <row r="33" spans="2:4">
      <c r="B33" s="59"/>
      <c r="D33" s="57"/>
    </row>
    <row r="34" spans="2:4">
      <c r="B34" s="59"/>
      <c r="D34" s="57"/>
    </row>
    <row r="35" spans="2:4">
      <c r="B35" s="59"/>
      <c r="D35" s="57"/>
    </row>
    <row r="36" spans="2:4">
      <c r="B36" s="59"/>
      <c r="D36" s="57"/>
    </row>
    <row r="37" spans="2:4">
      <c r="B37" s="59"/>
      <c r="D37" s="57"/>
    </row>
    <row r="38" spans="2:4">
      <c r="B38" s="59"/>
      <c r="D38" s="57"/>
    </row>
    <row r="39" spans="2:4">
      <c r="B39" s="59"/>
      <c r="D39" s="57"/>
    </row>
    <row r="40" spans="2:4">
      <c r="B40" s="59"/>
      <c r="D40" s="57"/>
    </row>
    <row r="41" spans="2:4">
      <c r="B41" s="59"/>
      <c r="D41" s="57"/>
    </row>
    <row r="42" spans="2:4">
      <c r="B42" s="59"/>
      <c r="D42" s="57"/>
    </row>
    <row r="43" spans="2:4">
      <c r="B43" s="59"/>
      <c r="D43" s="57"/>
    </row>
    <row r="44" spans="2:4">
      <c r="B44" s="59"/>
      <c r="D44" s="57"/>
    </row>
    <row r="45" spans="2:4">
      <c r="B45" s="59"/>
      <c r="D45" s="57"/>
    </row>
    <row r="46" spans="2:4">
      <c r="B46" s="59"/>
      <c r="D46" s="57"/>
    </row>
    <row r="47" spans="2:4">
      <c r="B47" s="59"/>
      <c r="D47" s="57"/>
    </row>
    <row r="48" spans="2:4">
      <c r="D48" s="57"/>
    </row>
    <row r="49" spans="4:4">
      <c r="D49" s="57"/>
    </row>
    <row r="50" spans="4:4">
      <c r="D50" s="57"/>
    </row>
    <row r="51" spans="4:4">
      <c r="D51" s="57"/>
    </row>
    <row r="52" spans="4:4">
      <c r="D52" s="57"/>
    </row>
    <row r="53" spans="4:4">
      <c r="D53" s="57"/>
    </row>
    <row r="54" spans="4:4">
      <c r="D54" s="57"/>
    </row>
    <row r="55" spans="4:4">
      <c r="D55" s="57"/>
    </row>
    <row r="56" spans="4:4">
      <c r="D56" s="57"/>
    </row>
    <row r="57" spans="4:4">
      <c r="D57" s="57"/>
    </row>
    <row r="58" spans="4:4">
      <c r="D58" s="57"/>
    </row>
    <row r="59" spans="4:4">
      <c r="D59" s="57"/>
    </row>
    <row r="60" spans="4:4">
      <c r="D60" s="57"/>
    </row>
    <row r="61" spans="4:4">
      <c r="D61" s="57"/>
    </row>
    <row r="62" spans="4:4">
      <c r="D62" s="57"/>
    </row>
    <row r="63" spans="4:4">
      <c r="D63" s="57"/>
    </row>
    <row r="64" spans="4:4">
      <c r="D64" s="57"/>
    </row>
    <row r="65" spans="4:4">
      <c r="D65" s="57"/>
    </row>
    <row r="66" spans="4:4">
      <c r="D66" s="57"/>
    </row>
    <row r="67" spans="4:4">
      <c r="D67" s="57"/>
    </row>
    <row r="68" spans="4:4">
      <c r="D68" s="57"/>
    </row>
  </sheetData>
  <mergeCells count="1">
    <mergeCell ref="H1:I1"/>
  </mergeCells>
  <hyperlinks>
    <hyperlink ref="H1:I1" location="Index!A1" display="Regresar al Índice" xr:uid="{C1986834-88E1-4BD1-A8A8-3B96CDA87B7D}"/>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7"/>
  <dimension ref="A1:J42"/>
  <sheetViews>
    <sheetView workbookViewId="0"/>
  </sheetViews>
  <sheetFormatPr baseColWidth="10" defaultColWidth="11.42578125" defaultRowHeight="14.25"/>
  <cols>
    <col min="1" max="1" width="16.5703125" style="50" customWidth="1"/>
    <col min="2" max="2" width="14.42578125" style="50" customWidth="1"/>
    <col min="3" max="3" width="11.42578125" style="50"/>
    <col min="4" max="4" width="8.28515625" style="50" customWidth="1"/>
    <col min="5" max="5" width="13.42578125" style="50" customWidth="1"/>
    <col min="6" max="6" width="13.5703125" style="50" customWidth="1"/>
    <col min="7" max="7" width="21.140625" style="50" customWidth="1"/>
    <col min="8" max="8" width="12.7109375" style="50" customWidth="1"/>
    <col min="9" max="9" width="13.85546875" style="50" customWidth="1"/>
    <col min="10" max="16384" width="11.42578125" style="50"/>
  </cols>
  <sheetData>
    <row r="1" spans="1:10" ht="15">
      <c r="A1" s="43" t="s">
        <v>2065</v>
      </c>
      <c r="H1" s="90" t="s">
        <v>38</v>
      </c>
      <c r="I1" s="90"/>
    </row>
    <row r="2" spans="1:10">
      <c r="A2" s="343" t="s">
        <v>1341</v>
      </c>
    </row>
    <row r="6" spans="1:10">
      <c r="A6" s="50" t="s">
        <v>1342</v>
      </c>
    </row>
    <row r="7" spans="1:10">
      <c r="A7" s="50" t="s">
        <v>1375</v>
      </c>
    </row>
    <row r="8" spans="1:10" ht="15" thickBot="1"/>
    <row r="9" spans="1:10" ht="135.75" thickBot="1">
      <c r="A9" s="637"/>
      <c r="B9" s="638" t="s">
        <v>1307</v>
      </c>
      <c r="C9" s="638" t="s">
        <v>1310</v>
      </c>
      <c r="D9" s="638" t="s">
        <v>1312</v>
      </c>
      <c r="E9" s="638" t="s">
        <v>1321</v>
      </c>
      <c r="F9" s="638" t="s">
        <v>1332</v>
      </c>
      <c r="G9" s="638" t="s">
        <v>1334</v>
      </c>
      <c r="H9" s="638" t="s">
        <v>1336</v>
      </c>
      <c r="I9" s="638" t="s">
        <v>1338</v>
      </c>
      <c r="J9" s="639" t="s">
        <v>53</v>
      </c>
    </row>
    <row r="10" spans="1:10" ht="15.75" thickBot="1">
      <c r="A10" s="640" t="s">
        <v>53</v>
      </c>
      <c r="B10" s="641">
        <v>-13971.65</v>
      </c>
      <c r="C10" s="642">
        <v>-698.58</v>
      </c>
      <c r="D10" s="642">
        <v>-95.01</v>
      </c>
      <c r="E10" s="642">
        <v>-873.23</v>
      </c>
      <c r="F10" s="641">
        <v>-1766.99</v>
      </c>
      <c r="G10" s="641">
        <v>-1789.98</v>
      </c>
      <c r="H10" s="642">
        <v>-568.65</v>
      </c>
      <c r="I10" s="642">
        <v>-978.02</v>
      </c>
      <c r="J10" s="643">
        <v>-20742.099999999999</v>
      </c>
    </row>
    <row r="11" spans="1:10" ht="15" thickBot="1">
      <c r="A11" s="644" t="s">
        <v>3</v>
      </c>
      <c r="B11" s="645">
        <v>-151.9</v>
      </c>
      <c r="C11" s="645">
        <v>-13.66</v>
      </c>
      <c r="D11" s="645">
        <v>0</v>
      </c>
      <c r="E11" s="645">
        <v>-8.6999999999999993</v>
      </c>
      <c r="F11" s="645">
        <v>-12.05</v>
      </c>
      <c r="G11" s="645">
        <v>-19</v>
      </c>
      <c r="H11" s="645">
        <v>-6.75</v>
      </c>
      <c r="I11" s="645">
        <v>-7.93</v>
      </c>
      <c r="J11" s="645">
        <v>-219.99</v>
      </c>
    </row>
    <row r="12" spans="1:10" ht="15" thickBot="1">
      <c r="A12" s="646" t="s">
        <v>4</v>
      </c>
      <c r="B12" s="647">
        <v>-418.93</v>
      </c>
      <c r="C12" s="647">
        <v>-13.28</v>
      </c>
      <c r="D12" s="647">
        <v>-4.0999999999999996</v>
      </c>
      <c r="E12" s="647">
        <v>-25.19</v>
      </c>
      <c r="F12" s="647">
        <v>-10.81</v>
      </c>
      <c r="G12" s="647">
        <v>-51.75</v>
      </c>
      <c r="H12" s="647">
        <v>-13.15</v>
      </c>
      <c r="I12" s="647">
        <v>-27.83</v>
      </c>
      <c r="J12" s="647">
        <v>-565.04999999999995</v>
      </c>
    </row>
    <row r="13" spans="1:10" ht="15" thickBot="1">
      <c r="A13" s="644" t="s">
        <v>5</v>
      </c>
      <c r="B13" s="645">
        <v>-79.61</v>
      </c>
      <c r="C13" s="645">
        <v>-4.41</v>
      </c>
      <c r="D13" s="645">
        <v>-0.01</v>
      </c>
      <c r="E13" s="645">
        <v>-5.55</v>
      </c>
      <c r="F13" s="645">
        <v>-5.99</v>
      </c>
      <c r="G13" s="645">
        <v>-12.22</v>
      </c>
      <c r="H13" s="645">
        <v>-4.66</v>
      </c>
      <c r="I13" s="645">
        <v>-4.6100000000000003</v>
      </c>
      <c r="J13" s="645">
        <v>-117.04</v>
      </c>
    </row>
    <row r="14" spans="1:10" ht="15" thickBot="1">
      <c r="A14" s="646" t="s">
        <v>6</v>
      </c>
      <c r="B14" s="647">
        <v>-117.34</v>
      </c>
      <c r="C14" s="647">
        <v>-7.35</v>
      </c>
      <c r="D14" s="647">
        <v>-0.31</v>
      </c>
      <c r="E14" s="647">
        <v>-5.16</v>
      </c>
      <c r="F14" s="647">
        <v>-19.010000000000002</v>
      </c>
      <c r="G14" s="647">
        <v>-13.53</v>
      </c>
      <c r="H14" s="647">
        <v>-8.64</v>
      </c>
      <c r="I14" s="647">
        <v>-5.37</v>
      </c>
      <c r="J14" s="647">
        <v>-176.7</v>
      </c>
    </row>
    <row r="15" spans="1:10" ht="15" thickBot="1">
      <c r="A15" s="644" t="s">
        <v>10</v>
      </c>
      <c r="B15" s="645">
        <v>-337.83</v>
      </c>
      <c r="C15" s="645">
        <v>-13.53</v>
      </c>
      <c r="D15" s="645">
        <v>-2.68</v>
      </c>
      <c r="E15" s="645">
        <v>-16.59</v>
      </c>
      <c r="F15" s="645">
        <v>-14.92</v>
      </c>
      <c r="G15" s="645">
        <v>-43.42</v>
      </c>
      <c r="H15" s="645">
        <v>-12.55</v>
      </c>
      <c r="I15" s="645">
        <v>-16.84</v>
      </c>
      <c r="J15" s="645">
        <v>-458.35</v>
      </c>
    </row>
    <row r="16" spans="1:10" ht="15" thickBot="1">
      <c r="A16" s="646" t="s">
        <v>11</v>
      </c>
      <c r="B16" s="647">
        <v>-89.07</v>
      </c>
      <c r="C16" s="647">
        <v>-6.88</v>
      </c>
      <c r="D16" s="647">
        <v>-2.75</v>
      </c>
      <c r="E16" s="647">
        <v>-4.34</v>
      </c>
      <c r="F16" s="647">
        <v>-6.69</v>
      </c>
      <c r="G16" s="647">
        <v>-10.86</v>
      </c>
      <c r="H16" s="647">
        <v>-4.5999999999999996</v>
      </c>
      <c r="I16" s="647">
        <v>-5.75</v>
      </c>
      <c r="J16" s="647">
        <v>-130.93</v>
      </c>
    </row>
    <row r="17" spans="1:10" ht="15" thickBot="1">
      <c r="A17" s="644" t="s">
        <v>7</v>
      </c>
      <c r="B17" s="645">
        <v>-596.11</v>
      </c>
      <c r="C17" s="645">
        <v>-19.350000000000001</v>
      </c>
      <c r="D17" s="645">
        <v>-0.12</v>
      </c>
      <c r="E17" s="645">
        <v>-28.63</v>
      </c>
      <c r="F17" s="645">
        <v>-295.89</v>
      </c>
      <c r="G17" s="645">
        <v>-77.25</v>
      </c>
      <c r="H17" s="645">
        <v>-40.69</v>
      </c>
      <c r="I17" s="645">
        <v>-80.08</v>
      </c>
      <c r="J17" s="648">
        <v>-1138.1199999999999</v>
      </c>
    </row>
    <row r="18" spans="1:10" ht="15" thickBot="1">
      <c r="A18" s="646" t="s">
        <v>8</v>
      </c>
      <c r="B18" s="647">
        <v>-412.94</v>
      </c>
      <c r="C18" s="647">
        <v>-20.010000000000002</v>
      </c>
      <c r="D18" s="647">
        <v>-4.12</v>
      </c>
      <c r="E18" s="647">
        <v>-36.1</v>
      </c>
      <c r="F18" s="647">
        <v>-31.65</v>
      </c>
      <c r="G18" s="647">
        <v>-53.85</v>
      </c>
      <c r="H18" s="647">
        <v>-16.899999999999999</v>
      </c>
      <c r="I18" s="647">
        <v>-28.26</v>
      </c>
      <c r="J18" s="647">
        <v>-603.82000000000005</v>
      </c>
    </row>
    <row r="19" spans="1:10" ht="15" thickBot="1">
      <c r="A19" s="644" t="s">
        <v>9</v>
      </c>
      <c r="B19" s="648">
        <v>-1446.26</v>
      </c>
      <c r="C19" s="645">
        <v>-78.3</v>
      </c>
      <c r="D19" s="645">
        <v>0</v>
      </c>
      <c r="E19" s="645">
        <v>-73.23</v>
      </c>
      <c r="F19" s="645">
        <v>-25.74</v>
      </c>
      <c r="G19" s="645">
        <v>-148.31</v>
      </c>
      <c r="H19" s="645">
        <v>-18.87</v>
      </c>
      <c r="I19" s="645">
        <v>-45.28</v>
      </c>
      <c r="J19" s="648">
        <v>-1835.98</v>
      </c>
    </row>
    <row r="20" spans="1:10" ht="15" thickBot="1">
      <c r="A20" s="646" t="s">
        <v>12</v>
      </c>
      <c r="B20" s="647">
        <v>-188.98</v>
      </c>
      <c r="C20" s="647">
        <v>-14.52</v>
      </c>
      <c r="D20" s="647">
        <v>0</v>
      </c>
      <c r="E20" s="647">
        <v>-10.28</v>
      </c>
      <c r="F20" s="647">
        <v>-22.73</v>
      </c>
      <c r="G20" s="647">
        <v>-25.62</v>
      </c>
      <c r="H20" s="647">
        <v>-9.98</v>
      </c>
      <c r="I20" s="647">
        <v>-15.4</v>
      </c>
      <c r="J20" s="647">
        <v>-287.51</v>
      </c>
    </row>
    <row r="21" spans="1:10" ht="15" thickBot="1">
      <c r="A21" s="644" t="s">
        <v>14</v>
      </c>
      <c r="B21" s="645">
        <v>-608.87</v>
      </c>
      <c r="C21" s="645">
        <v>-32.130000000000003</v>
      </c>
      <c r="D21" s="645">
        <v>0</v>
      </c>
      <c r="E21" s="645">
        <v>-47.91</v>
      </c>
      <c r="F21" s="645">
        <v>-59.24</v>
      </c>
      <c r="G21" s="645">
        <v>-83.65</v>
      </c>
      <c r="H21" s="645">
        <v>-25.56</v>
      </c>
      <c r="I21" s="645">
        <v>-40.19</v>
      </c>
      <c r="J21" s="645">
        <v>-897.56</v>
      </c>
    </row>
    <row r="22" spans="1:10" ht="15" thickBot="1">
      <c r="A22" s="646" t="s">
        <v>15</v>
      </c>
      <c r="B22" s="647">
        <v>-337</v>
      </c>
      <c r="C22" s="647">
        <v>-13.41</v>
      </c>
      <c r="D22" s="647">
        <v>-0.09</v>
      </c>
      <c r="E22" s="647">
        <v>-14.52</v>
      </c>
      <c r="F22" s="647">
        <v>-156.19</v>
      </c>
      <c r="G22" s="647">
        <v>-50.69</v>
      </c>
      <c r="H22" s="647">
        <v>-23.04</v>
      </c>
      <c r="I22" s="647">
        <v>-38.950000000000003</v>
      </c>
      <c r="J22" s="647">
        <v>-633.88</v>
      </c>
    </row>
    <row r="23" spans="1:10" ht="15" thickBot="1">
      <c r="A23" s="644" t="s">
        <v>16</v>
      </c>
      <c r="B23" s="645">
        <v>-276.97000000000003</v>
      </c>
      <c r="C23" s="645">
        <v>-25.94</v>
      </c>
      <c r="D23" s="645">
        <v>0</v>
      </c>
      <c r="E23" s="645">
        <v>-12.96</v>
      </c>
      <c r="F23" s="645">
        <v>-49.32</v>
      </c>
      <c r="G23" s="645">
        <v>-42.24</v>
      </c>
      <c r="H23" s="645">
        <v>-16.52</v>
      </c>
      <c r="I23" s="645">
        <v>-24.42</v>
      </c>
      <c r="J23" s="645">
        <v>-448.37</v>
      </c>
    </row>
    <row r="24" spans="1:10" ht="15.75" thickBot="1">
      <c r="A24" s="649" t="s">
        <v>0</v>
      </c>
      <c r="B24" s="650">
        <v>-938.81</v>
      </c>
      <c r="C24" s="650">
        <v>-40.43</v>
      </c>
      <c r="D24" s="650">
        <v>0</v>
      </c>
      <c r="E24" s="650">
        <v>-47.01</v>
      </c>
      <c r="F24" s="650">
        <v>-42.99</v>
      </c>
      <c r="G24" s="650">
        <v>-116</v>
      </c>
      <c r="H24" s="650">
        <v>-26.92</v>
      </c>
      <c r="I24" s="650">
        <v>-55.26</v>
      </c>
      <c r="J24" s="651">
        <v>-1267.42</v>
      </c>
    </row>
    <row r="25" spans="1:10" ht="15" thickBot="1">
      <c r="A25" s="644" t="s">
        <v>13</v>
      </c>
      <c r="B25" s="648">
        <v>-1958.64</v>
      </c>
      <c r="C25" s="645">
        <v>-70.28</v>
      </c>
      <c r="D25" s="645">
        <v>0</v>
      </c>
      <c r="E25" s="645">
        <v>-110.9</v>
      </c>
      <c r="F25" s="645">
        <v>-121.9</v>
      </c>
      <c r="G25" s="645">
        <v>-250.81</v>
      </c>
      <c r="H25" s="645">
        <v>-52.33</v>
      </c>
      <c r="I25" s="645">
        <v>-150.56</v>
      </c>
      <c r="J25" s="648">
        <v>-2715.41</v>
      </c>
    </row>
    <row r="26" spans="1:10" ht="15" thickBot="1">
      <c r="A26" s="646" t="s">
        <v>17</v>
      </c>
      <c r="B26" s="647">
        <v>-464.43</v>
      </c>
      <c r="C26" s="647">
        <v>-29.87</v>
      </c>
      <c r="D26" s="647">
        <v>-5.29</v>
      </c>
      <c r="E26" s="647">
        <v>-21.32</v>
      </c>
      <c r="F26" s="647">
        <v>-65.900000000000006</v>
      </c>
      <c r="G26" s="647">
        <v>-65.73</v>
      </c>
      <c r="H26" s="647">
        <v>-28.09</v>
      </c>
      <c r="I26" s="647">
        <v>-40.03</v>
      </c>
      <c r="J26" s="647">
        <v>-720.67</v>
      </c>
    </row>
    <row r="27" spans="1:10" ht="15" thickBot="1">
      <c r="A27" s="644" t="s">
        <v>18</v>
      </c>
      <c r="B27" s="645">
        <v>-201.21</v>
      </c>
      <c r="C27" s="645">
        <v>-12.54</v>
      </c>
      <c r="D27" s="645">
        <v>0</v>
      </c>
      <c r="E27" s="645">
        <v>-9.1999999999999993</v>
      </c>
      <c r="F27" s="645">
        <v>-20.6</v>
      </c>
      <c r="G27" s="645">
        <v>-28.17</v>
      </c>
      <c r="H27" s="645">
        <v>-8.9</v>
      </c>
      <c r="I27" s="645">
        <v>-15.31</v>
      </c>
      <c r="J27" s="645">
        <v>-295.93</v>
      </c>
    </row>
    <row r="28" spans="1:10" ht="15" thickBot="1">
      <c r="A28" s="646" t="s">
        <v>19</v>
      </c>
      <c r="B28" s="647">
        <v>-130.13</v>
      </c>
      <c r="C28" s="647">
        <v>-10.59</v>
      </c>
      <c r="D28" s="647">
        <v>0</v>
      </c>
      <c r="E28" s="647">
        <v>-6.24</v>
      </c>
      <c r="F28" s="647">
        <v>-19.21</v>
      </c>
      <c r="G28" s="647">
        <v>-18.52</v>
      </c>
      <c r="H28" s="647">
        <v>-9.7799999999999994</v>
      </c>
      <c r="I28" s="647">
        <v>-11.65</v>
      </c>
      <c r="J28" s="647">
        <v>-206.11</v>
      </c>
    </row>
    <row r="29" spans="1:10" ht="15" thickBot="1">
      <c r="A29" s="644" t="s">
        <v>20</v>
      </c>
      <c r="B29" s="645">
        <v>-686.57</v>
      </c>
      <c r="C29" s="645">
        <v>-23.73</v>
      </c>
      <c r="D29" s="645">
        <v>-1.46</v>
      </c>
      <c r="E29" s="645">
        <v>-38.26</v>
      </c>
      <c r="F29" s="645">
        <v>-18.760000000000002</v>
      </c>
      <c r="G29" s="645">
        <v>-75.489999999999995</v>
      </c>
      <c r="H29" s="645">
        <v>-15.11</v>
      </c>
      <c r="I29" s="645">
        <v>-28.22</v>
      </c>
      <c r="J29" s="645">
        <v>-887.6</v>
      </c>
    </row>
    <row r="30" spans="1:10" ht="15" thickBot="1">
      <c r="A30" s="646" t="s">
        <v>21</v>
      </c>
      <c r="B30" s="647">
        <v>-364.22</v>
      </c>
      <c r="C30" s="647">
        <v>-30.33</v>
      </c>
      <c r="D30" s="647">
        <v>-0.04</v>
      </c>
      <c r="E30" s="647">
        <v>-20.82</v>
      </c>
      <c r="F30" s="647">
        <v>-169.31</v>
      </c>
      <c r="G30" s="647">
        <v>-57.22</v>
      </c>
      <c r="H30" s="647">
        <v>-31.91</v>
      </c>
      <c r="I30" s="647">
        <v>-42.28</v>
      </c>
      <c r="J30" s="647">
        <v>-716.13</v>
      </c>
    </row>
    <row r="31" spans="1:10" ht="15" thickBot="1">
      <c r="A31" s="644" t="s">
        <v>22</v>
      </c>
      <c r="B31" s="645">
        <v>-629.19000000000005</v>
      </c>
      <c r="C31" s="645">
        <v>-32.44</v>
      </c>
      <c r="D31" s="645">
        <v>0</v>
      </c>
      <c r="E31" s="645">
        <v>-31.74</v>
      </c>
      <c r="F31" s="645">
        <v>-124.78</v>
      </c>
      <c r="G31" s="645">
        <v>-89.89</v>
      </c>
      <c r="H31" s="645">
        <v>-31.37</v>
      </c>
      <c r="I31" s="645">
        <v>-54.42</v>
      </c>
      <c r="J31" s="645">
        <v>-993.82</v>
      </c>
    </row>
    <row r="32" spans="1:10" ht="15" thickBot="1">
      <c r="A32" s="646" t="s">
        <v>23</v>
      </c>
      <c r="B32" s="647">
        <v>-245.63</v>
      </c>
      <c r="C32" s="647">
        <v>-14.78</v>
      </c>
      <c r="D32" s="647">
        <v>0</v>
      </c>
      <c r="E32" s="647">
        <v>-20.99</v>
      </c>
      <c r="F32" s="647">
        <v>-18.16</v>
      </c>
      <c r="G32" s="647">
        <v>-29.8</v>
      </c>
      <c r="H32" s="647">
        <v>-9.1300000000000008</v>
      </c>
      <c r="I32" s="647">
        <v>-11.96</v>
      </c>
      <c r="J32" s="647">
        <v>-350.45</v>
      </c>
    </row>
    <row r="33" spans="1:10" ht="15" thickBot="1">
      <c r="A33" s="644" t="s">
        <v>24</v>
      </c>
      <c r="B33" s="645">
        <v>-182.99</v>
      </c>
      <c r="C33" s="645">
        <v>-9.8800000000000008</v>
      </c>
      <c r="D33" s="645">
        <v>-0.48</v>
      </c>
      <c r="E33" s="645">
        <v>-12.21</v>
      </c>
      <c r="F33" s="645">
        <v>-18.79</v>
      </c>
      <c r="G33" s="645">
        <v>-25</v>
      </c>
      <c r="H33" s="645">
        <v>-12.13</v>
      </c>
      <c r="I33" s="645">
        <v>-9.0299999999999994</v>
      </c>
      <c r="J33" s="645">
        <v>-270.5</v>
      </c>
    </row>
    <row r="34" spans="1:10" ht="15" thickBot="1">
      <c r="A34" s="646" t="s">
        <v>25</v>
      </c>
      <c r="B34" s="647">
        <v>-276.94</v>
      </c>
      <c r="C34" s="647">
        <v>-17.02</v>
      </c>
      <c r="D34" s="647">
        <v>0</v>
      </c>
      <c r="E34" s="647">
        <v>-19.989999999999998</v>
      </c>
      <c r="F34" s="647">
        <v>-51.4</v>
      </c>
      <c r="G34" s="647">
        <v>-39.78</v>
      </c>
      <c r="H34" s="647">
        <v>-12.47</v>
      </c>
      <c r="I34" s="647">
        <v>-18.07</v>
      </c>
      <c r="J34" s="647">
        <v>-435.68</v>
      </c>
    </row>
    <row r="35" spans="1:10" ht="15" thickBot="1">
      <c r="A35" s="644" t="s">
        <v>26</v>
      </c>
      <c r="B35" s="645">
        <v>-337.17</v>
      </c>
      <c r="C35" s="645">
        <v>-16.2</v>
      </c>
      <c r="D35" s="645">
        <v>-0.2</v>
      </c>
      <c r="E35" s="645">
        <v>-23.95</v>
      </c>
      <c r="F35" s="645">
        <v>-22.62</v>
      </c>
      <c r="G35" s="645">
        <v>-43.06</v>
      </c>
      <c r="H35" s="645">
        <v>-15.16</v>
      </c>
      <c r="I35" s="645">
        <v>-23.68</v>
      </c>
      <c r="J35" s="645">
        <v>-482.05</v>
      </c>
    </row>
    <row r="36" spans="1:10" ht="15" thickBot="1">
      <c r="A36" s="646" t="s">
        <v>27</v>
      </c>
      <c r="B36" s="647">
        <v>-326.98</v>
      </c>
      <c r="C36" s="647">
        <v>-10.82</v>
      </c>
      <c r="D36" s="647">
        <v>-4.8899999999999997</v>
      </c>
      <c r="E36" s="647">
        <v>-87.35</v>
      </c>
      <c r="F36" s="647">
        <v>-16.489999999999998</v>
      </c>
      <c r="G36" s="647">
        <v>-43.37</v>
      </c>
      <c r="H36" s="647">
        <v>-15.2</v>
      </c>
      <c r="I36" s="647">
        <v>-20.22</v>
      </c>
      <c r="J36" s="647">
        <v>-525.33000000000004</v>
      </c>
    </row>
    <row r="37" spans="1:10" ht="15" thickBot="1">
      <c r="A37" s="644" t="s">
        <v>28</v>
      </c>
      <c r="B37" s="645">
        <v>-385.35</v>
      </c>
      <c r="C37" s="645">
        <v>-16.100000000000001</v>
      </c>
      <c r="D37" s="645">
        <v>0</v>
      </c>
      <c r="E37" s="645">
        <v>-40.28</v>
      </c>
      <c r="F37" s="645">
        <v>-41.1</v>
      </c>
      <c r="G37" s="645">
        <v>-34.65</v>
      </c>
      <c r="H37" s="645">
        <v>-18.22</v>
      </c>
      <c r="I37" s="645">
        <v>-17.43</v>
      </c>
      <c r="J37" s="645">
        <v>-553.12</v>
      </c>
    </row>
    <row r="38" spans="1:10" ht="15" thickBot="1">
      <c r="A38" s="646" t="s">
        <v>29</v>
      </c>
      <c r="B38" s="647">
        <v>-388.07</v>
      </c>
      <c r="C38" s="647">
        <v>-19.079999999999998</v>
      </c>
      <c r="D38" s="647">
        <v>-63.36</v>
      </c>
      <c r="E38" s="647">
        <v>-19.260000000000002</v>
      </c>
      <c r="F38" s="647">
        <v>-23.96</v>
      </c>
      <c r="G38" s="647">
        <v>-51.82</v>
      </c>
      <c r="H38" s="647">
        <v>-13.79</v>
      </c>
      <c r="I38" s="647">
        <v>-24.22</v>
      </c>
      <c r="J38" s="647">
        <v>-603.55999999999995</v>
      </c>
    </row>
    <row r="39" spans="1:10" ht="15" thickBot="1">
      <c r="A39" s="644" t="s">
        <v>30</v>
      </c>
      <c r="B39" s="645">
        <v>-141</v>
      </c>
      <c r="C39" s="645">
        <v>-9.68</v>
      </c>
      <c r="D39" s="645">
        <v>0</v>
      </c>
      <c r="E39" s="645">
        <v>-6.11</v>
      </c>
      <c r="F39" s="645">
        <v>-18.690000000000001</v>
      </c>
      <c r="G39" s="645">
        <v>-18.920000000000002</v>
      </c>
      <c r="H39" s="645">
        <v>-6.61</v>
      </c>
      <c r="I39" s="645">
        <v>-12.74</v>
      </c>
      <c r="J39" s="645">
        <v>-213.74</v>
      </c>
    </row>
    <row r="40" spans="1:10" ht="15" thickBot="1">
      <c r="A40" s="646" t="s">
        <v>31</v>
      </c>
      <c r="B40" s="647">
        <v>-858.77</v>
      </c>
      <c r="C40" s="647">
        <v>-32.97</v>
      </c>
      <c r="D40" s="647">
        <v>-4.59</v>
      </c>
      <c r="E40" s="647">
        <v>-36.32</v>
      </c>
      <c r="F40" s="647">
        <v>-201.38</v>
      </c>
      <c r="G40" s="647">
        <v>-115.47</v>
      </c>
      <c r="H40" s="647">
        <v>-39.01</v>
      </c>
      <c r="I40" s="647">
        <v>-69.98</v>
      </c>
      <c r="J40" s="652">
        <v>-1358.49</v>
      </c>
    </row>
    <row r="41" spans="1:10" ht="15" thickBot="1">
      <c r="A41" s="644" t="s">
        <v>32</v>
      </c>
      <c r="B41" s="645">
        <v>-229.47</v>
      </c>
      <c r="C41" s="645">
        <v>-19.78</v>
      </c>
      <c r="D41" s="645">
        <v>-0.53</v>
      </c>
      <c r="E41" s="645">
        <v>-23.89</v>
      </c>
      <c r="F41" s="645">
        <v>-38.14</v>
      </c>
      <c r="G41" s="645">
        <v>-31.25</v>
      </c>
      <c r="H41" s="645">
        <v>-12.56</v>
      </c>
      <c r="I41" s="645">
        <v>-17.64</v>
      </c>
      <c r="J41" s="645">
        <v>-373.27</v>
      </c>
    </row>
    <row r="42" spans="1:10" ht="15" thickBot="1">
      <c r="A42" s="646" t="s">
        <v>33</v>
      </c>
      <c r="B42" s="647">
        <v>-164.29</v>
      </c>
      <c r="C42" s="647">
        <v>-19.29</v>
      </c>
      <c r="D42" s="647">
        <v>0</v>
      </c>
      <c r="E42" s="647">
        <v>-8.2100000000000009</v>
      </c>
      <c r="F42" s="647">
        <v>-22.59</v>
      </c>
      <c r="G42" s="647">
        <v>-22.65</v>
      </c>
      <c r="H42" s="647">
        <v>-8.07</v>
      </c>
      <c r="I42" s="647">
        <v>-14.39</v>
      </c>
      <c r="J42" s="647">
        <v>-259.49</v>
      </c>
    </row>
  </sheetData>
  <mergeCells count="1">
    <mergeCell ref="H1:I1"/>
  </mergeCells>
  <hyperlinks>
    <hyperlink ref="H1:I1" location="Index!A1" display="Regresar al Índice" xr:uid="{00000000-0004-0000-0A00-000000000000}"/>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26"/>
  <dimension ref="A1:I39"/>
  <sheetViews>
    <sheetView topLeftCell="B19" workbookViewId="0"/>
  </sheetViews>
  <sheetFormatPr baseColWidth="10" defaultColWidth="9.140625" defaultRowHeight="15"/>
  <cols>
    <col min="1" max="1" width="60.7109375" style="239" customWidth="1"/>
    <col min="2" max="3" width="20.7109375" style="239" customWidth="1"/>
    <col min="4" max="4" width="8.28515625" style="239" bestFit="1" customWidth="1"/>
    <col min="5" max="5" width="4.7109375" style="239" customWidth="1"/>
    <col min="6" max="8" width="3.7109375" style="239" customWidth="1"/>
    <col min="9" max="10" width="9.140625" style="239" customWidth="1"/>
    <col min="11" max="16384" width="9.140625" style="239"/>
  </cols>
  <sheetData>
    <row r="1" spans="1:9">
      <c r="A1" s="43" t="s">
        <v>2158</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2</v>
      </c>
      <c r="B6" s="239" t="s">
        <v>1186</v>
      </c>
      <c r="C6" s="239" t="s">
        <v>1956</v>
      </c>
      <c r="D6" s="239" t="s">
        <v>1187</v>
      </c>
    </row>
    <row r="7" spans="1:9">
      <c r="A7" s="239" t="s">
        <v>15</v>
      </c>
      <c r="B7" s="241">
        <v>153546</v>
      </c>
      <c r="C7" s="241">
        <v>150848</v>
      </c>
      <c r="D7" s="57">
        <v>-2698</v>
      </c>
    </row>
    <row r="8" spans="1:9">
      <c r="A8" s="239" t="s">
        <v>33</v>
      </c>
      <c r="B8" s="241">
        <v>195976</v>
      </c>
      <c r="C8" s="241">
        <v>196069</v>
      </c>
      <c r="D8" s="57">
        <v>93</v>
      </c>
      <c r="E8" s="239">
        <f>_xlfn.RANK.EQ(D8,$D$8:$D$39,0)</f>
        <v>32</v>
      </c>
    </row>
    <row r="9" spans="1:9">
      <c r="A9" s="239" t="s">
        <v>17</v>
      </c>
      <c r="B9" s="241">
        <v>465270</v>
      </c>
      <c r="C9" s="241">
        <v>466191</v>
      </c>
      <c r="D9" s="57">
        <v>921</v>
      </c>
      <c r="E9" s="239">
        <f t="shared" ref="E9:E39" si="0">_xlfn.RANK.EQ(D9,$D$8:$D$39,0)</f>
        <v>31</v>
      </c>
    </row>
    <row r="10" spans="1:9">
      <c r="A10" s="239" t="s">
        <v>31</v>
      </c>
      <c r="B10" s="241">
        <v>734685</v>
      </c>
      <c r="C10" s="241">
        <v>735652</v>
      </c>
      <c r="D10" s="57">
        <v>967</v>
      </c>
      <c r="E10" s="239">
        <f t="shared" si="0"/>
        <v>30</v>
      </c>
    </row>
    <row r="11" spans="1:9">
      <c r="A11" s="239" t="s">
        <v>18</v>
      </c>
      <c r="B11" s="241">
        <v>213192</v>
      </c>
      <c r="C11" s="241">
        <v>214838</v>
      </c>
      <c r="D11" s="57">
        <v>1646</v>
      </c>
      <c r="E11" s="239">
        <f t="shared" si="0"/>
        <v>29</v>
      </c>
    </row>
    <row r="12" spans="1:9">
      <c r="A12" s="239" t="s">
        <v>21</v>
      </c>
      <c r="B12" s="241">
        <v>211048</v>
      </c>
      <c r="C12" s="241">
        <v>212798</v>
      </c>
      <c r="D12" s="57">
        <v>1750</v>
      </c>
      <c r="E12" s="239">
        <f t="shared" si="0"/>
        <v>28</v>
      </c>
    </row>
    <row r="13" spans="1:9">
      <c r="A13" s="239" t="s">
        <v>6</v>
      </c>
      <c r="B13" s="241">
        <v>131218</v>
      </c>
      <c r="C13" s="241">
        <v>133270</v>
      </c>
      <c r="D13" s="57">
        <v>2052</v>
      </c>
      <c r="E13" s="239">
        <f t="shared" si="0"/>
        <v>27</v>
      </c>
    </row>
    <row r="14" spans="1:9">
      <c r="A14" s="239" t="s">
        <v>11</v>
      </c>
      <c r="B14" s="241">
        <v>140370</v>
      </c>
      <c r="C14" s="241">
        <v>142884</v>
      </c>
      <c r="D14" s="57">
        <v>2514</v>
      </c>
      <c r="E14" s="239">
        <f t="shared" si="0"/>
        <v>26</v>
      </c>
    </row>
    <row r="15" spans="1:9">
      <c r="A15" s="239" t="s">
        <v>7</v>
      </c>
      <c r="B15" s="241">
        <v>235059</v>
      </c>
      <c r="C15" s="241">
        <v>237801</v>
      </c>
      <c r="D15" s="57">
        <v>2742</v>
      </c>
      <c r="E15" s="239">
        <f t="shared" si="0"/>
        <v>25</v>
      </c>
    </row>
    <row r="16" spans="1:9">
      <c r="A16" s="239" t="s">
        <v>30</v>
      </c>
      <c r="B16" s="241">
        <v>103100</v>
      </c>
      <c r="C16" s="241">
        <v>105946</v>
      </c>
      <c r="D16" s="57">
        <v>2846</v>
      </c>
      <c r="E16" s="239">
        <f t="shared" si="0"/>
        <v>24</v>
      </c>
    </row>
    <row r="17" spans="1:5">
      <c r="A17" s="239" t="s">
        <v>22</v>
      </c>
      <c r="B17" s="241">
        <v>611779</v>
      </c>
      <c r="C17" s="241">
        <v>616226</v>
      </c>
      <c r="D17" s="57">
        <v>4447</v>
      </c>
      <c r="E17" s="239">
        <f t="shared" si="0"/>
        <v>23</v>
      </c>
    </row>
    <row r="18" spans="1:5">
      <c r="A18" s="239" t="s">
        <v>12</v>
      </c>
      <c r="B18" s="241">
        <v>254204</v>
      </c>
      <c r="C18" s="241">
        <v>258662</v>
      </c>
      <c r="D18" s="57">
        <v>4458</v>
      </c>
      <c r="E18" s="239">
        <f t="shared" si="0"/>
        <v>22</v>
      </c>
    </row>
    <row r="19" spans="1:5">
      <c r="A19" s="239" t="s">
        <v>3</v>
      </c>
      <c r="B19" s="241">
        <v>335529</v>
      </c>
      <c r="C19" s="241">
        <v>341747</v>
      </c>
      <c r="D19" s="57">
        <v>6218</v>
      </c>
      <c r="E19" s="239">
        <f t="shared" si="0"/>
        <v>21</v>
      </c>
    </row>
    <row r="20" spans="1:5">
      <c r="A20" s="239" t="s">
        <v>26</v>
      </c>
      <c r="B20" s="241">
        <v>586281</v>
      </c>
      <c r="C20" s="241">
        <v>593724</v>
      </c>
      <c r="D20" s="57">
        <v>7443</v>
      </c>
      <c r="E20" s="239">
        <f t="shared" si="0"/>
        <v>20</v>
      </c>
    </row>
    <row r="21" spans="1:5">
      <c r="A21" s="239" t="s">
        <v>25</v>
      </c>
      <c r="B21" s="241">
        <v>451010</v>
      </c>
      <c r="C21" s="241">
        <v>458772</v>
      </c>
      <c r="D21" s="57">
        <v>7762</v>
      </c>
      <c r="E21" s="239">
        <f t="shared" si="0"/>
        <v>19</v>
      </c>
    </row>
    <row r="22" spans="1:5">
      <c r="A22" s="239" t="s">
        <v>19</v>
      </c>
      <c r="B22" s="241">
        <v>160665</v>
      </c>
      <c r="C22" s="241">
        <v>168519</v>
      </c>
      <c r="D22" s="57">
        <v>7854</v>
      </c>
      <c r="E22" s="239">
        <f t="shared" si="0"/>
        <v>18</v>
      </c>
    </row>
    <row r="23" spans="1:5">
      <c r="A23" s="239" t="s">
        <v>32</v>
      </c>
      <c r="B23" s="241">
        <v>393339</v>
      </c>
      <c r="C23" s="241">
        <v>401534</v>
      </c>
      <c r="D23" s="57">
        <v>8195</v>
      </c>
      <c r="E23" s="239">
        <f t="shared" si="0"/>
        <v>17</v>
      </c>
    </row>
    <row r="24" spans="1:5">
      <c r="A24" s="239" t="s">
        <v>16</v>
      </c>
      <c r="B24" s="241">
        <v>240431</v>
      </c>
      <c r="C24" s="241">
        <v>249917</v>
      </c>
      <c r="D24" s="57">
        <v>9486</v>
      </c>
      <c r="E24" s="239">
        <f t="shared" si="0"/>
        <v>16</v>
      </c>
    </row>
    <row r="25" spans="1:5">
      <c r="A25" s="239" t="s">
        <v>5</v>
      </c>
      <c r="B25" s="241">
        <v>190885</v>
      </c>
      <c r="C25" s="241">
        <v>201108</v>
      </c>
      <c r="D25" s="57">
        <v>10223</v>
      </c>
      <c r="E25" s="239">
        <f t="shared" si="0"/>
        <v>15</v>
      </c>
    </row>
    <row r="26" spans="1:5">
      <c r="A26" s="239" t="s">
        <v>28</v>
      </c>
      <c r="B26" s="241">
        <v>209338</v>
      </c>
      <c r="C26" s="241">
        <v>220036</v>
      </c>
      <c r="D26" s="57">
        <v>10698</v>
      </c>
      <c r="E26" s="239">
        <f t="shared" si="0"/>
        <v>14</v>
      </c>
    </row>
    <row r="27" spans="1:5">
      <c r="A27" s="239" t="s">
        <v>9</v>
      </c>
      <c r="B27" s="241">
        <v>3312592</v>
      </c>
      <c r="C27" s="241">
        <v>3326256</v>
      </c>
      <c r="D27" s="57">
        <v>13664</v>
      </c>
      <c r="E27" s="239">
        <f t="shared" si="0"/>
        <v>13</v>
      </c>
    </row>
    <row r="28" spans="1:5">
      <c r="A28" s="239" t="s">
        <v>29</v>
      </c>
      <c r="B28" s="241">
        <v>696086</v>
      </c>
      <c r="C28" s="241">
        <v>711335</v>
      </c>
      <c r="D28" s="57">
        <v>15249</v>
      </c>
      <c r="E28" s="239">
        <f t="shared" si="0"/>
        <v>12</v>
      </c>
    </row>
    <row r="29" spans="1:5">
      <c r="A29" s="239" t="s">
        <v>23</v>
      </c>
      <c r="B29" s="241">
        <v>628676</v>
      </c>
      <c r="C29" s="241">
        <v>646893</v>
      </c>
      <c r="D29" s="57">
        <v>18217</v>
      </c>
      <c r="E29" s="239">
        <f t="shared" si="0"/>
        <v>11</v>
      </c>
    </row>
    <row r="30" spans="1:5">
      <c r="A30" s="239" t="s">
        <v>14</v>
      </c>
      <c r="B30" s="241">
        <v>1014873</v>
      </c>
      <c r="C30" s="241">
        <v>1035474</v>
      </c>
      <c r="D30" s="57">
        <v>20601</v>
      </c>
      <c r="E30" s="239">
        <f t="shared" si="0"/>
        <v>10</v>
      </c>
    </row>
    <row r="31" spans="1:5">
      <c r="A31" s="239" t="s">
        <v>24</v>
      </c>
      <c r="B31" s="241">
        <v>432986</v>
      </c>
      <c r="C31" s="241">
        <v>453929</v>
      </c>
      <c r="D31" s="57">
        <v>20943</v>
      </c>
      <c r="E31" s="239">
        <f t="shared" si="0"/>
        <v>9</v>
      </c>
    </row>
    <row r="32" spans="1:5">
      <c r="A32" s="239" t="s">
        <v>10</v>
      </c>
      <c r="B32" s="241">
        <v>789468</v>
      </c>
      <c r="C32" s="241">
        <v>814500</v>
      </c>
      <c r="D32" s="57">
        <v>25032</v>
      </c>
      <c r="E32" s="239">
        <f t="shared" si="0"/>
        <v>8</v>
      </c>
    </row>
    <row r="33" spans="1:5">
      <c r="A33" s="239" t="s">
        <v>27</v>
      </c>
      <c r="B33" s="241">
        <v>596602</v>
      </c>
      <c r="C33" s="241">
        <v>622731</v>
      </c>
      <c r="D33" s="57">
        <v>26129</v>
      </c>
      <c r="E33" s="239">
        <f t="shared" si="0"/>
        <v>7</v>
      </c>
    </row>
    <row r="34" spans="1:5">
      <c r="A34" s="239" t="s">
        <v>13</v>
      </c>
      <c r="B34" s="241">
        <v>1650381</v>
      </c>
      <c r="C34" s="241">
        <v>1679022</v>
      </c>
      <c r="D34" s="57">
        <v>28641</v>
      </c>
      <c r="E34" s="239">
        <f t="shared" si="0"/>
        <v>6</v>
      </c>
    </row>
    <row r="35" spans="1:5">
      <c r="A35" s="239" t="s">
        <v>8</v>
      </c>
      <c r="B35" s="241">
        <v>930477</v>
      </c>
      <c r="C35" s="241">
        <v>959575</v>
      </c>
      <c r="D35" s="57">
        <v>29098</v>
      </c>
      <c r="E35" s="239">
        <f t="shared" si="0"/>
        <v>5</v>
      </c>
    </row>
    <row r="36" spans="1:5">
      <c r="A36" s="239" t="s">
        <v>4</v>
      </c>
      <c r="B36" s="241">
        <v>1004354</v>
      </c>
      <c r="C36" s="241">
        <v>1035016</v>
      </c>
      <c r="D36" s="57">
        <v>30662</v>
      </c>
      <c r="E36" s="239">
        <f t="shared" si="0"/>
        <v>4</v>
      </c>
    </row>
    <row r="37" spans="1:5">
      <c r="A37" s="239" t="s">
        <v>0</v>
      </c>
      <c r="B37" s="241">
        <v>1849999</v>
      </c>
      <c r="C37" s="241">
        <v>1884715</v>
      </c>
      <c r="D37" s="57">
        <v>34716</v>
      </c>
      <c r="E37" s="239">
        <f t="shared" si="0"/>
        <v>3</v>
      </c>
    </row>
    <row r="38" spans="1:5">
      <c r="A38" s="239" t="s">
        <v>20</v>
      </c>
      <c r="B38" s="241">
        <v>1696729</v>
      </c>
      <c r="C38" s="241">
        <v>1735354</v>
      </c>
      <c r="D38" s="57">
        <v>38625</v>
      </c>
      <c r="E38" s="239">
        <f t="shared" si="0"/>
        <v>2</v>
      </c>
    </row>
    <row r="39" spans="1:5">
      <c r="A39" s="239" t="s">
        <v>1</v>
      </c>
      <c r="B39" s="241">
        <v>20620148</v>
      </c>
      <c r="C39" s="241">
        <v>21011342</v>
      </c>
      <c r="D39" s="57">
        <v>391194</v>
      </c>
      <c r="E39" s="239">
        <f t="shared" si="0"/>
        <v>1</v>
      </c>
    </row>
  </sheetData>
  <mergeCells count="1">
    <mergeCell ref="H1:I1"/>
  </mergeCells>
  <hyperlinks>
    <hyperlink ref="H1:I1" location="Index!A1" display="Regresar al Índice" xr:uid="{52B592BE-4881-4753-BCA5-49F63AA9D360}"/>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27"/>
  <dimension ref="A1:I39"/>
  <sheetViews>
    <sheetView topLeftCell="D1" workbookViewId="0"/>
  </sheetViews>
  <sheetFormatPr baseColWidth="10" defaultColWidth="9.140625" defaultRowHeight="15"/>
  <cols>
    <col min="1" max="1" width="60.7109375" style="239" customWidth="1"/>
    <col min="2" max="3" width="20.7109375" style="239" customWidth="1"/>
    <col min="4" max="4" width="11.7109375" style="239" customWidth="1"/>
    <col min="5" max="5" width="4.7109375" style="239" customWidth="1"/>
    <col min="6" max="8" width="3.7109375" style="239" customWidth="1"/>
    <col min="9" max="10" width="9.140625" style="239" customWidth="1"/>
    <col min="11" max="16384" width="9.140625" style="239"/>
  </cols>
  <sheetData>
    <row r="1" spans="1:9">
      <c r="A1" s="43" t="s">
        <v>2159</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2</v>
      </c>
      <c r="B6" s="239" t="s">
        <v>1186</v>
      </c>
      <c r="C6" s="239" t="s">
        <v>1956</v>
      </c>
      <c r="D6" s="239" t="s">
        <v>1188</v>
      </c>
    </row>
    <row r="7" spans="1:9">
      <c r="A7" s="239" t="s">
        <v>15</v>
      </c>
      <c r="B7" s="241">
        <v>153546</v>
      </c>
      <c r="C7" s="241">
        <v>150848</v>
      </c>
      <c r="D7" s="58">
        <v>-1.7571281570343711E-2</v>
      </c>
      <c r="E7" s="239">
        <f>_xlfn.RANK.EQ(D7,$D$7:$D$39,0)</f>
        <v>33</v>
      </c>
    </row>
    <row r="8" spans="1:9">
      <c r="A8" s="239" t="s">
        <v>33</v>
      </c>
      <c r="B8" s="241">
        <v>195976</v>
      </c>
      <c r="C8" s="241">
        <v>196069</v>
      </c>
      <c r="D8" s="58">
        <v>4.7454790382506218E-4</v>
      </c>
      <c r="E8" s="239">
        <f t="shared" ref="E8:E39" si="0">_xlfn.RANK.EQ(D8,$D$7:$D$39,0)</f>
        <v>32</v>
      </c>
    </row>
    <row r="9" spans="1:9">
      <c r="A9" s="239" t="s">
        <v>31</v>
      </c>
      <c r="B9" s="241">
        <v>734685</v>
      </c>
      <c r="C9" s="241">
        <v>735652</v>
      </c>
      <c r="D9" s="58">
        <v>1.3162103486528132E-3</v>
      </c>
      <c r="E9" s="239">
        <f t="shared" si="0"/>
        <v>31</v>
      </c>
    </row>
    <row r="10" spans="1:9">
      <c r="A10" s="239" t="s">
        <v>17</v>
      </c>
      <c r="B10" s="241">
        <v>465270</v>
      </c>
      <c r="C10" s="241">
        <v>466191</v>
      </c>
      <c r="D10" s="58">
        <v>1.979495776645912E-3</v>
      </c>
      <c r="E10" s="239">
        <f t="shared" si="0"/>
        <v>30</v>
      </c>
    </row>
    <row r="11" spans="1:9">
      <c r="A11" s="239" t="s">
        <v>9</v>
      </c>
      <c r="B11" s="241">
        <v>3312592</v>
      </c>
      <c r="C11" s="241">
        <v>3326256</v>
      </c>
      <c r="D11" s="58">
        <v>4.1248665697435349E-3</v>
      </c>
      <c r="E11" s="239">
        <f t="shared" si="0"/>
        <v>29</v>
      </c>
    </row>
    <row r="12" spans="1:9">
      <c r="A12" s="239" t="s">
        <v>22</v>
      </c>
      <c r="B12" s="241">
        <v>611779</v>
      </c>
      <c r="C12" s="241">
        <v>616226</v>
      </c>
      <c r="D12" s="58">
        <v>7.2689647732269158E-3</v>
      </c>
      <c r="E12" s="239">
        <f t="shared" si="0"/>
        <v>28</v>
      </c>
    </row>
    <row r="13" spans="1:9">
      <c r="A13" s="239" t="s">
        <v>18</v>
      </c>
      <c r="B13" s="241">
        <v>213192</v>
      </c>
      <c r="C13" s="241">
        <v>214838</v>
      </c>
      <c r="D13" s="58">
        <v>7.7207399902434748E-3</v>
      </c>
      <c r="E13" s="239">
        <f t="shared" si="0"/>
        <v>27</v>
      </c>
    </row>
    <row r="14" spans="1:9">
      <c r="A14" s="239" t="s">
        <v>21</v>
      </c>
      <c r="B14" s="241">
        <v>211048</v>
      </c>
      <c r="C14" s="241">
        <v>212798</v>
      </c>
      <c r="D14" s="58">
        <v>8.2919525416018658E-3</v>
      </c>
      <c r="E14" s="239">
        <f t="shared" si="0"/>
        <v>26</v>
      </c>
    </row>
    <row r="15" spans="1:9">
      <c r="A15" s="239" t="s">
        <v>7</v>
      </c>
      <c r="B15" s="241">
        <v>235059</v>
      </c>
      <c r="C15" s="241">
        <v>237801</v>
      </c>
      <c r="D15" s="58">
        <v>1.1665156407540289E-2</v>
      </c>
      <c r="E15" s="239">
        <f t="shared" si="0"/>
        <v>25</v>
      </c>
    </row>
    <row r="16" spans="1:9">
      <c r="A16" s="239" t="s">
        <v>26</v>
      </c>
      <c r="B16" s="241">
        <v>586281</v>
      </c>
      <c r="C16" s="241">
        <v>593724</v>
      </c>
      <c r="D16" s="58">
        <v>1.2695277520506476E-2</v>
      </c>
      <c r="E16" s="239">
        <f t="shared" si="0"/>
        <v>24</v>
      </c>
    </row>
    <row r="17" spans="1:5">
      <c r="A17" s="239" t="s">
        <v>6</v>
      </c>
      <c r="B17" s="241">
        <v>131218</v>
      </c>
      <c r="C17" s="241">
        <v>133270</v>
      </c>
      <c r="D17" s="58">
        <v>1.5638098431617564E-2</v>
      </c>
      <c r="E17" s="239">
        <f t="shared" si="0"/>
        <v>23</v>
      </c>
    </row>
    <row r="18" spans="1:5">
      <c r="A18" s="239" t="s">
        <v>25</v>
      </c>
      <c r="B18" s="241">
        <v>451010</v>
      </c>
      <c r="C18" s="241">
        <v>458772</v>
      </c>
      <c r="D18" s="58">
        <v>1.7210261413272532E-2</v>
      </c>
      <c r="E18" s="239">
        <f t="shared" si="0"/>
        <v>22</v>
      </c>
    </row>
    <row r="19" spans="1:5">
      <c r="A19" s="239" t="s">
        <v>13</v>
      </c>
      <c r="B19" s="241">
        <v>1650381</v>
      </c>
      <c r="C19" s="241">
        <v>1679022</v>
      </c>
      <c r="D19" s="58">
        <v>1.7354174581505788E-2</v>
      </c>
      <c r="E19" s="239">
        <f t="shared" si="0"/>
        <v>21</v>
      </c>
    </row>
    <row r="20" spans="1:5">
      <c r="A20" s="239" t="s">
        <v>12</v>
      </c>
      <c r="B20" s="241">
        <v>254204</v>
      </c>
      <c r="C20" s="241">
        <v>258662</v>
      </c>
      <c r="D20" s="58">
        <v>1.7537096190461288E-2</v>
      </c>
      <c r="E20" s="239">
        <f t="shared" si="0"/>
        <v>20</v>
      </c>
    </row>
    <row r="21" spans="1:5">
      <c r="A21" s="239" t="s">
        <v>11</v>
      </c>
      <c r="B21" s="241">
        <v>140370</v>
      </c>
      <c r="C21" s="241">
        <v>142884</v>
      </c>
      <c r="D21" s="58">
        <v>1.7909809788416275E-2</v>
      </c>
      <c r="E21" s="239">
        <f t="shared" si="0"/>
        <v>19</v>
      </c>
    </row>
    <row r="22" spans="1:5">
      <c r="A22" s="239" t="s">
        <v>3</v>
      </c>
      <c r="B22" s="241">
        <v>335529</v>
      </c>
      <c r="C22" s="241">
        <v>341747</v>
      </c>
      <c r="D22" s="58">
        <v>1.8531930175931244E-2</v>
      </c>
      <c r="E22" s="239">
        <f t="shared" si="0"/>
        <v>18</v>
      </c>
    </row>
    <row r="23" spans="1:5">
      <c r="A23" s="239" t="s">
        <v>0</v>
      </c>
      <c r="B23" s="241">
        <v>1849999</v>
      </c>
      <c r="C23" s="241">
        <v>1884715</v>
      </c>
      <c r="D23" s="58">
        <v>1.8765415548873232E-2</v>
      </c>
      <c r="E23" s="239">
        <f t="shared" si="0"/>
        <v>17</v>
      </c>
    </row>
    <row r="24" spans="1:5">
      <c r="A24" s="239" t="s">
        <v>1</v>
      </c>
      <c r="B24" s="241">
        <v>20620148</v>
      </c>
      <c r="C24" s="241">
        <v>21011342</v>
      </c>
      <c r="D24" s="58">
        <v>1.897144482183144E-2</v>
      </c>
      <c r="E24" s="239">
        <f t="shared" si="0"/>
        <v>16</v>
      </c>
    </row>
    <row r="25" spans="1:5">
      <c r="A25" s="239" t="s">
        <v>14</v>
      </c>
      <c r="B25" s="241">
        <v>1014873</v>
      </c>
      <c r="C25" s="241">
        <v>1035474</v>
      </c>
      <c r="D25" s="58">
        <v>2.0299091610477271E-2</v>
      </c>
      <c r="E25" s="239">
        <f t="shared" si="0"/>
        <v>15</v>
      </c>
    </row>
    <row r="26" spans="1:5">
      <c r="A26" s="239" t="s">
        <v>32</v>
      </c>
      <c r="B26" s="241">
        <v>393339</v>
      </c>
      <c r="C26" s="241">
        <v>401534</v>
      </c>
      <c r="D26" s="58">
        <v>2.0834445605444563E-2</v>
      </c>
      <c r="E26" s="239">
        <f t="shared" si="0"/>
        <v>14</v>
      </c>
    </row>
    <row r="27" spans="1:5">
      <c r="A27" s="239" t="s">
        <v>29</v>
      </c>
      <c r="B27" s="241">
        <v>696086</v>
      </c>
      <c r="C27" s="241">
        <v>711335</v>
      </c>
      <c r="D27" s="58">
        <v>2.1906775886887608E-2</v>
      </c>
      <c r="E27" s="239">
        <f t="shared" si="0"/>
        <v>13</v>
      </c>
    </row>
    <row r="28" spans="1:5">
      <c r="A28" s="239" t="s">
        <v>20</v>
      </c>
      <c r="B28" s="241">
        <v>1696729</v>
      </c>
      <c r="C28" s="241">
        <v>1735354</v>
      </c>
      <c r="D28" s="58">
        <v>2.2764389599046142E-2</v>
      </c>
      <c r="E28" s="239">
        <f t="shared" si="0"/>
        <v>12</v>
      </c>
    </row>
    <row r="29" spans="1:5">
      <c r="A29" s="239" t="s">
        <v>30</v>
      </c>
      <c r="B29" s="241">
        <v>103100</v>
      </c>
      <c r="C29" s="241">
        <v>105946</v>
      </c>
      <c r="D29" s="58">
        <v>2.7604267701260898E-2</v>
      </c>
      <c r="E29" s="239">
        <f t="shared" si="0"/>
        <v>11</v>
      </c>
    </row>
    <row r="30" spans="1:5">
      <c r="A30" s="239" t="s">
        <v>23</v>
      </c>
      <c r="B30" s="241">
        <v>628676</v>
      </c>
      <c r="C30" s="241">
        <v>646893</v>
      </c>
      <c r="D30" s="58">
        <v>2.8976770228225757E-2</v>
      </c>
      <c r="E30" s="239">
        <f t="shared" si="0"/>
        <v>10</v>
      </c>
    </row>
    <row r="31" spans="1:5">
      <c r="A31" s="239" t="s">
        <v>4</v>
      </c>
      <c r="B31" s="241">
        <v>1004354</v>
      </c>
      <c r="C31" s="241">
        <v>1035016</v>
      </c>
      <c r="D31" s="58">
        <v>3.0529076401348609E-2</v>
      </c>
      <c r="E31" s="239">
        <f t="shared" si="0"/>
        <v>9</v>
      </c>
    </row>
    <row r="32" spans="1:5">
      <c r="A32" s="239" t="s">
        <v>8</v>
      </c>
      <c r="B32" s="241">
        <v>930477</v>
      </c>
      <c r="C32" s="241">
        <v>959575</v>
      </c>
      <c r="D32" s="58">
        <v>3.1272132465391511E-2</v>
      </c>
      <c r="E32" s="239">
        <f t="shared" si="0"/>
        <v>8</v>
      </c>
    </row>
    <row r="33" spans="1:5">
      <c r="A33" s="239" t="s">
        <v>10</v>
      </c>
      <c r="B33" s="241">
        <v>789468</v>
      </c>
      <c r="C33" s="241">
        <v>814500</v>
      </c>
      <c r="D33" s="58">
        <v>3.1707428293483719E-2</v>
      </c>
      <c r="E33" s="239">
        <f t="shared" si="0"/>
        <v>7</v>
      </c>
    </row>
    <row r="34" spans="1:5">
      <c r="A34" s="239" t="s">
        <v>16</v>
      </c>
      <c r="B34" s="241">
        <v>240431</v>
      </c>
      <c r="C34" s="241">
        <v>249917</v>
      </c>
      <c r="D34" s="58">
        <v>3.9454146927808909E-2</v>
      </c>
      <c r="E34" s="239">
        <f t="shared" si="0"/>
        <v>6</v>
      </c>
    </row>
    <row r="35" spans="1:5">
      <c r="A35" s="239" t="s">
        <v>27</v>
      </c>
      <c r="B35" s="241">
        <v>596602</v>
      </c>
      <c r="C35" s="241">
        <v>622731</v>
      </c>
      <c r="D35" s="58">
        <v>4.3796366757067551E-2</v>
      </c>
      <c r="E35" s="239">
        <f t="shared" si="0"/>
        <v>5</v>
      </c>
    </row>
    <row r="36" spans="1:5">
      <c r="A36" s="239" t="s">
        <v>24</v>
      </c>
      <c r="B36" s="241">
        <v>432986</v>
      </c>
      <c r="C36" s="241">
        <v>453929</v>
      </c>
      <c r="D36" s="58">
        <v>4.8368769429034675E-2</v>
      </c>
      <c r="E36" s="239">
        <f t="shared" si="0"/>
        <v>4</v>
      </c>
    </row>
    <row r="37" spans="1:5">
      <c r="A37" s="239" t="s">
        <v>19</v>
      </c>
      <c r="B37" s="241">
        <v>160665</v>
      </c>
      <c r="C37" s="241">
        <v>168519</v>
      </c>
      <c r="D37" s="58">
        <v>4.8884324526188072E-2</v>
      </c>
      <c r="E37" s="239">
        <f t="shared" si="0"/>
        <v>3</v>
      </c>
    </row>
    <row r="38" spans="1:5">
      <c r="A38" s="239" t="s">
        <v>28</v>
      </c>
      <c r="B38" s="241">
        <v>209338</v>
      </c>
      <c r="C38" s="241">
        <v>220036</v>
      </c>
      <c r="D38" s="58">
        <v>5.1103956281229435E-2</v>
      </c>
      <c r="E38" s="239">
        <f t="shared" si="0"/>
        <v>2</v>
      </c>
    </row>
    <row r="39" spans="1:5">
      <c r="A39" s="239" t="s">
        <v>5</v>
      </c>
      <c r="B39" s="241">
        <v>190885</v>
      </c>
      <c r="C39" s="241">
        <v>201108</v>
      </c>
      <c r="D39" s="58">
        <v>5.355580585169073E-2</v>
      </c>
      <c r="E39" s="239">
        <f t="shared" si="0"/>
        <v>1</v>
      </c>
    </row>
  </sheetData>
  <mergeCells count="1">
    <mergeCell ref="H1:I1"/>
  </mergeCells>
  <hyperlinks>
    <hyperlink ref="H1:I1" location="Index!A1" display="Regresar al Índice" xr:uid="{639C47F8-7395-4333-8B9D-E33E511FEDE3}"/>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28"/>
  <dimension ref="A1:I46"/>
  <sheetViews>
    <sheetView topLeftCell="H1" zoomScaleNormal="100" workbookViewId="0"/>
  </sheetViews>
  <sheetFormatPr baseColWidth="10" defaultColWidth="9.140625" defaultRowHeight="15"/>
  <cols>
    <col min="1" max="1" width="60.7109375" style="239" customWidth="1"/>
    <col min="2" max="2" width="17.7109375" style="239" customWidth="1"/>
    <col min="3" max="3" width="14.7109375" style="239" customWidth="1"/>
    <col min="4" max="4" width="8.28515625" style="239" bestFit="1" customWidth="1"/>
    <col min="5" max="5" width="22.7109375" style="239" customWidth="1"/>
    <col min="6" max="6" width="19.7109375" style="239" customWidth="1"/>
    <col min="7" max="7" width="11.7109375" style="239" customWidth="1"/>
    <col min="8" max="8" width="10.7109375" style="239" customWidth="1"/>
    <col min="9" max="16384" width="9.140625" style="239"/>
  </cols>
  <sheetData>
    <row r="1" spans="1:9">
      <c r="A1" s="43" t="s">
        <v>2160</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2</v>
      </c>
      <c r="B6" s="239" t="s">
        <v>1352</v>
      </c>
      <c r="C6" s="239" t="s">
        <v>1958</v>
      </c>
      <c r="D6" s="239" t="s">
        <v>632</v>
      </c>
      <c r="E6" s="239" t="s">
        <v>1353</v>
      </c>
      <c r="F6" s="239" t="s">
        <v>1959</v>
      </c>
      <c r="G6" s="239" t="s">
        <v>633</v>
      </c>
      <c r="H6" s="239" t="s">
        <v>634</v>
      </c>
    </row>
    <row r="7" spans="1:9">
      <c r="A7" s="239" t="s">
        <v>1</v>
      </c>
      <c r="B7" s="57">
        <v>21005852</v>
      </c>
      <c r="C7" s="57">
        <v>21011342</v>
      </c>
      <c r="D7" s="57">
        <v>5490</v>
      </c>
      <c r="E7" s="57">
        <v>18188428</v>
      </c>
      <c r="F7" s="57">
        <v>18208587</v>
      </c>
      <c r="G7" s="57">
        <v>20159</v>
      </c>
      <c r="H7" s="57">
        <v>-14669</v>
      </c>
    </row>
    <row r="8" spans="1:9">
      <c r="A8" s="239" t="s">
        <v>20</v>
      </c>
      <c r="B8" s="57">
        <v>1742010</v>
      </c>
      <c r="C8" s="57">
        <v>1735354</v>
      </c>
      <c r="D8" s="57">
        <v>-6656</v>
      </c>
      <c r="E8" s="57">
        <v>1579027</v>
      </c>
      <c r="F8" s="57">
        <v>1573104</v>
      </c>
      <c r="G8" s="57">
        <v>-5923</v>
      </c>
      <c r="H8" s="57">
        <v>-733</v>
      </c>
    </row>
    <row r="9" spans="1:9">
      <c r="A9" s="239" t="s">
        <v>26</v>
      </c>
      <c r="B9" s="57">
        <v>599919</v>
      </c>
      <c r="C9" s="57">
        <v>593724</v>
      </c>
      <c r="D9" s="57">
        <v>-6195</v>
      </c>
      <c r="E9" s="57">
        <v>484323</v>
      </c>
      <c r="F9" s="57">
        <v>485614</v>
      </c>
      <c r="G9" s="57">
        <v>1291</v>
      </c>
      <c r="H9" s="57">
        <v>-7486</v>
      </c>
    </row>
    <row r="10" spans="1:9">
      <c r="A10" s="239" t="s">
        <v>29</v>
      </c>
      <c r="B10" s="57">
        <v>714063</v>
      </c>
      <c r="C10" s="57">
        <v>711335</v>
      </c>
      <c r="D10" s="57">
        <v>-2728</v>
      </c>
      <c r="E10" s="57">
        <v>645520</v>
      </c>
      <c r="F10" s="57">
        <v>642660</v>
      </c>
      <c r="G10" s="57">
        <v>-2860</v>
      </c>
      <c r="H10" s="57">
        <v>132</v>
      </c>
    </row>
    <row r="11" spans="1:9">
      <c r="A11" s="239" t="s">
        <v>17</v>
      </c>
      <c r="B11" s="57">
        <v>468910</v>
      </c>
      <c r="C11" s="57">
        <v>466191</v>
      </c>
      <c r="D11" s="57">
        <v>-2719</v>
      </c>
      <c r="E11" s="57">
        <v>387753</v>
      </c>
      <c r="F11" s="57">
        <v>387847</v>
      </c>
      <c r="G11" s="57">
        <v>94</v>
      </c>
      <c r="H11" s="57">
        <v>-2813</v>
      </c>
    </row>
    <row r="12" spans="1:9">
      <c r="A12" s="239" t="s">
        <v>0</v>
      </c>
      <c r="B12" s="57">
        <v>1886776</v>
      </c>
      <c r="C12" s="57">
        <v>1884715</v>
      </c>
      <c r="D12" s="57">
        <v>-2061</v>
      </c>
      <c r="E12" s="57">
        <v>1636098</v>
      </c>
      <c r="F12" s="57">
        <v>1636333</v>
      </c>
      <c r="G12" s="57">
        <v>235</v>
      </c>
      <c r="H12" s="57">
        <v>-2296</v>
      </c>
    </row>
    <row r="13" spans="1:9">
      <c r="A13" s="239" t="s">
        <v>4</v>
      </c>
      <c r="B13" s="57">
        <v>1036470</v>
      </c>
      <c r="C13" s="57">
        <v>1035016</v>
      </c>
      <c r="D13" s="57">
        <v>-1454</v>
      </c>
      <c r="E13" s="57">
        <v>937645</v>
      </c>
      <c r="F13" s="57">
        <v>940744</v>
      </c>
      <c r="G13" s="57">
        <v>3099</v>
      </c>
      <c r="H13" s="57">
        <v>-4553</v>
      </c>
    </row>
    <row r="14" spans="1:9">
      <c r="A14" s="239" t="s">
        <v>27</v>
      </c>
      <c r="B14" s="57">
        <v>623828</v>
      </c>
      <c r="C14" s="57">
        <v>622731</v>
      </c>
      <c r="D14" s="57">
        <v>-1097</v>
      </c>
      <c r="E14" s="57">
        <v>527797</v>
      </c>
      <c r="F14" s="57">
        <v>527697</v>
      </c>
      <c r="G14" s="57">
        <v>-100</v>
      </c>
      <c r="H14" s="57">
        <v>-997</v>
      </c>
    </row>
    <row r="15" spans="1:9">
      <c r="A15" s="239" t="s">
        <v>8</v>
      </c>
      <c r="B15" s="57">
        <v>960620</v>
      </c>
      <c r="C15" s="57">
        <v>959575</v>
      </c>
      <c r="D15" s="57">
        <v>-1045</v>
      </c>
      <c r="E15" s="57">
        <v>885403</v>
      </c>
      <c r="F15" s="57">
        <v>884698</v>
      </c>
      <c r="G15" s="57">
        <v>-705</v>
      </c>
      <c r="H15" s="57">
        <v>-340</v>
      </c>
    </row>
    <row r="16" spans="1:9">
      <c r="A16" s="239" t="s">
        <v>14</v>
      </c>
      <c r="B16" s="57">
        <v>1036387</v>
      </c>
      <c r="C16" s="57">
        <v>1035474</v>
      </c>
      <c r="D16" s="57">
        <v>-913</v>
      </c>
      <c r="E16" s="57">
        <v>912035</v>
      </c>
      <c r="F16" s="57">
        <v>910541</v>
      </c>
      <c r="G16" s="57">
        <v>-1494</v>
      </c>
      <c r="H16" s="57">
        <v>581</v>
      </c>
    </row>
    <row r="17" spans="1:8">
      <c r="A17" s="239" t="s">
        <v>33</v>
      </c>
      <c r="B17" s="57">
        <v>196703</v>
      </c>
      <c r="C17" s="57">
        <v>196069</v>
      </c>
      <c r="D17" s="57">
        <v>-634</v>
      </c>
      <c r="E17" s="57">
        <v>167234</v>
      </c>
      <c r="F17" s="57">
        <v>166516</v>
      </c>
      <c r="G17" s="57">
        <v>-718</v>
      </c>
      <c r="H17" s="57">
        <v>84</v>
      </c>
    </row>
    <row r="18" spans="1:8">
      <c r="A18" s="239" t="s">
        <v>12</v>
      </c>
      <c r="B18" s="57">
        <v>259036</v>
      </c>
      <c r="C18" s="57">
        <v>258662</v>
      </c>
      <c r="D18" s="57">
        <v>-374</v>
      </c>
      <c r="E18" s="57">
        <v>235734</v>
      </c>
      <c r="F18" s="57">
        <v>235167</v>
      </c>
      <c r="G18" s="57">
        <v>-567</v>
      </c>
      <c r="H18" s="57">
        <v>193</v>
      </c>
    </row>
    <row r="19" spans="1:8">
      <c r="A19" s="239" t="s">
        <v>31</v>
      </c>
      <c r="B19" s="57">
        <v>735745</v>
      </c>
      <c r="C19" s="57">
        <v>735652</v>
      </c>
      <c r="D19" s="57">
        <v>-93</v>
      </c>
      <c r="E19" s="57">
        <v>619656</v>
      </c>
      <c r="F19" s="57">
        <v>621473</v>
      </c>
      <c r="G19" s="57">
        <v>1817</v>
      </c>
      <c r="H19" s="57">
        <v>-1910</v>
      </c>
    </row>
    <row r="20" spans="1:8">
      <c r="A20" s="239" t="s">
        <v>11</v>
      </c>
      <c r="B20" s="57">
        <v>142922</v>
      </c>
      <c r="C20" s="57">
        <v>142884</v>
      </c>
      <c r="D20" s="57">
        <v>-38</v>
      </c>
      <c r="E20" s="57">
        <v>117659</v>
      </c>
      <c r="F20" s="57">
        <v>117400</v>
      </c>
      <c r="G20" s="57">
        <v>-259</v>
      </c>
      <c r="H20" s="57">
        <v>221</v>
      </c>
    </row>
    <row r="21" spans="1:8">
      <c r="A21" s="239" t="s">
        <v>6</v>
      </c>
      <c r="B21" s="57">
        <v>133197</v>
      </c>
      <c r="C21" s="57">
        <v>133270</v>
      </c>
      <c r="D21" s="57">
        <v>73</v>
      </c>
      <c r="E21" s="57">
        <v>106321</v>
      </c>
      <c r="F21" s="57">
        <v>106213</v>
      </c>
      <c r="G21" s="57">
        <v>-108</v>
      </c>
      <c r="H21" s="57">
        <v>181</v>
      </c>
    </row>
    <row r="22" spans="1:8">
      <c r="A22" s="239" t="s">
        <v>21</v>
      </c>
      <c r="B22" s="57">
        <v>212666</v>
      </c>
      <c r="C22" s="57">
        <v>212798</v>
      </c>
      <c r="D22" s="57">
        <v>132</v>
      </c>
      <c r="E22" s="57">
        <v>184779</v>
      </c>
      <c r="F22" s="57">
        <v>184925</v>
      </c>
      <c r="G22" s="57">
        <v>146</v>
      </c>
      <c r="H22" s="57">
        <v>-14</v>
      </c>
    </row>
    <row r="23" spans="1:8">
      <c r="A23" s="239" t="s">
        <v>15</v>
      </c>
      <c r="B23" s="57">
        <v>150643</v>
      </c>
      <c r="C23" s="57">
        <v>150848</v>
      </c>
      <c r="D23" s="57">
        <v>205</v>
      </c>
      <c r="E23" s="57">
        <v>123664</v>
      </c>
      <c r="F23" s="57">
        <v>124018</v>
      </c>
      <c r="G23" s="57">
        <v>354</v>
      </c>
      <c r="H23" s="57">
        <v>-149</v>
      </c>
    </row>
    <row r="24" spans="1:8">
      <c r="A24" s="239" t="s">
        <v>28</v>
      </c>
      <c r="B24" s="57">
        <v>219759</v>
      </c>
      <c r="C24" s="57">
        <v>220036</v>
      </c>
      <c r="D24" s="57">
        <v>277</v>
      </c>
      <c r="E24" s="57">
        <v>168795</v>
      </c>
      <c r="F24" s="57">
        <v>169940</v>
      </c>
      <c r="G24" s="57">
        <v>1145</v>
      </c>
      <c r="H24" s="57">
        <v>-868</v>
      </c>
    </row>
    <row r="25" spans="1:8">
      <c r="A25" s="239" t="s">
        <v>10</v>
      </c>
      <c r="B25" s="57">
        <v>814164</v>
      </c>
      <c r="C25" s="57">
        <v>814500</v>
      </c>
      <c r="D25" s="57">
        <v>336</v>
      </c>
      <c r="E25" s="57">
        <v>733210</v>
      </c>
      <c r="F25" s="57">
        <v>733655</v>
      </c>
      <c r="G25" s="57">
        <v>445</v>
      </c>
      <c r="H25" s="57">
        <v>-109</v>
      </c>
    </row>
    <row r="26" spans="1:8">
      <c r="A26" s="239" t="s">
        <v>3</v>
      </c>
      <c r="B26" s="57">
        <v>341250</v>
      </c>
      <c r="C26" s="57">
        <v>341747</v>
      </c>
      <c r="D26" s="57">
        <v>497</v>
      </c>
      <c r="E26" s="57">
        <v>315629</v>
      </c>
      <c r="F26" s="57">
        <v>315453</v>
      </c>
      <c r="G26" s="57">
        <v>-176</v>
      </c>
      <c r="H26" s="57">
        <v>673</v>
      </c>
    </row>
    <row r="27" spans="1:8">
      <c r="A27" s="239" t="s">
        <v>18</v>
      </c>
      <c r="B27" s="57">
        <v>214140</v>
      </c>
      <c r="C27" s="57">
        <v>214838</v>
      </c>
      <c r="D27" s="57">
        <v>698</v>
      </c>
      <c r="E27" s="57">
        <v>184709</v>
      </c>
      <c r="F27" s="57">
        <v>185537</v>
      </c>
      <c r="G27" s="57">
        <v>828</v>
      </c>
      <c r="H27" s="57">
        <v>-130</v>
      </c>
    </row>
    <row r="28" spans="1:8">
      <c r="A28" s="239" t="s">
        <v>25</v>
      </c>
      <c r="B28" s="57">
        <v>458029</v>
      </c>
      <c r="C28" s="57">
        <v>458772</v>
      </c>
      <c r="D28" s="57">
        <v>743</v>
      </c>
      <c r="E28" s="57">
        <v>380715</v>
      </c>
      <c r="F28" s="57">
        <v>380902</v>
      </c>
      <c r="G28" s="57">
        <v>187</v>
      </c>
      <c r="H28" s="57">
        <v>556</v>
      </c>
    </row>
    <row r="29" spans="1:8">
      <c r="A29" s="239" t="s">
        <v>30</v>
      </c>
      <c r="B29" s="57">
        <v>105153</v>
      </c>
      <c r="C29" s="57">
        <v>105946</v>
      </c>
      <c r="D29" s="57">
        <v>793</v>
      </c>
      <c r="E29" s="57">
        <v>83540</v>
      </c>
      <c r="F29" s="57">
        <v>83925</v>
      </c>
      <c r="G29" s="57">
        <v>385</v>
      </c>
      <c r="H29" s="57">
        <v>408</v>
      </c>
    </row>
    <row r="30" spans="1:8">
      <c r="A30" s="239" t="s">
        <v>23</v>
      </c>
      <c r="B30" s="57">
        <v>645716</v>
      </c>
      <c r="C30" s="57">
        <v>646893</v>
      </c>
      <c r="D30" s="57">
        <v>1177</v>
      </c>
      <c r="E30" s="57">
        <v>537047</v>
      </c>
      <c r="F30" s="57">
        <v>536382</v>
      </c>
      <c r="G30" s="57">
        <v>-665</v>
      </c>
      <c r="H30" s="57">
        <v>1842</v>
      </c>
    </row>
    <row r="31" spans="1:8">
      <c r="A31" s="239" t="s">
        <v>19</v>
      </c>
      <c r="B31" s="57">
        <v>167333</v>
      </c>
      <c r="C31" s="57">
        <v>168519</v>
      </c>
      <c r="D31" s="57">
        <v>1186</v>
      </c>
      <c r="E31" s="57">
        <v>125096</v>
      </c>
      <c r="F31" s="57">
        <v>125355</v>
      </c>
      <c r="G31" s="57">
        <v>259</v>
      </c>
      <c r="H31" s="57">
        <v>927</v>
      </c>
    </row>
    <row r="32" spans="1:8">
      <c r="A32" s="239" t="s">
        <v>32</v>
      </c>
      <c r="B32" s="57">
        <v>400048</v>
      </c>
      <c r="C32" s="57">
        <v>401534</v>
      </c>
      <c r="D32" s="57">
        <v>1486</v>
      </c>
      <c r="E32" s="57">
        <v>354887</v>
      </c>
      <c r="F32" s="57">
        <v>355901</v>
      </c>
      <c r="G32" s="57">
        <v>1014</v>
      </c>
      <c r="H32" s="57">
        <v>472</v>
      </c>
    </row>
    <row r="33" spans="1:8">
      <c r="A33" s="239" t="s">
        <v>7</v>
      </c>
      <c r="B33" s="57">
        <v>236234</v>
      </c>
      <c r="C33" s="57">
        <v>237801</v>
      </c>
      <c r="D33" s="57">
        <v>1567</v>
      </c>
      <c r="E33" s="57">
        <v>206846</v>
      </c>
      <c r="F33" s="57">
        <v>208809</v>
      </c>
      <c r="G33" s="57">
        <v>1963</v>
      </c>
      <c r="H33" s="57">
        <v>-396</v>
      </c>
    </row>
    <row r="34" spans="1:8">
      <c r="A34" s="239" t="s">
        <v>16</v>
      </c>
      <c r="B34" s="57">
        <v>248308</v>
      </c>
      <c r="C34" s="57">
        <v>249917</v>
      </c>
      <c r="D34" s="57">
        <v>1609</v>
      </c>
      <c r="E34" s="57">
        <v>202861</v>
      </c>
      <c r="F34" s="57">
        <v>203724</v>
      </c>
      <c r="G34" s="57">
        <v>863</v>
      </c>
      <c r="H34" s="57">
        <v>746</v>
      </c>
    </row>
    <row r="35" spans="1:8">
      <c r="A35" s="239" t="s">
        <v>22</v>
      </c>
      <c r="B35" s="57">
        <v>613712</v>
      </c>
      <c r="C35" s="57">
        <v>616226</v>
      </c>
      <c r="D35" s="57">
        <v>2514</v>
      </c>
      <c r="E35" s="57">
        <v>537646</v>
      </c>
      <c r="F35" s="57">
        <v>539578</v>
      </c>
      <c r="G35" s="57">
        <v>1932</v>
      </c>
      <c r="H35" s="57">
        <v>582</v>
      </c>
    </row>
    <row r="36" spans="1:8">
      <c r="A36" s="239" t="s">
        <v>9</v>
      </c>
      <c r="B36" s="57">
        <v>3323522</v>
      </c>
      <c r="C36" s="57">
        <v>3326256</v>
      </c>
      <c r="D36" s="57">
        <v>2734</v>
      </c>
      <c r="E36" s="57">
        <v>2926993</v>
      </c>
      <c r="F36" s="57">
        <v>2935549</v>
      </c>
      <c r="G36" s="57">
        <v>8556</v>
      </c>
      <c r="H36" s="57">
        <v>-5822</v>
      </c>
    </row>
    <row r="37" spans="1:8">
      <c r="A37" s="239" t="s">
        <v>5</v>
      </c>
      <c r="B37" s="57">
        <v>198190</v>
      </c>
      <c r="C37" s="57">
        <v>201108</v>
      </c>
      <c r="D37" s="57">
        <v>2918</v>
      </c>
      <c r="E37" s="57">
        <v>142007</v>
      </c>
      <c r="F37" s="57">
        <v>142733</v>
      </c>
      <c r="G37" s="57">
        <v>726</v>
      </c>
      <c r="H37" s="57">
        <v>2192</v>
      </c>
    </row>
    <row r="38" spans="1:8">
      <c r="A38" s="239" t="s">
        <v>13</v>
      </c>
      <c r="B38" s="57">
        <v>1674576</v>
      </c>
      <c r="C38" s="57">
        <v>1679022</v>
      </c>
      <c r="D38" s="57">
        <v>4446</v>
      </c>
      <c r="E38" s="57">
        <v>1425799</v>
      </c>
      <c r="F38" s="57">
        <v>1429518</v>
      </c>
      <c r="G38" s="57">
        <v>3719</v>
      </c>
      <c r="H38" s="57">
        <v>727</v>
      </c>
    </row>
    <row r="39" spans="1:8">
      <c r="A39" s="239" t="s">
        <v>24</v>
      </c>
      <c r="B39" s="57">
        <v>445823</v>
      </c>
      <c r="C39" s="57">
        <v>453929</v>
      </c>
      <c r="D39" s="57">
        <v>8106</v>
      </c>
      <c r="E39" s="57">
        <v>312000</v>
      </c>
      <c r="F39" s="57">
        <v>316676</v>
      </c>
      <c r="G39" s="57">
        <v>4676</v>
      </c>
      <c r="H39" s="57">
        <v>3430</v>
      </c>
    </row>
    <row r="40" spans="1:8">
      <c r="G40" s="321">
        <f>G38/D38</f>
        <v>0.83648223121907328</v>
      </c>
      <c r="H40" s="321">
        <f>H38/D38</f>
        <v>0.16351776878092666</v>
      </c>
    </row>
    <row r="44" spans="1:8">
      <c r="E44" s="239" t="s">
        <v>632</v>
      </c>
      <c r="F44" s="239" t="s">
        <v>633</v>
      </c>
      <c r="G44" s="239" t="s">
        <v>634</v>
      </c>
    </row>
    <row r="45" spans="1:8">
      <c r="E45" s="57">
        <v>7265</v>
      </c>
      <c r="F45" s="57">
        <v>6125</v>
      </c>
      <c r="G45" s="57">
        <v>1140</v>
      </c>
    </row>
    <row r="46" spans="1:8">
      <c r="F46" s="321">
        <f>F45/E45</f>
        <v>0.84308327598072952</v>
      </c>
      <c r="G46" s="321">
        <f>G45/E45</f>
        <v>0.15691672401927048</v>
      </c>
    </row>
  </sheetData>
  <mergeCells count="1">
    <mergeCell ref="H1:I1"/>
  </mergeCells>
  <hyperlinks>
    <hyperlink ref="H1:I1" location="Index!A1" display="Regresar al Índice" xr:uid="{5C95A83A-B631-4608-B16C-BD6F1BED9B3F}"/>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29"/>
  <dimension ref="A1:J135"/>
  <sheetViews>
    <sheetView workbookViewId="0"/>
  </sheetViews>
  <sheetFormatPr baseColWidth="10" defaultColWidth="9.140625" defaultRowHeight="15"/>
  <cols>
    <col min="1" max="1" width="44.7109375" style="239" customWidth="1"/>
    <col min="2" max="2" width="32.7109375" style="239" customWidth="1"/>
    <col min="3" max="6" width="8.7109375" style="239" customWidth="1"/>
    <col min="7" max="7" width="10" style="239" bestFit="1" customWidth="1"/>
    <col min="8" max="8" width="11.7109375" style="239" customWidth="1"/>
    <col min="9" max="9" width="10.7109375" style="239" customWidth="1"/>
    <col min="10" max="12" width="9.140625" style="239"/>
    <col min="13" max="15" width="11.85546875" style="239" bestFit="1" customWidth="1"/>
    <col min="16" max="16" width="9.140625" style="239"/>
    <col min="17" max="17" width="11.85546875" style="239" bestFit="1" customWidth="1"/>
    <col min="18" max="16384" width="9.140625" style="239"/>
  </cols>
  <sheetData>
    <row r="1" spans="1:10">
      <c r="A1" s="43" t="s">
        <v>2246</v>
      </c>
      <c r="B1" s="239" t="s">
        <v>54</v>
      </c>
      <c r="C1" s="239" t="s">
        <v>54</v>
      </c>
      <c r="D1" s="239" t="s">
        <v>54</v>
      </c>
      <c r="E1" s="239" t="s">
        <v>54</v>
      </c>
      <c r="F1" s="239" t="s">
        <v>54</v>
      </c>
      <c r="G1" s="239" t="s">
        <v>54</v>
      </c>
      <c r="H1" s="90" t="s">
        <v>38</v>
      </c>
      <c r="I1" s="90"/>
    </row>
    <row r="2" spans="1:10">
      <c r="A2" s="239" t="s">
        <v>152</v>
      </c>
      <c r="B2" s="239" t="s">
        <v>54</v>
      </c>
      <c r="C2" s="239" t="s">
        <v>54</v>
      </c>
      <c r="D2" s="239" t="s">
        <v>54</v>
      </c>
      <c r="E2" s="239" t="s">
        <v>54</v>
      </c>
      <c r="F2" s="239" t="s">
        <v>54</v>
      </c>
      <c r="G2" s="239" t="s">
        <v>54</v>
      </c>
      <c r="H2" s="239" t="s">
        <v>54</v>
      </c>
    </row>
    <row r="6" spans="1:10">
      <c r="A6" s="239" t="s">
        <v>641</v>
      </c>
      <c r="B6" s="239" t="s">
        <v>642</v>
      </c>
      <c r="C6" s="239" t="s">
        <v>1961</v>
      </c>
      <c r="D6" s="239" t="s">
        <v>1962</v>
      </c>
      <c r="E6" s="239" t="s">
        <v>1357</v>
      </c>
      <c r="F6" s="239" t="s">
        <v>1358</v>
      </c>
      <c r="G6" s="239" t="s">
        <v>632</v>
      </c>
      <c r="H6" s="239" t="s">
        <v>633</v>
      </c>
      <c r="I6" s="239" t="s">
        <v>634</v>
      </c>
    </row>
    <row r="7" spans="1:10">
      <c r="A7" s="239">
        <v>119</v>
      </c>
      <c r="B7" s="239" t="s">
        <v>275</v>
      </c>
      <c r="C7" s="320">
        <v>1827</v>
      </c>
      <c r="D7" s="320">
        <v>1393</v>
      </c>
      <c r="E7" s="320">
        <v>2752</v>
      </c>
      <c r="F7" s="320">
        <v>1401</v>
      </c>
      <c r="G7" s="320">
        <v>-925</v>
      </c>
      <c r="H7" s="320">
        <v>-8</v>
      </c>
      <c r="I7" s="320">
        <v>-917</v>
      </c>
      <c r="J7" s="241"/>
    </row>
    <row r="8" spans="1:10">
      <c r="A8" s="239">
        <v>98</v>
      </c>
      <c r="B8" s="239" t="s">
        <v>156</v>
      </c>
      <c r="C8" s="320">
        <v>127372</v>
      </c>
      <c r="D8" s="320">
        <v>109197</v>
      </c>
      <c r="E8" s="320">
        <v>128207</v>
      </c>
      <c r="F8" s="320">
        <v>110105</v>
      </c>
      <c r="G8" s="320">
        <v>-835</v>
      </c>
      <c r="H8" s="320">
        <v>-908</v>
      </c>
      <c r="I8" s="320">
        <v>73</v>
      </c>
      <c r="J8" s="241"/>
    </row>
    <row r="9" spans="1:10">
      <c r="A9" s="239">
        <v>23</v>
      </c>
      <c r="B9" s="239" t="s">
        <v>157</v>
      </c>
      <c r="C9" s="320">
        <v>37423</v>
      </c>
      <c r="D9" s="320">
        <v>24520</v>
      </c>
      <c r="E9" s="320">
        <v>38164</v>
      </c>
      <c r="F9" s="320">
        <v>24549</v>
      </c>
      <c r="G9" s="320">
        <v>-741</v>
      </c>
      <c r="H9" s="320">
        <v>-29</v>
      </c>
      <c r="I9" s="320">
        <v>-712</v>
      </c>
      <c r="J9" s="241"/>
    </row>
    <row r="10" spans="1:10">
      <c r="A10" s="239">
        <v>124</v>
      </c>
      <c r="B10" s="239" t="s">
        <v>238</v>
      </c>
      <c r="C10" s="320">
        <v>6187</v>
      </c>
      <c r="D10" s="320">
        <v>5590</v>
      </c>
      <c r="E10" s="320">
        <v>6527</v>
      </c>
      <c r="F10" s="320">
        <v>5911</v>
      </c>
      <c r="G10" s="320">
        <v>-340</v>
      </c>
      <c r="H10" s="320">
        <v>-321</v>
      </c>
      <c r="I10" s="320">
        <v>-19</v>
      </c>
      <c r="J10" s="241"/>
    </row>
    <row r="11" spans="1:10">
      <c r="A11" s="239">
        <v>83</v>
      </c>
      <c r="B11" s="239" t="s">
        <v>171</v>
      </c>
      <c r="C11" s="320">
        <v>16203</v>
      </c>
      <c r="D11" s="320">
        <v>11420</v>
      </c>
      <c r="E11" s="320">
        <v>16534</v>
      </c>
      <c r="F11" s="320">
        <v>11478</v>
      </c>
      <c r="G11" s="320">
        <v>-331</v>
      </c>
      <c r="H11" s="320">
        <v>-58</v>
      </c>
      <c r="I11" s="320">
        <v>-273</v>
      </c>
      <c r="J11" s="241"/>
    </row>
    <row r="12" spans="1:10">
      <c r="A12" s="239">
        <v>50</v>
      </c>
      <c r="B12" s="239" t="s">
        <v>163</v>
      </c>
      <c r="C12" s="320">
        <v>7804</v>
      </c>
      <c r="D12" s="320">
        <v>3887</v>
      </c>
      <c r="E12" s="320">
        <v>8075</v>
      </c>
      <c r="F12" s="320">
        <v>3991</v>
      </c>
      <c r="G12" s="320">
        <v>-271</v>
      </c>
      <c r="H12" s="320">
        <v>-104</v>
      </c>
      <c r="I12" s="320">
        <v>-167</v>
      </c>
      <c r="J12" s="241"/>
    </row>
    <row r="13" spans="1:10">
      <c r="A13" s="239">
        <v>10</v>
      </c>
      <c r="B13" s="239" t="s">
        <v>213</v>
      </c>
      <c r="C13" s="320">
        <v>804</v>
      </c>
      <c r="D13" s="320">
        <v>804</v>
      </c>
      <c r="E13" s="320">
        <v>1047</v>
      </c>
      <c r="F13" s="320">
        <v>1047</v>
      </c>
      <c r="G13" s="320">
        <v>-243</v>
      </c>
      <c r="H13" s="320">
        <v>-243</v>
      </c>
      <c r="I13" s="320">
        <v>0</v>
      </c>
      <c r="J13" s="241"/>
    </row>
    <row r="14" spans="1:10">
      <c r="A14" s="239">
        <v>121</v>
      </c>
      <c r="B14" s="239" t="s">
        <v>160</v>
      </c>
      <c r="C14" s="320">
        <v>5860</v>
      </c>
      <c r="D14" s="320">
        <v>3573</v>
      </c>
      <c r="E14" s="320">
        <v>6096</v>
      </c>
      <c r="F14" s="320">
        <v>3563</v>
      </c>
      <c r="G14" s="320">
        <v>-236</v>
      </c>
      <c r="H14" s="320">
        <v>10</v>
      </c>
      <c r="I14" s="320">
        <v>-246</v>
      </c>
      <c r="J14" s="241"/>
    </row>
    <row r="15" spans="1:10">
      <c r="A15" s="239">
        <v>53</v>
      </c>
      <c r="B15" s="239" t="s">
        <v>162</v>
      </c>
      <c r="C15" s="320">
        <v>35554</v>
      </c>
      <c r="D15" s="320">
        <v>28293</v>
      </c>
      <c r="E15" s="320">
        <v>35730</v>
      </c>
      <c r="F15" s="320">
        <v>28446</v>
      </c>
      <c r="G15" s="320">
        <v>-176</v>
      </c>
      <c r="H15" s="320">
        <v>-153</v>
      </c>
      <c r="I15" s="320">
        <v>-23</v>
      </c>
      <c r="J15" s="241"/>
    </row>
    <row r="16" spans="1:10">
      <c r="A16" s="239">
        <v>21</v>
      </c>
      <c r="B16" s="239" t="s">
        <v>198</v>
      </c>
      <c r="C16" s="320">
        <v>3254</v>
      </c>
      <c r="D16" s="320">
        <v>2581</v>
      </c>
      <c r="E16" s="320">
        <v>3412</v>
      </c>
      <c r="F16" s="320">
        <v>2559</v>
      </c>
      <c r="G16" s="320">
        <v>-158</v>
      </c>
      <c r="H16" s="320">
        <v>22</v>
      </c>
      <c r="I16" s="320">
        <v>-180</v>
      </c>
      <c r="J16" s="241"/>
    </row>
    <row r="17" spans="1:10">
      <c r="A17" s="239">
        <v>93</v>
      </c>
      <c r="B17" s="239" t="s">
        <v>270</v>
      </c>
      <c r="C17" s="320">
        <v>38003</v>
      </c>
      <c r="D17" s="320">
        <v>34102</v>
      </c>
      <c r="E17" s="320">
        <v>38154</v>
      </c>
      <c r="F17" s="320">
        <v>34189</v>
      </c>
      <c r="G17" s="320">
        <v>-151</v>
      </c>
      <c r="H17" s="320">
        <v>-87</v>
      </c>
      <c r="I17" s="320">
        <v>-64</v>
      </c>
      <c r="J17" s="241"/>
    </row>
    <row r="18" spans="1:10">
      <c r="A18" s="239">
        <v>86</v>
      </c>
      <c r="B18" s="239" t="s">
        <v>166</v>
      </c>
      <c r="C18" s="320">
        <v>2541</v>
      </c>
      <c r="D18" s="320">
        <v>1428</v>
      </c>
      <c r="E18" s="320">
        <v>2689</v>
      </c>
      <c r="F18" s="320">
        <v>1420</v>
      </c>
      <c r="G18" s="320">
        <v>-148</v>
      </c>
      <c r="H18" s="320">
        <v>8</v>
      </c>
      <c r="I18" s="320">
        <v>-156</v>
      </c>
      <c r="J18" s="241"/>
    </row>
    <row r="19" spans="1:10">
      <c r="A19" s="239">
        <v>66</v>
      </c>
      <c r="B19" s="239" t="s">
        <v>173</v>
      </c>
      <c r="C19" s="320">
        <v>4722</v>
      </c>
      <c r="D19" s="320">
        <v>3296</v>
      </c>
      <c r="E19" s="320">
        <v>4865</v>
      </c>
      <c r="F19" s="320">
        <v>3306</v>
      </c>
      <c r="G19" s="320">
        <v>-143</v>
      </c>
      <c r="H19" s="320">
        <v>-10</v>
      </c>
      <c r="I19" s="320">
        <v>-133</v>
      </c>
      <c r="J19" s="241"/>
    </row>
    <row r="20" spans="1:10">
      <c r="A20" s="239">
        <v>106</v>
      </c>
      <c r="B20" s="239" t="s">
        <v>182</v>
      </c>
      <c r="C20" s="320">
        <v>3096</v>
      </c>
      <c r="D20" s="320">
        <v>1465</v>
      </c>
      <c r="E20" s="320">
        <v>3228</v>
      </c>
      <c r="F20" s="320">
        <v>1456</v>
      </c>
      <c r="G20" s="320">
        <v>-132</v>
      </c>
      <c r="H20" s="320">
        <v>9</v>
      </c>
      <c r="I20" s="320">
        <v>-141</v>
      </c>
      <c r="J20" s="241"/>
    </row>
    <row r="21" spans="1:10">
      <c r="A21" s="239">
        <v>85</v>
      </c>
      <c r="B21" s="239" t="s">
        <v>164</v>
      </c>
      <c r="C21" s="320">
        <v>7512</v>
      </c>
      <c r="D21" s="320">
        <v>5881</v>
      </c>
      <c r="E21" s="320">
        <v>7628</v>
      </c>
      <c r="F21" s="320">
        <v>5914</v>
      </c>
      <c r="G21" s="320">
        <v>-116</v>
      </c>
      <c r="H21" s="320">
        <v>-33</v>
      </c>
      <c r="I21" s="320">
        <v>-83</v>
      </c>
      <c r="J21" s="241"/>
    </row>
    <row r="22" spans="1:10">
      <c r="A22" s="239">
        <v>89</v>
      </c>
      <c r="B22" s="239" t="s">
        <v>235</v>
      </c>
      <c r="C22" s="320">
        <v>347</v>
      </c>
      <c r="D22" s="320">
        <v>52</v>
      </c>
      <c r="E22" s="320">
        <v>420</v>
      </c>
      <c r="F22" s="320">
        <v>52</v>
      </c>
      <c r="G22" s="320">
        <v>-73</v>
      </c>
      <c r="H22" s="320">
        <v>0</v>
      </c>
      <c r="I22" s="320">
        <v>-73</v>
      </c>
      <c r="J22" s="241"/>
    </row>
    <row r="23" spans="1:10">
      <c r="A23" s="239">
        <v>63</v>
      </c>
      <c r="B23" s="239" t="s">
        <v>158</v>
      </c>
      <c r="C23" s="320">
        <v>22030</v>
      </c>
      <c r="D23" s="320">
        <v>20640</v>
      </c>
      <c r="E23" s="320">
        <v>22096</v>
      </c>
      <c r="F23" s="320">
        <v>20741</v>
      </c>
      <c r="G23" s="320">
        <v>-66</v>
      </c>
      <c r="H23" s="320">
        <v>-101</v>
      </c>
      <c r="I23" s="320">
        <v>35</v>
      </c>
      <c r="J23" s="241"/>
    </row>
    <row r="24" spans="1:10">
      <c r="A24" s="239">
        <v>95</v>
      </c>
      <c r="B24" s="239" t="s">
        <v>172</v>
      </c>
      <c r="C24" s="320">
        <v>878</v>
      </c>
      <c r="D24" s="320">
        <v>402</v>
      </c>
      <c r="E24" s="320">
        <v>942</v>
      </c>
      <c r="F24" s="320">
        <v>409</v>
      </c>
      <c r="G24" s="320">
        <v>-64</v>
      </c>
      <c r="H24" s="320">
        <v>-7</v>
      </c>
      <c r="I24" s="320">
        <v>-57</v>
      </c>
      <c r="J24" s="241"/>
    </row>
    <row r="25" spans="1:10">
      <c r="A25" s="239">
        <v>94</v>
      </c>
      <c r="B25" s="239" t="s">
        <v>262</v>
      </c>
      <c r="C25" s="320">
        <v>8056</v>
      </c>
      <c r="D25" s="320">
        <v>5027</v>
      </c>
      <c r="E25" s="320">
        <v>8098</v>
      </c>
      <c r="F25" s="320">
        <v>5043</v>
      </c>
      <c r="G25" s="320">
        <v>-42</v>
      </c>
      <c r="H25" s="320">
        <v>-16</v>
      </c>
      <c r="I25" s="320">
        <v>-26</v>
      </c>
      <c r="J25" s="241"/>
    </row>
    <row r="26" spans="1:10">
      <c r="A26" s="239">
        <v>48</v>
      </c>
      <c r="B26" s="239" t="s">
        <v>263</v>
      </c>
      <c r="C26" s="320">
        <v>1920</v>
      </c>
      <c r="D26" s="320">
        <v>1875</v>
      </c>
      <c r="E26" s="320">
        <v>1961</v>
      </c>
      <c r="F26" s="320">
        <v>1897</v>
      </c>
      <c r="G26" s="320">
        <v>-41</v>
      </c>
      <c r="H26" s="320">
        <v>-22</v>
      </c>
      <c r="I26" s="320">
        <v>-19</v>
      </c>
      <c r="J26" s="241"/>
    </row>
    <row r="27" spans="1:10">
      <c r="A27" s="239">
        <v>107</v>
      </c>
      <c r="B27" s="239" t="s">
        <v>265</v>
      </c>
      <c r="C27" s="320">
        <v>302</v>
      </c>
      <c r="D27" s="320">
        <v>78</v>
      </c>
      <c r="E27" s="320">
        <v>333</v>
      </c>
      <c r="F27" s="320">
        <v>89</v>
      </c>
      <c r="G27" s="320">
        <v>-31</v>
      </c>
      <c r="H27" s="320">
        <v>-11</v>
      </c>
      <c r="I27" s="320">
        <v>-20</v>
      </c>
      <c r="J27" s="241"/>
    </row>
    <row r="28" spans="1:10">
      <c r="A28" s="239">
        <v>97</v>
      </c>
      <c r="B28" s="239" t="s">
        <v>154</v>
      </c>
      <c r="C28" s="320">
        <v>107043</v>
      </c>
      <c r="D28" s="320">
        <v>93346</v>
      </c>
      <c r="E28" s="320">
        <v>107074</v>
      </c>
      <c r="F28" s="320">
        <v>93406</v>
      </c>
      <c r="G28" s="320">
        <v>-31</v>
      </c>
      <c r="H28" s="320">
        <v>-60</v>
      </c>
      <c r="I28" s="320">
        <v>29</v>
      </c>
      <c r="J28" s="241"/>
    </row>
    <row r="29" spans="1:10">
      <c r="A29" s="239">
        <v>35</v>
      </c>
      <c r="B29" s="239" t="s">
        <v>180</v>
      </c>
      <c r="C29" s="320">
        <v>3493</v>
      </c>
      <c r="D29" s="320">
        <v>3365</v>
      </c>
      <c r="E29" s="320">
        <v>3522</v>
      </c>
      <c r="F29" s="320">
        <v>3392</v>
      </c>
      <c r="G29" s="320">
        <v>-29</v>
      </c>
      <c r="H29" s="320">
        <v>-27</v>
      </c>
      <c r="I29" s="320">
        <v>-2</v>
      </c>
      <c r="J29" s="241"/>
    </row>
    <row r="30" spans="1:10">
      <c r="A30" s="239">
        <v>5</v>
      </c>
      <c r="B30" s="239" t="s">
        <v>187</v>
      </c>
      <c r="C30" s="320">
        <v>4174</v>
      </c>
      <c r="D30" s="320">
        <v>2699</v>
      </c>
      <c r="E30" s="320">
        <v>4203</v>
      </c>
      <c r="F30" s="320">
        <v>2586</v>
      </c>
      <c r="G30" s="320">
        <v>-29</v>
      </c>
      <c r="H30" s="320">
        <v>113</v>
      </c>
      <c r="I30" s="320">
        <v>-142</v>
      </c>
      <c r="J30" s="241"/>
    </row>
    <row r="31" spans="1:10">
      <c r="A31" s="239">
        <v>79</v>
      </c>
      <c r="B31" s="239" t="s">
        <v>249</v>
      </c>
      <c r="C31" s="320">
        <v>2626</v>
      </c>
      <c r="D31" s="320">
        <v>1157</v>
      </c>
      <c r="E31" s="320">
        <v>2655</v>
      </c>
      <c r="F31" s="320">
        <v>1183</v>
      </c>
      <c r="G31" s="320">
        <v>-29</v>
      </c>
      <c r="H31" s="320">
        <v>-26</v>
      </c>
      <c r="I31" s="320">
        <v>-3</v>
      </c>
      <c r="J31" s="241"/>
    </row>
    <row r="32" spans="1:10">
      <c r="A32" s="239">
        <v>99</v>
      </c>
      <c r="B32" s="239" t="s">
        <v>267</v>
      </c>
      <c r="C32" s="320">
        <v>834</v>
      </c>
      <c r="D32" s="320">
        <v>365</v>
      </c>
      <c r="E32" s="320">
        <v>860</v>
      </c>
      <c r="F32" s="320">
        <v>373</v>
      </c>
      <c r="G32" s="320">
        <v>-26</v>
      </c>
      <c r="H32" s="320">
        <v>-8</v>
      </c>
      <c r="I32" s="320">
        <v>-18</v>
      </c>
      <c r="J32" s="241"/>
    </row>
    <row r="33" spans="1:10">
      <c r="A33" s="239">
        <v>91</v>
      </c>
      <c r="B33" s="239" t="s">
        <v>189</v>
      </c>
      <c r="C33" s="320">
        <v>1454</v>
      </c>
      <c r="D33" s="320">
        <v>1343</v>
      </c>
      <c r="E33" s="320">
        <v>1468</v>
      </c>
      <c r="F33" s="320">
        <v>1351</v>
      </c>
      <c r="G33" s="320">
        <v>-14</v>
      </c>
      <c r="H33" s="320">
        <v>-8</v>
      </c>
      <c r="I33" s="320">
        <v>-6</v>
      </c>
      <c r="J33" s="241"/>
    </row>
    <row r="34" spans="1:10">
      <c r="A34" s="239">
        <v>109</v>
      </c>
      <c r="B34" s="239" t="s">
        <v>195</v>
      </c>
      <c r="C34" s="320">
        <v>1504</v>
      </c>
      <c r="D34" s="320">
        <v>1442</v>
      </c>
      <c r="E34" s="320">
        <v>1517</v>
      </c>
      <c r="F34" s="320">
        <v>1469</v>
      </c>
      <c r="G34" s="320">
        <v>-13</v>
      </c>
      <c r="H34" s="320">
        <v>-27</v>
      </c>
      <c r="I34" s="320">
        <v>14</v>
      </c>
      <c r="J34" s="241"/>
    </row>
    <row r="35" spans="1:10">
      <c r="A35" s="239">
        <v>22</v>
      </c>
      <c r="B35" s="239" t="s">
        <v>181</v>
      </c>
      <c r="C35" s="320">
        <v>2250</v>
      </c>
      <c r="D35" s="320">
        <v>1846</v>
      </c>
      <c r="E35" s="320">
        <v>2263</v>
      </c>
      <c r="F35" s="320">
        <v>1827</v>
      </c>
      <c r="G35" s="320">
        <v>-13</v>
      </c>
      <c r="H35" s="320">
        <v>19</v>
      </c>
      <c r="I35" s="320">
        <v>-32</v>
      </c>
      <c r="J35" s="241"/>
    </row>
    <row r="36" spans="1:10">
      <c r="A36" s="239">
        <v>14</v>
      </c>
      <c r="B36" s="239" t="s">
        <v>264</v>
      </c>
      <c r="C36" s="320">
        <v>598</v>
      </c>
      <c r="D36" s="320">
        <v>510</v>
      </c>
      <c r="E36" s="320">
        <v>610</v>
      </c>
      <c r="F36" s="320">
        <v>514</v>
      </c>
      <c r="G36" s="320">
        <v>-12</v>
      </c>
      <c r="H36" s="320">
        <v>-4</v>
      </c>
      <c r="I36" s="320">
        <v>-8</v>
      </c>
      <c r="J36" s="241"/>
    </row>
    <row r="37" spans="1:10">
      <c r="A37" s="239">
        <v>64</v>
      </c>
      <c r="B37" s="239" t="s">
        <v>256</v>
      </c>
      <c r="C37" s="320">
        <v>548</v>
      </c>
      <c r="D37" s="320">
        <v>489</v>
      </c>
      <c r="E37" s="320">
        <v>560</v>
      </c>
      <c r="F37" s="320">
        <v>500</v>
      </c>
      <c r="G37" s="320">
        <v>-12</v>
      </c>
      <c r="H37" s="320">
        <v>-11</v>
      </c>
      <c r="I37" s="320">
        <v>-1</v>
      </c>
      <c r="J37" s="241"/>
    </row>
    <row r="38" spans="1:10">
      <c r="A38" s="239">
        <v>65</v>
      </c>
      <c r="B38" s="239" t="s">
        <v>208</v>
      </c>
      <c r="C38" s="320">
        <v>529</v>
      </c>
      <c r="D38" s="320">
        <v>522</v>
      </c>
      <c r="E38" s="320">
        <v>541</v>
      </c>
      <c r="F38" s="320">
        <v>534</v>
      </c>
      <c r="G38" s="320">
        <v>-12</v>
      </c>
      <c r="H38" s="320">
        <v>-12</v>
      </c>
      <c r="I38" s="320">
        <v>0</v>
      </c>
      <c r="J38" s="241"/>
    </row>
    <row r="39" spans="1:10">
      <c r="A39" s="239">
        <v>103</v>
      </c>
      <c r="B39" s="239" t="s">
        <v>200</v>
      </c>
      <c r="C39" s="320">
        <v>411</v>
      </c>
      <c r="D39" s="320">
        <v>360</v>
      </c>
      <c r="E39" s="320">
        <v>422</v>
      </c>
      <c r="F39" s="320">
        <v>374</v>
      </c>
      <c r="G39" s="320">
        <v>-11</v>
      </c>
      <c r="H39" s="320">
        <v>-14</v>
      </c>
      <c r="I39" s="320">
        <v>3</v>
      </c>
      <c r="J39" s="241"/>
    </row>
    <row r="40" spans="1:10">
      <c r="A40" s="239">
        <v>58</v>
      </c>
      <c r="B40" s="239" t="s">
        <v>243</v>
      </c>
      <c r="C40" s="320">
        <v>553</v>
      </c>
      <c r="D40" s="320">
        <v>495</v>
      </c>
      <c r="E40" s="320">
        <v>564</v>
      </c>
      <c r="F40" s="320">
        <v>505</v>
      </c>
      <c r="G40" s="320">
        <v>-11</v>
      </c>
      <c r="H40" s="320">
        <v>-10</v>
      </c>
      <c r="I40" s="320">
        <v>-1</v>
      </c>
      <c r="J40" s="241"/>
    </row>
    <row r="41" spans="1:10">
      <c r="A41" s="239">
        <v>68</v>
      </c>
      <c r="B41" s="239" t="s">
        <v>229</v>
      </c>
      <c r="C41" s="320">
        <v>147</v>
      </c>
      <c r="D41" s="320">
        <v>134</v>
      </c>
      <c r="E41" s="320">
        <v>158</v>
      </c>
      <c r="F41" s="320">
        <v>146</v>
      </c>
      <c r="G41" s="320">
        <v>-11</v>
      </c>
      <c r="H41" s="320">
        <v>-12</v>
      </c>
      <c r="I41" s="320">
        <v>1</v>
      </c>
      <c r="J41" s="241"/>
    </row>
    <row r="42" spans="1:10">
      <c r="A42" s="239">
        <v>33</v>
      </c>
      <c r="B42" s="239" t="s">
        <v>202</v>
      </c>
      <c r="C42" s="320">
        <v>1011</v>
      </c>
      <c r="D42" s="320">
        <v>996</v>
      </c>
      <c r="E42" s="320">
        <v>1019</v>
      </c>
      <c r="F42" s="320">
        <v>1004</v>
      </c>
      <c r="G42" s="320">
        <v>-8</v>
      </c>
      <c r="H42" s="320">
        <v>-8</v>
      </c>
      <c r="I42" s="320">
        <v>0</v>
      </c>
      <c r="J42" s="241"/>
    </row>
    <row r="43" spans="1:10">
      <c r="A43" s="239">
        <v>84</v>
      </c>
      <c r="B43" s="239" t="s">
        <v>250</v>
      </c>
      <c r="C43" s="320">
        <v>405</v>
      </c>
      <c r="D43" s="320">
        <v>370</v>
      </c>
      <c r="E43" s="320">
        <v>413</v>
      </c>
      <c r="F43" s="320">
        <v>371</v>
      </c>
      <c r="G43" s="320">
        <v>-8</v>
      </c>
      <c r="H43" s="320">
        <v>-1</v>
      </c>
      <c r="I43" s="320">
        <v>-7</v>
      </c>
      <c r="J43" s="241"/>
    </row>
    <row r="44" spans="1:10">
      <c r="A44" s="239">
        <v>12</v>
      </c>
      <c r="B44" s="239" t="s">
        <v>222</v>
      </c>
      <c r="C44" s="320">
        <v>81</v>
      </c>
      <c r="D44" s="320">
        <v>75</v>
      </c>
      <c r="E44" s="320">
        <v>88</v>
      </c>
      <c r="F44" s="320">
        <v>82</v>
      </c>
      <c r="G44" s="320">
        <v>-7</v>
      </c>
      <c r="H44" s="320">
        <v>-7</v>
      </c>
      <c r="I44" s="320">
        <v>0</v>
      </c>
      <c r="J44" s="241"/>
    </row>
    <row r="45" spans="1:10">
      <c r="A45" s="239">
        <v>116</v>
      </c>
      <c r="B45" s="239" t="s">
        <v>188</v>
      </c>
      <c r="C45" s="320">
        <v>645</v>
      </c>
      <c r="D45" s="320">
        <v>619</v>
      </c>
      <c r="E45" s="320">
        <v>651</v>
      </c>
      <c r="F45" s="320">
        <v>624</v>
      </c>
      <c r="G45" s="320">
        <v>-6</v>
      </c>
      <c r="H45" s="320">
        <v>-5</v>
      </c>
      <c r="I45" s="320">
        <v>-1</v>
      </c>
      <c r="J45" s="241"/>
    </row>
    <row r="46" spans="1:10">
      <c r="A46" s="239">
        <v>37</v>
      </c>
      <c r="B46" s="239" t="s">
        <v>209</v>
      </c>
      <c r="C46" s="320">
        <v>2456</v>
      </c>
      <c r="D46" s="320">
        <v>2064</v>
      </c>
      <c r="E46" s="320">
        <v>2462</v>
      </c>
      <c r="F46" s="320">
        <v>2060</v>
      </c>
      <c r="G46" s="320">
        <v>-6</v>
      </c>
      <c r="H46" s="320">
        <v>4</v>
      </c>
      <c r="I46" s="320">
        <v>-10</v>
      </c>
      <c r="J46" s="241"/>
    </row>
    <row r="47" spans="1:10">
      <c r="A47" s="239">
        <v>43</v>
      </c>
      <c r="B47" s="239" t="s">
        <v>170</v>
      </c>
      <c r="C47" s="320">
        <v>2115</v>
      </c>
      <c r="D47" s="320">
        <v>1320</v>
      </c>
      <c r="E47" s="320">
        <v>2121</v>
      </c>
      <c r="F47" s="320">
        <v>1343</v>
      </c>
      <c r="G47" s="320">
        <v>-6</v>
      </c>
      <c r="H47" s="320">
        <v>-23</v>
      </c>
      <c r="I47" s="320">
        <v>17</v>
      </c>
      <c r="J47" s="241"/>
    </row>
    <row r="48" spans="1:10">
      <c r="A48" s="239">
        <v>59</v>
      </c>
      <c r="B48" s="239" t="s">
        <v>251</v>
      </c>
      <c r="C48" s="320">
        <v>1062</v>
      </c>
      <c r="D48" s="320">
        <v>872</v>
      </c>
      <c r="E48" s="320">
        <v>1068</v>
      </c>
      <c r="F48" s="320">
        <v>883</v>
      </c>
      <c r="G48" s="320">
        <v>-6</v>
      </c>
      <c r="H48" s="320">
        <v>-11</v>
      </c>
      <c r="I48" s="320">
        <v>5</v>
      </c>
      <c r="J48" s="241"/>
    </row>
    <row r="49" spans="1:10">
      <c r="A49" s="239">
        <v>104</v>
      </c>
      <c r="B49" s="239" t="s">
        <v>220</v>
      </c>
      <c r="C49" s="320">
        <v>50</v>
      </c>
      <c r="D49" s="320">
        <v>45</v>
      </c>
      <c r="E49" s="320">
        <v>55</v>
      </c>
      <c r="F49" s="320">
        <v>48</v>
      </c>
      <c r="G49" s="320">
        <v>-5</v>
      </c>
      <c r="H49" s="320">
        <v>-3</v>
      </c>
      <c r="I49" s="320">
        <v>-2</v>
      </c>
      <c r="J49" s="241"/>
    </row>
    <row r="50" spans="1:10">
      <c r="A50" s="239">
        <v>105</v>
      </c>
      <c r="B50" s="239" t="s">
        <v>259</v>
      </c>
      <c r="C50" s="320">
        <v>1945</v>
      </c>
      <c r="D50" s="320">
        <v>1782</v>
      </c>
      <c r="E50" s="320">
        <v>1950</v>
      </c>
      <c r="F50" s="320">
        <v>1787</v>
      </c>
      <c r="G50" s="320">
        <v>-5</v>
      </c>
      <c r="H50" s="320">
        <v>-5</v>
      </c>
      <c r="I50" s="320">
        <v>0</v>
      </c>
      <c r="J50" s="241"/>
    </row>
    <row r="51" spans="1:10">
      <c r="A51" s="239">
        <v>117</v>
      </c>
      <c r="B51" s="239" t="s">
        <v>221</v>
      </c>
      <c r="C51" s="320">
        <v>152</v>
      </c>
      <c r="D51" s="320">
        <v>88</v>
      </c>
      <c r="E51" s="320">
        <v>156</v>
      </c>
      <c r="F51" s="320">
        <v>91</v>
      </c>
      <c r="G51" s="320">
        <v>-4</v>
      </c>
      <c r="H51" s="320">
        <v>-3</v>
      </c>
      <c r="I51" s="320">
        <v>-1</v>
      </c>
      <c r="J51" s="241"/>
    </row>
    <row r="52" spans="1:10">
      <c r="A52" s="239">
        <v>4</v>
      </c>
      <c r="B52" s="239" t="s">
        <v>207</v>
      </c>
      <c r="C52" s="320">
        <v>116</v>
      </c>
      <c r="D52" s="320">
        <v>93</v>
      </c>
      <c r="E52" s="320">
        <v>120</v>
      </c>
      <c r="F52" s="320">
        <v>94</v>
      </c>
      <c r="G52" s="320">
        <v>-4</v>
      </c>
      <c r="H52" s="320">
        <v>-1</v>
      </c>
      <c r="I52" s="320">
        <v>-3</v>
      </c>
      <c r="J52" s="241"/>
    </row>
    <row r="53" spans="1:10">
      <c r="A53" s="239">
        <v>76</v>
      </c>
      <c r="B53" s="239" t="s">
        <v>218</v>
      </c>
      <c r="C53" s="320">
        <v>103</v>
      </c>
      <c r="D53" s="320">
        <v>99</v>
      </c>
      <c r="E53" s="320">
        <v>106</v>
      </c>
      <c r="F53" s="320">
        <v>96</v>
      </c>
      <c r="G53" s="320">
        <v>-3</v>
      </c>
      <c r="H53" s="320">
        <v>3</v>
      </c>
      <c r="I53" s="320">
        <v>-6</v>
      </c>
      <c r="J53" s="241"/>
    </row>
    <row r="54" spans="1:10">
      <c r="A54" s="239">
        <v>102</v>
      </c>
      <c r="B54" s="239" t="s">
        <v>247</v>
      </c>
      <c r="C54" s="320">
        <v>905</v>
      </c>
      <c r="D54" s="320">
        <v>401</v>
      </c>
      <c r="E54" s="320">
        <v>907</v>
      </c>
      <c r="F54" s="320">
        <v>401</v>
      </c>
      <c r="G54" s="320">
        <v>-2</v>
      </c>
      <c r="H54" s="320">
        <v>0</v>
      </c>
      <c r="I54" s="320">
        <v>-2</v>
      </c>
      <c r="J54" s="241"/>
    </row>
    <row r="55" spans="1:10">
      <c r="A55" s="239">
        <v>11</v>
      </c>
      <c r="B55" s="239" t="s">
        <v>236</v>
      </c>
      <c r="C55" s="320">
        <v>24</v>
      </c>
      <c r="D55" s="320">
        <v>24</v>
      </c>
      <c r="E55" s="320">
        <v>26</v>
      </c>
      <c r="F55" s="320">
        <v>26</v>
      </c>
      <c r="G55" s="320">
        <v>-2</v>
      </c>
      <c r="H55" s="320">
        <v>-2</v>
      </c>
      <c r="I55" s="320">
        <v>0</v>
      </c>
      <c r="J55" s="241"/>
    </row>
    <row r="56" spans="1:10">
      <c r="A56" s="239">
        <v>38</v>
      </c>
      <c r="B56" s="239" t="s">
        <v>210</v>
      </c>
      <c r="C56" s="320">
        <v>151</v>
      </c>
      <c r="D56" s="320">
        <v>108</v>
      </c>
      <c r="E56" s="320">
        <v>153</v>
      </c>
      <c r="F56" s="320">
        <v>111</v>
      </c>
      <c r="G56" s="320">
        <v>-2</v>
      </c>
      <c r="H56" s="320">
        <v>-3</v>
      </c>
      <c r="I56" s="320">
        <v>1</v>
      </c>
      <c r="J56" s="241"/>
    </row>
    <row r="57" spans="1:10">
      <c r="A57" s="239">
        <v>41</v>
      </c>
      <c r="B57" s="239" t="s">
        <v>217</v>
      </c>
      <c r="C57" s="320">
        <v>96</v>
      </c>
      <c r="D57" s="320">
        <v>95</v>
      </c>
      <c r="E57" s="320">
        <v>98</v>
      </c>
      <c r="F57" s="320">
        <v>97</v>
      </c>
      <c r="G57" s="320">
        <v>-2</v>
      </c>
      <c r="H57" s="320">
        <v>-2</v>
      </c>
      <c r="I57" s="320">
        <v>0</v>
      </c>
      <c r="J57" s="241"/>
    </row>
    <row r="58" spans="1:10">
      <c r="A58" s="239">
        <v>54</v>
      </c>
      <c r="B58" s="239" t="s">
        <v>212</v>
      </c>
      <c r="C58" s="320">
        <v>153</v>
      </c>
      <c r="D58" s="320">
        <v>147</v>
      </c>
      <c r="E58" s="320">
        <v>155</v>
      </c>
      <c r="F58" s="320">
        <v>148</v>
      </c>
      <c r="G58" s="320">
        <v>-2</v>
      </c>
      <c r="H58" s="320">
        <v>-1</v>
      </c>
      <c r="I58" s="320">
        <v>-1</v>
      </c>
      <c r="J58" s="241"/>
    </row>
    <row r="59" spans="1:10">
      <c r="A59" s="239">
        <v>74</v>
      </c>
      <c r="B59" s="239" t="s">
        <v>232</v>
      </c>
      <c r="C59" s="320">
        <v>880</v>
      </c>
      <c r="D59" s="320">
        <v>838</v>
      </c>
      <c r="E59" s="320">
        <v>882</v>
      </c>
      <c r="F59" s="320">
        <v>840</v>
      </c>
      <c r="G59" s="320">
        <v>-2</v>
      </c>
      <c r="H59" s="320">
        <v>-2</v>
      </c>
      <c r="I59" s="320">
        <v>0</v>
      </c>
      <c r="J59" s="241"/>
    </row>
    <row r="60" spans="1:10">
      <c r="A60" s="239">
        <v>115</v>
      </c>
      <c r="B60" s="239" t="s">
        <v>214</v>
      </c>
      <c r="C60" s="320">
        <v>41</v>
      </c>
      <c r="D60" s="320">
        <v>41</v>
      </c>
      <c r="E60" s="320">
        <v>42</v>
      </c>
      <c r="F60" s="320">
        <v>42</v>
      </c>
      <c r="G60" s="320">
        <v>-1</v>
      </c>
      <c r="H60" s="320">
        <v>-1</v>
      </c>
      <c r="I60" s="320">
        <v>0</v>
      </c>
      <c r="J60" s="241"/>
    </row>
    <row r="61" spans="1:10">
      <c r="A61" s="239">
        <v>27</v>
      </c>
      <c r="B61" s="239" t="s">
        <v>258</v>
      </c>
      <c r="C61" s="320">
        <v>47</v>
      </c>
      <c r="D61" s="320">
        <v>46</v>
      </c>
      <c r="E61" s="320">
        <v>48</v>
      </c>
      <c r="F61" s="320">
        <v>47</v>
      </c>
      <c r="G61" s="320">
        <v>-1</v>
      </c>
      <c r="H61" s="320">
        <v>-1</v>
      </c>
      <c r="I61" s="320">
        <v>0</v>
      </c>
      <c r="J61" s="241"/>
    </row>
    <row r="62" spans="1:10">
      <c r="A62" s="239">
        <v>28</v>
      </c>
      <c r="B62" s="239" t="s">
        <v>240</v>
      </c>
      <c r="C62" s="320">
        <v>58</v>
      </c>
      <c r="D62" s="320">
        <v>13</v>
      </c>
      <c r="E62" s="320">
        <v>59</v>
      </c>
      <c r="F62" s="320">
        <v>13</v>
      </c>
      <c r="G62" s="320">
        <v>-1</v>
      </c>
      <c r="H62" s="320">
        <v>0</v>
      </c>
      <c r="I62" s="320">
        <v>-1</v>
      </c>
      <c r="J62" s="241"/>
    </row>
    <row r="63" spans="1:10">
      <c r="A63" s="239">
        <v>72</v>
      </c>
      <c r="B63" s="239" t="s">
        <v>242</v>
      </c>
      <c r="C63" s="320">
        <v>74</v>
      </c>
      <c r="D63" s="320">
        <v>70</v>
      </c>
      <c r="E63" s="320">
        <v>75</v>
      </c>
      <c r="F63" s="320">
        <v>71</v>
      </c>
      <c r="G63" s="320">
        <v>-1</v>
      </c>
      <c r="H63" s="320">
        <v>-1</v>
      </c>
      <c r="I63" s="320">
        <v>0</v>
      </c>
      <c r="J63" s="241"/>
    </row>
    <row r="64" spans="1:10">
      <c r="A64" s="239">
        <v>31</v>
      </c>
      <c r="B64" s="239" t="s">
        <v>241</v>
      </c>
      <c r="C64" s="320">
        <v>3</v>
      </c>
      <c r="D64" s="320">
        <v>3</v>
      </c>
      <c r="E64" s="320">
        <v>3</v>
      </c>
      <c r="F64" s="320">
        <v>3</v>
      </c>
      <c r="G64" s="320">
        <v>0</v>
      </c>
      <c r="H64" s="320">
        <v>0</v>
      </c>
      <c r="I64" s="320">
        <v>0</v>
      </c>
      <c r="J64" s="241"/>
    </row>
    <row r="65" spans="1:10">
      <c r="A65" s="239">
        <v>34</v>
      </c>
      <c r="B65" s="239" t="s">
        <v>248</v>
      </c>
      <c r="C65" s="320">
        <v>8</v>
      </c>
      <c r="D65" s="320">
        <v>8</v>
      </c>
      <c r="E65" s="320">
        <v>8</v>
      </c>
      <c r="F65" s="320">
        <v>8</v>
      </c>
      <c r="G65" s="320">
        <v>0</v>
      </c>
      <c r="H65" s="320">
        <v>0</v>
      </c>
      <c r="I65" s="320">
        <v>0</v>
      </c>
      <c r="J65" s="241"/>
    </row>
    <row r="66" spans="1:10">
      <c r="A66" s="239">
        <v>49</v>
      </c>
      <c r="B66" s="239" t="s">
        <v>246</v>
      </c>
      <c r="C66" s="320">
        <v>57</v>
      </c>
      <c r="D66" s="320">
        <v>55</v>
      </c>
      <c r="E66" s="320">
        <v>57</v>
      </c>
      <c r="F66" s="320">
        <v>55</v>
      </c>
      <c r="G66" s="320">
        <v>0</v>
      </c>
      <c r="H66" s="320">
        <v>0</v>
      </c>
      <c r="I66" s="320">
        <v>0</v>
      </c>
      <c r="J66" s="241"/>
    </row>
    <row r="67" spans="1:10">
      <c r="A67" s="239">
        <v>56</v>
      </c>
      <c r="B67" s="239" t="s">
        <v>224</v>
      </c>
      <c r="C67" s="320">
        <v>0</v>
      </c>
      <c r="D67" s="320">
        <v>0</v>
      </c>
      <c r="E67" s="320">
        <v>0</v>
      </c>
      <c r="F67" s="320">
        <v>0</v>
      </c>
      <c r="G67" s="320">
        <v>0</v>
      </c>
      <c r="H67" s="320">
        <v>0</v>
      </c>
      <c r="I67" s="320">
        <v>0</v>
      </c>
      <c r="J67" s="241"/>
    </row>
    <row r="68" spans="1:10">
      <c r="A68" s="239">
        <v>60</v>
      </c>
      <c r="B68" s="239" t="s">
        <v>226</v>
      </c>
      <c r="C68" s="320">
        <v>14</v>
      </c>
      <c r="D68" s="320">
        <v>13</v>
      </c>
      <c r="E68" s="320">
        <v>14</v>
      </c>
      <c r="F68" s="320">
        <v>13</v>
      </c>
      <c r="G68" s="320">
        <v>0</v>
      </c>
      <c r="H68" s="320">
        <v>0</v>
      </c>
      <c r="I68" s="320">
        <v>0</v>
      </c>
      <c r="J68" s="241"/>
    </row>
    <row r="69" spans="1:10">
      <c r="A69" s="239">
        <v>69</v>
      </c>
      <c r="B69" s="239" t="s">
        <v>230</v>
      </c>
      <c r="C69" s="320">
        <v>13</v>
      </c>
      <c r="D69" s="320">
        <v>12</v>
      </c>
      <c r="E69" s="320">
        <v>13</v>
      </c>
      <c r="F69" s="320">
        <v>12</v>
      </c>
      <c r="G69" s="320">
        <v>0</v>
      </c>
      <c r="H69" s="320">
        <v>0</v>
      </c>
      <c r="I69" s="320">
        <v>0</v>
      </c>
      <c r="J69" s="241"/>
    </row>
    <row r="70" spans="1:10">
      <c r="A70" s="239">
        <v>71</v>
      </c>
      <c r="B70" s="239" t="s">
        <v>231</v>
      </c>
      <c r="C70" s="320">
        <v>31</v>
      </c>
      <c r="D70" s="320">
        <v>31</v>
      </c>
      <c r="E70" s="320">
        <v>31</v>
      </c>
      <c r="F70" s="320">
        <v>31</v>
      </c>
      <c r="G70" s="320">
        <v>0</v>
      </c>
      <c r="H70" s="320">
        <v>0</v>
      </c>
      <c r="I70" s="320">
        <v>0</v>
      </c>
      <c r="J70" s="241"/>
    </row>
    <row r="71" spans="1:10">
      <c r="A71" s="239">
        <v>75</v>
      </c>
      <c r="B71" s="239" t="s">
        <v>233</v>
      </c>
      <c r="C71" s="320">
        <v>29</v>
      </c>
      <c r="D71" s="320">
        <v>29</v>
      </c>
      <c r="E71" s="320">
        <v>29</v>
      </c>
      <c r="F71" s="320">
        <v>29</v>
      </c>
      <c r="G71" s="320">
        <v>0</v>
      </c>
      <c r="H71" s="320">
        <v>0</v>
      </c>
      <c r="I71" s="320">
        <v>0</v>
      </c>
      <c r="J71" s="241"/>
    </row>
    <row r="72" spans="1:10">
      <c r="A72" s="239">
        <v>81</v>
      </c>
      <c r="B72" s="239" t="s">
        <v>234</v>
      </c>
      <c r="C72" s="320">
        <v>8</v>
      </c>
      <c r="D72" s="320">
        <v>4</v>
      </c>
      <c r="E72" s="320">
        <v>8</v>
      </c>
      <c r="F72" s="320">
        <v>4</v>
      </c>
      <c r="G72" s="320">
        <v>0</v>
      </c>
      <c r="H72" s="320">
        <v>0</v>
      </c>
      <c r="I72" s="320">
        <v>0</v>
      </c>
      <c r="J72" s="241"/>
    </row>
    <row r="73" spans="1:10">
      <c r="A73" s="239">
        <v>122</v>
      </c>
      <c r="B73" s="239" t="s">
        <v>201</v>
      </c>
      <c r="C73" s="320">
        <v>53</v>
      </c>
      <c r="D73" s="320">
        <v>52</v>
      </c>
      <c r="E73" s="320">
        <v>52</v>
      </c>
      <c r="F73" s="320">
        <v>51</v>
      </c>
      <c r="G73" s="320">
        <v>1</v>
      </c>
      <c r="H73" s="320">
        <v>1</v>
      </c>
      <c r="I73" s="320">
        <v>0</v>
      </c>
      <c r="J73" s="241"/>
    </row>
    <row r="74" spans="1:10">
      <c r="A74" s="239">
        <v>19</v>
      </c>
      <c r="B74" s="239" t="s">
        <v>271</v>
      </c>
      <c r="C74" s="320">
        <v>675</v>
      </c>
      <c r="D74" s="320">
        <v>452</v>
      </c>
      <c r="E74" s="320">
        <v>674</v>
      </c>
      <c r="F74" s="320">
        <v>459</v>
      </c>
      <c r="G74" s="320">
        <v>1</v>
      </c>
      <c r="H74" s="320">
        <v>-7</v>
      </c>
      <c r="I74" s="320">
        <v>8</v>
      </c>
      <c r="J74" s="241"/>
    </row>
    <row r="75" spans="1:10">
      <c r="A75" s="239">
        <v>20</v>
      </c>
      <c r="B75" s="239" t="s">
        <v>184</v>
      </c>
      <c r="C75" s="320">
        <v>296</v>
      </c>
      <c r="D75" s="320">
        <v>263</v>
      </c>
      <c r="E75" s="320">
        <v>295</v>
      </c>
      <c r="F75" s="320">
        <v>259</v>
      </c>
      <c r="G75" s="320">
        <v>1</v>
      </c>
      <c r="H75" s="320">
        <v>4</v>
      </c>
      <c r="I75" s="320">
        <v>-3</v>
      </c>
      <c r="J75" s="241"/>
    </row>
    <row r="76" spans="1:10">
      <c r="A76" s="239">
        <v>32</v>
      </c>
      <c r="B76" s="239" t="s">
        <v>196</v>
      </c>
      <c r="C76" s="320">
        <v>194</v>
      </c>
      <c r="D76" s="320">
        <v>159</v>
      </c>
      <c r="E76" s="320">
        <v>193</v>
      </c>
      <c r="F76" s="320">
        <v>157</v>
      </c>
      <c r="G76" s="320">
        <v>1</v>
      </c>
      <c r="H76" s="320">
        <v>2</v>
      </c>
      <c r="I76" s="320">
        <v>-1</v>
      </c>
      <c r="J76" s="241"/>
    </row>
    <row r="77" spans="1:10">
      <c r="A77" s="239">
        <v>40</v>
      </c>
      <c r="B77" s="239" t="s">
        <v>216</v>
      </c>
      <c r="C77" s="320">
        <v>190</v>
      </c>
      <c r="D77" s="320">
        <v>110</v>
      </c>
      <c r="E77" s="320">
        <v>189</v>
      </c>
      <c r="F77" s="320">
        <v>112</v>
      </c>
      <c r="G77" s="320">
        <v>1</v>
      </c>
      <c r="H77" s="320">
        <v>-2</v>
      </c>
      <c r="I77" s="320">
        <v>3</v>
      </c>
      <c r="J77" s="241"/>
    </row>
    <row r="78" spans="1:10">
      <c r="A78" s="239">
        <v>52</v>
      </c>
      <c r="B78" s="239" t="s">
        <v>203</v>
      </c>
      <c r="C78" s="320">
        <v>85</v>
      </c>
      <c r="D78" s="320">
        <v>83</v>
      </c>
      <c r="E78" s="320">
        <v>84</v>
      </c>
      <c r="F78" s="320">
        <v>83</v>
      </c>
      <c r="G78" s="320">
        <v>1</v>
      </c>
      <c r="H78" s="320">
        <v>0</v>
      </c>
      <c r="I78" s="320">
        <v>1</v>
      </c>
      <c r="J78" s="241"/>
    </row>
    <row r="79" spans="1:10">
      <c r="A79" s="239">
        <v>112</v>
      </c>
      <c r="B79" s="239" t="s">
        <v>260</v>
      </c>
      <c r="C79" s="320">
        <v>542</v>
      </c>
      <c r="D79" s="320">
        <v>540</v>
      </c>
      <c r="E79" s="320">
        <v>540</v>
      </c>
      <c r="F79" s="320">
        <v>534</v>
      </c>
      <c r="G79" s="320">
        <v>2</v>
      </c>
      <c r="H79" s="320">
        <v>6</v>
      </c>
      <c r="I79" s="320">
        <v>-4</v>
      </c>
      <c r="J79" s="241"/>
    </row>
    <row r="80" spans="1:10">
      <c r="A80" s="239">
        <v>29</v>
      </c>
      <c r="B80" s="239" t="s">
        <v>223</v>
      </c>
      <c r="C80" s="320">
        <v>214</v>
      </c>
      <c r="D80" s="320">
        <v>189</v>
      </c>
      <c r="E80" s="320">
        <v>212</v>
      </c>
      <c r="F80" s="320">
        <v>187</v>
      </c>
      <c r="G80" s="320">
        <v>2</v>
      </c>
      <c r="H80" s="320">
        <v>2</v>
      </c>
      <c r="I80" s="320">
        <v>0</v>
      </c>
      <c r="J80" s="241"/>
    </row>
    <row r="81" spans="1:10">
      <c r="A81" s="239">
        <v>88</v>
      </c>
      <c r="B81" s="239" t="s">
        <v>199</v>
      </c>
      <c r="C81" s="320">
        <v>1469</v>
      </c>
      <c r="D81" s="320">
        <v>1399</v>
      </c>
      <c r="E81" s="320">
        <v>1467</v>
      </c>
      <c r="F81" s="320">
        <v>1401</v>
      </c>
      <c r="G81" s="320">
        <v>2</v>
      </c>
      <c r="H81" s="320">
        <v>-2</v>
      </c>
      <c r="I81" s="320">
        <v>4</v>
      </c>
      <c r="J81" s="241"/>
    </row>
    <row r="82" spans="1:10">
      <c r="A82" s="239">
        <v>90</v>
      </c>
      <c r="B82" s="239" t="s">
        <v>219</v>
      </c>
      <c r="C82" s="320">
        <v>117</v>
      </c>
      <c r="D82" s="320">
        <v>107</v>
      </c>
      <c r="E82" s="320">
        <v>115</v>
      </c>
      <c r="F82" s="320">
        <v>105</v>
      </c>
      <c r="G82" s="320">
        <v>2</v>
      </c>
      <c r="H82" s="320">
        <v>2</v>
      </c>
      <c r="I82" s="320">
        <v>0</v>
      </c>
      <c r="J82" s="241"/>
    </row>
    <row r="83" spans="1:10">
      <c r="A83" s="239">
        <v>57</v>
      </c>
      <c r="B83" s="239" t="s">
        <v>225</v>
      </c>
      <c r="C83" s="320">
        <v>148</v>
      </c>
      <c r="D83" s="320">
        <v>128</v>
      </c>
      <c r="E83" s="320">
        <v>145</v>
      </c>
      <c r="F83" s="320">
        <v>123</v>
      </c>
      <c r="G83" s="320">
        <v>3</v>
      </c>
      <c r="H83" s="320">
        <v>5</v>
      </c>
      <c r="I83" s="320">
        <v>-2</v>
      </c>
      <c r="J83" s="241"/>
    </row>
    <row r="84" spans="1:10">
      <c r="A84" s="239">
        <v>62</v>
      </c>
      <c r="B84" s="239" t="s">
        <v>228</v>
      </c>
      <c r="C84" s="320">
        <v>37</v>
      </c>
      <c r="D84" s="320">
        <v>36</v>
      </c>
      <c r="E84" s="320">
        <v>34</v>
      </c>
      <c r="F84" s="320">
        <v>33</v>
      </c>
      <c r="G84" s="320">
        <v>3</v>
      </c>
      <c r="H84" s="320">
        <v>3</v>
      </c>
      <c r="I84" s="320">
        <v>0</v>
      </c>
      <c r="J84" s="241"/>
    </row>
    <row r="85" spans="1:10">
      <c r="A85" s="239">
        <v>92</v>
      </c>
      <c r="B85" s="239" t="s">
        <v>174</v>
      </c>
      <c r="C85" s="320">
        <v>476</v>
      </c>
      <c r="D85" s="320">
        <v>250</v>
      </c>
      <c r="E85" s="320">
        <v>473</v>
      </c>
      <c r="F85" s="320">
        <v>254</v>
      </c>
      <c r="G85" s="320">
        <v>3</v>
      </c>
      <c r="H85" s="320">
        <v>-4</v>
      </c>
      <c r="I85" s="320">
        <v>7</v>
      </c>
      <c r="J85" s="241"/>
    </row>
    <row r="86" spans="1:10">
      <c r="A86" s="239">
        <v>44</v>
      </c>
      <c r="B86" s="239" t="s">
        <v>257</v>
      </c>
      <c r="C86" s="320">
        <v>4688</v>
      </c>
      <c r="D86" s="320">
        <v>4317</v>
      </c>
      <c r="E86" s="320">
        <v>4684</v>
      </c>
      <c r="F86" s="320">
        <v>4284</v>
      </c>
      <c r="G86" s="320">
        <v>4</v>
      </c>
      <c r="H86" s="320">
        <v>33</v>
      </c>
      <c r="I86" s="320">
        <v>-29</v>
      </c>
      <c r="J86" s="241"/>
    </row>
    <row r="87" spans="1:10">
      <c r="A87" s="239">
        <v>1</v>
      </c>
      <c r="B87" s="239" t="s">
        <v>185</v>
      </c>
      <c r="C87" s="320">
        <v>5118</v>
      </c>
      <c r="D87" s="320">
        <v>4595</v>
      </c>
      <c r="E87" s="320">
        <v>5113</v>
      </c>
      <c r="F87" s="320">
        <v>4621</v>
      </c>
      <c r="G87" s="320">
        <v>5</v>
      </c>
      <c r="H87" s="320">
        <v>-26</v>
      </c>
      <c r="I87" s="320">
        <v>31</v>
      </c>
      <c r="J87" s="241"/>
    </row>
    <row r="88" spans="1:10">
      <c r="A88" s="239">
        <v>24</v>
      </c>
      <c r="B88" s="239" t="s">
        <v>176</v>
      </c>
      <c r="C88" s="320">
        <v>2957</v>
      </c>
      <c r="D88" s="320">
        <v>2239</v>
      </c>
      <c r="E88" s="320">
        <v>2952</v>
      </c>
      <c r="F88" s="320">
        <v>2223</v>
      </c>
      <c r="G88" s="320">
        <v>5</v>
      </c>
      <c r="H88" s="320">
        <v>16</v>
      </c>
      <c r="I88" s="320">
        <v>-11</v>
      </c>
      <c r="J88" s="241"/>
    </row>
    <row r="89" spans="1:10">
      <c r="A89" s="239">
        <v>51</v>
      </c>
      <c r="B89" s="239" t="s">
        <v>177</v>
      </c>
      <c r="C89" s="320">
        <v>1428</v>
      </c>
      <c r="D89" s="320">
        <v>1328</v>
      </c>
      <c r="E89" s="320">
        <v>1423</v>
      </c>
      <c r="F89" s="320">
        <v>1325</v>
      </c>
      <c r="G89" s="320">
        <v>5</v>
      </c>
      <c r="H89" s="320">
        <v>3</v>
      </c>
      <c r="I89" s="320">
        <v>2</v>
      </c>
      <c r="J89" s="241"/>
    </row>
    <row r="90" spans="1:10">
      <c r="A90" s="239">
        <v>110</v>
      </c>
      <c r="B90" s="239" t="s">
        <v>237</v>
      </c>
      <c r="C90" s="320">
        <v>553</v>
      </c>
      <c r="D90" s="320">
        <v>501</v>
      </c>
      <c r="E90" s="320">
        <v>547</v>
      </c>
      <c r="F90" s="320">
        <v>499</v>
      </c>
      <c r="G90" s="320">
        <v>6</v>
      </c>
      <c r="H90" s="320">
        <v>2</v>
      </c>
      <c r="I90" s="320">
        <v>4</v>
      </c>
      <c r="J90" s="241"/>
    </row>
    <row r="91" spans="1:10">
      <c r="A91" s="239">
        <v>26</v>
      </c>
      <c r="B91" s="239" t="s">
        <v>245</v>
      </c>
      <c r="C91" s="320">
        <v>134</v>
      </c>
      <c r="D91" s="320">
        <v>114</v>
      </c>
      <c r="E91" s="320">
        <v>128</v>
      </c>
      <c r="F91" s="320">
        <v>115</v>
      </c>
      <c r="G91" s="320">
        <v>6</v>
      </c>
      <c r="H91" s="320">
        <v>-1</v>
      </c>
      <c r="I91" s="320">
        <v>7</v>
      </c>
      <c r="J91" s="241"/>
    </row>
    <row r="92" spans="1:10">
      <c r="A92" s="239">
        <v>3</v>
      </c>
      <c r="B92" s="239" t="s">
        <v>168</v>
      </c>
      <c r="C92" s="320">
        <v>1430</v>
      </c>
      <c r="D92" s="320">
        <v>1046</v>
      </c>
      <c r="E92" s="320">
        <v>1423</v>
      </c>
      <c r="F92" s="320">
        <v>1053</v>
      </c>
      <c r="G92" s="320">
        <v>7</v>
      </c>
      <c r="H92" s="320">
        <v>-7</v>
      </c>
      <c r="I92" s="320">
        <v>14</v>
      </c>
      <c r="J92" s="241"/>
    </row>
    <row r="93" spans="1:10">
      <c r="A93" s="239">
        <v>36</v>
      </c>
      <c r="B93" s="239" t="s">
        <v>206</v>
      </c>
      <c r="C93" s="320">
        <v>734</v>
      </c>
      <c r="D93" s="320">
        <v>665</v>
      </c>
      <c r="E93" s="320">
        <v>727</v>
      </c>
      <c r="F93" s="320">
        <v>658</v>
      </c>
      <c r="G93" s="320">
        <v>7</v>
      </c>
      <c r="H93" s="320">
        <v>7</v>
      </c>
      <c r="I93" s="320">
        <v>0</v>
      </c>
      <c r="J93" s="241"/>
    </row>
    <row r="94" spans="1:10">
      <c r="A94" s="239">
        <v>87</v>
      </c>
      <c r="B94" s="239" t="s">
        <v>244</v>
      </c>
      <c r="C94" s="320">
        <v>697</v>
      </c>
      <c r="D94" s="320">
        <v>676</v>
      </c>
      <c r="E94" s="320">
        <v>690</v>
      </c>
      <c r="F94" s="320">
        <v>668</v>
      </c>
      <c r="G94" s="320">
        <v>7</v>
      </c>
      <c r="H94" s="320">
        <v>8</v>
      </c>
      <c r="I94" s="320">
        <v>-1</v>
      </c>
      <c r="J94" s="241"/>
    </row>
    <row r="95" spans="1:10">
      <c r="A95" s="239">
        <v>17</v>
      </c>
      <c r="B95" s="239" t="s">
        <v>215</v>
      </c>
      <c r="C95" s="320">
        <v>361</v>
      </c>
      <c r="D95" s="320">
        <v>313</v>
      </c>
      <c r="E95" s="320">
        <v>353</v>
      </c>
      <c r="F95" s="320">
        <v>309</v>
      </c>
      <c r="G95" s="320">
        <v>8</v>
      </c>
      <c r="H95" s="320">
        <v>4</v>
      </c>
      <c r="I95" s="320">
        <v>4</v>
      </c>
      <c r="J95" s="241"/>
    </row>
    <row r="96" spans="1:10">
      <c r="A96" s="239">
        <v>6</v>
      </c>
      <c r="B96" s="239" t="s">
        <v>183</v>
      </c>
      <c r="C96" s="320">
        <v>7544</v>
      </c>
      <c r="D96" s="320">
        <v>6094</v>
      </c>
      <c r="E96" s="320">
        <v>7536</v>
      </c>
      <c r="F96" s="320">
        <v>6080</v>
      </c>
      <c r="G96" s="320">
        <v>8</v>
      </c>
      <c r="H96" s="320">
        <v>14</v>
      </c>
      <c r="I96" s="320">
        <v>-6</v>
      </c>
      <c r="J96" s="241"/>
    </row>
    <row r="97" spans="1:10">
      <c r="A97" s="239">
        <v>77</v>
      </c>
      <c r="B97" s="239" t="s">
        <v>191</v>
      </c>
      <c r="C97" s="320">
        <v>1228</v>
      </c>
      <c r="D97" s="320">
        <v>953</v>
      </c>
      <c r="E97" s="320">
        <v>1216</v>
      </c>
      <c r="F97" s="320">
        <v>967</v>
      </c>
      <c r="G97" s="320">
        <v>12</v>
      </c>
      <c r="H97" s="320">
        <v>-14</v>
      </c>
      <c r="I97" s="320">
        <v>26</v>
      </c>
      <c r="J97" s="241"/>
    </row>
    <row r="98" spans="1:10">
      <c r="A98" s="239">
        <v>7</v>
      </c>
      <c r="B98" s="239" t="s">
        <v>252</v>
      </c>
      <c r="C98" s="320">
        <v>235</v>
      </c>
      <c r="D98" s="320">
        <v>157</v>
      </c>
      <c r="E98" s="320">
        <v>222</v>
      </c>
      <c r="F98" s="320">
        <v>155</v>
      </c>
      <c r="G98" s="320">
        <v>13</v>
      </c>
      <c r="H98" s="320">
        <v>2</v>
      </c>
      <c r="I98" s="320">
        <v>11</v>
      </c>
      <c r="J98" s="241"/>
    </row>
    <row r="99" spans="1:10">
      <c r="A99" s="239">
        <v>16</v>
      </c>
      <c r="B99" s="239" t="s">
        <v>272</v>
      </c>
      <c r="C99" s="320">
        <v>3770</v>
      </c>
      <c r="D99" s="320">
        <v>3561</v>
      </c>
      <c r="E99" s="320">
        <v>3755</v>
      </c>
      <c r="F99" s="320">
        <v>3524</v>
      </c>
      <c r="G99" s="320">
        <v>15</v>
      </c>
      <c r="H99" s="320">
        <v>37</v>
      </c>
      <c r="I99" s="320">
        <v>-22</v>
      </c>
      <c r="J99" s="241"/>
    </row>
    <row r="100" spans="1:10">
      <c r="A100" s="239">
        <v>80</v>
      </c>
      <c r="B100" s="239" t="s">
        <v>194</v>
      </c>
      <c r="C100" s="320">
        <v>170</v>
      </c>
      <c r="D100" s="320">
        <v>160</v>
      </c>
      <c r="E100" s="320">
        <v>155</v>
      </c>
      <c r="F100" s="320">
        <v>144</v>
      </c>
      <c r="G100" s="320">
        <v>15</v>
      </c>
      <c r="H100" s="320">
        <v>16</v>
      </c>
      <c r="I100" s="320">
        <v>-1</v>
      </c>
      <c r="J100" s="241"/>
    </row>
    <row r="101" spans="1:10">
      <c r="A101" s="239">
        <v>45</v>
      </c>
      <c r="B101" s="239" t="s">
        <v>211</v>
      </c>
      <c r="C101" s="320">
        <v>595</v>
      </c>
      <c r="D101" s="320">
        <v>564</v>
      </c>
      <c r="E101" s="320">
        <v>578</v>
      </c>
      <c r="F101" s="320">
        <v>563</v>
      </c>
      <c r="G101" s="320">
        <v>17</v>
      </c>
      <c r="H101" s="320">
        <v>1</v>
      </c>
      <c r="I101" s="320">
        <v>16</v>
      </c>
      <c r="J101" s="241"/>
    </row>
    <row r="102" spans="1:10">
      <c r="A102" s="239">
        <v>61</v>
      </c>
      <c r="B102" s="239" t="s">
        <v>227</v>
      </c>
      <c r="C102" s="320">
        <v>206</v>
      </c>
      <c r="D102" s="320">
        <v>202</v>
      </c>
      <c r="E102" s="320">
        <v>189</v>
      </c>
      <c r="F102" s="320">
        <v>185</v>
      </c>
      <c r="G102" s="320">
        <v>17</v>
      </c>
      <c r="H102" s="320">
        <v>17</v>
      </c>
      <c r="I102" s="320">
        <v>0</v>
      </c>
      <c r="J102" s="241"/>
    </row>
    <row r="103" spans="1:10">
      <c r="A103" s="239">
        <v>78</v>
      </c>
      <c r="B103" s="239" t="s">
        <v>192</v>
      </c>
      <c r="C103" s="320">
        <v>3978</v>
      </c>
      <c r="D103" s="320">
        <v>3897</v>
      </c>
      <c r="E103" s="320">
        <v>3959</v>
      </c>
      <c r="F103" s="320">
        <v>3868</v>
      </c>
      <c r="G103" s="320">
        <v>19</v>
      </c>
      <c r="H103" s="320">
        <v>29</v>
      </c>
      <c r="I103" s="320">
        <v>-10</v>
      </c>
      <c r="J103" s="241"/>
    </row>
    <row r="104" spans="1:10">
      <c r="A104" s="239">
        <v>25</v>
      </c>
      <c r="B104" s="239" t="s">
        <v>239</v>
      </c>
      <c r="C104" s="320">
        <v>681</v>
      </c>
      <c r="D104" s="320">
        <v>592</v>
      </c>
      <c r="E104" s="320">
        <v>657</v>
      </c>
      <c r="F104" s="320">
        <v>589</v>
      </c>
      <c r="G104" s="320">
        <v>24</v>
      </c>
      <c r="H104" s="320">
        <v>3</v>
      </c>
      <c r="I104" s="320">
        <v>21</v>
      </c>
      <c r="J104" s="241"/>
    </row>
    <row r="105" spans="1:10">
      <c r="A105" s="239">
        <v>47</v>
      </c>
      <c r="B105" s="239" t="s">
        <v>190</v>
      </c>
      <c r="C105" s="320">
        <v>1410</v>
      </c>
      <c r="D105" s="320">
        <v>1348</v>
      </c>
      <c r="E105" s="320">
        <v>1386</v>
      </c>
      <c r="F105" s="320">
        <v>1334</v>
      </c>
      <c r="G105" s="320">
        <v>24</v>
      </c>
      <c r="H105" s="320">
        <v>14</v>
      </c>
      <c r="I105" s="320">
        <v>10</v>
      </c>
      <c r="J105" s="241"/>
    </row>
    <row r="106" spans="1:10">
      <c r="A106" s="239">
        <v>82</v>
      </c>
      <c r="B106" s="239" t="s">
        <v>175</v>
      </c>
      <c r="C106" s="320">
        <v>5461</v>
      </c>
      <c r="D106" s="320">
        <v>2617</v>
      </c>
      <c r="E106" s="320">
        <v>5436</v>
      </c>
      <c r="F106" s="320">
        <v>2624</v>
      </c>
      <c r="G106" s="320">
        <v>25</v>
      </c>
      <c r="H106" s="320">
        <v>-7</v>
      </c>
      <c r="I106" s="320">
        <v>32</v>
      </c>
      <c r="J106" s="241"/>
    </row>
    <row r="107" spans="1:10">
      <c r="A107" s="239">
        <v>111</v>
      </c>
      <c r="B107" s="239" t="s">
        <v>268</v>
      </c>
      <c r="C107" s="320">
        <v>2199</v>
      </c>
      <c r="D107" s="320">
        <v>2124</v>
      </c>
      <c r="E107" s="320">
        <v>2170</v>
      </c>
      <c r="F107" s="320">
        <v>2108</v>
      </c>
      <c r="G107" s="320">
        <v>29</v>
      </c>
      <c r="H107" s="320">
        <v>16</v>
      </c>
      <c r="I107" s="320">
        <v>13</v>
      </c>
      <c r="J107" s="241"/>
    </row>
    <row r="108" spans="1:10">
      <c r="A108" s="239">
        <v>46</v>
      </c>
      <c r="B108" s="239" t="s">
        <v>178</v>
      </c>
      <c r="C108" s="320">
        <v>2727</v>
      </c>
      <c r="D108" s="320">
        <v>2686</v>
      </c>
      <c r="E108" s="320">
        <v>2693</v>
      </c>
      <c r="F108" s="320">
        <v>2655</v>
      </c>
      <c r="G108" s="320">
        <v>34</v>
      </c>
      <c r="H108" s="320">
        <v>31</v>
      </c>
      <c r="I108" s="320">
        <v>3</v>
      </c>
      <c r="J108" s="241"/>
    </row>
    <row r="109" spans="1:10">
      <c r="A109" s="239">
        <v>114</v>
      </c>
      <c r="B109" s="239" t="s">
        <v>261</v>
      </c>
      <c r="C109" s="320">
        <v>1129</v>
      </c>
      <c r="D109" s="320">
        <v>1014</v>
      </c>
      <c r="E109" s="320">
        <v>1092</v>
      </c>
      <c r="F109" s="320">
        <v>986</v>
      </c>
      <c r="G109" s="320">
        <v>37</v>
      </c>
      <c r="H109" s="320">
        <v>28</v>
      </c>
      <c r="I109" s="320">
        <v>9</v>
      </c>
      <c r="J109" s="241"/>
    </row>
    <row r="110" spans="1:10">
      <c r="A110" s="239">
        <v>118</v>
      </c>
      <c r="B110" s="239" t="s">
        <v>253</v>
      </c>
      <c r="C110" s="320">
        <v>563</v>
      </c>
      <c r="D110" s="320">
        <v>507</v>
      </c>
      <c r="E110" s="320">
        <v>522</v>
      </c>
      <c r="F110" s="320">
        <v>491</v>
      </c>
      <c r="G110" s="320">
        <v>41</v>
      </c>
      <c r="H110" s="320">
        <v>16</v>
      </c>
      <c r="I110" s="320">
        <v>25</v>
      </c>
      <c r="J110" s="241"/>
    </row>
    <row r="111" spans="1:10">
      <c r="A111" s="239">
        <v>96</v>
      </c>
      <c r="B111" s="239" t="s">
        <v>205</v>
      </c>
      <c r="C111" s="320">
        <v>597</v>
      </c>
      <c r="D111" s="320">
        <v>480</v>
      </c>
      <c r="E111" s="320">
        <v>546</v>
      </c>
      <c r="F111" s="320">
        <v>446</v>
      </c>
      <c r="G111" s="320">
        <v>51</v>
      </c>
      <c r="H111" s="320">
        <v>34</v>
      </c>
      <c r="I111" s="320">
        <v>17</v>
      </c>
      <c r="J111" s="241"/>
    </row>
    <row r="112" spans="1:10">
      <c r="A112" s="239">
        <v>100</v>
      </c>
      <c r="B112" s="239" t="s">
        <v>273</v>
      </c>
      <c r="C112" s="320">
        <v>1180</v>
      </c>
      <c r="D112" s="320">
        <v>992</v>
      </c>
      <c r="E112" s="320">
        <v>1121</v>
      </c>
      <c r="F112" s="320">
        <v>973</v>
      </c>
      <c r="G112" s="320">
        <v>59</v>
      </c>
      <c r="H112" s="320">
        <v>19</v>
      </c>
      <c r="I112" s="320">
        <v>40</v>
      </c>
      <c r="J112" s="241"/>
    </row>
    <row r="113" spans="1:10">
      <c r="A113" s="239">
        <v>9</v>
      </c>
      <c r="B113" s="239" t="s">
        <v>269</v>
      </c>
      <c r="C113" s="320">
        <v>3679</v>
      </c>
      <c r="D113" s="320">
        <v>2945</v>
      </c>
      <c r="E113" s="320">
        <v>3619</v>
      </c>
      <c r="F113" s="320">
        <v>2930</v>
      </c>
      <c r="G113" s="320">
        <v>60</v>
      </c>
      <c r="H113" s="320">
        <v>15</v>
      </c>
      <c r="I113" s="320">
        <v>45</v>
      </c>
      <c r="J113" s="241"/>
    </row>
    <row r="114" spans="1:10">
      <c r="A114" s="239">
        <v>55</v>
      </c>
      <c r="B114" s="239" t="s">
        <v>255</v>
      </c>
      <c r="C114" s="320">
        <v>1184</v>
      </c>
      <c r="D114" s="320">
        <v>1132</v>
      </c>
      <c r="E114" s="320">
        <v>1121</v>
      </c>
      <c r="F114" s="320">
        <v>1078</v>
      </c>
      <c r="G114" s="320">
        <v>63</v>
      </c>
      <c r="H114" s="320">
        <v>54</v>
      </c>
      <c r="I114" s="320">
        <v>9</v>
      </c>
      <c r="J114" s="241"/>
    </row>
    <row r="115" spans="1:10">
      <c r="A115" s="239">
        <v>8</v>
      </c>
      <c r="B115" s="239" t="s">
        <v>159</v>
      </c>
      <c r="C115" s="320">
        <v>12826</v>
      </c>
      <c r="D115" s="320">
        <v>12104</v>
      </c>
      <c r="E115" s="320">
        <v>12762</v>
      </c>
      <c r="F115" s="320">
        <v>12066</v>
      </c>
      <c r="G115" s="320">
        <v>64</v>
      </c>
      <c r="H115" s="320">
        <v>38</v>
      </c>
      <c r="I115" s="320">
        <v>26</v>
      </c>
      <c r="J115" s="241"/>
    </row>
    <row r="116" spans="1:10">
      <c r="A116" s="239">
        <v>18</v>
      </c>
      <c r="B116" s="239" t="s">
        <v>276</v>
      </c>
      <c r="C116" s="320">
        <v>4918</v>
      </c>
      <c r="D116" s="320">
        <v>4297</v>
      </c>
      <c r="E116" s="320">
        <v>4853</v>
      </c>
      <c r="F116" s="320">
        <v>4202</v>
      </c>
      <c r="G116" s="320">
        <v>65</v>
      </c>
      <c r="H116" s="320">
        <v>95</v>
      </c>
      <c r="I116" s="320">
        <v>-30</v>
      </c>
      <c r="J116" s="241"/>
    </row>
    <row r="117" spans="1:10">
      <c r="A117" s="239">
        <v>2</v>
      </c>
      <c r="B117" s="239" t="s">
        <v>254</v>
      </c>
      <c r="C117" s="320">
        <v>7996</v>
      </c>
      <c r="D117" s="320">
        <v>6172</v>
      </c>
      <c r="E117" s="320">
        <v>7927</v>
      </c>
      <c r="F117" s="320">
        <v>6087</v>
      </c>
      <c r="G117" s="320">
        <v>69</v>
      </c>
      <c r="H117" s="320">
        <v>85</v>
      </c>
      <c r="I117" s="320">
        <v>-16</v>
      </c>
      <c r="J117" s="241"/>
    </row>
    <row r="118" spans="1:10">
      <c r="A118" s="239">
        <v>123</v>
      </c>
      <c r="B118" s="239" t="s">
        <v>161</v>
      </c>
      <c r="C118" s="320">
        <v>2522</v>
      </c>
      <c r="D118" s="320">
        <v>2507</v>
      </c>
      <c r="E118" s="320">
        <v>2451</v>
      </c>
      <c r="F118" s="320">
        <v>2444</v>
      </c>
      <c r="G118" s="320">
        <v>71</v>
      </c>
      <c r="H118" s="320">
        <v>63</v>
      </c>
      <c r="I118" s="320">
        <v>8</v>
      </c>
      <c r="J118" s="241"/>
    </row>
    <row r="119" spans="1:10">
      <c r="A119" s="239">
        <v>30</v>
      </c>
      <c r="B119" s="239" t="s">
        <v>179</v>
      </c>
      <c r="C119" s="320">
        <v>5978</v>
      </c>
      <c r="D119" s="320">
        <v>5104</v>
      </c>
      <c r="E119" s="320">
        <v>5902</v>
      </c>
      <c r="F119" s="320">
        <v>5045</v>
      </c>
      <c r="G119" s="320">
        <v>76</v>
      </c>
      <c r="H119" s="320">
        <v>59</v>
      </c>
      <c r="I119" s="320">
        <v>17</v>
      </c>
      <c r="J119" s="241"/>
    </row>
    <row r="120" spans="1:10">
      <c r="A120" s="239">
        <v>108</v>
      </c>
      <c r="B120" s="239" t="s">
        <v>169</v>
      </c>
      <c r="C120" s="320">
        <v>3129</v>
      </c>
      <c r="D120" s="320">
        <v>2273</v>
      </c>
      <c r="E120" s="320">
        <v>3051</v>
      </c>
      <c r="F120" s="320">
        <v>2305</v>
      </c>
      <c r="G120" s="320">
        <v>78</v>
      </c>
      <c r="H120" s="320">
        <v>-32</v>
      </c>
      <c r="I120" s="320">
        <v>110</v>
      </c>
      <c r="J120" s="241"/>
    </row>
    <row r="121" spans="1:10">
      <c r="A121" s="239">
        <v>120</v>
      </c>
      <c r="B121" s="239" t="s">
        <v>153</v>
      </c>
      <c r="C121" s="320">
        <v>434818</v>
      </c>
      <c r="D121" s="320">
        <v>381779</v>
      </c>
      <c r="E121" s="320">
        <v>434729</v>
      </c>
      <c r="F121" s="320">
        <v>380568</v>
      </c>
      <c r="G121" s="320">
        <v>89</v>
      </c>
      <c r="H121" s="320">
        <v>1211</v>
      </c>
      <c r="I121" s="320">
        <v>-1122</v>
      </c>
      <c r="J121" s="241"/>
    </row>
    <row r="122" spans="1:10">
      <c r="A122" s="239">
        <v>67</v>
      </c>
      <c r="B122" s="239" t="s">
        <v>155</v>
      </c>
      <c r="C122" s="320">
        <v>73222</v>
      </c>
      <c r="D122" s="320">
        <v>53618</v>
      </c>
      <c r="E122" s="320">
        <v>73125</v>
      </c>
      <c r="F122" s="320">
        <v>53731</v>
      </c>
      <c r="G122" s="320">
        <v>97</v>
      </c>
      <c r="H122" s="320">
        <v>-113</v>
      </c>
      <c r="I122" s="320">
        <v>210</v>
      </c>
      <c r="J122" s="241"/>
    </row>
    <row r="123" spans="1:10">
      <c r="A123" s="239">
        <v>125</v>
      </c>
      <c r="B123" s="239" t="s">
        <v>204</v>
      </c>
      <c r="C123" s="320">
        <v>985</v>
      </c>
      <c r="D123" s="320">
        <v>901</v>
      </c>
      <c r="E123" s="320">
        <v>887</v>
      </c>
      <c r="F123" s="320">
        <v>808</v>
      </c>
      <c r="G123" s="320">
        <v>98</v>
      </c>
      <c r="H123" s="320">
        <v>93</v>
      </c>
      <c r="I123" s="320">
        <v>5</v>
      </c>
      <c r="J123" s="241"/>
    </row>
    <row r="124" spans="1:10">
      <c r="A124" s="239">
        <v>73</v>
      </c>
      <c r="B124" s="239" t="s">
        <v>193</v>
      </c>
      <c r="C124" s="320">
        <v>15950</v>
      </c>
      <c r="D124" s="320">
        <v>15597</v>
      </c>
      <c r="E124" s="320">
        <v>15840</v>
      </c>
      <c r="F124" s="320">
        <v>15481</v>
      </c>
      <c r="G124" s="320">
        <v>110</v>
      </c>
      <c r="H124" s="320">
        <v>116</v>
      </c>
      <c r="I124" s="320">
        <v>-6</v>
      </c>
      <c r="J124" s="241"/>
    </row>
    <row r="125" spans="1:10">
      <c r="A125" s="239">
        <v>70</v>
      </c>
      <c r="B125" s="239" t="s">
        <v>167</v>
      </c>
      <c r="C125" s="320">
        <v>63578</v>
      </c>
      <c r="D125" s="320">
        <v>52844</v>
      </c>
      <c r="E125" s="320">
        <v>63458</v>
      </c>
      <c r="F125" s="320">
        <v>52963</v>
      </c>
      <c r="G125" s="320">
        <v>120</v>
      </c>
      <c r="H125" s="320">
        <v>-119</v>
      </c>
      <c r="I125" s="320">
        <v>239</v>
      </c>
      <c r="J125" s="241"/>
    </row>
    <row r="126" spans="1:10">
      <c r="A126" s="239">
        <v>13</v>
      </c>
      <c r="B126" s="239" t="s">
        <v>197</v>
      </c>
      <c r="C126" s="320">
        <v>11809</v>
      </c>
      <c r="D126" s="320">
        <v>10077</v>
      </c>
      <c r="E126" s="320">
        <v>11652</v>
      </c>
      <c r="F126" s="320">
        <v>9912</v>
      </c>
      <c r="G126" s="320">
        <v>157</v>
      </c>
      <c r="H126" s="320">
        <v>165</v>
      </c>
      <c r="I126" s="320">
        <v>-8</v>
      </c>
      <c r="J126" s="241"/>
    </row>
    <row r="127" spans="1:10">
      <c r="A127" s="239">
        <v>42</v>
      </c>
      <c r="B127" s="239" t="s">
        <v>186</v>
      </c>
      <c r="C127" s="320">
        <v>1257</v>
      </c>
      <c r="D127" s="320">
        <v>1182</v>
      </c>
      <c r="E127" s="320">
        <v>1045</v>
      </c>
      <c r="F127" s="320">
        <v>1001</v>
      </c>
      <c r="G127" s="320">
        <v>212</v>
      </c>
      <c r="H127" s="320">
        <v>181</v>
      </c>
      <c r="I127" s="320">
        <v>31</v>
      </c>
      <c r="J127" s="241"/>
    </row>
    <row r="128" spans="1:10">
      <c r="A128" s="239">
        <v>113</v>
      </c>
      <c r="B128" s="239" t="s">
        <v>274</v>
      </c>
      <c r="C128" s="320">
        <v>3564</v>
      </c>
      <c r="D128" s="320">
        <v>1632</v>
      </c>
      <c r="E128" s="320">
        <v>3346</v>
      </c>
      <c r="F128" s="320">
        <v>1624</v>
      </c>
      <c r="G128" s="320">
        <v>218</v>
      </c>
      <c r="H128" s="320">
        <v>8</v>
      </c>
      <c r="I128" s="320">
        <v>210</v>
      </c>
      <c r="J128" s="241"/>
    </row>
    <row r="129" spans="1:10">
      <c r="A129" s="239">
        <v>39</v>
      </c>
      <c r="B129" s="239" t="s">
        <v>57</v>
      </c>
      <c r="C129" s="320">
        <v>667130</v>
      </c>
      <c r="D129" s="320">
        <v>611512</v>
      </c>
      <c r="E129" s="320">
        <v>666729</v>
      </c>
      <c r="F129" s="320">
        <v>612288</v>
      </c>
      <c r="G129" s="320">
        <v>401</v>
      </c>
      <c r="H129" s="320">
        <v>-776</v>
      </c>
      <c r="I129" s="320">
        <v>1177</v>
      </c>
      <c r="J129" s="241"/>
    </row>
    <row r="130" spans="1:10">
      <c r="A130" s="239">
        <v>101</v>
      </c>
      <c r="B130" s="239" t="s">
        <v>165</v>
      </c>
      <c r="C130" s="320">
        <v>31504</v>
      </c>
      <c r="D130" s="320">
        <v>29900</v>
      </c>
      <c r="E130" s="320">
        <v>31050</v>
      </c>
      <c r="F130" s="320">
        <v>29438</v>
      </c>
      <c r="G130" s="320">
        <v>454</v>
      </c>
      <c r="H130" s="320">
        <v>462</v>
      </c>
      <c r="I130" s="320">
        <v>-8</v>
      </c>
      <c r="J130" s="241"/>
    </row>
    <row r="131" spans="1:10">
      <c r="A131" s="239">
        <v>15</v>
      </c>
      <c r="B131" s="239" t="s">
        <v>266</v>
      </c>
      <c r="C131" s="320">
        <v>11805</v>
      </c>
      <c r="D131" s="320">
        <v>9309</v>
      </c>
      <c r="E131" s="320">
        <v>11291</v>
      </c>
      <c r="F131" s="320">
        <v>8762</v>
      </c>
      <c r="G131" s="320">
        <v>514</v>
      </c>
      <c r="H131" s="320">
        <v>547</v>
      </c>
      <c r="I131" s="320">
        <v>-33</v>
      </c>
      <c r="J131" s="241"/>
    </row>
    <row r="133" spans="1:10">
      <c r="G133" s="321">
        <f>57/125</f>
        <v>0.45600000000000002</v>
      </c>
    </row>
    <row r="134" spans="1:10">
      <c r="G134" s="321">
        <f>59/125</f>
        <v>0.47199999999999998</v>
      </c>
    </row>
    <row r="135" spans="1:10">
      <c r="G135" s="321">
        <f>9/125</f>
        <v>7.1999999999999995E-2</v>
      </c>
    </row>
  </sheetData>
  <mergeCells count="1">
    <mergeCell ref="H1:I1"/>
  </mergeCells>
  <hyperlinks>
    <hyperlink ref="H1:I1" location="Index!A1" display="Regresar al Índice" xr:uid="{7F476D43-CE63-4A00-A244-CD5C5EBC3092}"/>
  </hyperlinks>
  <pageMargins left="0.7" right="0.7" top="0.75" bottom="0.75" header="0.3" footer="0.3"/>
  <pageSetup paperSize="9" orientation="portrait" horizontalDpi="300" verticalDpi="30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33"/>
  <dimension ref="A1:I93"/>
  <sheetViews>
    <sheetView zoomScaleNormal="100" workbookViewId="0"/>
  </sheetViews>
  <sheetFormatPr baseColWidth="10" defaultColWidth="11.42578125" defaultRowHeight="15"/>
  <cols>
    <col min="1" max="16384" width="11.42578125" style="312"/>
  </cols>
  <sheetData>
    <row r="1" spans="1:9">
      <c r="A1" s="43" t="s">
        <v>2161</v>
      </c>
      <c r="H1" s="90" t="s">
        <v>38</v>
      </c>
      <c r="I1" s="90"/>
    </row>
    <row r="2" spans="1:9">
      <c r="A2" s="312" t="s">
        <v>152</v>
      </c>
    </row>
    <row r="5" spans="1:9">
      <c r="A5" s="315" t="s">
        <v>481</v>
      </c>
      <c r="B5" s="315" t="s">
        <v>621</v>
      </c>
      <c r="C5" s="312" t="s">
        <v>1362</v>
      </c>
    </row>
    <row r="6" spans="1:9">
      <c r="A6" s="316">
        <v>42005</v>
      </c>
      <c r="B6" s="317">
        <v>42005</v>
      </c>
      <c r="C6" s="313">
        <v>105324</v>
      </c>
    </row>
    <row r="7" spans="1:9">
      <c r="A7" s="316"/>
      <c r="B7" s="317">
        <v>42036</v>
      </c>
      <c r="C7" s="313">
        <v>106367</v>
      </c>
    </row>
    <row r="8" spans="1:9">
      <c r="A8" s="316"/>
      <c r="B8" s="317">
        <v>42064</v>
      </c>
      <c r="C8" s="313">
        <v>106891</v>
      </c>
    </row>
    <row r="9" spans="1:9">
      <c r="A9" s="316"/>
      <c r="B9" s="317">
        <v>42095</v>
      </c>
      <c r="C9" s="313">
        <v>107285</v>
      </c>
    </row>
    <row r="10" spans="1:9">
      <c r="A10" s="316"/>
      <c r="B10" s="317">
        <v>42125</v>
      </c>
      <c r="C10" s="313">
        <v>106928</v>
      </c>
    </row>
    <row r="11" spans="1:9">
      <c r="A11" s="316"/>
      <c r="B11" s="317">
        <v>42156</v>
      </c>
      <c r="C11" s="313">
        <v>106609</v>
      </c>
    </row>
    <row r="12" spans="1:9">
      <c r="A12" s="316"/>
      <c r="B12" s="317">
        <v>42186</v>
      </c>
      <c r="C12" s="313">
        <v>108348</v>
      </c>
    </row>
    <row r="13" spans="1:9">
      <c r="A13" s="316"/>
      <c r="B13" s="317">
        <v>42217</v>
      </c>
      <c r="C13" s="313">
        <v>108082</v>
      </c>
    </row>
    <row r="14" spans="1:9">
      <c r="A14" s="316"/>
      <c r="B14" s="317">
        <v>42248</v>
      </c>
      <c r="C14" s="313">
        <v>108492</v>
      </c>
    </row>
    <row r="15" spans="1:9">
      <c r="A15" s="316"/>
      <c r="B15" s="317">
        <v>42278</v>
      </c>
      <c r="C15" s="313">
        <v>110258</v>
      </c>
    </row>
    <row r="16" spans="1:9">
      <c r="A16" s="316"/>
      <c r="B16" s="317">
        <v>42309</v>
      </c>
      <c r="C16" s="313">
        <v>112567</v>
      </c>
    </row>
    <row r="17" spans="1:3">
      <c r="A17" s="316"/>
      <c r="B17" s="317">
        <v>42339</v>
      </c>
      <c r="C17" s="313">
        <v>112703</v>
      </c>
    </row>
    <row r="18" spans="1:3">
      <c r="A18" s="316">
        <v>42370</v>
      </c>
      <c r="B18" s="317">
        <v>42370</v>
      </c>
      <c r="C18" s="313">
        <v>112089</v>
      </c>
    </row>
    <row r="19" spans="1:3">
      <c r="A19" s="316"/>
      <c r="B19" s="317">
        <v>42401</v>
      </c>
      <c r="C19" s="313">
        <v>113118</v>
      </c>
    </row>
    <row r="20" spans="1:3">
      <c r="A20" s="316"/>
      <c r="B20" s="317">
        <v>42430</v>
      </c>
      <c r="C20" s="313">
        <v>113279</v>
      </c>
    </row>
    <row r="21" spans="1:3">
      <c r="A21" s="316"/>
      <c r="B21" s="317">
        <v>42461</v>
      </c>
      <c r="C21" s="313">
        <v>112873</v>
      </c>
    </row>
    <row r="22" spans="1:3">
      <c r="A22" s="316"/>
      <c r="B22" s="317">
        <v>42491</v>
      </c>
      <c r="C22" s="313">
        <v>112578</v>
      </c>
    </row>
    <row r="23" spans="1:3">
      <c r="A23" s="316"/>
      <c r="B23" s="317">
        <v>42522</v>
      </c>
      <c r="C23" s="313">
        <v>113340</v>
      </c>
    </row>
    <row r="24" spans="1:3">
      <c r="A24" s="316"/>
      <c r="B24" s="317">
        <v>42552</v>
      </c>
      <c r="C24" s="313">
        <v>114966</v>
      </c>
    </row>
    <row r="25" spans="1:3">
      <c r="A25" s="316"/>
      <c r="B25" s="317">
        <v>42583</v>
      </c>
      <c r="C25" s="313">
        <v>113363</v>
      </c>
    </row>
    <row r="26" spans="1:3">
      <c r="A26" s="316"/>
      <c r="B26" s="317">
        <v>42614</v>
      </c>
      <c r="C26" s="313">
        <v>113523</v>
      </c>
    </row>
    <row r="27" spans="1:3">
      <c r="A27" s="316"/>
      <c r="B27" s="317">
        <v>42644</v>
      </c>
      <c r="C27" s="313">
        <v>114143</v>
      </c>
    </row>
    <row r="28" spans="1:3">
      <c r="A28" s="316"/>
      <c r="B28" s="317">
        <v>42675</v>
      </c>
      <c r="C28" s="313">
        <v>115374</v>
      </c>
    </row>
    <row r="29" spans="1:3">
      <c r="A29" s="316"/>
      <c r="B29" s="317">
        <v>42705</v>
      </c>
      <c r="C29" s="313">
        <v>115738</v>
      </c>
    </row>
    <row r="30" spans="1:3">
      <c r="A30" s="316">
        <v>42736</v>
      </c>
      <c r="B30" s="317">
        <v>42736</v>
      </c>
      <c r="C30" s="313">
        <v>116118</v>
      </c>
    </row>
    <row r="31" spans="1:3">
      <c r="A31" s="316"/>
      <c r="B31" s="317">
        <v>42767</v>
      </c>
      <c r="C31" s="313">
        <v>117662</v>
      </c>
    </row>
    <row r="32" spans="1:3">
      <c r="A32" s="316"/>
      <c r="B32" s="317">
        <v>42795</v>
      </c>
      <c r="C32" s="313">
        <v>118916</v>
      </c>
    </row>
    <row r="33" spans="1:3">
      <c r="A33" s="316"/>
      <c r="B33" s="317">
        <v>42826</v>
      </c>
      <c r="C33" s="313">
        <v>118516</v>
      </c>
    </row>
    <row r="34" spans="1:3">
      <c r="A34" s="316"/>
      <c r="B34" s="317">
        <v>42856</v>
      </c>
      <c r="C34" s="313">
        <v>117677</v>
      </c>
    </row>
    <row r="35" spans="1:3">
      <c r="A35" s="316"/>
      <c r="B35" s="317">
        <v>42887</v>
      </c>
      <c r="C35" s="313">
        <v>118993</v>
      </c>
    </row>
    <row r="36" spans="1:3">
      <c r="A36" s="316"/>
      <c r="B36" s="317">
        <v>42917</v>
      </c>
      <c r="C36" s="313">
        <v>121169</v>
      </c>
    </row>
    <row r="37" spans="1:3">
      <c r="A37" s="316"/>
      <c r="B37" s="317">
        <v>42948</v>
      </c>
      <c r="C37" s="313">
        <v>121224</v>
      </c>
    </row>
    <row r="38" spans="1:3">
      <c r="A38" s="316"/>
      <c r="B38" s="317">
        <v>42979</v>
      </c>
      <c r="C38" s="313">
        <v>121311</v>
      </c>
    </row>
    <row r="39" spans="1:3">
      <c r="A39" s="316"/>
      <c r="B39" s="317">
        <v>43009</v>
      </c>
      <c r="C39" s="313">
        <v>121963</v>
      </c>
    </row>
    <row r="40" spans="1:3">
      <c r="A40" s="316"/>
      <c r="B40" s="317">
        <v>43040</v>
      </c>
      <c r="C40" s="313">
        <v>123560</v>
      </c>
    </row>
    <row r="41" spans="1:3">
      <c r="A41" s="316"/>
      <c r="B41" s="317">
        <v>43070</v>
      </c>
      <c r="C41" s="313">
        <v>122756</v>
      </c>
    </row>
    <row r="42" spans="1:3">
      <c r="A42" s="316">
        <v>43101</v>
      </c>
      <c r="B42" s="317">
        <v>43101</v>
      </c>
      <c r="C42" s="313">
        <v>122331</v>
      </c>
    </row>
    <row r="43" spans="1:3">
      <c r="A43" s="316"/>
      <c r="B43" s="317">
        <v>43132</v>
      </c>
      <c r="C43" s="313">
        <v>122603</v>
      </c>
    </row>
    <row r="44" spans="1:3">
      <c r="A44" s="316"/>
      <c r="B44" s="317">
        <v>43160</v>
      </c>
      <c r="C44" s="313">
        <v>122822</v>
      </c>
    </row>
    <row r="45" spans="1:3">
      <c r="A45" s="316"/>
      <c r="B45" s="317">
        <v>43191</v>
      </c>
      <c r="C45" s="313">
        <v>122918</v>
      </c>
    </row>
    <row r="46" spans="1:3">
      <c r="A46" s="316"/>
      <c r="B46" s="317">
        <v>43221</v>
      </c>
      <c r="C46" s="313">
        <v>122079</v>
      </c>
    </row>
    <row r="47" spans="1:3">
      <c r="A47" s="316"/>
      <c r="B47" s="317">
        <v>43252</v>
      </c>
      <c r="C47" s="313">
        <v>122022</v>
      </c>
    </row>
    <row r="48" spans="1:3">
      <c r="A48" s="316"/>
      <c r="B48" s="317">
        <v>43282</v>
      </c>
      <c r="C48" s="313">
        <v>122975</v>
      </c>
    </row>
    <row r="49" spans="1:3">
      <c r="A49" s="316"/>
      <c r="B49" s="317">
        <v>43313</v>
      </c>
      <c r="C49" s="313">
        <v>122836</v>
      </c>
    </row>
    <row r="50" spans="1:3">
      <c r="A50" s="316"/>
      <c r="B50" s="317">
        <v>43344</v>
      </c>
      <c r="C50" s="313">
        <v>123233</v>
      </c>
    </row>
    <row r="51" spans="1:3">
      <c r="A51" s="316"/>
      <c r="B51" s="317">
        <v>43374</v>
      </c>
      <c r="C51" s="313">
        <v>124543</v>
      </c>
    </row>
    <row r="52" spans="1:3">
      <c r="A52" s="316"/>
      <c r="B52" s="317">
        <v>43405</v>
      </c>
      <c r="C52" s="313">
        <v>125780</v>
      </c>
    </row>
    <row r="53" spans="1:3">
      <c r="A53" s="316"/>
      <c r="B53" s="317">
        <v>43435</v>
      </c>
      <c r="C53" s="313">
        <v>125509</v>
      </c>
    </row>
    <row r="54" spans="1:3">
      <c r="A54" s="316">
        <v>43466</v>
      </c>
      <c r="B54" s="317">
        <v>43466</v>
      </c>
      <c r="C54" s="313">
        <v>125514</v>
      </c>
    </row>
    <row r="55" spans="1:3">
      <c r="A55" s="316"/>
      <c r="B55" s="317">
        <v>43497</v>
      </c>
      <c r="C55" s="313">
        <v>126770</v>
      </c>
    </row>
    <row r="56" spans="1:3">
      <c r="A56" s="316"/>
      <c r="B56" s="317">
        <v>43525</v>
      </c>
      <c r="C56" s="313">
        <v>127506</v>
      </c>
    </row>
    <row r="57" spans="1:3">
      <c r="A57" s="316"/>
      <c r="B57" s="317">
        <v>43556</v>
      </c>
      <c r="C57" s="313">
        <v>128837</v>
      </c>
    </row>
    <row r="58" spans="1:3">
      <c r="A58" s="316"/>
      <c r="B58" s="317">
        <v>43586</v>
      </c>
      <c r="C58" s="313">
        <v>128606</v>
      </c>
    </row>
    <row r="59" spans="1:3">
      <c r="A59" s="316"/>
      <c r="B59" s="317">
        <v>43617</v>
      </c>
      <c r="C59" s="313">
        <v>129478</v>
      </c>
    </row>
    <row r="60" spans="1:3">
      <c r="A60" s="316"/>
      <c r="B60" s="317">
        <v>43647</v>
      </c>
      <c r="C60" s="313">
        <v>130724</v>
      </c>
    </row>
    <row r="61" spans="1:3">
      <c r="A61" s="316"/>
      <c r="B61" s="317">
        <v>43678</v>
      </c>
      <c r="C61" s="313">
        <v>129151</v>
      </c>
    </row>
    <row r="62" spans="1:3">
      <c r="A62" s="316"/>
      <c r="B62" s="317">
        <v>43709</v>
      </c>
      <c r="C62" s="313">
        <v>129378</v>
      </c>
    </row>
    <row r="63" spans="1:3">
      <c r="A63" s="316"/>
      <c r="B63" s="317">
        <v>43739</v>
      </c>
      <c r="C63" s="313">
        <v>130695</v>
      </c>
    </row>
    <row r="64" spans="1:3">
      <c r="A64" s="316"/>
      <c r="B64" s="317">
        <v>43770</v>
      </c>
      <c r="C64" s="313">
        <v>131903</v>
      </c>
    </row>
    <row r="65" spans="1:3">
      <c r="A65" s="316"/>
      <c r="B65" s="317">
        <v>43800</v>
      </c>
      <c r="C65" s="313">
        <v>130985</v>
      </c>
    </row>
    <row r="66" spans="1:3">
      <c r="A66" s="316">
        <v>43831</v>
      </c>
      <c r="B66" s="317">
        <v>43831</v>
      </c>
      <c r="C66" s="313">
        <v>130255</v>
      </c>
    </row>
    <row r="67" spans="1:3">
      <c r="A67" s="316"/>
      <c r="B67" s="317">
        <v>43862</v>
      </c>
      <c r="C67" s="313">
        <v>131946</v>
      </c>
    </row>
    <row r="68" spans="1:3">
      <c r="A68" s="316"/>
      <c r="B68" s="317">
        <v>43891</v>
      </c>
      <c r="C68" s="313">
        <v>127827</v>
      </c>
    </row>
    <row r="69" spans="1:3">
      <c r="A69" s="316"/>
      <c r="B69" s="317">
        <v>43922</v>
      </c>
      <c r="C69" s="313">
        <v>117956</v>
      </c>
    </row>
    <row r="70" spans="1:3">
      <c r="A70" s="316"/>
      <c r="B70" s="317">
        <v>43952</v>
      </c>
      <c r="C70" s="313">
        <v>113515</v>
      </c>
    </row>
    <row r="71" spans="1:3">
      <c r="A71" s="316"/>
      <c r="B71" s="317">
        <v>43983</v>
      </c>
      <c r="C71" s="313">
        <v>110253</v>
      </c>
    </row>
    <row r="72" spans="1:3">
      <c r="A72" s="316"/>
      <c r="B72" s="317">
        <v>44013</v>
      </c>
      <c r="C72" s="313">
        <v>110007</v>
      </c>
    </row>
    <row r="73" spans="1:3">
      <c r="A73" s="316"/>
      <c r="B73" s="317">
        <v>44044</v>
      </c>
      <c r="C73" s="313">
        <v>109718</v>
      </c>
    </row>
    <row r="74" spans="1:3">
      <c r="A74" s="316"/>
      <c r="B74" s="317">
        <v>44075</v>
      </c>
      <c r="C74" s="313">
        <v>109645</v>
      </c>
    </row>
    <row r="75" spans="1:3">
      <c r="A75" s="316"/>
      <c r="B75" s="317">
        <v>44105</v>
      </c>
      <c r="C75" s="313">
        <v>111091</v>
      </c>
    </row>
    <row r="76" spans="1:3">
      <c r="A76" s="316"/>
      <c r="B76" s="317">
        <v>44136</v>
      </c>
      <c r="C76" s="313">
        <v>112630</v>
      </c>
    </row>
    <row r="77" spans="1:3">
      <c r="A77" s="316"/>
      <c r="B77" s="317">
        <v>44166</v>
      </c>
      <c r="C77" s="313">
        <v>112226</v>
      </c>
    </row>
    <row r="78" spans="1:3">
      <c r="A78" s="316">
        <v>44197</v>
      </c>
      <c r="B78" s="317">
        <v>44197</v>
      </c>
      <c r="C78" s="313">
        <v>110277</v>
      </c>
    </row>
    <row r="79" spans="1:3">
      <c r="A79" s="316"/>
      <c r="B79" s="317">
        <v>44228</v>
      </c>
      <c r="C79" s="313">
        <v>109926</v>
      </c>
    </row>
    <row r="80" spans="1:3">
      <c r="A80" s="316"/>
      <c r="B80" s="317">
        <v>44256</v>
      </c>
      <c r="C80" s="313">
        <v>110564</v>
      </c>
    </row>
    <row r="81" spans="1:4">
      <c r="A81" s="316"/>
      <c r="B81" s="317">
        <v>44287</v>
      </c>
      <c r="C81" s="313">
        <v>111454</v>
      </c>
    </row>
    <row r="82" spans="1:4">
      <c r="A82" s="316"/>
      <c r="B82" s="317">
        <v>44317</v>
      </c>
      <c r="C82" s="313">
        <v>112774</v>
      </c>
    </row>
    <row r="83" spans="1:4">
      <c r="A83" s="316"/>
      <c r="B83" s="317">
        <v>44348</v>
      </c>
      <c r="C83" s="313">
        <v>117956</v>
      </c>
    </row>
    <row r="84" spans="1:4">
      <c r="A84" s="316"/>
      <c r="B84" s="317">
        <v>44378</v>
      </c>
      <c r="C84" s="313">
        <v>123830</v>
      </c>
    </row>
    <row r="85" spans="1:4">
      <c r="A85" s="316"/>
      <c r="B85" s="317">
        <v>44409</v>
      </c>
      <c r="C85" s="313">
        <v>122663</v>
      </c>
    </row>
    <row r="86" spans="1:4">
      <c r="A86" s="316"/>
      <c r="B86" s="317">
        <v>44440</v>
      </c>
      <c r="C86" s="313">
        <v>121731</v>
      </c>
    </row>
    <row r="87" spans="1:4">
      <c r="A87" s="316"/>
      <c r="B87" s="317">
        <v>44470</v>
      </c>
      <c r="C87" s="313">
        <v>123708</v>
      </c>
    </row>
    <row r="88" spans="1:4">
      <c r="A88" s="316"/>
      <c r="B88" s="317">
        <v>44501</v>
      </c>
      <c r="C88" s="313">
        <v>126082</v>
      </c>
    </row>
    <row r="89" spans="1:4">
      <c r="A89" s="316"/>
      <c r="B89" s="317">
        <v>44531</v>
      </c>
      <c r="C89" s="313">
        <v>126998</v>
      </c>
    </row>
    <row r="90" spans="1:4">
      <c r="A90" s="316">
        <v>44562</v>
      </c>
      <c r="B90" s="317">
        <v>44562</v>
      </c>
      <c r="C90" s="313">
        <v>127062</v>
      </c>
    </row>
    <row r="91" spans="1:4">
      <c r="A91" s="316"/>
      <c r="B91" s="317">
        <v>44593</v>
      </c>
      <c r="C91" s="313">
        <v>128939</v>
      </c>
    </row>
    <row r="92" spans="1:4">
      <c r="A92" s="316"/>
      <c r="B92" s="317">
        <v>44621</v>
      </c>
      <c r="C92" s="313">
        <v>129615</v>
      </c>
    </row>
    <row r="93" spans="1:4">
      <c r="B93" s="317">
        <v>44287</v>
      </c>
      <c r="C93" s="313">
        <v>130420</v>
      </c>
      <c r="D93" s="318">
        <f>C93-C92</f>
        <v>805</v>
      </c>
    </row>
  </sheetData>
  <autoFilter ref="A5:C92" xr:uid="{00000000-0009-0000-0000-000076000000}"/>
  <mergeCells count="1">
    <mergeCell ref="H1:I1"/>
  </mergeCells>
  <hyperlinks>
    <hyperlink ref="H1:I1" location="Index!A1" display="Regresar al Índice" xr:uid="{7D6F258F-6AB6-4BCD-9E8D-E603400A417D}"/>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34"/>
  <dimension ref="A1:I13"/>
  <sheetViews>
    <sheetView zoomScaleNormal="100" workbookViewId="0"/>
  </sheetViews>
  <sheetFormatPr baseColWidth="10" defaultColWidth="11.42578125" defaultRowHeight="15"/>
  <cols>
    <col min="1" max="2" width="11.42578125" style="312"/>
    <col min="3" max="3" width="12.140625" style="312" bestFit="1" customWidth="1"/>
    <col min="4" max="16384" width="11.42578125" style="312"/>
  </cols>
  <sheetData>
    <row r="1" spans="1:9">
      <c r="A1" s="43" t="s">
        <v>2162</v>
      </c>
      <c r="H1" s="90" t="s">
        <v>38</v>
      </c>
      <c r="I1" s="90"/>
    </row>
    <row r="2" spans="1:9">
      <c r="A2" s="312" t="s">
        <v>152</v>
      </c>
    </row>
    <row r="5" spans="1:9">
      <c r="A5" s="315"/>
      <c r="B5" s="315"/>
      <c r="C5" s="312" t="s">
        <v>1362</v>
      </c>
    </row>
    <row r="6" spans="1:9">
      <c r="B6" s="319">
        <v>2015</v>
      </c>
      <c r="C6" s="313">
        <v>107285</v>
      </c>
    </row>
    <row r="7" spans="1:9">
      <c r="B7" s="319">
        <v>2016</v>
      </c>
      <c r="C7" s="313">
        <v>112873</v>
      </c>
    </row>
    <row r="8" spans="1:9">
      <c r="B8" s="319">
        <v>2017</v>
      </c>
      <c r="C8" s="313">
        <v>118516</v>
      </c>
    </row>
    <row r="9" spans="1:9">
      <c r="B9" s="319">
        <v>2018</v>
      </c>
      <c r="C9" s="313">
        <v>122918</v>
      </c>
    </row>
    <row r="10" spans="1:9">
      <c r="B10" s="319">
        <v>2019</v>
      </c>
      <c r="C10" s="313">
        <v>128837</v>
      </c>
    </row>
    <row r="11" spans="1:9">
      <c r="B11" s="319">
        <v>2020</v>
      </c>
      <c r="C11" s="313">
        <v>117956</v>
      </c>
    </row>
    <row r="12" spans="1:9">
      <c r="B12" s="319">
        <v>2021</v>
      </c>
      <c r="C12" s="313">
        <v>111454</v>
      </c>
    </row>
    <row r="13" spans="1:9">
      <c r="B13" s="319">
        <v>2022</v>
      </c>
      <c r="C13" s="313">
        <v>130420</v>
      </c>
    </row>
  </sheetData>
  <mergeCells count="1">
    <mergeCell ref="H1:I1"/>
  </mergeCells>
  <hyperlinks>
    <hyperlink ref="H1:I1" location="Index!A1" display="Regresar al Índice" xr:uid="{755376AA-3CCD-45AB-9179-BB904820CD13}"/>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35"/>
  <dimension ref="A1:I93"/>
  <sheetViews>
    <sheetView zoomScaleNormal="100" workbookViewId="0"/>
  </sheetViews>
  <sheetFormatPr baseColWidth="10" defaultColWidth="11.42578125" defaultRowHeight="15"/>
  <cols>
    <col min="1" max="1" width="5.85546875" style="312" bestFit="1" customWidth="1"/>
    <col min="2" max="2" width="5.140625" style="312" bestFit="1" customWidth="1"/>
    <col min="3" max="3" width="13.5703125" style="313" bestFit="1" customWidth="1"/>
    <col min="4" max="4" width="22.85546875" style="312" bestFit="1" customWidth="1"/>
    <col min="5" max="5" width="24.85546875" style="314" bestFit="1" customWidth="1"/>
    <col min="6" max="6" width="25.5703125" style="312" bestFit="1" customWidth="1"/>
    <col min="7" max="7" width="27.7109375" style="314" bestFit="1" customWidth="1"/>
    <col min="8" max="16384" width="11.42578125" style="312"/>
  </cols>
  <sheetData>
    <row r="1" spans="1:9">
      <c r="A1" s="43" t="s">
        <v>2247</v>
      </c>
      <c r="H1" s="90" t="s">
        <v>38</v>
      </c>
      <c r="I1" s="90"/>
    </row>
    <row r="2" spans="1:9">
      <c r="A2" s="312" t="s">
        <v>152</v>
      </c>
    </row>
    <row r="4" spans="1:9">
      <c r="D4" s="312" t="s">
        <v>758</v>
      </c>
      <c r="E4" s="314" t="s">
        <v>297</v>
      </c>
      <c r="F4" s="312" t="s">
        <v>758</v>
      </c>
      <c r="G4" s="314" t="s">
        <v>297</v>
      </c>
    </row>
    <row r="5" spans="1:9">
      <c r="A5" s="315" t="s">
        <v>481</v>
      </c>
      <c r="B5" s="315" t="s">
        <v>621</v>
      </c>
      <c r="C5" s="313" t="s">
        <v>1362</v>
      </c>
      <c r="D5" s="314" t="s">
        <v>1363</v>
      </c>
      <c r="E5" s="314" t="s">
        <v>1351</v>
      </c>
      <c r="F5" s="314" t="s">
        <v>1364</v>
      </c>
      <c r="G5" s="314" t="s">
        <v>1361</v>
      </c>
    </row>
    <row r="6" spans="1:9">
      <c r="A6" s="316">
        <v>42005</v>
      </c>
      <c r="B6" s="317">
        <v>42005</v>
      </c>
      <c r="C6" s="313">
        <v>105324</v>
      </c>
    </row>
    <row r="7" spans="1:9">
      <c r="A7" s="316"/>
      <c r="B7" s="317">
        <v>42036</v>
      </c>
      <c r="C7" s="313">
        <v>106367</v>
      </c>
      <c r="F7" s="318">
        <f t="shared" ref="F7:F70" si="0">C7-C6</f>
        <v>1043</v>
      </c>
      <c r="G7" s="314">
        <f>(C7-C6)/C6</f>
        <v>9.9027761953590816E-3</v>
      </c>
    </row>
    <row r="8" spans="1:9">
      <c r="A8" s="316"/>
      <c r="B8" s="317">
        <v>42064</v>
      </c>
      <c r="C8" s="313">
        <v>106891</v>
      </c>
      <c r="F8" s="318">
        <f t="shared" si="0"/>
        <v>524</v>
      </c>
      <c r="G8" s="314">
        <f t="shared" ref="G8:G71" si="1">(C8-C7)/C7</f>
        <v>4.9263399362584259E-3</v>
      </c>
    </row>
    <row r="9" spans="1:9">
      <c r="A9" s="316"/>
      <c r="B9" s="317">
        <v>42095</v>
      </c>
      <c r="C9" s="313">
        <v>107285</v>
      </c>
      <c r="F9" s="318">
        <f t="shared" si="0"/>
        <v>394</v>
      </c>
      <c r="G9" s="314">
        <f t="shared" si="1"/>
        <v>3.6859978856966444E-3</v>
      </c>
    </row>
    <row r="10" spans="1:9">
      <c r="A10" s="316"/>
      <c r="B10" s="317">
        <v>42125</v>
      </c>
      <c r="C10" s="313">
        <v>106928</v>
      </c>
      <c r="F10" s="318">
        <f t="shared" si="0"/>
        <v>-357</v>
      </c>
      <c r="G10" s="314">
        <f t="shared" si="1"/>
        <v>-3.3275854033648694E-3</v>
      </c>
    </row>
    <row r="11" spans="1:9">
      <c r="A11" s="316"/>
      <c r="B11" s="317">
        <v>42156</v>
      </c>
      <c r="C11" s="313">
        <v>106609</v>
      </c>
      <c r="F11" s="318">
        <f t="shared" si="0"/>
        <v>-319</v>
      </c>
      <c r="G11" s="314">
        <f t="shared" si="1"/>
        <v>-2.9833158761035463E-3</v>
      </c>
    </row>
    <row r="12" spans="1:9">
      <c r="A12" s="316"/>
      <c r="B12" s="317">
        <v>42186</v>
      </c>
      <c r="C12" s="313">
        <v>108348</v>
      </c>
      <c r="F12" s="318">
        <f t="shared" si="0"/>
        <v>1739</v>
      </c>
      <c r="G12" s="314">
        <f t="shared" si="1"/>
        <v>1.6311943644532825E-2</v>
      </c>
    </row>
    <row r="13" spans="1:9">
      <c r="A13" s="316"/>
      <c r="B13" s="317">
        <v>42217</v>
      </c>
      <c r="C13" s="313">
        <v>108082</v>
      </c>
      <c r="F13" s="318">
        <f t="shared" si="0"/>
        <v>-266</v>
      </c>
      <c r="G13" s="314">
        <f t="shared" si="1"/>
        <v>-2.4550522390814782E-3</v>
      </c>
    </row>
    <row r="14" spans="1:9">
      <c r="A14" s="316"/>
      <c r="B14" s="317">
        <v>42248</v>
      </c>
      <c r="C14" s="313">
        <v>108492</v>
      </c>
      <c r="F14" s="318">
        <f t="shared" si="0"/>
        <v>410</v>
      </c>
      <c r="G14" s="314">
        <f t="shared" si="1"/>
        <v>3.7934161099905626E-3</v>
      </c>
    </row>
    <row r="15" spans="1:9">
      <c r="A15" s="316"/>
      <c r="B15" s="317">
        <v>42278</v>
      </c>
      <c r="C15" s="313">
        <v>110258</v>
      </c>
      <c r="F15" s="318">
        <f t="shared" si="0"/>
        <v>1766</v>
      </c>
      <c r="G15" s="314">
        <f t="shared" si="1"/>
        <v>1.627769789477565E-2</v>
      </c>
    </row>
    <row r="16" spans="1:9">
      <c r="A16" s="316"/>
      <c r="B16" s="317">
        <v>42309</v>
      </c>
      <c r="C16" s="313">
        <v>112567</v>
      </c>
      <c r="F16" s="318">
        <f t="shared" si="0"/>
        <v>2309</v>
      </c>
      <c r="G16" s="314">
        <f t="shared" si="1"/>
        <v>2.0941791071849663E-2</v>
      </c>
    </row>
    <row r="17" spans="1:7">
      <c r="A17" s="316"/>
      <c r="B17" s="317">
        <v>42339</v>
      </c>
      <c r="C17" s="313">
        <v>112703</v>
      </c>
      <c r="F17" s="318">
        <f t="shared" si="0"/>
        <v>136</v>
      </c>
      <c r="G17" s="314">
        <f t="shared" si="1"/>
        <v>1.2081693569163253E-3</v>
      </c>
    </row>
    <row r="18" spans="1:7">
      <c r="A18" s="316">
        <v>42370</v>
      </c>
      <c r="B18" s="317">
        <v>42370</v>
      </c>
      <c r="C18" s="313">
        <v>112089</v>
      </c>
      <c r="D18" s="318">
        <f t="shared" ref="D18:D81" si="2">C18-C6</f>
        <v>6765</v>
      </c>
      <c r="E18" s="314">
        <f>(C18-C6)/C6</f>
        <v>6.4230374843340543E-2</v>
      </c>
      <c r="F18" s="318">
        <f t="shared" si="0"/>
        <v>-614</v>
      </c>
      <c r="G18" s="314">
        <f t="shared" si="1"/>
        <v>-5.4479472596115457E-3</v>
      </c>
    </row>
    <row r="19" spans="1:7">
      <c r="A19" s="316"/>
      <c r="B19" s="317">
        <v>42401</v>
      </c>
      <c r="C19" s="313">
        <v>113118</v>
      </c>
      <c r="D19" s="318">
        <f t="shared" si="2"/>
        <v>6751</v>
      </c>
      <c r="E19" s="314">
        <f t="shared" ref="E19:E82" si="3">(C19-C7)/C7</f>
        <v>6.3468933033741667E-2</v>
      </c>
      <c r="F19" s="318">
        <f t="shared" si="0"/>
        <v>1029</v>
      </c>
      <c r="G19" s="314">
        <f t="shared" si="1"/>
        <v>9.1802050156572015E-3</v>
      </c>
    </row>
    <row r="20" spans="1:7">
      <c r="A20" s="316"/>
      <c r="B20" s="317">
        <v>42430</v>
      </c>
      <c r="C20" s="313">
        <v>113279</v>
      </c>
      <c r="D20" s="318">
        <f t="shared" si="2"/>
        <v>6388</v>
      </c>
      <c r="E20" s="314">
        <f t="shared" si="3"/>
        <v>5.9761813436117167E-2</v>
      </c>
      <c r="F20" s="318">
        <f t="shared" si="0"/>
        <v>161</v>
      </c>
      <c r="G20" s="314">
        <f t="shared" si="1"/>
        <v>1.4232924910270691E-3</v>
      </c>
    </row>
    <row r="21" spans="1:7">
      <c r="A21" s="316"/>
      <c r="B21" s="317">
        <v>42461</v>
      </c>
      <c r="C21" s="313">
        <v>112873</v>
      </c>
      <c r="D21" s="318">
        <f t="shared" si="2"/>
        <v>5588</v>
      </c>
      <c r="E21" s="314">
        <f t="shared" si="3"/>
        <v>5.2085566481800814E-2</v>
      </c>
      <c r="F21" s="318">
        <f t="shared" si="0"/>
        <v>-406</v>
      </c>
      <c r="G21" s="314">
        <f t="shared" si="1"/>
        <v>-3.5840711870690949E-3</v>
      </c>
    </row>
    <row r="22" spans="1:7">
      <c r="A22" s="316"/>
      <c r="B22" s="317">
        <v>42491</v>
      </c>
      <c r="C22" s="313">
        <v>112578</v>
      </c>
      <c r="D22" s="318">
        <f t="shared" si="2"/>
        <v>5650</v>
      </c>
      <c r="E22" s="314">
        <f t="shared" si="3"/>
        <v>5.2839293730360615E-2</v>
      </c>
      <c r="F22" s="318">
        <f t="shared" si="0"/>
        <v>-295</v>
      </c>
      <c r="G22" s="314">
        <f t="shared" si="1"/>
        <v>-2.6135568293568878E-3</v>
      </c>
    </row>
    <row r="23" spans="1:7">
      <c r="A23" s="316"/>
      <c r="B23" s="317">
        <v>42522</v>
      </c>
      <c r="C23" s="313">
        <v>113340</v>
      </c>
      <c r="D23" s="318">
        <f t="shared" si="2"/>
        <v>6731</v>
      </c>
      <c r="E23" s="314">
        <f t="shared" si="3"/>
        <v>6.3137258580420033E-2</v>
      </c>
      <c r="F23" s="318">
        <f t="shared" si="0"/>
        <v>762</v>
      </c>
      <c r="G23" s="314">
        <f t="shared" si="1"/>
        <v>6.768640409316207E-3</v>
      </c>
    </row>
    <row r="24" spans="1:7">
      <c r="A24" s="316"/>
      <c r="B24" s="317">
        <v>42552</v>
      </c>
      <c r="C24" s="313">
        <v>114966</v>
      </c>
      <c r="D24" s="318">
        <f t="shared" si="2"/>
        <v>6618</v>
      </c>
      <c r="E24" s="314">
        <f t="shared" si="3"/>
        <v>6.1080961346771517E-2</v>
      </c>
      <c r="F24" s="318">
        <f t="shared" si="0"/>
        <v>1626</v>
      </c>
      <c r="G24" s="314">
        <f t="shared" si="1"/>
        <v>1.4346214928533616E-2</v>
      </c>
    </row>
    <row r="25" spans="1:7">
      <c r="A25" s="316"/>
      <c r="B25" s="317">
        <v>42583</v>
      </c>
      <c r="C25" s="313">
        <v>113363</v>
      </c>
      <c r="D25" s="318">
        <f t="shared" si="2"/>
        <v>5281</v>
      </c>
      <c r="E25" s="314">
        <f t="shared" si="3"/>
        <v>4.8861049943561372E-2</v>
      </c>
      <c r="F25" s="318">
        <f t="shared" si="0"/>
        <v>-1603</v>
      </c>
      <c r="G25" s="314">
        <f t="shared" si="1"/>
        <v>-1.3943252787780734E-2</v>
      </c>
    </row>
    <row r="26" spans="1:7">
      <c r="A26" s="316"/>
      <c r="B26" s="317">
        <v>42614</v>
      </c>
      <c r="C26" s="313">
        <v>113523</v>
      </c>
      <c r="D26" s="318">
        <f t="shared" si="2"/>
        <v>5031</v>
      </c>
      <c r="E26" s="314">
        <f t="shared" si="3"/>
        <v>4.6372082734210819E-2</v>
      </c>
      <c r="F26" s="318">
        <f t="shared" si="0"/>
        <v>160</v>
      </c>
      <c r="G26" s="314">
        <f t="shared" si="1"/>
        <v>1.4113952524192196E-3</v>
      </c>
    </row>
    <row r="27" spans="1:7">
      <c r="A27" s="316"/>
      <c r="B27" s="317">
        <v>42644</v>
      </c>
      <c r="C27" s="313">
        <v>114143</v>
      </c>
      <c r="D27" s="318">
        <f t="shared" si="2"/>
        <v>3885</v>
      </c>
      <c r="E27" s="314">
        <f t="shared" si="3"/>
        <v>3.5235538464329121E-2</v>
      </c>
      <c r="F27" s="318">
        <f t="shared" si="0"/>
        <v>620</v>
      </c>
      <c r="G27" s="314">
        <f t="shared" si="1"/>
        <v>5.4614483408648466E-3</v>
      </c>
    </row>
    <row r="28" spans="1:7">
      <c r="A28" s="316"/>
      <c r="B28" s="317">
        <v>42675</v>
      </c>
      <c r="C28" s="313">
        <v>115374</v>
      </c>
      <c r="D28" s="318">
        <f t="shared" si="2"/>
        <v>2807</v>
      </c>
      <c r="E28" s="314">
        <f t="shared" si="3"/>
        <v>2.4936260182824452E-2</v>
      </c>
      <c r="F28" s="318">
        <f t="shared" si="0"/>
        <v>1231</v>
      </c>
      <c r="G28" s="314">
        <f t="shared" si="1"/>
        <v>1.0784717415873071E-2</v>
      </c>
    </row>
    <row r="29" spans="1:7">
      <c r="A29" s="316"/>
      <c r="B29" s="317">
        <v>42705</v>
      </c>
      <c r="C29" s="313">
        <v>115738</v>
      </c>
      <c r="D29" s="318">
        <f t="shared" si="2"/>
        <v>3035</v>
      </c>
      <c r="E29" s="314">
        <f t="shared" si="3"/>
        <v>2.6929185558503321E-2</v>
      </c>
      <c r="F29" s="318">
        <f t="shared" si="0"/>
        <v>364</v>
      </c>
      <c r="G29" s="314">
        <f t="shared" si="1"/>
        <v>3.1549569227035555E-3</v>
      </c>
    </row>
    <row r="30" spans="1:7">
      <c r="A30" s="316">
        <v>42736</v>
      </c>
      <c r="B30" s="317">
        <v>42736</v>
      </c>
      <c r="C30" s="313">
        <v>116118</v>
      </c>
      <c r="D30" s="318">
        <f t="shared" si="2"/>
        <v>4029</v>
      </c>
      <c r="E30" s="314">
        <f t="shared" si="3"/>
        <v>3.5944651125444961E-2</v>
      </c>
      <c r="F30" s="318">
        <f t="shared" si="0"/>
        <v>380</v>
      </c>
      <c r="G30" s="314">
        <f t="shared" si="1"/>
        <v>3.283277748017073E-3</v>
      </c>
    </row>
    <row r="31" spans="1:7">
      <c r="A31" s="316"/>
      <c r="B31" s="317">
        <v>42767</v>
      </c>
      <c r="C31" s="313">
        <v>117662</v>
      </c>
      <c r="D31" s="318">
        <f t="shared" si="2"/>
        <v>4544</v>
      </c>
      <c r="E31" s="314">
        <f t="shared" si="3"/>
        <v>4.0170441485882002E-2</v>
      </c>
      <c r="F31" s="318">
        <f t="shared" si="0"/>
        <v>1544</v>
      </c>
      <c r="G31" s="314">
        <f t="shared" si="1"/>
        <v>1.3296818753337122E-2</v>
      </c>
    </row>
    <row r="32" spans="1:7">
      <c r="A32" s="316"/>
      <c r="B32" s="317">
        <v>42795</v>
      </c>
      <c r="C32" s="313">
        <v>118916</v>
      </c>
      <c r="D32" s="318">
        <f t="shared" si="2"/>
        <v>5637</v>
      </c>
      <c r="E32" s="314">
        <f t="shared" si="3"/>
        <v>4.9762091826375587E-2</v>
      </c>
      <c r="F32" s="318">
        <f t="shared" si="0"/>
        <v>1254</v>
      </c>
      <c r="G32" s="314">
        <f t="shared" si="1"/>
        <v>1.065764647889718E-2</v>
      </c>
    </row>
    <row r="33" spans="1:7">
      <c r="A33" s="316"/>
      <c r="B33" s="317">
        <v>42826</v>
      </c>
      <c r="C33" s="313">
        <v>118516</v>
      </c>
      <c r="D33" s="318">
        <f t="shared" si="2"/>
        <v>5643</v>
      </c>
      <c r="E33" s="314">
        <f t="shared" si="3"/>
        <v>4.9994241315460736E-2</v>
      </c>
      <c r="F33" s="318">
        <f t="shared" si="0"/>
        <v>-400</v>
      </c>
      <c r="G33" s="314">
        <f t="shared" si="1"/>
        <v>-3.3637189276464058E-3</v>
      </c>
    </row>
    <row r="34" spans="1:7">
      <c r="A34" s="316"/>
      <c r="B34" s="317">
        <v>42856</v>
      </c>
      <c r="C34" s="313">
        <v>117677</v>
      </c>
      <c r="D34" s="318">
        <f t="shared" si="2"/>
        <v>5099</v>
      </c>
      <c r="E34" s="314">
        <f t="shared" si="3"/>
        <v>4.5293041269164488E-2</v>
      </c>
      <c r="F34" s="318">
        <f t="shared" si="0"/>
        <v>-839</v>
      </c>
      <c r="G34" s="314">
        <f t="shared" si="1"/>
        <v>-7.0792129332748321E-3</v>
      </c>
    </row>
    <row r="35" spans="1:7">
      <c r="A35" s="316"/>
      <c r="B35" s="317">
        <v>42887</v>
      </c>
      <c r="C35" s="313">
        <v>118993</v>
      </c>
      <c r="D35" s="318">
        <f t="shared" si="2"/>
        <v>5653</v>
      </c>
      <c r="E35" s="314">
        <f t="shared" si="3"/>
        <v>4.9876477854243866E-2</v>
      </c>
      <c r="F35" s="318">
        <f t="shared" si="0"/>
        <v>1316</v>
      </c>
      <c r="G35" s="314">
        <f t="shared" si="1"/>
        <v>1.1183153887335673E-2</v>
      </c>
    </row>
    <row r="36" spans="1:7">
      <c r="A36" s="316"/>
      <c r="B36" s="317">
        <v>42917</v>
      </c>
      <c r="C36" s="313">
        <v>121169</v>
      </c>
      <c r="D36" s="318">
        <f t="shared" si="2"/>
        <v>6203</v>
      </c>
      <c r="E36" s="314">
        <f t="shared" si="3"/>
        <v>5.3955082372179601E-2</v>
      </c>
      <c r="F36" s="318">
        <f t="shared" si="0"/>
        <v>2176</v>
      </c>
      <c r="G36" s="314">
        <f t="shared" si="1"/>
        <v>1.8286789979242477E-2</v>
      </c>
    </row>
    <row r="37" spans="1:7">
      <c r="A37" s="316"/>
      <c r="B37" s="317">
        <v>42948</v>
      </c>
      <c r="C37" s="313">
        <v>121224</v>
      </c>
      <c r="D37" s="318">
        <f t="shared" si="2"/>
        <v>7861</v>
      </c>
      <c r="E37" s="314">
        <f t="shared" si="3"/>
        <v>6.9343612995421786E-2</v>
      </c>
      <c r="F37" s="318">
        <f t="shared" si="0"/>
        <v>55</v>
      </c>
      <c r="G37" s="314">
        <f t="shared" si="1"/>
        <v>4.5391147900865732E-4</v>
      </c>
    </row>
    <row r="38" spans="1:7">
      <c r="A38" s="316"/>
      <c r="B38" s="317">
        <v>42979</v>
      </c>
      <c r="C38" s="313">
        <v>121311</v>
      </c>
      <c r="D38" s="318">
        <f t="shared" si="2"/>
        <v>7788</v>
      </c>
      <c r="E38" s="314">
        <f t="shared" si="3"/>
        <v>6.8602838191379717E-2</v>
      </c>
      <c r="F38" s="318">
        <f t="shared" si="0"/>
        <v>87</v>
      </c>
      <c r="G38" s="314">
        <f t="shared" si="1"/>
        <v>7.1767966739259554E-4</v>
      </c>
    </row>
    <row r="39" spans="1:7">
      <c r="A39" s="316"/>
      <c r="B39" s="317">
        <v>43009</v>
      </c>
      <c r="C39" s="313">
        <v>121963</v>
      </c>
      <c r="D39" s="318">
        <f t="shared" si="2"/>
        <v>7820</v>
      </c>
      <c r="E39" s="314">
        <f t="shared" si="3"/>
        <v>6.8510552552499937E-2</v>
      </c>
      <c r="F39" s="318">
        <f t="shared" si="0"/>
        <v>652</v>
      </c>
      <c r="G39" s="314">
        <f t="shared" si="1"/>
        <v>5.3746156572775762E-3</v>
      </c>
    </row>
    <row r="40" spans="1:7">
      <c r="A40" s="316"/>
      <c r="B40" s="317">
        <v>43040</v>
      </c>
      <c r="C40" s="313">
        <v>123560</v>
      </c>
      <c r="D40" s="318">
        <f t="shared" si="2"/>
        <v>8186</v>
      </c>
      <c r="E40" s="314">
        <f t="shared" si="3"/>
        <v>7.0951860904536548E-2</v>
      </c>
      <c r="F40" s="318">
        <f t="shared" si="0"/>
        <v>1597</v>
      </c>
      <c r="G40" s="314">
        <f t="shared" si="1"/>
        <v>1.3094135106548707E-2</v>
      </c>
    </row>
    <row r="41" spans="1:7">
      <c r="A41" s="316"/>
      <c r="B41" s="317">
        <v>43070</v>
      </c>
      <c r="C41" s="313">
        <v>122756</v>
      </c>
      <c r="D41" s="318">
        <f t="shared" si="2"/>
        <v>7018</v>
      </c>
      <c r="E41" s="314">
        <f t="shared" si="3"/>
        <v>6.0636955883115309E-2</v>
      </c>
      <c r="F41" s="318">
        <f t="shared" si="0"/>
        <v>-804</v>
      </c>
      <c r="G41" s="314">
        <f t="shared" si="1"/>
        <v>-6.5069601812884426E-3</v>
      </c>
    </row>
    <row r="42" spans="1:7">
      <c r="A42" s="316">
        <v>43101</v>
      </c>
      <c r="B42" s="317">
        <v>43101</v>
      </c>
      <c r="C42" s="313">
        <v>122331</v>
      </c>
      <c r="D42" s="318">
        <f t="shared" si="2"/>
        <v>6213</v>
      </c>
      <c r="E42" s="314">
        <f t="shared" si="3"/>
        <v>5.3505916395390894E-2</v>
      </c>
      <c r="F42" s="318">
        <f t="shared" si="0"/>
        <v>-425</v>
      </c>
      <c r="G42" s="314">
        <f t="shared" si="1"/>
        <v>-3.4621525628075207E-3</v>
      </c>
    </row>
    <row r="43" spans="1:7">
      <c r="A43" s="316"/>
      <c r="B43" s="317">
        <v>43132</v>
      </c>
      <c r="C43" s="313">
        <v>122603</v>
      </c>
      <c r="D43" s="318">
        <f t="shared" si="2"/>
        <v>4941</v>
      </c>
      <c r="E43" s="314">
        <f t="shared" si="3"/>
        <v>4.1993166867807789E-2</v>
      </c>
      <c r="F43" s="318">
        <f t="shared" si="0"/>
        <v>272</v>
      </c>
      <c r="G43" s="314">
        <f t="shared" si="1"/>
        <v>2.223475652124155E-3</v>
      </c>
    </row>
    <row r="44" spans="1:7">
      <c r="A44" s="316"/>
      <c r="B44" s="317">
        <v>43160</v>
      </c>
      <c r="C44" s="313">
        <v>122822</v>
      </c>
      <c r="D44" s="318">
        <f t="shared" si="2"/>
        <v>3906</v>
      </c>
      <c r="E44" s="314">
        <f t="shared" si="3"/>
        <v>3.2846715328467155E-2</v>
      </c>
      <c r="F44" s="318">
        <f t="shared" si="0"/>
        <v>219</v>
      </c>
      <c r="G44" s="314">
        <f t="shared" si="1"/>
        <v>1.7862531911943427E-3</v>
      </c>
    </row>
    <row r="45" spans="1:7">
      <c r="A45" s="316"/>
      <c r="B45" s="317">
        <v>43191</v>
      </c>
      <c r="C45" s="313">
        <v>122918</v>
      </c>
      <c r="D45" s="318">
        <f t="shared" si="2"/>
        <v>4402</v>
      </c>
      <c r="E45" s="314">
        <f t="shared" si="3"/>
        <v>3.7142664281615986E-2</v>
      </c>
      <c r="F45" s="318">
        <f t="shared" si="0"/>
        <v>96</v>
      </c>
      <c r="G45" s="314">
        <f t="shared" si="1"/>
        <v>7.8161892820504471E-4</v>
      </c>
    </row>
    <row r="46" spans="1:7">
      <c r="A46" s="316"/>
      <c r="B46" s="317">
        <v>43221</v>
      </c>
      <c r="C46" s="313">
        <v>122079</v>
      </c>
      <c r="D46" s="318">
        <f t="shared" si="2"/>
        <v>4402</v>
      </c>
      <c r="E46" s="314">
        <f t="shared" si="3"/>
        <v>3.7407479796391821E-2</v>
      </c>
      <c r="F46" s="318">
        <f t="shared" si="0"/>
        <v>-839</v>
      </c>
      <c r="G46" s="314">
        <f t="shared" si="1"/>
        <v>-6.8256886704957777E-3</v>
      </c>
    </row>
    <row r="47" spans="1:7">
      <c r="A47" s="316"/>
      <c r="B47" s="317">
        <v>43252</v>
      </c>
      <c r="C47" s="313">
        <v>122022</v>
      </c>
      <c r="D47" s="318">
        <f t="shared" si="2"/>
        <v>3029</v>
      </c>
      <c r="E47" s="314">
        <f t="shared" si="3"/>
        <v>2.5455278881951038E-2</v>
      </c>
      <c r="F47" s="318">
        <f t="shared" si="0"/>
        <v>-57</v>
      </c>
      <c r="G47" s="314">
        <f t="shared" si="1"/>
        <v>-4.6691077089425697E-4</v>
      </c>
    </row>
    <row r="48" spans="1:7">
      <c r="A48" s="316"/>
      <c r="B48" s="317">
        <v>43282</v>
      </c>
      <c r="C48" s="313">
        <v>122975</v>
      </c>
      <c r="D48" s="318">
        <f t="shared" si="2"/>
        <v>1806</v>
      </c>
      <c r="E48" s="314">
        <f t="shared" si="3"/>
        <v>1.4904802383447912E-2</v>
      </c>
      <c r="F48" s="318">
        <f t="shared" si="0"/>
        <v>953</v>
      </c>
      <c r="G48" s="314">
        <f t="shared" si="1"/>
        <v>7.8100670370916721E-3</v>
      </c>
    </row>
    <row r="49" spans="1:7">
      <c r="A49" s="316"/>
      <c r="B49" s="317">
        <v>43313</v>
      </c>
      <c r="C49" s="313">
        <v>122836</v>
      </c>
      <c r="D49" s="318">
        <f t="shared" si="2"/>
        <v>1612</v>
      </c>
      <c r="E49" s="314">
        <f t="shared" si="3"/>
        <v>1.3297696825711081E-2</v>
      </c>
      <c r="F49" s="318">
        <f t="shared" si="0"/>
        <v>-139</v>
      </c>
      <c r="G49" s="314">
        <f t="shared" si="1"/>
        <v>-1.1303110388290302E-3</v>
      </c>
    </row>
    <row r="50" spans="1:7">
      <c r="A50" s="316"/>
      <c r="B50" s="317">
        <v>43344</v>
      </c>
      <c r="C50" s="313">
        <v>123233</v>
      </c>
      <c r="D50" s="318">
        <f t="shared" si="2"/>
        <v>1922</v>
      </c>
      <c r="E50" s="314">
        <f t="shared" si="3"/>
        <v>1.5843575603201689E-2</v>
      </c>
      <c r="F50" s="318">
        <f t="shared" si="0"/>
        <v>397</v>
      </c>
      <c r="G50" s="314">
        <f t="shared" si="1"/>
        <v>3.2319515451496306E-3</v>
      </c>
    </row>
    <row r="51" spans="1:7">
      <c r="A51" s="316"/>
      <c r="B51" s="317">
        <v>43374</v>
      </c>
      <c r="C51" s="313">
        <v>124543</v>
      </c>
      <c r="D51" s="318">
        <f t="shared" si="2"/>
        <v>2580</v>
      </c>
      <c r="E51" s="314">
        <f t="shared" si="3"/>
        <v>2.1153956527799413E-2</v>
      </c>
      <c r="F51" s="318">
        <f t="shared" si="0"/>
        <v>1310</v>
      </c>
      <c r="G51" s="314">
        <f t="shared" si="1"/>
        <v>1.0630269489503623E-2</v>
      </c>
    </row>
    <row r="52" spans="1:7">
      <c r="A52" s="316"/>
      <c r="B52" s="317">
        <v>43405</v>
      </c>
      <c r="C52" s="313">
        <v>125780</v>
      </c>
      <c r="D52" s="318">
        <f t="shared" si="2"/>
        <v>2220</v>
      </c>
      <c r="E52" s="314">
        <f t="shared" si="3"/>
        <v>1.7966979605050178E-2</v>
      </c>
      <c r="F52" s="318">
        <f t="shared" si="0"/>
        <v>1237</v>
      </c>
      <c r="G52" s="314">
        <f t="shared" si="1"/>
        <v>9.9323125346265952E-3</v>
      </c>
    </row>
    <row r="53" spans="1:7">
      <c r="A53" s="316"/>
      <c r="B53" s="317">
        <v>43435</v>
      </c>
      <c r="C53" s="313">
        <v>125509</v>
      </c>
      <c r="D53" s="318">
        <f t="shared" si="2"/>
        <v>2753</v>
      </c>
      <c r="E53" s="314">
        <f t="shared" si="3"/>
        <v>2.2426602365668482E-2</v>
      </c>
      <c r="F53" s="318">
        <f t="shared" si="0"/>
        <v>-271</v>
      </c>
      <c r="G53" s="314">
        <f t="shared" si="1"/>
        <v>-2.1545555732230878E-3</v>
      </c>
    </row>
    <row r="54" spans="1:7">
      <c r="A54" s="316">
        <v>43466</v>
      </c>
      <c r="B54" s="317">
        <v>43466</v>
      </c>
      <c r="C54" s="313">
        <v>125514</v>
      </c>
      <c r="D54" s="318">
        <f t="shared" si="2"/>
        <v>3183</v>
      </c>
      <c r="E54" s="314">
        <f t="shared" si="3"/>
        <v>2.6019569855555827E-2</v>
      </c>
      <c r="F54" s="318">
        <f t="shared" si="0"/>
        <v>5</v>
      </c>
      <c r="G54" s="314">
        <f t="shared" si="1"/>
        <v>3.9837780557569573E-5</v>
      </c>
    </row>
    <row r="55" spans="1:7">
      <c r="A55" s="316"/>
      <c r="B55" s="317">
        <v>43497</v>
      </c>
      <c r="C55" s="313">
        <v>126770</v>
      </c>
      <c r="D55" s="318">
        <f t="shared" si="2"/>
        <v>4167</v>
      </c>
      <c r="E55" s="314">
        <f t="shared" si="3"/>
        <v>3.3987749076286877E-2</v>
      </c>
      <c r="F55" s="318">
        <f t="shared" si="0"/>
        <v>1256</v>
      </c>
      <c r="G55" s="314">
        <f t="shared" si="1"/>
        <v>1.0006851825294389E-2</v>
      </c>
    </row>
    <row r="56" spans="1:7">
      <c r="A56" s="316"/>
      <c r="B56" s="317">
        <v>43525</v>
      </c>
      <c r="C56" s="313">
        <v>127506</v>
      </c>
      <c r="D56" s="318">
        <f t="shared" si="2"/>
        <v>4684</v>
      </c>
      <c r="E56" s="314">
        <f t="shared" si="3"/>
        <v>3.8136490205337804E-2</v>
      </c>
      <c r="F56" s="318">
        <f t="shared" si="0"/>
        <v>736</v>
      </c>
      <c r="G56" s="314">
        <f t="shared" si="1"/>
        <v>5.8057900134101132E-3</v>
      </c>
    </row>
    <row r="57" spans="1:7">
      <c r="A57" s="316"/>
      <c r="B57" s="317">
        <v>43556</v>
      </c>
      <c r="C57" s="313">
        <v>128837</v>
      </c>
      <c r="D57" s="318">
        <f t="shared" si="2"/>
        <v>5919</v>
      </c>
      <c r="E57" s="314">
        <f t="shared" si="3"/>
        <v>4.8154053922126946E-2</v>
      </c>
      <c r="F57" s="318">
        <f t="shared" si="0"/>
        <v>1331</v>
      </c>
      <c r="G57" s="314">
        <f t="shared" si="1"/>
        <v>1.0438724452182642E-2</v>
      </c>
    </row>
    <row r="58" spans="1:7">
      <c r="A58" s="316"/>
      <c r="B58" s="317">
        <v>43586</v>
      </c>
      <c r="C58" s="313">
        <v>128606</v>
      </c>
      <c r="D58" s="318">
        <f t="shared" si="2"/>
        <v>6527</v>
      </c>
      <c r="E58" s="314">
        <f t="shared" si="3"/>
        <v>5.3465378975909042E-2</v>
      </c>
      <c r="F58" s="318">
        <f t="shared" si="0"/>
        <v>-231</v>
      </c>
      <c r="G58" s="314">
        <f t="shared" si="1"/>
        <v>-1.792963201564768E-3</v>
      </c>
    </row>
    <row r="59" spans="1:7">
      <c r="A59" s="316"/>
      <c r="B59" s="317">
        <v>43617</v>
      </c>
      <c r="C59" s="313">
        <v>129478</v>
      </c>
      <c r="D59" s="318">
        <f t="shared" si="2"/>
        <v>7456</v>
      </c>
      <c r="E59" s="314">
        <f t="shared" si="3"/>
        <v>6.1103735391978498E-2</v>
      </c>
      <c r="F59" s="318">
        <f t="shared" si="0"/>
        <v>872</v>
      </c>
      <c r="G59" s="314">
        <f t="shared" si="1"/>
        <v>6.7803990482559135E-3</v>
      </c>
    </row>
    <row r="60" spans="1:7">
      <c r="A60" s="316"/>
      <c r="B60" s="317">
        <v>43647</v>
      </c>
      <c r="C60" s="313">
        <v>130724</v>
      </c>
      <c r="D60" s="318">
        <f t="shared" si="2"/>
        <v>7749</v>
      </c>
      <c r="E60" s="314">
        <f t="shared" si="3"/>
        <v>6.3012807481195365E-2</v>
      </c>
      <c r="F60" s="318">
        <f t="shared" si="0"/>
        <v>1246</v>
      </c>
      <c r="G60" s="314">
        <f t="shared" si="1"/>
        <v>9.6232564605570059E-3</v>
      </c>
    </row>
    <row r="61" spans="1:7">
      <c r="A61" s="316"/>
      <c r="B61" s="317">
        <v>43678</v>
      </c>
      <c r="C61" s="313">
        <v>129151</v>
      </c>
      <c r="D61" s="318">
        <f t="shared" si="2"/>
        <v>6315</v>
      </c>
      <c r="E61" s="314">
        <f t="shared" si="3"/>
        <v>5.1410010094760497E-2</v>
      </c>
      <c r="F61" s="318">
        <f t="shared" si="0"/>
        <v>-1573</v>
      </c>
      <c r="G61" s="314">
        <f t="shared" si="1"/>
        <v>-1.2032985526758667E-2</v>
      </c>
    </row>
    <row r="62" spans="1:7">
      <c r="A62" s="316"/>
      <c r="B62" s="317">
        <v>43709</v>
      </c>
      <c r="C62" s="313">
        <v>129378</v>
      </c>
      <c r="D62" s="318">
        <f t="shared" si="2"/>
        <v>6145</v>
      </c>
      <c r="E62" s="314">
        <f t="shared" si="3"/>
        <v>4.9864890086259363E-2</v>
      </c>
      <c r="F62" s="318">
        <f t="shared" si="0"/>
        <v>227</v>
      </c>
      <c r="G62" s="314">
        <f t="shared" si="1"/>
        <v>1.7576325386563015E-3</v>
      </c>
    </row>
    <row r="63" spans="1:7">
      <c r="A63" s="316"/>
      <c r="B63" s="317">
        <v>43739</v>
      </c>
      <c r="C63" s="313">
        <v>130695</v>
      </c>
      <c r="D63" s="318">
        <f t="shared" si="2"/>
        <v>6152</v>
      </c>
      <c r="E63" s="314">
        <f t="shared" si="3"/>
        <v>4.9396593947471958E-2</v>
      </c>
      <c r="F63" s="318">
        <f t="shared" si="0"/>
        <v>1317</v>
      </c>
      <c r="G63" s="314">
        <f t="shared" si="1"/>
        <v>1.0179474099151323E-2</v>
      </c>
    </row>
    <row r="64" spans="1:7">
      <c r="A64" s="316"/>
      <c r="B64" s="317">
        <v>43770</v>
      </c>
      <c r="C64" s="313">
        <v>131903</v>
      </c>
      <c r="D64" s="318">
        <f t="shared" si="2"/>
        <v>6123</v>
      </c>
      <c r="E64" s="314">
        <f t="shared" si="3"/>
        <v>4.8680235331531242E-2</v>
      </c>
      <c r="F64" s="318">
        <f t="shared" si="0"/>
        <v>1208</v>
      </c>
      <c r="G64" s="314">
        <f t="shared" si="1"/>
        <v>9.2428937602815724E-3</v>
      </c>
    </row>
    <row r="65" spans="1:7">
      <c r="A65" s="316"/>
      <c r="B65" s="317">
        <v>43800</v>
      </c>
      <c r="C65" s="313">
        <v>130985</v>
      </c>
      <c r="D65" s="318">
        <f t="shared" si="2"/>
        <v>5476</v>
      </c>
      <c r="E65" s="314">
        <f t="shared" si="3"/>
        <v>4.36303372666502E-2</v>
      </c>
      <c r="F65" s="318">
        <f t="shared" si="0"/>
        <v>-918</v>
      </c>
      <c r="G65" s="314">
        <f t="shared" si="1"/>
        <v>-6.9596597499677797E-3</v>
      </c>
    </row>
    <row r="66" spans="1:7">
      <c r="A66" s="316">
        <v>43831</v>
      </c>
      <c r="B66" s="317">
        <v>43831</v>
      </c>
      <c r="C66" s="313">
        <v>130255</v>
      </c>
      <c r="D66" s="318">
        <f t="shared" si="2"/>
        <v>4741</v>
      </c>
      <c r="E66" s="314">
        <f t="shared" si="3"/>
        <v>3.7772678745000558E-2</v>
      </c>
      <c r="F66" s="318">
        <f t="shared" si="0"/>
        <v>-730</v>
      </c>
      <c r="G66" s="314">
        <f t="shared" si="1"/>
        <v>-5.5731572317440931E-3</v>
      </c>
    </row>
    <row r="67" spans="1:7">
      <c r="A67" s="316"/>
      <c r="B67" s="317">
        <v>43862</v>
      </c>
      <c r="C67" s="313">
        <v>131946</v>
      </c>
      <c r="D67" s="318">
        <f t="shared" si="2"/>
        <v>5176</v>
      </c>
      <c r="E67" s="314">
        <f t="shared" si="3"/>
        <v>4.0829849333438507E-2</v>
      </c>
      <c r="F67" s="318">
        <f t="shared" si="0"/>
        <v>1691</v>
      </c>
      <c r="G67" s="314">
        <f t="shared" si="1"/>
        <v>1.298222716978235E-2</v>
      </c>
    </row>
    <row r="68" spans="1:7">
      <c r="A68" s="316"/>
      <c r="B68" s="317">
        <v>43891</v>
      </c>
      <c r="C68" s="313">
        <v>127827</v>
      </c>
      <c r="D68" s="318">
        <f t="shared" si="2"/>
        <v>321</v>
      </c>
      <c r="E68" s="314">
        <f t="shared" si="3"/>
        <v>2.5175285868900285E-3</v>
      </c>
      <c r="F68" s="318">
        <f t="shared" si="0"/>
        <v>-4119</v>
      </c>
      <c r="G68" s="314">
        <f t="shared" si="1"/>
        <v>-3.1217316174798782E-2</v>
      </c>
    </row>
    <row r="69" spans="1:7">
      <c r="A69" s="316"/>
      <c r="B69" s="317">
        <v>43922</v>
      </c>
      <c r="C69" s="313">
        <v>117956</v>
      </c>
      <c r="D69" s="318">
        <f t="shared" si="2"/>
        <v>-10881</v>
      </c>
      <c r="E69" s="314">
        <f t="shared" si="3"/>
        <v>-8.4455552364615757E-2</v>
      </c>
      <c r="F69" s="318">
        <f t="shared" si="0"/>
        <v>-9871</v>
      </c>
      <c r="G69" s="314">
        <f t="shared" si="1"/>
        <v>-7.7221557260985549E-2</v>
      </c>
    </row>
    <row r="70" spans="1:7">
      <c r="A70" s="316"/>
      <c r="B70" s="317">
        <v>43952</v>
      </c>
      <c r="C70" s="313">
        <v>113515</v>
      </c>
      <c r="D70" s="318">
        <f t="shared" si="2"/>
        <v>-15091</v>
      </c>
      <c r="E70" s="314">
        <f t="shared" si="3"/>
        <v>-0.1173428922445298</v>
      </c>
      <c r="F70" s="318">
        <f t="shared" si="0"/>
        <v>-4441</v>
      </c>
      <c r="G70" s="314">
        <f t="shared" si="1"/>
        <v>-3.7649632066194177E-2</v>
      </c>
    </row>
    <row r="71" spans="1:7">
      <c r="A71" s="316"/>
      <c r="B71" s="317">
        <v>43983</v>
      </c>
      <c r="C71" s="313">
        <v>110253</v>
      </c>
      <c r="D71" s="318">
        <f t="shared" si="2"/>
        <v>-19225</v>
      </c>
      <c r="E71" s="314">
        <f t="shared" si="3"/>
        <v>-0.148480822996957</v>
      </c>
      <c r="F71" s="318">
        <f t="shared" ref="F71:F93" si="4">C71-C70</f>
        <v>-3262</v>
      </c>
      <c r="G71" s="314">
        <f t="shared" si="1"/>
        <v>-2.8736290358102455E-2</v>
      </c>
    </row>
    <row r="72" spans="1:7">
      <c r="A72" s="316"/>
      <c r="B72" s="317">
        <v>44013</v>
      </c>
      <c r="C72" s="313">
        <v>110007</v>
      </c>
      <c r="D72" s="318">
        <f t="shared" si="2"/>
        <v>-20717</v>
      </c>
      <c r="E72" s="314">
        <f t="shared" si="3"/>
        <v>-0.15847893271319727</v>
      </c>
      <c r="F72" s="318">
        <f t="shared" si="4"/>
        <v>-246</v>
      </c>
      <c r="G72" s="314">
        <f t="shared" ref="G72:G93" si="5">(C72-C71)/C71</f>
        <v>-2.2312318032162389E-3</v>
      </c>
    </row>
    <row r="73" spans="1:7">
      <c r="A73" s="316"/>
      <c r="B73" s="317">
        <v>44044</v>
      </c>
      <c r="C73" s="313">
        <v>109718</v>
      </c>
      <c r="D73" s="318">
        <f t="shared" si="2"/>
        <v>-19433</v>
      </c>
      <c r="E73" s="314">
        <f t="shared" si="3"/>
        <v>-0.15046728248329475</v>
      </c>
      <c r="F73" s="318">
        <f t="shared" si="4"/>
        <v>-289</v>
      </c>
      <c r="G73" s="314">
        <f t="shared" si="5"/>
        <v>-2.6271055478287743E-3</v>
      </c>
    </row>
    <row r="74" spans="1:7">
      <c r="A74" s="316"/>
      <c r="B74" s="317">
        <v>44075</v>
      </c>
      <c r="C74" s="313">
        <v>109645</v>
      </c>
      <c r="D74" s="318">
        <f t="shared" si="2"/>
        <v>-19733</v>
      </c>
      <c r="E74" s="314">
        <f t="shared" si="3"/>
        <v>-0.15252206712114888</v>
      </c>
      <c r="F74" s="318">
        <f t="shared" si="4"/>
        <v>-73</v>
      </c>
      <c r="G74" s="314">
        <f t="shared" si="5"/>
        <v>-6.6534205873238666E-4</v>
      </c>
    </row>
    <row r="75" spans="1:7">
      <c r="A75" s="316"/>
      <c r="B75" s="317">
        <v>44105</v>
      </c>
      <c r="C75" s="313">
        <v>111091</v>
      </c>
      <c r="D75" s="318">
        <f t="shared" si="2"/>
        <v>-19604</v>
      </c>
      <c r="E75" s="314">
        <f t="shared" si="3"/>
        <v>-0.14999808714947013</v>
      </c>
      <c r="F75" s="318">
        <f t="shared" si="4"/>
        <v>1446</v>
      </c>
      <c r="G75" s="314">
        <f t="shared" si="5"/>
        <v>1.3188015869396689E-2</v>
      </c>
    </row>
    <row r="76" spans="1:7">
      <c r="A76" s="316"/>
      <c r="B76" s="317">
        <v>44136</v>
      </c>
      <c r="C76" s="313">
        <v>112630</v>
      </c>
      <c r="D76" s="318">
        <f t="shared" si="2"/>
        <v>-19273</v>
      </c>
      <c r="E76" s="314">
        <f t="shared" si="3"/>
        <v>-0.14611494810580503</v>
      </c>
      <c r="F76" s="318">
        <f t="shared" si="4"/>
        <v>1539</v>
      </c>
      <c r="G76" s="314">
        <f t="shared" si="5"/>
        <v>1.3853507484854758E-2</v>
      </c>
    </row>
    <row r="77" spans="1:7">
      <c r="A77" s="316"/>
      <c r="B77" s="317">
        <v>44166</v>
      </c>
      <c r="C77" s="313">
        <v>112226</v>
      </c>
      <c r="D77" s="318">
        <f t="shared" si="2"/>
        <v>-18759</v>
      </c>
      <c r="E77" s="314">
        <f t="shared" si="3"/>
        <v>-0.14321487193190061</v>
      </c>
      <c r="F77" s="318">
        <f t="shared" si="4"/>
        <v>-404</v>
      </c>
      <c r="G77" s="314">
        <f t="shared" si="5"/>
        <v>-3.5869661724229778E-3</v>
      </c>
    </row>
    <row r="78" spans="1:7">
      <c r="A78" s="316">
        <v>44197</v>
      </c>
      <c r="B78" s="317">
        <v>44197</v>
      </c>
      <c r="C78" s="313">
        <v>110277</v>
      </c>
      <c r="D78" s="318">
        <f t="shared" si="2"/>
        <v>-19978</v>
      </c>
      <c r="E78" s="314">
        <f t="shared" si="3"/>
        <v>-0.15337607001650608</v>
      </c>
      <c r="F78" s="318">
        <f t="shared" si="4"/>
        <v>-1949</v>
      </c>
      <c r="G78" s="314">
        <f t="shared" si="5"/>
        <v>-1.7366742109671554E-2</v>
      </c>
    </row>
    <row r="79" spans="1:7">
      <c r="A79" s="316"/>
      <c r="B79" s="317">
        <v>44228</v>
      </c>
      <c r="C79" s="313">
        <v>109926</v>
      </c>
      <c r="D79" s="318">
        <f t="shared" si="2"/>
        <v>-22020</v>
      </c>
      <c r="E79" s="314">
        <f t="shared" si="3"/>
        <v>-0.16688645354917922</v>
      </c>
      <c r="F79" s="318">
        <f t="shared" si="4"/>
        <v>-351</v>
      </c>
      <c r="G79" s="314">
        <f t="shared" si="5"/>
        <v>-3.1828939851464948E-3</v>
      </c>
    </row>
    <row r="80" spans="1:7">
      <c r="A80" s="316"/>
      <c r="B80" s="317">
        <v>44256</v>
      </c>
      <c r="C80" s="313">
        <v>110564</v>
      </c>
      <c r="D80" s="318">
        <f t="shared" si="2"/>
        <v>-17263</v>
      </c>
      <c r="E80" s="314">
        <f t="shared" si="3"/>
        <v>-0.1350497156312829</v>
      </c>
      <c r="F80" s="318">
        <f t="shared" si="4"/>
        <v>638</v>
      </c>
      <c r="G80" s="314">
        <f t="shared" si="5"/>
        <v>5.8039044448083259E-3</v>
      </c>
    </row>
    <row r="81" spans="1:7">
      <c r="A81" s="316"/>
      <c r="B81" s="317">
        <v>44287</v>
      </c>
      <c r="C81" s="313">
        <v>111454</v>
      </c>
      <c r="D81" s="318">
        <f t="shared" si="2"/>
        <v>-6502</v>
      </c>
      <c r="E81" s="314">
        <f t="shared" si="3"/>
        <v>-5.5122248974193766E-2</v>
      </c>
      <c r="F81" s="318">
        <f t="shared" si="4"/>
        <v>890</v>
      </c>
      <c r="G81" s="314">
        <f t="shared" si="5"/>
        <v>8.0496364096812704E-3</v>
      </c>
    </row>
    <row r="82" spans="1:7">
      <c r="A82" s="316"/>
      <c r="B82" s="317">
        <v>44317</v>
      </c>
      <c r="C82" s="313">
        <v>112774</v>
      </c>
      <c r="D82" s="318">
        <f t="shared" ref="D82:D93" si="6">C82-C70</f>
        <v>-741</v>
      </c>
      <c r="E82" s="314">
        <f t="shared" si="3"/>
        <v>-6.527771660133022E-3</v>
      </c>
      <c r="F82" s="318">
        <f t="shared" si="4"/>
        <v>1320</v>
      </c>
      <c r="G82" s="314">
        <f t="shared" si="5"/>
        <v>1.1843451109874926E-2</v>
      </c>
    </row>
    <row r="83" spans="1:7">
      <c r="A83" s="316"/>
      <c r="B83" s="317">
        <v>44348</v>
      </c>
      <c r="C83" s="313">
        <v>117956</v>
      </c>
      <c r="D83" s="318">
        <f t="shared" si="6"/>
        <v>7703</v>
      </c>
      <c r="E83" s="314">
        <f t="shared" ref="E83:E93" si="7">(C83-C71)/C71</f>
        <v>6.9866579594206057E-2</v>
      </c>
      <c r="F83" s="318">
        <f t="shared" si="4"/>
        <v>5182</v>
      </c>
      <c r="G83" s="314">
        <f t="shared" si="5"/>
        <v>4.5950307695036087E-2</v>
      </c>
    </row>
    <row r="84" spans="1:7">
      <c r="A84" s="316"/>
      <c r="B84" s="317">
        <v>44378</v>
      </c>
      <c r="C84" s="313">
        <v>123830</v>
      </c>
      <c r="D84" s="318">
        <f t="shared" si="6"/>
        <v>13823</v>
      </c>
      <c r="E84" s="314">
        <f t="shared" si="7"/>
        <v>0.12565564009563027</v>
      </c>
      <c r="F84" s="318">
        <f t="shared" si="4"/>
        <v>5874</v>
      </c>
      <c r="G84" s="314">
        <f t="shared" si="5"/>
        <v>4.9798229848418057E-2</v>
      </c>
    </row>
    <row r="85" spans="1:7">
      <c r="A85" s="316"/>
      <c r="B85" s="317">
        <v>44409</v>
      </c>
      <c r="C85" s="313">
        <v>122663</v>
      </c>
      <c r="D85" s="318">
        <f t="shared" si="6"/>
        <v>12945</v>
      </c>
      <c r="E85" s="314">
        <f t="shared" si="7"/>
        <v>0.11798428699028418</v>
      </c>
      <c r="F85" s="318">
        <f t="shared" si="4"/>
        <v>-1167</v>
      </c>
      <c r="G85" s="314">
        <f t="shared" si="5"/>
        <v>-9.4242106113219745E-3</v>
      </c>
    </row>
    <row r="86" spans="1:7">
      <c r="A86" s="316"/>
      <c r="B86" s="317">
        <v>44440</v>
      </c>
      <c r="C86" s="313">
        <v>121731</v>
      </c>
      <c r="D86" s="318">
        <f t="shared" si="6"/>
        <v>12086</v>
      </c>
      <c r="E86" s="314">
        <f t="shared" si="7"/>
        <v>0.1102284645902686</v>
      </c>
      <c r="F86" s="318">
        <f t="shared" si="4"/>
        <v>-932</v>
      </c>
      <c r="G86" s="314">
        <f t="shared" si="5"/>
        <v>-7.5980532026772539E-3</v>
      </c>
    </row>
    <row r="87" spans="1:7">
      <c r="A87" s="316"/>
      <c r="B87" s="317">
        <v>44470</v>
      </c>
      <c r="C87" s="313">
        <v>123708</v>
      </c>
      <c r="D87" s="318">
        <f t="shared" si="6"/>
        <v>12617</v>
      </c>
      <c r="E87" s="314">
        <f t="shared" si="7"/>
        <v>0.1135735568137833</v>
      </c>
      <c r="F87" s="318">
        <f t="shared" si="4"/>
        <v>1977</v>
      </c>
      <c r="G87" s="314">
        <f t="shared" si="5"/>
        <v>1.6240727505729847E-2</v>
      </c>
    </row>
    <row r="88" spans="1:7">
      <c r="A88" s="316"/>
      <c r="B88" s="317">
        <v>44501</v>
      </c>
      <c r="C88" s="313">
        <v>126082</v>
      </c>
      <c r="D88" s="318">
        <f t="shared" si="6"/>
        <v>13452</v>
      </c>
      <c r="E88" s="314">
        <f t="shared" si="7"/>
        <v>0.11943531918671757</v>
      </c>
      <c r="F88" s="318">
        <f t="shared" si="4"/>
        <v>2374</v>
      </c>
      <c r="G88" s="314">
        <f t="shared" si="5"/>
        <v>1.9190351472823098E-2</v>
      </c>
    </row>
    <row r="89" spans="1:7">
      <c r="A89" s="316"/>
      <c r="B89" s="317">
        <v>44531</v>
      </c>
      <c r="C89" s="313">
        <v>126998</v>
      </c>
      <c r="D89" s="318">
        <f t="shared" si="6"/>
        <v>14772</v>
      </c>
      <c r="E89" s="314">
        <f t="shared" si="7"/>
        <v>0.13162725215190776</v>
      </c>
      <c r="F89" s="318">
        <f t="shared" si="4"/>
        <v>916</v>
      </c>
      <c r="G89" s="314">
        <f t="shared" si="5"/>
        <v>7.2651131803112261E-3</v>
      </c>
    </row>
    <row r="90" spans="1:7">
      <c r="A90" s="316">
        <v>44562</v>
      </c>
      <c r="B90" s="317">
        <v>44562</v>
      </c>
      <c r="C90" s="313">
        <v>127062</v>
      </c>
      <c r="D90" s="318">
        <f t="shared" si="6"/>
        <v>16785</v>
      </c>
      <c r="E90" s="314">
        <f t="shared" si="7"/>
        <v>0.15220762262303109</v>
      </c>
      <c r="F90" s="318">
        <f t="shared" si="4"/>
        <v>64</v>
      </c>
      <c r="G90" s="314">
        <f t="shared" si="5"/>
        <v>5.0394494401486637E-4</v>
      </c>
    </row>
    <row r="91" spans="1:7">
      <c r="A91" s="316"/>
      <c r="B91" s="317">
        <v>44593</v>
      </c>
      <c r="C91" s="313">
        <v>128939</v>
      </c>
      <c r="D91" s="318">
        <f t="shared" si="6"/>
        <v>19013</v>
      </c>
      <c r="E91" s="314">
        <f t="shared" si="7"/>
        <v>0.17296181067263433</v>
      </c>
      <c r="F91" s="318">
        <f t="shared" si="4"/>
        <v>1877</v>
      </c>
      <c r="G91" s="314">
        <f t="shared" si="5"/>
        <v>1.4772315877288254E-2</v>
      </c>
    </row>
    <row r="92" spans="1:7">
      <c r="A92" s="316"/>
      <c r="B92" s="317">
        <v>44621</v>
      </c>
      <c r="C92" s="313">
        <v>129615</v>
      </c>
      <c r="D92" s="318">
        <f t="shared" si="6"/>
        <v>19051</v>
      </c>
      <c r="E92" s="314">
        <f t="shared" si="7"/>
        <v>0.17230744184363808</v>
      </c>
      <c r="F92" s="318">
        <f t="shared" si="4"/>
        <v>676</v>
      </c>
      <c r="G92" s="314">
        <f t="shared" si="5"/>
        <v>5.242789225913029E-3</v>
      </c>
    </row>
    <row r="93" spans="1:7">
      <c r="B93" s="317">
        <v>44287</v>
      </c>
      <c r="C93" s="313">
        <v>130420</v>
      </c>
      <c r="D93" s="318">
        <f t="shared" si="6"/>
        <v>18966</v>
      </c>
      <c r="E93" s="314">
        <f t="shared" si="7"/>
        <v>0.17016885890143019</v>
      </c>
      <c r="F93" s="318">
        <f t="shared" si="4"/>
        <v>805</v>
      </c>
      <c r="G93" s="314">
        <f t="shared" si="5"/>
        <v>6.2107009219611927E-3</v>
      </c>
    </row>
  </sheetData>
  <mergeCells count="1">
    <mergeCell ref="H1:I1"/>
  </mergeCells>
  <hyperlinks>
    <hyperlink ref="H1:I1" location="Index!A1" display="Regresar al Índice" xr:uid="{EE0D3000-5FBF-4D09-A59C-213AD720F385}"/>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37"/>
  <dimension ref="A1:Q159"/>
  <sheetViews>
    <sheetView zoomScale="106" zoomScaleNormal="106" workbookViewId="0">
      <pane xSplit="11" topLeftCell="L1" activePane="topRight" state="frozen"/>
      <selection pane="topRight"/>
    </sheetView>
  </sheetViews>
  <sheetFormatPr baseColWidth="10" defaultColWidth="15.28515625" defaultRowHeight="14.25"/>
  <cols>
    <col min="1" max="10" width="15.28515625" style="258"/>
    <col min="11" max="11" width="21.42578125" style="258" customWidth="1"/>
    <col min="12" max="12" width="13.85546875" style="258" customWidth="1"/>
    <col min="13" max="13" width="12.42578125" style="258" customWidth="1"/>
    <col min="14" max="14" width="9.7109375" style="258" customWidth="1"/>
    <col min="15" max="15" width="10.7109375" style="258" customWidth="1"/>
    <col min="16" max="16" width="9.7109375" style="258" customWidth="1"/>
    <col min="17" max="18" width="14.5703125" style="258" customWidth="1"/>
    <col min="19" max="23" width="15.28515625" style="258" customWidth="1"/>
    <col min="24" max="16384" width="15.28515625" style="258"/>
  </cols>
  <sheetData>
    <row r="1" spans="1:17" ht="15">
      <c r="A1" s="43" t="s">
        <v>2163</v>
      </c>
      <c r="H1" s="90" t="s">
        <v>38</v>
      </c>
      <c r="I1" s="90"/>
      <c r="O1" s="289"/>
      <c r="P1" s="289"/>
      <c r="Q1" s="289"/>
    </row>
    <row r="2" spans="1:17">
      <c r="A2" s="258" t="s">
        <v>152</v>
      </c>
    </row>
    <row r="5" spans="1:17">
      <c r="A5" s="258" t="s">
        <v>301</v>
      </c>
      <c r="B5" s="284" t="s">
        <v>302</v>
      </c>
      <c r="C5" s="284" t="s">
        <v>282</v>
      </c>
      <c r="D5" s="284" t="s">
        <v>303</v>
      </c>
      <c r="E5" s="284" t="s">
        <v>304</v>
      </c>
      <c r="F5" s="284" t="s">
        <v>305</v>
      </c>
      <c r="G5" s="284" t="s">
        <v>306</v>
      </c>
      <c r="H5" s="284" t="s">
        <v>287</v>
      </c>
      <c r="I5" s="284" t="s">
        <v>307</v>
      </c>
    </row>
    <row r="6" spans="1:17">
      <c r="A6" s="258">
        <v>2013</v>
      </c>
      <c r="B6" s="295">
        <v>70246</v>
      </c>
      <c r="C6" s="295">
        <v>282499</v>
      </c>
      <c r="D6" s="295">
        <v>98394</v>
      </c>
      <c r="E6" s="295">
        <v>9369</v>
      </c>
      <c r="F6" s="295">
        <v>347298</v>
      </c>
      <c r="G6" s="295">
        <v>3034</v>
      </c>
      <c r="H6" s="295">
        <v>523456</v>
      </c>
      <c r="I6" s="295">
        <v>62952</v>
      </c>
      <c r="K6" s="191" t="s">
        <v>308</v>
      </c>
      <c r="L6" s="309" t="s">
        <v>882</v>
      </c>
      <c r="M6" s="284" t="s">
        <v>1974</v>
      </c>
    </row>
    <row r="7" spans="1:17">
      <c r="A7" s="258">
        <v>2014</v>
      </c>
      <c r="B7" s="295">
        <v>77509</v>
      </c>
      <c r="C7" s="295">
        <v>295797</v>
      </c>
      <c r="D7" s="295">
        <v>107248</v>
      </c>
      <c r="E7" s="295">
        <v>9548</v>
      </c>
      <c r="F7" s="295">
        <v>363344</v>
      </c>
      <c r="G7" s="295">
        <v>2860</v>
      </c>
      <c r="H7" s="295">
        <v>540644</v>
      </c>
      <c r="I7" s="295">
        <v>66390</v>
      </c>
      <c r="K7" s="191" t="s">
        <v>302</v>
      </c>
      <c r="L7" s="258">
        <v>116251</v>
      </c>
      <c r="M7" s="258">
        <v>120707</v>
      </c>
      <c r="N7" s="281">
        <f>M7/$M$15</f>
        <v>6.4045226997185248E-2</v>
      </c>
    </row>
    <row r="8" spans="1:17">
      <c r="A8" s="258">
        <v>2015</v>
      </c>
      <c r="B8" s="295">
        <v>82606</v>
      </c>
      <c r="C8" s="295">
        <v>312586</v>
      </c>
      <c r="D8" s="295">
        <v>119587</v>
      </c>
      <c r="E8" s="295">
        <v>9329</v>
      </c>
      <c r="F8" s="295">
        <v>385457</v>
      </c>
      <c r="G8" s="295">
        <v>2875</v>
      </c>
      <c r="H8" s="295">
        <v>551836</v>
      </c>
      <c r="I8" s="295">
        <v>70979</v>
      </c>
      <c r="K8" s="191" t="s">
        <v>282</v>
      </c>
      <c r="L8" s="258">
        <v>388949</v>
      </c>
      <c r="M8" s="258">
        <v>389372</v>
      </c>
      <c r="N8" s="281">
        <f t="shared" ref="N8:N14" si="0">M8/$M$15</f>
        <v>0.20659463101848291</v>
      </c>
    </row>
    <row r="9" spans="1:17">
      <c r="A9" s="258">
        <v>2016</v>
      </c>
      <c r="B9" s="295">
        <v>89558</v>
      </c>
      <c r="C9" s="295">
        <v>334254</v>
      </c>
      <c r="D9" s="295">
        <v>130890</v>
      </c>
      <c r="E9" s="295">
        <v>9329</v>
      </c>
      <c r="F9" s="295">
        <v>407270</v>
      </c>
      <c r="G9" s="295">
        <v>3040</v>
      </c>
      <c r="H9" s="295">
        <v>575641</v>
      </c>
      <c r="I9" s="295">
        <v>74255</v>
      </c>
      <c r="K9" s="191" t="s">
        <v>303</v>
      </c>
      <c r="L9" s="258">
        <v>134547</v>
      </c>
      <c r="M9" s="258">
        <v>137135</v>
      </c>
      <c r="N9" s="281">
        <f t="shared" si="0"/>
        <v>7.2761664230400883E-2</v>
      </c>
    </row>
    <row r="10" spans="1:17">
      <c r="A10" s="258">
        <v>2017</v>
      </c>
      <c r="B10" s="295">
        <v>96726</v>
      </c>
      <c r="C10" s="295">
        <v>343480</v>
      </c>
      <c r="D10" s="295">
        <v>144472</v>
      </c>
      <c r="E10" s="295">
        <v>9194</v>
      </c>
      <c r="F10" s="295">
        <v>435724</v>
      </c>
      <c r="G10" s="295">
        <v>3204</v>
      </c>
      <c r="H10" s="295">
        <v>605107</v>
      </c>
      <c r="I10" s="295">
        <v>79961</v>
      </c>
      <c r="K10" s="191" t="s">
        <v>304</v>
      </c>
      <c r="L10" s="258">
        <v>9393</v>
      </c>
      <c r="M10" s="258">
        <v>9540</v>
      </c>
      <c r="N10" s="281">
        <f t="shared" si="0"/>
        <v>5.0617732654539282E-3</v>
      </c>
    </row>
    <row r="11" spans="1:17">
      <c r="A11" s="258">
        <v>2018</v>
      </c>
      <c r="B11" s="295">
        <v>104065</v>
      </c>
      <c r="C11" s="295">
        <v>354114</v>
      </c>
      <c r="D11" s="295">
        <v>141254</v>
      </c>
      <c r="E11" s="295">
        <v>9458</v>
      </c>
      <c r="F11" s="295">
        <v>452017</v>
      </c>
      <c r="G11" s="295">
        <v>2703</v>
      </c>
      <c r="H11" s="295">
        <v>614655</v>
      </c>
      <c r="I11" s="295">
        <v>82734</v>
      </c>
      <c r="K11" s="191" t="s">
        <v>305</v>
      </c>
      <c r="L11" s="258">
        <v>480660</v>
      </c>
      <c r="M11" s="258">
        <v>494824</v>
      </c>
      <c r="N11" s="281">
        <f t="shared" si="0"/>
        <v>0.26254579604873945</v>
      </c>
    </row>
    <row r="12" spans="1:17">
      <c r="A12" s="258">
        <v>2019</v>
      </c>
      <c r="B12" s="295">
        <v>109333</v>
      </c>
      <c r="C12" s="295">
        <v>363625</v>
      </c>
      <c r="D12" s="295">
        <v>141943</v>
      </c>
      <c r="E12" s="295">
        <v>9697</v>
      </c>
      <c r="F12" s="295">
        <v>458198</v>
      </c>
      <c r="G12" s="295">
        <v>2683</v>
      </c>
      <c r="H12" s="295">
        <v>640252</v>
      </c>
      <c r="I12" s="295">
        <v>86968</v>
      </c>
      <c r="K12" s="191" t="s">
        <v>306</v>
      </c>
      <c r="L12" s="258">
        <v>2624</v>
      </c>
      <c r="M12" s="258">
        <v>2556</v>
      </c>
      <c r="N12" s="281">
        <f t="shared" si="0"/>
        <v>1.3561732145178449E-3</v>
      </c>
    </row>
    <row r="13" spans="1:17">
      <c r="A13" s="258">
        <v>2020</v>
      </c>
      <c r="B13" s="295">
        <v>111767</v>
      </c>
      <c r="C13" s="295">
        <v>366999</v>
      </c>
      <c r="D13" s="295">
        <v>133149</v>
      </c>
      <c r="E13" s="295">
        <v>9984</v>
      </c>
      <c r="F13" s="295">
        <v>452541</v>
      </c>
      <c r="G13" s="295">
        <v>2738</v>
      </c>
      <c r="H13" s="295">
        <v>614772</v>
      </c>
      <c r="I13" s="295">
        <v>88417</v>
      </c>
      <c r="J13" s="295"/>
      <c r="K13" s="191" t="s">
        <v>287</v>
      </c>
      <c r="L13" s="258">
        <v>620320</v>
      </c>
      <c r="M13" s="258">
        <v>630421</v>
      </c>
      <c r="N13" s="281">
        <f t="shared" si="0"/>
        <v>0.33449142177995084</v>
      </c>
    </row>
    <row r="14" spans="1:17" ht="15">
      <c r="A14" s="258">
        <v>2021</v>
      </c>
      <c r="B14" s="295">
        <v>116251</v>
      </c>
      <c r="C14" s="295">
        <v>388949</v>
      </c>
      <c r="D14" s="295">
        <v>134547</v>
      </c>
      <c r="E14" s="295">
        <v>9393</v>
      </c>
      <c r="F14" s="295">
        <v>480660</v>
      </c>
      <c r="G14" s="295">
        <v>2624</v>
      </c>
      <c r="H14" s="295">
        <v>620320</v>
      </c>
      <c r="I14" s="295">
        <v>97255</v>
      </c>
      <c r="J14" s="310"/>
      <c r="K14" s="191" t="s">
        <v>307</v>
      </c>
      <c r="L14" s="258">
        <v>97255</v>
      </c>
      <c r="M14" s="258">
        <v>100160</v>
      </c>
      <c r="N14" s="281">
        <f t="shared" si="0"/>
        <v>5.3143313445268917E-2</v>
      </c>
    </row>
    <row r="15" spans="1:17">
      <c r="A15" s="296">
        <v>44652</v>
      </c>
      <c r="B15" s="295">
        <v>120707</v>
      </c>
      <c r="C15" s="295">
        <v>389372</v>
      </c>
      <c r="D15" s="295">
        <v>137135</v>
      </c>
      <c r="E15" s="295">
        <v>9540</v>
      </c>
      <c r="F15" s="295">
        <v>494824</v>
      </c>
      <c r="G15" s="295">
        <v>2556</v>
      </c>
      <c r="H15" s="295">
        <v>630421</v>
      </c>
      <c r="I15" s="295">
        <v>100160</v>
      </c>
      <c r="K15" s="191" t="s">
        <v>309</v>
      </c>
      <c r="L15" s="258">
        <f>SUM(L7:L14)</f>
        <v>1849999</v>
      </c>
      <c r="M15" s="258">
        <f>SUM(M7:M14)</f>
        <v>1884715</v>
      </c>
      <c r="N15" s="281">
        <f>SUM(N7:N14)</f>
        <v>1</v>
      </c>
    </row>
    <row r="17" spans="1:11">
      <c r="A17" s="258" t="s">
        <v>1975</v>
      </c>
      <c r="B17" s="281">
        <f>B15/B14-1</f>
        <v>3.8330853067930493E-2</v>
      </c>
      <c r="C17" s="281">
        <f>C15/C14-1</f>
        <v>1.0875461821473476E-3</v>
      </c>
      <c r="D17" s="281">
        <f t="shared" ref="D17:H17" si="1">D15/D14-1</f>
        <v>1.9234914193553276E-2</v>
      </c>
      <c r="E17" s="281">
        <f t="shared" si="1"/>
        <v>1.5649952091983499E-2</v>
      </c>
      <c r="F17" s="281">
        <f t="shared" si="1"/>
        <v>2.9467815087588001E-2</v>
      </c>
      <c r="G17" s="281">
        <f>G15/G14-1</f>
        <v>-2.5914634146341431E-2</v>
      </c>
      <c r="H17" s="281">
        <f t="shared" si="1"/>
        <v>1.628353108073255E-2</v>
      </c>
      <c r="I17" s="281">
        <f>I15/I14-1</f>
        <v>2.9869929566603171E-2</v>
      </c>
      <c r="J17" s="295"/>
    </row>
    <row r="18" spans="1:11">
      <c r="A18" s="258" t="s">
        <v>1976</v>
      </c>
      <c r="B18" s="295">
        <f>B15-B14</f>
        <v>4456</v>
      </c>
      <c r="C18" s="295">
        <f>C15-C14</f>
        <v>423</v>
      </c>
      <c r="D18" s="295">
        <f t="shared" ref="D18:I18" si="2">D15-D14</f>
        <v>2588</v>
      </c>
      <c r="E18" s="295">
        <f t="shared" si="2"/>
        <v>147</v>
      </c>
      <c r="F18" s="295">
        <f>F15-F14</f>
        <v>14164</v>
      </c>
      <c r="G18" s="295">
        <f t="shared" si="2"/>
        <v>-68</v>
      </c>
      <c r="H18" s="295">
        <f>H15-H14</f>
        <v>10101</v>
      </c>
      <c r="I18" s="295">
        <f t="shared" si="2"/>
        <v>2905</v>
      </c>
    </row>
    <row r="19" spans="1:11">
      <c r="K19" s="232"/>
    </row>
    <row r="20" spans="1:11">
      <c r="K20" s="232"/>
    </row>
    <row r="21" spans="1:11">
      <c r="K21" s="232"/>
    </row>
    <row r="22" spans="1:11">
      <c r="K22" s="232"/>
    </row>
    <row r="23" spans="1:11">
      <c r="K23" s="232"/>
    </row>
    <row r="24" spans="1:11">
      <c r="K24" s="232"/>
    </row>
    <row r="25" spans="1:11">
      <c r="K25" s="232"/>
    </row>
    <row r="26" spans="1:11">
      <c r="K26" s="232"/>
    </row>
    <row r="27" spans="1:11">
      <c r="K27" s="232"/>
    </row>
    <row r="28" spans="1:11">
      <c r="K28" s="232"/>
    </row>
    <row r="29" spans="1:11">
      <c r="K29" s="311"/>
    </row>
    <row r="30" spans="1:11">
      <c r="K30" s="311"/>
    </row>
    <row r="159" spans="2:2">
      <c r="B159" s="287"/>
    </row>
  </sheetData>
  <mergeCells count="2">
    <mergeCell ref="H1:I1"/>
    <mergeCell ref="O1:Q1"/>
  </mergeCells>
  <hyperlinks>
    <hyperlink ref="H1:I1" location="Index!A1" display="Regresar al Índice" xr:uid="{00000000-0004-0000-7A00-000000000000}"/>
  </hyperlinks>
  <pageMargins left="0.7" right="0.7" top="0.75" bottom="0.75" header="0.3" footer="0.3"/>
  <pageSetup orientation="portrait" horizontalDpi="4294967295" verticalDpi="4294967295"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138"/>
  <dimension ref="A1:P159"/>
  <sheetViews>
    <sheetView zoomScale="106" zoomScaleNormal="106" workbookViewId="0"/>
  </sheetViews>
  <sheetFormatPr baseColWidth="10" defaultColWidth="11.42578125" defaultRowHeight="14.25"/>
  <cols>
    <col min="1" max="1" width="34.85546875" style="258" customWidth="1"/>
    <col min="2" max="2" width="15.28515625" style="258" customWidth="1"/>
    <col min="3" max="12" width="11.42578125" style="258"/>
    <col min="13" max="13" width="0" style="258" hidden="1" customWidth="1"/>
    <col min="14" max="14" width="26.28515625" style="258" hidden="1" customWidth="1"/>
    <col min="15" max="16" width="11.42578125" style="258" hidden="1" customWidth="1"/>
    <col min="17" max="17" width="11.42578125" style="258" customWidth="1"/>
    <col min="18" max="16384" width="11.42578125" style="258"/>
  </cols>
  <sheetData>
    <row r="1" spans="1:14" ht="15" customHeight="1">
      <c r="A1" s="43" t="s">
        <v>2164</v>
      </c>
      <c r="H1" s="90" t="s">
        <v>38</v>
      </c>
      <c r="I1" s="90"/>
      <c r="J1" s="137"/>
    </row>
    <row r="4" spans="1:14">
      <c r="A4" s="258" t="s">
        <v>295</v>
      </c>
      <c r="B4" s="284" t="s">
        <v>1974</v>
      </c>
      <c r="C4" s="284" t="s">
        <v>297</v>
      </c>
      <c r="N4" s="258" t="s">
        <v>310</v>
      </c>
    </row>
    <row r="5" spans="1:14">
      <c r="A5" s="258" t="s">
        <v>302</v>
      </c>
      <c r="B5" s="295">
        <v>120707</v>
      </c>
      <c r="C5" s="281">
        <f>B5/$B$13</f>
        <v>6.4045226997185248E-2</v>
      </c>
      <c r="D5" s="307"/>
      <c r="N5" s="258">
        <v>108770</v>
      </c>
    </row>
    <row r="6" spans="1:14">
      <c r="A6" s="258" t="s">
        <v>282</v>
      </c>
      <c r="B6" s="295">
        <v>389372</v>
      </c>
      <c r="C6" s="281">
        <f t="shared" ref="C6:C12" si="0">B6/$B$13</f>
        <v>0.20659463101848291</v>
      </c>
      <c r="D6" s="307"/>
      <c r="N6" s="258">
        <v>364270</v>
      </c>
    </row>
    <row r="7" spans="1:14">
      <c r="A7" s="258" t="s">
        <v>303</v>
      </c>
      <c r="B7" s="295">
        <v>137135</v>
      </c>
      <c r="C7" s="281">
        <f t="shared" si="0"/>
        <v>7.2761664230400883E-2</v>
      </c>
      <c r="D7" s="307"/>
      <c r="N7" s="258">
        <v>150933</v>
      </c>
    </row>
    <row r="8" spans="1:14">
      <c r="A8" s="258" t="s">
        <v>304</v>
      </c>
      <c r="B8" s="295">
        <v>9540</v>
      </c>
      <c r="C8" s="281">
        <f>B8/$B$13</f>
        <v>5.0617732654539282E-3</v>
      </c>
      <c r="D8" s="307"/>
      <c r="N8" s="258">
        <v>9755</v>
      </c>
    </row>
    <row r="9" spans="1:14">
      <c r="A9" s="258" t="s">
        <v>305</v>
      </c>
      <c r="B9" s="295">
        <v>494824</v>
      </c>
      <c r="C9" s="281">
        <f t="shared" si="0"/>
        <v>0.26254579604873945</v>
      </c>
      <c r="D9" s="307"/>
      <c r="N9" s="258">
        <v>464598</v>
      </c>
    </row>
    <row r="10" spans="1:14">
      <c r="A10" s="258" t="s">
        <v>306</v>
      </c>
      <c r="B10" s="295">
        <v>2556</v>
      </c>
      <c r="C10" s="281">
        <f>B10/$B$13</f>
        <v>1.3561732145178449E-3</v>
      </c>
      <c r="D10" s="307"/>
      <c r="N10" s="258">
        <v>2733</v>
      </c>
    </row>
    <row r="11" spans="1:14">
      <c r="A11" s="258" t="s">
        <v>287</v>
      </c>
      <c r="B11" s="295">
        <v>630421</v>
      </c>
      <c r="C11" s="281">
        <f t="shared" si="0"/>
        <v>0.33449142177995084</v>
      </c>
      <c r="D11" s="307"/>
      <c r="N11" s="258">
        <v>641445</v>
      </c>
    </row>
    <row r="12" spans="1:14">
      <c r="A12" s="258" t="s">
        <v>307</v>
      </c>
      <c r="B12" s="295">
        <v>100160</v>
      </c>
      <c r="C12" s="281">
        <f t="shared" si="0"/>
        <v>5.3143313445268917E-2</v>
      </c>
      <c r="D12" s="307"/>
      <c r="N12" s="258">
        <v>86187</v>
      </c>
    </row>
    <row r="13" spans="1:14" ht="15">
      <c r="A13" s="258" t="s">
        <v>53</v>
      </c>
      <c r="B13" s="300">
        <f>SUM(B5:B12)</f>
        <v>1884715</v>
      </c>
      <c r="C13" s="308">
        <f>SUM(C5:C12)</f>
        <v>1</v>
      </c>
      <c r="D13" s="307"/>
      <c r="N13" s="258">
        <v>1828691</v>
      </c>
    </row>
    <row r="16" spans="1:14">
      <c r="C16" s="307"/>
    </row>
    <row r="17" spans="1:3">
      <c r="A17" s="191"/>
      <c r="C17" s="307"/>
    </row>
    <row r="18" spans="1:3">
      <c r="A18" s="191"/>
      <c r="C18" s="307"/>
    </row>
    <row r="19" spans="1:3">
      <c r="A19" s="191"/>
      <c r="C19" s="307"/>
    </row>
    <row r="20" spans="1:3">
      <c r="A20" s="191"/>
      <c r="C20" s="307"/>
    </row>
    <row r="21" spans="1:3">
      <c r="A21" s="191"/>
      <c r="C21" s="307"/>
    </row>
    <row r="22" spans="1:3">
      <c r="A22" s="191"/>
      <c r="C22" s="307"/>
    </row>
    <row r="23" spans="1:3">
      <c r="A23" s="191"/>
      <c r="C23" s="307"/>
    </row>
    <row r="24" spans="1:3">
      <c r="A24" s="191"/>
      <c r="C24" s="286"/>
    </row>
    <row r="25" spans="1:3">
      <c r="C25" s="286"/>
    </row>
    <row r="159" spans="2:2">
      <c r="B159" s="287"/>
    </row>
  </sheetData>
  <mergeCells count="1">
    <mergeCell ref="H1:J1"/>
  </mergeCells>
  <hyperlinks>
    <hyperlink ref="H1" location="Index!A1" display="Regresar al Índice" xr:uid="{00000000-0004-0000-7B00-000000000000}"/>
    <hyperlink ref="H1:I1" location="Index!A1" display="Regresar al Índice" xr:uid="{00000000-0004-0000-7B00-000001000000}"/>
  </hyperlinks>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39"/>
  <dimension ref="A1:P160"/>
  <sheetViews>
    <sheetView zoomScale="106" zoomScaleNormal="106" workbookViewId="0"/>
  </sheetViews>
  <sheetFormatPr baseColWidth="10" defaultColWidth="11.42578125" defaultRowHeight="14.25"/>
  <cols>
    <col min="1" max="1" width="15.140625" style="258" customWidth="1"/>
    <col min="2" max="16384" width="11.42578125" style="258"/>
  </cols>
  <sheetData>
    <row r="1" spans="1:16" ht="15" customHeight="1">
      <c r="A1" s="43" t="s">
        <v>2165</v>
      </c>
      <c r="B1" s="305"/>
      <c r="C1" s="305"/>
      <c r="D1" s="305"/>
      <c r="E1" s="305"/>
      <c r="F1" s="305"/>
      <c r="G1" s="305"/>
      <c r="H1" s="90" t="s">
        <v>38</v>
      </c>
      <c r="I1" s="90"/>
      <c r="J1" s="301"/>
      <c r="K1" s="306"/>
      <c r="L1" s="306"/>
      <c r="O1" s="289"/>
      <c r="P1" s="289"/>
    </row>
    <row r="2" spans="1:16">
      <c r="A2" s="258" t="s">
        <v>152</v>
      </c>
    </row>
    <row r="5" spans="1:16">
      <c r="A5" s="258" t="s">
        <v>301</v>
      </c>
      <c r="B5" s="258" t="s">
        <v>311</v>
      </c>
    </row>
    <row r="6" spans="1:16">
      <c r="A6" s="258">
        <v>2013</v>
      </c>
      <c r="B6" s="295">
        <v>70246</v>
      </c>
    </row>
    <row r="7" spans="1:16">
      <c r="A7" s="258">
        <v>2014</v>
      </c>
      <c r="B7" s="295">
        <v>77509</v>
      </c>
    </row>
    <row r="8" spans="1:16">
      <c r="A8" s="258">
        <v>2015</v>
      </c>
      <c r="B8" s="295">
        <v>82606</v>
      </c>
    </row>
    <row r="9" spans="1:16">
      <c r="A9" s="258">
        <v>2016</v>
      </c>
      <c r="B9" s="295">
        <v>89558</v>
      </c>
    </row>
    <row r="10" spans="1:16">
      <c r="A10" s="258">
        <v>2017</v>
      </c>
      <c r="B10" s="295">
        <v>96726</v>
      </c>
    </row>
    <row r="11" spans="1:16">
      <c r="A11" s="258">
        <v>2018</v>
      </c>
      <c r="B11" s="295">
        <v>104065</v>
      </c>
    </row>
    <row r="12" spans="1:16">
      <c r="A12" s="258">
        <v>2019</v>
      </c>
      <c r="B12" s="295">
        <v>109333</v>
      </c>
    </row>
    <row r="13" spans="1:16">
      <c r="A13" s="258">
        <v>2020</v>
      </c>
      <c r="B13" s="295">
        <v>111767</v>
      </c>
      <c r="C13" s="281"/>
    </row>
    <row r="14" spans="1:16">
      <c r="A14" s="258">
        <v>2021</v>
      </c>
      <c r="B14" s="295">
        <v>116251</v>
      </c>
      <c r="C14" s="295"/>
    </row>
    <row r="15" spans="1:16">
      <c r="A15" s="296">
        <v>44652</v>
      </c>
      <c r="B15" s="295">
        <v>120707</v>
      </c>
    </row>
    <row r="17" spans="1:2">
      <c r="A17" s="258" t="s">
        <v>1977</v>
      </c>
      <c r="B17" s="281">
        <f>B15/B14-1</f>
        <v>3.8330853067930493E-2</v>
      </c>
    </row>
    <row r="18" spans="1:2">
      <c r="A18" s="258" t="s">
        <v>1978</v>
      </c>
      <c r="B18" s="295">
        <f>B15-B14</f>
        <v>4456</v>
      </c>
    </row>
    <row r="160" spans="2:2">
      <c r="B160" s="287"/>
    </row>
  </sheetData>
  <mergeCells count="2">
    <mergeCell ref="H1:I1"/>
    <mergeCell ref="O1:P1"/>
  </mergeCells>
  <hyperlinks>
    <hyperlink ref="H1:I1" location="Index!A1" display="Regresar al Índice" xr:uid="{00000000-0004-0000-7C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dimension ref="A1:I30"/>
  <sheetViews>
    <sheetView topLeftCell="A3" workbookViewId="0"/>
  </sheetViews>
  <sheetFormatPr baseColWidth="10" defaultRowHeight="15"/>
  <cols>
    <col min="1" max="16384" width="11.42578125" style="43"/>
  </cols>
  <sheetData>
    <row r="1" spans="1:9">
      <c r="A1" s="43" t="s">
        <v>2066</v>
      </c>
      <c r="H1" s="106" t="s">
        <v>38</v>
      </c>
      <c r="I1" s="106"/>
    </row>
    <row r="5" spans="1:9" ht="15.75" thickBot="1"/>
    <row r="6" spans="1:9" ht="45.75" thickBot="1">
      <c r="A6" s="628" t="s">
        <v>1422</v>
      </c>
      <c r="B6" s="629" t="s">
        <v>1423</v>
      </c>
      <c r="C6" s="629" t="s">
        <v>1424</v>
      </c>
      <c r="D6" s="629" t="s">
        <v>1425</v>
      </c>
      <c r="E6" s="630" t="s">
        <v>1426</v>
      </c>
    </row>
    <row r="7" spans="1:9" ht="29.25" thickBot="1">
      <c r="A7" s="631" t="s">
        <v>1427</v>
      </c>
      <c r="B7" s="635">
        <v>-5.9999999999999995E-4</v>
      </c>
      <c r="C7" s="635">
        <v>1.2999999999999999E-3</v>
      </c>
      <c r="D7" s="635">
        <v>7.5800000000000006E-2</v>
      </c>
      <c r="E7" s="635">
        <v>7.6899999999999996E-2</v>
      </c>
    </row>
    <row r="8" spans="1:9" ht="72" thickBot="1">
      <c r="A8" s="633" t="s">
        <v>1428</v>
      </c>
      <c r="B8" s="636">
        <v>1.0999999999999999E-2</v>
      </c>
      <c r="C8" s="636">
        <v>5.8999999999999999E-3</v>
      </c>
      <c r="D8" s="636">
        <v>0.36020000000000002</v>
      </c>
      <c r="E8" s="636">
        <v>0.24929999999999999</v>
      </c>
    </row>
    <row r="9" spans="1:9" ht="15.75" thickBot="1">
      <c r="A9" s="631" t="s">
        <v>1429</v>
      </c>
      <c r="B9" s="635">
        <v>-1E-3</v>
      </c>
      <c r="C9" s="635">
        <v>4.0000000000000002E-4</v>
      </c>
      <c r="D9" s="635">
        <v>-5.7999999999999996E-3</v>
      </c>
      <c r="E9" s="635">
        <v>4.8300000000000003E-2</v>
      </c>
    </row>
    <row r="10" spans="1:9" ht="43.5" thickBot="1">
      <c r="A10" s="633" t="s">
        <v>1430</v>
      </c>
      <c r="B10" s="636">
        <v>5.4000000000000003E-3</v>
      </c>
      <c r="C10" s="636">
        <v>-8.0000000000000002E-3</v>
      </c>
      <c r="D10" s="636">
        <v>0.11210000000000001</v>
      </c>
      <c r="E10" s="636">
        <v>4.36E-2</v>
      </c>
    </row>
    <row r="11" spans="1:9" ht="15.75" thickBot="1">
      <c r="A11" s="631" t="s">
        <v>1431</v>
      </c>
      <c r="B11" s="635">
        <v>1.1999999999999999E-3</v>
      </c>
      <c r="C11" s="635">
        <v>-1.6000000000000001E-3</v>
      </c>
      <c r="D11" s="635">
        <v>3.5999999999999999E-3</v>
      </c>
      <c r="E11" s="635">
        <v>-2.5999999999999999E-3</v>
      </c>
    </row>
    <row r="12" spans="1:9" ht="29.25" thickBot="1">
      <c r="A12" s="633" t="s">
        <v>1432</v>
      </c>
      <c r="B12" s="636">
        <v>5.8999999999999999E-3</v>
      </c>
      <c r="C12" s="636">
        <v>1.2999999999999999E-3</v>
      </c>
      <c r="D12" s="636">
        <v>4.3499999999999997E-2</v>
      </c>
      <c r="E12" s="636">
        <v>6.6E-3</v>
      </c>
    </row>
    <row r="13" spans="1:9" ht="29.25" thickBot="1">
      <c r="A13" s="631" t="s">
        <v>1433</v>
      </c>
      <c r="B13" s="635">
        <v>4.1000000000000003E-3</v>
      </c>
      <c r="C13" s="635">
        <v>2.3E-3</v>
      </c>
      <c r="D13" s="635">
        <v>0.16059999999999999</v>
      </c>
      <c r="E13" s="635">
        <v>0.18290000000000001</v>
      </c>
    </row>
    <row r="14" spans="1:9" ht="15.75" thickBot="1">
      <c r="A14" s="633" t="s">
        <v>1434</v>
      </c>
      <c r="B14" s="636">
        <v>-0.1142</v>
      </c>
      <c r="C14" s="636">
        <v>-0.1487</v>
      </c>
      <c r="D14" s="636">
        <v>0.72589999999999999</v>
      </c>
      <c r="E14" s="636">
        <v>0.85360000000000003</v>
      </c>
    </row>
    <row r="15" spans="1:9" ht="15.75" thickBot="1">
      <c r="A15" s="631" t="s">
        <v>1435</v>
      </c>
      <c r="B15" s="635">
        <v>3.5999999999999999E-3</v>
      </c>
      <c r="C15" s="635">
        <v>-1.54E-2</v>
      </c>
      <c r="D15" s="635">
        <v>-6.4799999999999996E-2</v>
      </c>
      <c r="E15" s="635">
        <v>-0.1421</v>
      </c>
    </row>
    <row r="16" spans="1:9" ht="15.75" thickBot="1">
      <c r="A16" s="633" t="s">
        <v>1436</v>
      </c>
      <c r="B16" s="636">
        <v>1.9400000000000001E-2</v>
      </c>
      <c r="C16" s="636">
        <v>5.0000000000000001E-3</v>
      </c>
      <c r="D16" s="636">
        <v>9.5899999999999999E-2</v>
      </c>
      <c r="E16" s="636">
        <v>0.11459999999999999</v>
      </c>
    </row>
    <row r="17" spans="1:5" ht="29.25" thickBot="1">
      <c r="A17" s="631" t="s">
        <v>1437</v>
      </c>
      <c r="B17" s="635">
        <v>9.1999999999999998E-3</v>
      </c>
      <c r="C17" s="635">
        <v>7.0000000000000001E-3</v>
      </c>
      <c r="D17" s="635">
        <v>0.18060000000000001</v>
      </c>
      <c r="E17" s="635">
        <v>0.1101</v>
      </c>
    </row>
    <row r="18" spans="1:5" ht="15.75" thickBot="1">
      <c r="A18" s="633" t="s">
        <v>1438</v>
      </c>
      <c r="B18" s="636">
        <v>7.9200000000000007E-2</v>
      </c>
      <c r="C18" s="636">
        <v>4.7899999999999998E-2</v>
      </c>
      <c r="D18" s="636">
        <v>0.13489999999999999</v>
      </c>
      <c r="E18" s="636">
        <v>0.18740000000000001</v>
      </c>
    </row>
    <row r="19" spans="1:5" ht="43.5" thickBot="1">
      <c r="A19" s="631" t="s">
        <v>1439</v>
      </c>
      <c r="B19" s="635">
        <v>7.3000000000000001E-3</v>
      </c>
      <c r="C19" s="635">
        <v>2.7000000000000001E-3</v>
      </c>
      <c r="D19" s="635">
        <v>0.12379999999999999</v>
      </c>
      <c r="E19" s="635">
        <v>0.1343</v>
      </c>
    </row>
    <row r="20" spans="1:5" ht="15.75" thickBot="1">
      <c r="A20" s="633" t="s">
        <v>1440</v>
      </c>
      <c r="B20" s="636">
        <v>-0.2462</v>
      </c>
      <c r="C20" s="636">
        <v>-0.1716</v>
      </c>
      <c r="D20" s="636">
        <v>9.9000000000000005E-2</v>
      </c>
      <c r="E20" s="636">
        <v>0.46550000000000002</v>
      </c>
    </row>
    <row r="21" spans="1:5" ht="15.75" thickBot="1">
      <c r="A21" s="631" t="s">
        <v>1441</v>
      </c>
      <c r="B21" s="635">
        <v>3.7000000000000002E-3</v>
      </c>
      <c r="C21" s="635">
        <v>-1.1000000000000001E-3</v>
      </c>
      <c r="D21" s="635">
        <v>0.13300000000000001</v>
      </c>
      <c r="E21" s="635">
        <v>7.51E-2</v>
      </c>
    </row>
    <row r="22" spans="1:5" ht="15.75" thickBot="1">
      <c r="A22" s="633" t="s">
        <v>1442</v>
      </c>
      <c r="B22" s="636">
        <v>9.01E-2</v>
      </c>
      <c r="C22" s="636">
        <v>9.0200000000000002E-2</v>
      </c>
      <c r="D22" s="636">
        <v>0.19869999999999999</v>
      </c>
      <c r="E22" s="636">
        <v>0.1144</v>
      </c>
    </row>
    <row r="23" spans="1:5" ht="43.5" thickBot="1">
      <c r="A23" s="631" t="s">
        <v>1443</v>
      </c>
      <c r="B23" s="635">
        <v>-1.9900000000000001E-2</v>
      </c>
      <c r="C23" s="635">
        <v>-3.0700000000000002E-2</v>
      </c>
      <c r="D23" s="635">
        <v>0.15029999999999999</v>
      </c>
      <c r="E23" s="635">
        <v>0.1123</v>
      </c>
    </row>
    <row r="24" spans="1:5" ht="29.25" thickBot="1">
      <c r="A24" s="633" t="s">
        <v>1444</v>
      </c>
      <c r="B24" s="636">
        <v>0.01</v>
      </c>
      <c r="C24" s="636">
        <v>1.43E-2</v>
      </c>
      <c r="D24" s="636">
        <v>0.15989999999999999</v>
      </c>
      <c r="E24" s="636">
        <v>0.1426</v>
      </c>
    </row>
    <row r="25" spans="1:5" ht="43.5" thickBot="1">
      <c r="A25" s="631" t="s">
        <v>1445</v>
      </c>
      <c r="B25" s="635">
        <v>3.3599999999999998E-2</v>
      </c>
      <c r="C25" s="635">
        <v>-7.4999999999999997E-3</v>
      </c>
      <c r="D25" s="635">
        <v>8.3799999999999999E-2</v>
      </c>
      <c r="E25" s="635">
        <v>6.2399999999999997E-2</v>
      </c>
    </row>
    <row r="26" spans="1:5" ht="72" thickBot="1">
      <c r="A26" s="633" t="s">
        <v>1446</v>
      </c>
      <c r="B26" s="636">
        <v>1.3299999999999999E-2</v>
      </c>
      <c r="C26" s="636">
        <v>1.83E-2</v>
      </c>
      <c r="D26" s="636">
        <v>6.7400000000000002E-2</v>
      </c>
      <c r="E26" s="636">
        <v>2.53E-2</v>
      </c>
    </row>
    <row r="27" spans="1:5" ht="29.25" thickBot="1">
      <c r="A27" s="631" t="s">
        <v>1447</v>
      </c>
      <c r="B27" s="635">
        <v>1.35E-2</v>
      </c>
      <c r="C27" s="635">
        <v>-8.8000000000000005E-3</v>
      </c>
      <c r="D27" s="635">
        <v>0.15029999999999999</v>
      </c>
      <c r="E27" s="635">
        <v>9.5100000000000004E-2</v>
      </c>
    </row>
    <row r="28" spans="1:5" ht="15.75" thickBot="1">
      <c r="A28" s="633" t="s">
        <v>1448</v>
      </c>
      <c r="B28" s="636">
        <v>7.1999999999999998E-3</v>
      </c>
      <c r="C28" s="636">
        <v>-5.4999999999999997E-3</v>
      </c>
      <c r="D28" s="636">
        <v>0.1227</v>
      </c>
      <c r="E28" s="636">
        <v>9.3799999999999994E-2</v>
      </c>
    </row>
    <row r="29" spans="1:5" ht="29.25" thickBot="1">
      <c r="A29" s="631" t="s">
        <v>1449</v>
      </c>
      <c r="B29" s="635">
        <v>4.0000000000000001E-3</v>
      </c>
      <c r="C29" s="635">
        <v>5.7999999999999996E-3</v>
      </c>
      <c r="D29" s="635">
        <v>0.16320000000000001</v>
      </c>
      <c r="E29" s="635">
        <v>0.18820000000000001</v>
      </c>
    </row>
    <row r="30" spans="1:5" ht="15.75" thickBot="1">
      <c r="A30" s="633" t="s">
        <v>1450</v>
      </c>
      <c r="B30" s="636">
        <v>-2.4E-2</v>
      </c>
      <c r="C30" s="636">
        <v>-3.5999999999999999E-3</v>
      </c>
      <c r="D30" s="636">
        <v>-6.1000000000000004E-3</v>
      </c>
      <c r="E30" s="636">
        <v>1.35E-2</v>
      </c>
    </row>
  </sheetData>
  <mergeCells count="1">
    <mergeCell ref="H1:I1"/>
  </mergeCells>
  <hyperlinks>
    <hyperlink ref="H1:I1" location="Index!A1" display="Regresar al Índice" xr:uid="{C5453078-20F4-475C-91E9-F1CCAF1FA63D}"/>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40"/>
  <dimension ref="A1:P159"/>
  <sheetViews>
    <sheetView zoomScale="106" zoomScaleNormal="106" workbookViewId="0"/>
  </sheetViews>
  <sheetFormatPr baseColWidth="10" defaultColWidth="11.42578125" defaultRowHeight="14.25"/>
  <cols>
    <col min="1" max="1" width="22.7109375" style="258" customWidth="1"/>
    <col min="2" max="10" width="11.42578125" style="258"/>
    <col min="11" max="11" width="11.42578125" style="258" customWidth="1"/>
    <col min="12" max="12" width="25.5703125" style="258" hidden="1" customWidth="1"/>
    <col min="13" max="13" width="11.42578125" style="258" hidden="1" customWidth="1"/>
    <col min="14" max="18" width="11.42578125" style="258" customWidth="1"/>
    <col min="19" max="16384" width="11.42578125" style="258"/>
  </cols>
  <sheetData>
    <row r="1" spans="1:16" ht="15">
      <c r="A1" s="43" t="s">
        <v>2166</v>
      </c>
      <c r="H1" s="90" t="s">
        <v>38</v>
      </c>
      <c r="I1" s="90"/>
      <c r="J1" s="298"/>
      <c r="K1" s="298"/>
      <c r="L1" s="298"/>
      <c r="M1" s="298"/>
      <c r="N1" s="298"/>
      <c r="O1" s="298"/>
      <c r="P1" s="298"/>
    </row>
    <row r="2" spans="1:16">
      <c r="A2" s="258" t="s">
        <v>152</v>
      </c>
    </row>
    <row r="3" spans="1:16">
      <c r="L3" s="191" t="s">
        <v>440</v>
      </c>
      <c r="M3" s="302" t="s">
        <v>1979</v>
      </c>
    </row>
    <row r="4" spans="1:16">
      <c r="L4" s="191" t="s">
        <v>313</v>
      </c>
      <c r="M4" s="303">
        <v>96108</v>
      </c>
    </row>
    <row r="5" spans="1:16">
      <c r="A5" s="258" t="s">
        <v>295</v>
      </c>
      <c r="B5" s="258" t="s">
        <v>297</v>
      </c>
      <c r="L5" s="191" t="s">
        <v>312</v>
      </c>
      <c r="M5" s="303">
        <v>44</v>
      </c>
    </row>
    <row r="6" spans="1:16">
      <c r="A6" s="258" t="s">
        <v>313</v>
      </c>
      <c r="B6" s="281">
        <f>M4/$M$9</f>
        <v>0.79620900196343214</v>
      </c>
      <c r="L6" s="191" t="s">
        <v>314</v>
      </c>
      <c r="M6" s="303">
        <v>23648</v>
      </c>
    </row>
    <row r="7" spans="1:16">
      <c r="A7" s="258" t="s">
        <v>315</v>
      </c>
      <c r="B7" s="281">
        <f>M5/$M$9</f>
        <v>3.6451904197768147E-4</v>
      </c>
      <c r="L7" s="191" t="s">
        <v>316</v>
      </c>
      <c r="M7" s="303">
        <v>501</v>
      </c>
    </row>
    <row r="8" spans="1:16">
      <c r="A8" s="258" t="s">
        <v>317</v>
      </c>
      <c r="B8" s="281">
        <f>M6/$M$9</f>
        <v>0.19591241601564119</v>
      </c>
      <c r="L8" s="191" t="s">
        <v>318</v>
      </c>
      <c r="M8" s="303">
        <v>406</v>
      </c>
    </row>
    <row r="9" spans="1:16">
      <c r="A9" s="258" t="s">
        <v>319</v>
      </c>
      <c r="B9" s="281">
        <f>M7/$M$9</f>
        <v>4.1505463643367827E-3</v>
      </c>
      <c r="L9" s="191" t="s">
        <v>302</v>
      </c>
      <c r="M9" s="303">
        <f>SUM(M4:M8)</f>
        <v>120707</v>
      </c>
    </row>
    <row r="10" spans="1:16">
      <c r="A10" s="258" t="s">
        <v>320</v>
      </c>
      <c r="B10" s="281">
        <f>M8/$M$9</f>
        <v>3.363516614612243E-3</v>
      </c>
    </row>
    <row r="11" spans="1:16">
      <c r="A11" s="258" t="s">
        <v>53</v>
      </c>
      <c r="B11" s="281">
        <f>SUM(B6:B10)</f>
        <v>1</v>
      </c>
    </row>
    <row r="14" spans="1:16">
      <c r="B14" s="304">
        <f>B7+B9+B10</f>
        <v>7.8785820209267068E-3</v>
      </c>
    </row>
    <row r="17" spans="1:2">
      <c r="A17" s="232"/>
      <c r="B17" s="232"/>
    </row>
    <row r="18" spans="1:2">
      <c r="A18" s="290"/>
      <c r="B18" s="290"/>
    </row>
    <row r="19" spans="1:2">
      <c r="A19" s="232"/>
      <c r="B19" s="232"/>
    </row>
    <row r="20" spans="1:2">
      <c r="A20" s="290"/>
      <c r="B20" s="290"/>
    </row>
    <row r="21" spans="1:2">
      <c r="A21" s="232"/>
      <c r="B21" s="232"/>
    </row>
    <row r="22" spans="1:2">
      <c r="A22" s="232"/>
      <c r="B22" s="232"/>
    </row>
    <row r="23" spans="1:2">
      <c r="A23" s="290"/>
      <c r="B23" s="290"/>
    </row>
    <row r="159" spans="2:2">
      <c r="B159" s="287"/>
    </row>
  </sheetData>
  <mergeCells count="1">
    <mergeCell ref="H1:I1"/>
  </mergeCells>
  <hyperlinks>
    <hyperlink ref="H1:I1" location="Index!A1" display="Regresar al Índice" xr:uid="{00000000-0004-0000-7D00-000000000000}"/>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41"/>
  <dimension ref="A1:P160"/>
  <sheetViews>
    <sheetView zoomScale="106" zoomScaleNormal="106" workbookViewId="0"/>
  </sheetViews>
  <sheetFormatPr baseColWidth="10" defaultColWidth="11.42578125" defaultRowHeight="14.25"/>
  <cols>
    <col min="1" max="1" width="11.5703125" style="258" bestFit="1" customWidth="1"/>
    <col min="2" max="2" width="14.28515625" style="258" customWidth="1"/>
    <col min="3" max="16384" width="11.42578125" style="258"/>
  </cols>
  <sheetData>
    <row r="1" spans="1:16" ht="15">
      <c r="A1" s="43" t="s">
        <v>2167</v>
      </c>
      <c r="B1" s="301"/>
      <c r="C1" s="301"/>
      <c r="D1" s="301"/>
      <c r="E1" s="301"/>
      <c r="F1" s="301"/>
      <c r="G1" s="301"/>
      <c r="H1" s="90" t="s">
        <v>38</v>
      </c>
      <c r="I1" s="90"/>
      <c r="J1" s="257"/>
      <c r="K1" s="257"/>
      <c r="O1" s="289"/>
      <c r="P1" s="289"/>
    </row>
    <row r="2" spans="1:16">
      <c r="A2" s="258" t="s">
        <v>152</v>
      </c>
    </row>
    <row r="5" spans="1:16">
      <c r="A5" s="258" t="s">
        <v>301</v>
      </c>
      <c r="B5" s="258" t="s">
        <v>311</v>
      </c>
    </row>
    <row r="6" spans="1:16">
      <c r="A6" s="258">
        <v>2013</v>
      </c>
      <c r="B6" s="295">
        <v>347298</v>
      </c>
    </row>
    <row r="7" spans="1:16">
      <c r="A7" s="258">
        <v>2014</v>
      </c>
      <c r="B7" s="295">
        <v>363344</v>
      </c>
    </row>
    <row r="8" spans="1:16">
      <c r="A8" s="258">
        <v>2015</v>
      </c>
      <c r="B8" s="295">
        <v>385457</v>
      </c>
    </row>
    <row r="9" spans="1:16">
      <c r="A9" s="258">
        <v>2016</v>
      </c>
      <c r="B9" s="295">
        <v>407270</v>
      </c>
    </row>
    <row r="10" spans="1:16">
      <c r="A10" s="258">
        <v>2017</v>
      </c>
      <c r="B10" s="295">
        <v>435724</v>
      </c>
    </row>
    <row r="11" spans="1:16">
      <c r="A11" s="258">
        <v>2018</v>
      </c>
      <c r="B11" s="295">
        <v>452017</v>
      </c>
    </row>
    <row r="12" spans="1:16">
      <c r="A12" s="258">
        <v>2019</v>
      </c>
      <c r="B12" s="295">
        <v>458198</v>
      </c>
    </row>
    <row r="13" spans="1:16">
      <c r="A13" s="258">
        <v>2020</v>
      </c>
      <c r="B13" s="295">
        <v>452541</v>
      </c>
    </row>
    <row r="14" spans="1:16">
      <c r="A14" s="258">
        <v>2021</v>
      </c>
      <c r="B14" s="295">
        <v>480660</v>
      </c>
    </row>
    <row r="15" spans="1:16">
      <c r="A15" s="296">
        <v>44652</v>
      </c>
      <c r="B15" s="295">
        <v>494824</v>
      </c>
    </row>
    <row r="17" spans="1:2">
      <c r="A17" s="258" t="s">
        <v>1980</v>
      </c>
      <c r="B17" s="281">
        <f>B15/B14-1</f>
        <v>2.9467815087588001E-2</v>
      </c>
    </row>
    <row r="18" spans="1:2">
      <c r="A18" s="258" t="s">
        <v>1981</v>
      </c>
      <c r="B18" s="295">
        <f>B15-B14</f>
        <v>14164</v>
      </c>
    </row>
    <row r="23" spans="1:2" hidden="1">
      <c r="A23" s="258">
        <v>2013</v>
      </c>
      <c r="B23" s="258">
        <v>347298</v>
      </c>
    </row>
    <row r="24" spans="1:2" hidden="1">
      <c r="A24" s="258">
        <v>2014</v>
      </c>
      <c r="B24" s="258">
        <v>363344</v>
      </c>
    </row>
    <row r="25" spans="1:2" hidden="1">
      <c r="A25" s="258">
        <v>2015</v>
      </c>
      <c r="B25" s="258">
        <v>385457</v>
      </c>
    </row>
    <row r="26" spans="1:2" hidden="1">
      <c r="A26" s="258">
        <v>2016</v>
      </c>
      <c r="B26" s="258">
        <v>407270</v>
      </c>
    </row>
    <row r="27" spans="1:2" hidden="1">
      <c r="A27" s="258">
        <v>2017</v>
      </c>
      <c r="B27" s="258">
        <v>435724</v>
      </c>
    </row>
    <row r="28" spans="1:2" hidden="1">
      <c r="A28" s="258">
        <v>2018</v>
      </c>
      <c r="B28" s="258">
        <v>452017</v>
      </c>
    </row>
    <row r="29" spans="1:2" hidden="1">
      <c r="A29" s="258">
        <v>43466</v>
      </c>
      <c r="B29" s="258">
        <v>454528</v>
      </c>
    </row>
    <row r="30" spans="1:2" hidden="1">
      <c r="A30" s="258">
        <v>43497</v>
      </c>
      <c r="B30" s="258">
        <v>457311</v>
      </c>
    </row>
    <row r="31" spans="1:2" hidden="1">
      <c r="A31" s="258">
        <v>43525</v>
      </c>
      <c r="B31" s="258">
        <v>458843</v>
      </c>
    </row>
    <row r="32" spans="1:2" hidden="1">
      <c r="A32" s="258">
        <v>43556</v>
      </c>
      <c r="B32" s="258">
        <v>459454</v>
      </c>
    </row>
    <row r="33" spans="1:2" hidden="1">
      <c r="A33" s="258">
        <v>43586</v>
      </c>
      <c r="B33" s="258">
        <v>460324</v>
      </c>
    </row>
    <row r="34" spans="1:2" hidden="1">
      <c r="A34" s="258">
        <v>43617</v>
      </c>
      <c r="B34" s="258">
        <v>460017</v>
      </c>
    </row>
    <row r="35" spans="1:2" hidden="1">
      <c r="A35" s="258">
        <v>43647</v>
      </c>
      <c r="B35" s="258">
        <v>461674</v>
      </c>
    </row>
    <row r="36" spans="1:2" hidden="1">
      <c r="A36" s="258">
        <v>43678</v>
      </c>
      <c r="B36" s="258">
        <v>461682</v>
      </c>
    </row>
    <row r="37" spans="1:2" hidden="1">
      <c r="A37" s="258" t="s">
        <v>321</v>
      </c>
      <c r="B37" s="258">
        <f>B36/B35-1</f>
        <v>1.7328244605430143E-5</v>
      </c>
    </row>
    <row r="38" spans="1:2" hidden="1">
      <c r="A38" s="258" t="s">
        <v>322</v>
      </c>
      <c r="B38" s="258">
        <f>B36-B35</f>
        <v>8</v>
      </c>
    </row>
    <row r="39" spans="1:2" hidden="1"/>
    <row r="160" spans="2:2">
      <c r="B160" s="287"/>
    </row>
  </sheetData>
  <mergeCells count="3">
    <mergeCell ref="H1:I1"/>
    <mergeCell ref="J1:K1"/>
    <mergeCell ref="O1:P1"/>
  </mergeCells>
  <hyperlinks>
    <hyperlink ref="H1:I1" location="Index!A1" display="Regresar al Índice" xr:uid="{00000000-0004-0000-7E00-000000000000}"/>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42"/>
  <dimension ref="A1:P159"/>
  <sheetViews>
    <sheetView zoomScale="106" zoomScaleNormal="106" workbookViewId="0"/>
  </sheetViews>
  <sheetFormatPr baseColWidth="10" defaultColWidth="11.42578125" defaultRowHeight="14.25"/>
  <cols>
    <col min="1" max="1" width="57.42578125" style="258" customWidth="1"/>
    <col min="2" max="2" width="11.7109375" style="258" bestFit="1" customWidth="1"/>
    <col min="3" max="12" width="11.42578125" style="258"/>
    <col min="13" max="13" width="42.42578125" style="258" customWidth="1"/>
    <col min="14" max="14" width="20" style="258" customWidth="1"/>
    <col min="15" max="16384" width="11.42578125" style="258"/>
  </cols>
  <sheetData>
    <row r="1" spans="1:16" ht="15">
      <c r="A1" s="43" t="s">
        <v>2168</v>
      </c>
      <c r="H1" s="90" t="s">
        <v>38</v>
      </c>
      <c r="I1" s="90"/>
      <c r="O1" s="289" t="s">
        <v>277</v>
      </c>
      <c r="P1" s="289"/>
    </row>
    <row r="2" spans="1:16">
      <c r="A2" s="258" t="s">
        <v>152</v>
      </c>
    </row>
    <row r="4" spans="1:16" ht="15">
      <c r="A4" s="297" t="s">
        <v>323</v>
      </c>
      <c r="B4" s="284" t="s">
        <v>297</v>
      </c>
    </row>
    <row r="5" spans="1:16">
      <c r="A5" s="232" t="s">
        <v>324</v>
      </c>
      <c r="B5" s="281">
        <f>B27/$B$37</f>
        <v>0.20916729988844518</v>
      </c>
      <c r="C5" s="286"/>
    </row>
    <row r="6" spans="1:16">
      <c r="A6" s="232" t="s">
        <v>325</v>
      </c>
      <c r="B6" s="281">
        <f>B28/$B$37</f>
        <v>0.13221064459282492</v>
      </c>
      <c r="C6" s="286"/>
    </row>
    <row r="7" spans="1:16">
      <c r="A7" s="232" t="s">
        <v>326</v>
      </c>
      <c r="B7" s="281">
        <f>B29/$B$37</f>
        <v>0.10680767303121919</v>
      </c>
      <c r="C7" s="286"/>
    </row>
    <row r="8" spans="1:16">
      <c r="A8" s="232" t="s">
        <v>327</v>
      </c>
      <c r="B8" s="281">
        <f t="shared" ref="B8:B14" si="0">B30/$B$37</f>
        <v>8.8289977850710549E-2</v>
      </c>
      <c r="C8" s="286"/>
    </row>
    <row r="9" spans="1:16">
      <c r="A9" s="232" t="s">
        <v>328</v>
      </c>
      <c r="B9" s="281">
        <f>B31/$B$37</f>
        <v>8.8257643121594745E-2</v>
      </c>
      <c r="C9" s="286"/>
    </row>
    <row r="10" spans="1:16">
      <c r="A10" s="232" t="s">
        <v>329</v>
      </c>
      <c r="B10" s="281">
        <f>B32/$B$37</f>
        <v>5.817219859990623E-2</v>
      </c>
      <c r="C10" s="286"/>
    </row>
    <row r="11" spans="1:16">
      <c r="A11" s="232" t="s">
        <v>330</v>
      </c>
      <c r="B11" s="281">
        <f>B33/$B$37</f>
        <v>4.9363005836418603E-2</v>
      </c>
      <c r="C11" s="286"/>
    </row>
    <row r="12" spans="1:16">
      <c r="A12" s="232" t="s">
        <v>466</v>
      </c>
      <c r="B12" s="281">
        <f>B34/$B$37</f>
        <v>4.6402357201752543E-2</v>
      </c>
      <c r="C12" s="286"/>
    </row>
    <row r="13" spans="1:16">
      <c r="A13" s="232" t="s">
        <v>331</v>
      </c>
      <c r="B13" s="281">
        <f>B35/$B$37</f>
        <v>4.6202286065348486E-2</v>
      </c>
      <c r="C13" s="286"/>
    </row>
    <row r="14" spans="1:16">
      <c r="A14" s="232" t="s">
        <v>332</v>
      </c>
      <c r="B14" s="281">
        <f t="shared" si="0"/>
        <v>0.17512691381177956</v>
      </c>
    </row>
    <row r="15" spans="1:16">
      <c r="A15" s="258" t="s">
        <v>305</v>
      </c>
      <c r="B15" s="281">
        <f>SUM(B5:B14)</f>
        <v>1</v>
      </c>
    </row>
    <row r="25" spans="1:3" hidden="1"/>
    <row r="26" spans="1:3" ht="15" hidden="1">
      <c r="A26" s="297" t="s">
        <v>323</v>
      </c>
      <c r="B26" s="299"/>
    </row>
    <row r="27" spans="1:3" hidden="1">
      <c r="A27" s="232" t="s">
        <v>324</v>
      </c>
      <c r="B27" s="290">
        <v>103501</v>
      </c>
      <c r="C27" s="291"/>
    </row>
    <row r="28" spans="1:3" hidden="1">
      <c r="A28" s="232" t="s">
        <v>325</v>
      </c>
      <c r="B28" s="290">
        <v>65421</v>
      </c>
      <c r="C28" s="291"/>
    </row>
    <row r="29" spans="1:3" hidden="1">
      <c r="A29" s="232" t="s">
        <v>326</v>
      </c>
      <c r="B29" s="290">
        <v>52851</v>
      </c>
      <c r="C29" s="291"/>
    </row>
    <row r="30" spans="1:3" hidden="1">
      <c r="A30" s="232" t="s">
        <v>327</v>
      </c>
      <c r="B30" s="290">
        <v>43688</v>
      </c>
      <c r="C30" s="291"/>
    </row>
    <row r="31" spans="1:3" hidden="1">
      <c r="A31" s="232" t="s">
        <v>328</v>
      </c>
      <c r="B31" s="290">
        <v>43672</v>
      </c>
      <c r="C31" s="291"/>
    </row>
    <row r="32" spans="1:3" hidden="1">
      <c r="A32" s="232" t="s">
        <v>329</v>
      </c>
      <c r="B32" s="290">
        <v>28785</v>
      </c>
      <c r="C32" s="291"/>
    </row>
    <row r="33" spans="1:3" hidden="1">
      <c r="A33" s="232" t="s">
        <v>330</v>
      </c>
      <c r="B33" s="290">
        <v>24426</v>
      </c>
      <c r="C33" s="291"/>
    </row>
    <row r="34" spans="1:3" hidden="1">
      <c r="A34" s="232" t="s">
        <v>466</v>
      </c>
      <c r="B34" s="290">
        <v>22961</v>
      </c>
      <c r="C34" s="291"/>
    </row>
    <row r="35" spans="1:3" hidden="1">
      <c r="A35" s="232" t="s">
        <v>331</v>
      </c>
      <c r="B35" s="290">
        <v>22862</v>
      </c>
      <c r="C35" s="291"/>
    </row>
    <row r="36" spans="1:3" hidden="1">
      <c r="A36" s="232" t="s">
        <v>332</v>
      </c>
      <c r="B36" s="290">
        <v>86657</v>
      </c>
      <c r="C36" s="291"/>
    </row>
    <row r="37" spans="1:3" ht="15" hidden="1">
      <c r="A37" s="282" t="s">
        <v>305</v>
      </c>
      <c r="B37" s="300">
        <f>SUM(B27:B36)</f>
        <v>494824</v>
      </c>
    </row>
    <row r="38" spans="1:3" hidden="1"/>
    <row r="39" spans="1:3" hidden="1"/>
    <row r="40" spans="1:3" hidden="1"/>
    <row r="41" spans="1:3" hidden="1"/>
    <row r="42" spans="1:3" hidden="1"/>
    <row r="44" spans="1:3" ht="16.5" customHeight="1"/>
    <row r="159" spans="2:2">
      <c r="B159" s="287"/>
    </row>
  </sheetData>
  <mergeCells count="2">
    <mergeCell ref="H1:I1"/>
    <mergeCell ref="O1:P1"/>
  </mergeCells>
  <hyperlinks>
    <hyperlink ref="H1:I1" location="Index!A1" display="Regresar al Índice" xr:uid="{00000000-0004-0000-7F00-000000000000}"/>
    <hyperlink ref="O1:P1" location="Index!B2" display="Regresar al índice" xr:uid="{00000000-0004-0000-7F00-000001000000}"/>
  </hyperlink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43"/>
  <dimension ref="A1:P160"/>
  <sheetViews>
    <sheetView zoomScale="106" zoomScaleNormal="106" workbookViewId="0"/>
  </sheetViews>
  <sheetFormatPr baseColWidth="10" defaultColWidth="11.42578125" defaultRowHeight="14.25"/>
  <cols>
    <col min="1" max="16384" width="11.42578125" style="258"/>
  </cols>
  <sheetData>
    <row r="1" spans="1:16" ht="15">
      <c r="A1" s="43" t="s">
        <v>2169</v>
      </c>
      <c r="H1" s="90" t="s">
        <v>38</v>
      </c>
      <c r="I1" s="90"/>
      <c r="J1" s="298"/>
      <c r="K1" s="298"/>
      <c r="O1" s="289"/>
      <c r="P1" s="289"/>
    </row>
    <row r="2" spans="1:16">
      <c r="A2" s="258" t="s">
        <v>152</v>
      </c>
    </row>
    <row r="5" spans="1:16">
      <c r="A5" s="258" t="s">
        <v>301</v>
      </c>
      <c r="B5" s="258" t="s">
        <v>311</v>
      </c>
    </row>
    <row r="6" spans="1:16">
      <c r="A6" s="258">
        <v>2013</v>
      </c>
      <c r="B6" s="295">
        <v>282499</v>
      </c>
    </row>
    <row r="7" spans="1:16">
      <c r="A7" s="258">
        <v>2014</v>
      </c>
      <c r="B7" s="295">
        <v>295797</v>
      </c>
    </row>
    <row r="8" spans="1:16">
      <c r="A8" s="258">
        <v>2015</v>
      </c>
      <c r="B8" s="295">
        <v>312586</v>
      </c>
    </row>
    <row r="9" spans="1:16">
      <c r="A9" s="258">
        <v>2016</v>
      </c>
      <c r="B9" s="295">
        <v>334254</v>
      </c>
    </row>
    <row r="10" spans="1:16">
      <c r="A10" s="258">
        <v>2017</v>
      </c>
      <c r="B10" s="295">
        <v>343480</v>
      </c>
    </row>
    <row r="11" spans="1:16">
      <c r="A11" s="258">
        <v>2018</v>
      </c>
      <c r="B11" s="295">
        <v>354114</v>
      </c>
    </row>
    <row r="12" spans="1:16">
      <c r="A12" s="258">
        <v>2019</v>
      </c>
      <c r="B12" s="295">
        <v>363625</v>
      </c>
    </row>
    <row r="13" spans="1:16">
      <c r="A13" s="258">
        <v>2020</v>
      </c>
      <c r="B13" s="295">
        <v>366999</v>
      </c>
    </row>
    <row r="14" spans="1:16">
      <c r="A14" s="258">
        <v>2021</v>
      </c>
      <c r="B14" s="295">
        <v>388949</v>
      </c>
    </row>
    <row r="15" spans="1:16">
      <c r="A15" s="296">
        <v>44652</v>
      </c>
      <c r="B15" s="295">
        <v>389372</v>
      </c>
    </row>
    <row r="18" spans="1:2">
      <c r="A18" s="258" t="s">
        <v>1980</v>
      </c>
      <c r="B18" s="281">
        <f>B15/B14-1</f>
        <v>1.0875461821473476E-3</v>
      </c>
    </row>
    <row r="19" spans="1:2">
      <c r="A19" s="258" t="s">
        <v>1981</v>
      </c>
      <c r="B19" s="295">
        <f>B15-B14</f>
        <v>423</v>
      </c>
    </row>
    <row r="22" spans="1:2" ht="12.75" hidden="1" customHeight="1">
      <c r="A22" s="258" t="s">
        <v>333</v>
      </c>
      <c r="B22" s="258">
        <f>B12/B11-1</f>
        <v>2.6858582264468467E-2</v>
      </c>
    </row>
    <row r="23" spans="1:2" ht="12.75" hidden="1" customHeight="1">
      <c r="A23" s="258" t="s">
        <v>334</v>
      </c>
      <c r="B23" s="258">
        <f>B12-B11</f>
        <v>9511</v>
      </c>
    </row>
    <row r="24" spans="1:2" ht="12.75" hidden="1" customHeight="1"/>
    <row r="25" spans="1:2" ht="14.25" hidden="1" customHeight="1">
      <c r="A25" s="258">
        <v>43770</v>
      </c>
      <c r="B25" s="258">
        <v>368314</v>
      </c>
    </row>
    <row r="26" spans="1:2" ht="12.75" hidden="1" customHeight="1">
      <c r="A26" s="258" t="s">
        <v>335</v>
      </c>
      <c r="B26" s="258">
        <f>B12/B25-1</f>
        <v>-1.2730984974776982E-2</v>
      </c>
    </row>
    <row r="27" spans="1:2" ht="12.75" hidden="1" customHeight="1">
      <c r="A27" s="258" t="s">
        <v>334</v>
      </c>
      <c r="B27" s="258">
        <f>B12-B25</f>
        <v>-4689</v>
      </c>
    </row>
    <row r="28" spans="1:2" ht="12.75" hidden="1" customHeight="1"/>
    <row r="160" spans="2:2">
      <c r="B160" s="287"/>
    </row>
  </sheetData>
  <mergeCells count="2">
    <mergeCell ref="H1:I1"/>
    <mergeCell ref="O1:P1"/>
  </mergeCells>
  <hyperlinks>
    <hyperlink ref="H1:I1" location="Index!A1" display="Regresar al Índice" xr:uid="{00000000-0004-0000-8000-000000000000}"/>
  </hyperlink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44"/>
  <dimension ref="A1:P159"/>
  <sheetViews>
    <sheetView zoomScale="106" zoomScaleNormal="106" workbookViewId="0"/>
  </sheetViews>
  <sheetFormatPr baseColWidth="10" defaultColWidth="11.42578125" defaultRowHeight="14.25"/>
  <cols>
    <col min="1" max="1" width="68.140625" style="258" customWidth="1"/>
    <col min="2" max="16384" width="11.42578125" style="258"/>
  </cols>
  <sheetData>
    <row r="1" spans="1:16" ht="15">
      <c r="A1" s="43" t="s">
        <v>2170</v>
      </c>
      <c r="H1" s="90" t="s">
        <v>38</v>
      </c>
      <c r="I1" s="90"/>
      <c r="O1" s="289"/>
      <c r="P1" s="289"/>
    </row>
    <row r="2" spans="1:16">
      <c r="A2" s="258" t="s">
        <v>152</v>
      </c>
    </row>
    <row r="5" spans="1:16" ht="15">
      <c r="A5" s="297" t="s">
        <v>323</v>
      </c>
      <c r="B5" s="297" t="s">
        <v>297</v>
      </c>
    </row>
    <row r="6" spans="1:16">
      <c r="A6" s="258" t="s">
        <v>336</v>
      </c>
      <c r="B6" s="281">
        <f>B27/$B$36</f>
        <v>0.19810104475925336</v>
      </c>
      <c r="C6" s="286"/>
    </row>
    <row r="7" spans="1:16">
      <c r="A7" s="258" t="s">
        <v>343</v>
      </c>
      <c r="B7" s="281">
        <f>B28/$B$36</f>
        <v>0.17064914785860308</v>
      </c>
      <c r="C7" s="286"/>
    </row>
    <row r="8" spans="1:16">
      <c r="A8" s="258" t="s">
        <v>342</v>
      </c>
      <c r="B8" s="281">
        <f t="shared" ref="B8:B12" si="0">B29/$B$36</f>
        <v>0.15259443411442014</v>
      </c>
      <c r="C8" s="286"/>
    </row>
    <row r="9" spans="1:16">
      <c r="A9" s="258" t="s">
        <v>341</v>
      </c>
      <c r="B9" s="281">
        <f>B30/$B$36</f>
        <v>0.1233447705536094</v>
      </c>
      <c r="C9" s="286"/>
    </row>
    <row r="10" spans="1:16">
      <c r="A10" s="258" t="s">
        <v>344</v>
      </c>
      <c r="B10" s="281">
        <f t="shared" si="0"/>
        <v>0.11752771128894733</v>
      </c>
      <c r="C10" s="286"/>
    </row>
    <row r="11" spans="1:16">
      <c r="A11" s="258" t="s">
        <v>338</v>
      </c>
      <c r="B11" s="281">
        <f>B32/$B$36</f>
        <v>8.4348643456643002E-2</v>
      </c>
      <c r="C11" s="286"/>
    </row>
    <row r="12" spans="1:16">
      <c r="A12" s="258" t="s">
        <v>339</v>
      </c>
      <c r="B12" s="281">
        <f t="shared" si="0"/>
        <v>5.8206547979823921E-2</v>
      </c>
      <c r="C12" s="286"/>
    </row>
    <row r="13" spans="1:16">
      <c r="A13" s="258" t="s">
        <v>337</v>
      </c>
      <c r="B13" s="281">
        <f>B34/$B$36</f>
        <v>5.2428012286451005E-2</v>
      </c>
      <c r="C13" s="286"/>
    </row>
    <row r="14" spans="1:16">
      <c r="A14" s="258" t="s">
        <v>340</v>
      </c>
      <c r="B14" s="281">
        <f>B35/$B$36</f>
        <v>4.2799687702248748E-2</v>
      </c>
      <c r="C14" s="286"/>
    </row>
    <row r="15" spans="1:16">
      <c r="A15" s="258" t="s">
        <v>282</v>
      </c>
      <c r="B15" s="281">
        <f>SUM(B6:B14)</f>
        <v>0.99999999999999989</v>
      </c>
      <c r="C15" s="286"/>
    </row>
    <row r="26" spans="1:3" ht="12.6" hidden="1" customHeight="1">
      <c r="A26" s="191" t="s">
        <v>308</v>
      </c>
      <c r="B26" s="284" t="s">
        <v>1979</v>
      </c>
    </row>
    <row r="27" spans="1:3" ht="12.6" hidden="1" customHeight="1">
      <c r="A27" s="258" t="s">
        <v>336</v>
      </c>
      <c r="B27" s="258">
        <v>77135</v>
      </c>
      <c r="C27" s="291"/>
    </row>
    <row r="28" spans="1:3" ht="12.6" hidden="1" customHeight="1">
      <c r="A28" s="258" t="s">
        <v>343</v>
      </c>
      <c r="B28" s="258">
        <v>66446</v>
      </c>
      <c r="C28" s="291"/>
    </row>
    <row r="29" spans="1:3" ht="12.6" hidden="1" customHeight="1">
      <c r="A29" s="258" t="s">
        <v>342</v>
      </c>
      <c r="B29" s="258">
        <v>59416</v>
      </c>
      <c r="C29" s="291"/>
    </row>
    <row r="30" spans="1:3" ht="12.6" hidden="1" customHeight="1">
      <c r="A30" s="258" t="s">
        <v>341</v>
      </c>
      <c r="B30" s="258">
        <v>48027</v>
      </c>
      <c r="C30" s="291"/>
    </row>
    <row r="31" spans="1:3" ht="12.6" hidden="1" customHeight="1">
      <c r="A31" s="258" t="s">
        <v>344</v>
      </c>
      <c r="B31" s="258">
        <v>45762</v>
      </c>
      <c r="C31" s="291"/>
    </row>
    <row r="32" spans="1:3" ht="12.6" hidden="1" customHeight="1">
      <c r="A32" s="258" t="s">
        <v>338</v>
      </c>
      <c r="B32" s="258">
        <v>32843</v>
      </c>
      <c r="C32" s="291"/>
    </row>
    <row r="33" spans="1:3" ht="12.6" hidden="1" customHeight="1">
      <c r="A33" s="258" t="s">
        <v>339</v>
      </c>
      <c r="B33" s="258">
        <v>22664</v>
      </c>
      <c r="C33" s="291"/>
    </row>
    <row r="34" spans="1:3" hidden="1">
      <c r="A34" s="258" t="s">
        <v>337</v>
      </c>
      <c r="B34" s="258">
        <v>20414</v>
      </c>
      <c r="C34" s="291"/>
    </row>
    <row r="35" spans="1:3" hidden="1">
      <c r="A35" s="258" t="s">
        <v>340</v>
      </c>
      <c r="B35" s="258">
        <v>16665</v>
      </c>
      <c r="C35" s="291"/>
    </row>
    <row r="36" spans="1:3" ht="15" hidden="1">
      <c r="A36" s="282" t="s">
        <v>282</v>
      </c>
      <c r="B36" s="282">
        <f>SUM(B27:B35)</f>
        <v>389372</v>
      </c>
      <c r="C36" s="291"/>
    </row>
    <row r="37" spans="1:3" hidden="1"/>
    <row r="159" spans="2:2">
      <c r="B159" s="287"/>
    </row>
  </sheetData>
  <mergeCells count="2">
    <mergeCell ref="H1:I1"/>
    <mergeCell ref="O1:P1"/>
  </mergeCells>
  <hyperlinks>
    <hyperlink ref="H1:I1" location="Index!A1" display="Regresar al Índice" xr:uid="{00000000-0004-0000-8100-000000000000}"/>
  </hyperlink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45"/>
  <dimension ref="A1:P160"/>
  <sheetViews>
    <sheetView zoomScale="106" zoomScaleNormal="106" workbookViewId="0"/>
  </sheetViews>
  <sheetFormatPr baseColWidth="10" defaultColWidth="11.42578125" defaultRowHeight="14.25"/>
  <cols>
    <col min="1" max="1" width="14.7109375" style="258" customWidth="1"/>
    <col min="2" max="2" width="11.42578125" style="258"/>
    <col min="3" max="3" width="12.85546875" style="258" bestFit="1" customWidth="1"/>
    <col min="4" max="16384" width="11.42578125" style="258"/>
  </cols>
  <sheetData>
    <row r="1" spans="1:16" ht="15">
      <c r="A1" s="43" t="s">
        <v>2171</v>
      </c>
      <c r="H1" s="90" t="s">
        <v>38</v>
      </c>
      <c r="I1" s="90"/>
      <c r="J1" s="294"/>
      <c r="K1" s="294"/>
      <c r="O1" s="289"/>
      <c r="P1" s="289"/>
    </row>
    <row r="2" spans="1:16">
      <c r="A2" s="258" t="s">
        <v>152</v>
      </c>
    </row>
    <row r="5" spans="1:16">
      <c r="A5" s="258" t="s">
        <v>301</v>
      </c>
      <c r="B5" s="258" t="s">
        <v>311</v>
      </c>
    </row>
    <row r="6" spans="1:16">
      <c r="A6" s="258">
        <v>2013</v>
      </c>
      <c r="B6" s="295">
        <v>523456</v>
      </c>
    </row>
    <row r="7" spans="1:16">
      <c r="A7" s="258">
        <v>2014</v>
      </c>
      <c r="B7" s="295">
        <v>540644</v>
      </c>
    </row>
    <row r="8" spans="1:16">
      <c r="A8" s="258">
        <v>2015</v>
      </c>
      <c r="B8" s="295">
        <v>551836</v>
      </c>
    </row>
    <row r="9" spans="1:16">
      <c r="A9" s="258">
        <v>2016</v>
      </c>
      <c r="B9" s="295">
        <v>575641</v>
      </c>
    </row>
    <row r="10" spans="1:16">
      <c r="A10" s="258">
        <v>2017</v>
      </c>
      <c r="B10" s="295">
        <v>605107</v>
      </c>
    </row>
    <row r="11" spans="1:16">
      <c r="A11" s="258">
        <v>2018</v>
      </c>
      <c r="B11" s="295">
        <v>614655</v>
      </c>
    </row>
    <row r="12" spans="1:16">
      <c r="A12" s="258">
        <v>2019</v>
      </c>
      <c r="B12" s="295">
        <v>640252</v>
      </c>
    </row>
    <row r="13" spans="1:16">
      <c r="A13" s="258">
        <v>2020</v>
      </c>
      <c r="B13" s="295">
        <v>614772</v>
      </c>
      <c r="C13" s="281"/>
    </row>
    <row r="14" spans="1:16">
      <c r="A14" s="258">
        <v>2021</v>
      </c>
      <c r="B14" s="295">
        <v>620320</v>
      </c>
    </row>
    <row r="15" spans="1:16">
      <c r="A15" s="296">
        <v>44652</v>
      </c>
      <c r="B15" s="295">
        <v>630421</v>
      </c>
    </row>
    <row r="17" spans="1:2">
      <c r="A17" s="258" t="s">
        <v>1980</v>
      </c>
      <c r="B17" s="281">
        <f>B15/B14-1</f>
        <v>1.628353108073255E-2</v>
      </c>
    </row>
    <row r="18" spans="1:2">
      <c r="A18" s="258" t="s">
        <v>1981</v>
      </c>
      <c r="B18" s="295">
        <f>B15-B14</f>
        <v>10101</v>
      </c>
    </row>
    <row r="160" spans="2:2">
      <c r="B160" s="287"/>
    </row>
  </sheetData>
  <mergeCells count="3">
    <mergeCell ref="H1:I1"/>
    <mergeCell ref="J1:K1"/>
    <mergeCell ref="O1:P1"/>
  </mergeCells>
  <hyperlinks>
    <hyperlink ref="H1:I1" location="Index!A1" display="Regresar al Índice" xr:uid="{00000000-0004-0000-8200-000000000000}"/>
  </hyperlinks>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46"/>
  <dimension ref="A1:N159"/>
  <sheetViews>
    <sheetView zoomScale="106" zoomScaleNormal="106" workbookViewId="0"/>
  </sheetViews>
  <sheetFormatPr baseColWidth="10" defaultColWidth="11.42578125" defaultRowHeight="14.25"/>
  <cols>
    <col min="1" max="1" width="61.42578125" style="258" customWidth="1"/>
    <col min="2" max="2" width="9.42578125" style="258" customWidth="1"/>
    <col min="3" max="16384" width="11.42578125" style="258"/>
  </cols>
  <sheetData>
    <row r="1" spans="1:14" ht="14.45" customHeight="1">
      <c r="A1" s="43" t="s">
        <v>2172</v>
      </c>
      <c r="F1" s="288"/>
      <c r="G1" s="288"/>
      <c r="H1" s="90" t="s">
        <v>38</v>
      </c>
      <c r="I1" s="90"/>
      <c r="M1" s="289"/>
      <c r="N1" s="289"/>
    </row>
    <row r="2" spans="1:14">
      <c r="A2" s="258" t="s">
        <v>152</v>
      </c>
    </row>
    <row r="5" spans="1:14">
      <c r="A5" s="258" t="s">
        <v>323</v>
      </c>
      <c r="B5" s="284" t="s">
        <v>297</v>
      </c>
    </row>
    <row r="6" spans="1:14">
      <c r="A6" s="232" t="s">
        <v>345</v>
      </c>
      <c r="B6" s="281">
        <f>B28/$B$38</f>
        <v>0.30063719324070742</v>
      </c>
      <c r="C6" s="286"/>
    </row>
    <row r="7" spans="1:14">
      <c r="A7" s="232" t="s">
        <v>346</v>
      </c>
      <c r="B7" s="281">
        <f>B29/$B$38</f>
        <v>0.25887145256899752</v>
      </c>
      <c r="C7" s="286"/>
    </row>
    <row r="8" spans="1:14">
      <c r="A8" s="232" t="s">
        <v>349</v>
      </c>
      <c r="B8" s="281">
        <f t="shared" ref="B8:B13" si="0">B30/$B$38</f>
        <v>8.2129243791053921E-2</v>
      </c>
      <c r="C8" s="286"/>
    </row>
    <row r="9" spans="1:14">
      <c r="A9" s="232" t="s">
        <v>348</v>
      </c>
      <c r="B9" s="281">
        <f t="shared" si="0"/>
        <v>7.7356242891654936E-2</v>
      </c>
      <c r="C9" s="286"/>
    </row>
    <row r="10" spans="1:14">
      <c r="A10" s="232" t="s">
        <v>347</v>
      </c>
      <c r="B10" s="281">
        <f>B32/$B$38</f>
        <v>7.5171988242777446E-2</v>
      </c>
      <c r="C10" s="286"/>
    </row>
    <row r="11" spans="1:14">
      <c r="A11" s="232" t="s">
        <v>350</v>
      </c>
      <c r="B11" s="281">
        <f t="shared" si="0"/>
        <v>5.400676690655927E-2</v>
      </c>
      <c r="C11" s="286"/>
    </row>
    <row r="12" spans="1:14">
      <c r="A12" s="232" t="s">
        <v>351</v>
      </c>
      <c r="B12" s="281">
        <f>B34/$B$38</f>
        <v>5.0534484098721327E-2</v>
      </c>
      <c r="C12" s="286"/>
    </row>
    <row r="13" spans="1:14">
      <c r="A13" s="232" t="s">
        <v>353</v>
      </c>
      <c r="B13" s="281">
        <f t="shared" si="0"/>
        <v>3.1285442585193071E-2</v>
      </c>
      <c r="C13" s="286"/>
    </row>
    <row r="14" spans="1:14">
      <c r="A14" s="232" t="s">
        <v>352</v>
      </c>
      <c r="B14" s="281">
        <f>B36/$B$38</f>
        <v>2.9044083239612894E-2</v>
      </c>
      <c r="C14" s="286"/>
    </row>
    <row r="15" spans="1:14">
      <c r="A15" s="232" t="s">
        <v>332</v>
      </c>
      <c r="B15" s="281">
        <f>B37/$B$38</f>
        <v>4.0963102434722197E-2</v>
      </c>
      <c r="C15" s="286"/>
    </row>
    <row r="16" spans="1:14">
      <c r="A16" s="258" t="s">
        <v>287</v>
      </c>
      <c r="B16" s="281">
        <f>SUM(B6:B15)</f>
        <v>1</v>
      </c>
    </row>
    <row r="22" spans="1:3" ht="14.25" customHeight="1"/>
    <row r="27" spans="1:3" hidden="1">
      <c r="A27" s="258" t="s">
        <v>323</v>
      </c>
      <c r="B27" s="258" t="s">
        <v>1979</v>
      </c>
    </row>
    <row r="28" spans="1:3" hidden="1">
      <c r="A28" s="232" t="s">
        <v>345</v>
      </c>
      <c r="B28" s="290">
        <v>189528</v>
      </c>
      <c r="C28" s="291"/>
    </row>
    <row r="29" spans="1:3" hidden="1">
      <c r="A29" s="232" t="s">
        <v>346</v>
      </c>
      <c r="B29" s="290">
        <v>163198</v>
      </c>
      <c r="C29" s="291"/>
    </row>
    <row r="30" spans="1:3" hidden="1">
      <c r="A30" s="232" t="s">
        <v>349</v>
      </c>
      <c r="B30" s="290">
        <v>51776</v>
      </c>
      <c r="C30" s="291"/>
    </row>
    <row r="31" spans="1:3" hidden="1">
      <c r="A31" s="232" t="s">
        <v>348</v>
      </c>
      <c r="B31" s="290">
        <v>48767</v>
      </c>
      <c r="C31" s="291"/>
    </row>
    <row r="32" spans="1:3" hidden="1">
      <c r="A32" s="232" t="s">
        <v>347</v>
      </c>
      <c r="B32" s="290">
        <v>47390</v>
      </c>
      <c r="C32" s="291"/>
    </row>
    <row r="33" spans="1:3" hidden="1">
      <c r="A33" s="232" t="s">
        <v>350</v>
      </c>
      <c r="B33" s="290">
        <v>34047</v>
      </c>
      <c r="C33" s="291"/>
    </row>
    <row r="34" spans="1:3" hidden="1">
      <c r="A34" s="232" t="s">
        <v>351</v>
      </c>
      <c r="B34" s="290">
        <v>31858</v>
      </c>
      <c r="C34" s="291"/>
    </row>
    <row r="35" spans="1:3" hidden="1">
      <c r="A35" s="232" t="s">
        <v>353</v>
      </c>
      <c r="B35" s="290">
        <v>19723</v>
      </c>
      <c r="C35" s="291"/>
    </row>
    <row r="36" spans="1:3" hidden="1">
      <c r="A36" s="232" t="s">
        <v>352</v>
      </c>
      <c r="B36" s="290">
        <v>18310</v>
      </c>
      <c r="C36" s="291"/>
    </row>
    <row r="37" spans="1:3" hidden="1">
      <c r="A37" s="232" t="s">
        <v>332</v>
      </c>
      <c r="B37" s="290">
        <v>25824</v>
      </c>
      <c r="C37" s="291"/>
    </row>
    <row r="38" spans="1:3" ht="15" hidden="1">
      <c r="A38" s="292" t="s">
        <v>287</v>
      </c>
      <c r="B38" s="293">
        <f>SUM(B28:B37)</f>
        <v>630421</v>
      </c>
      <c r="C38" s="291"/>
    </row>
    <row r="39" spans="1:3" hidden="1"/>
    <row r="159" spans="2:2">
      <c r="B159" s="287"/>
    </row>
  </sheetData>
  <mergeCells count="3">
    <mergeCell ref="F1:G1"/>
    <mergeCell ref="H1:I1"/>
    <mergeCell ref="M1:N1"/>
  </mergeCells>
  <hyperlinks>
    <hyperlink ref="H1:I1" location="Index!A1" display="Regresar al Índice" xr:uid="{00000000-0004-0000-8300-000000000000}"/>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47"/>
  <dimension ref="A1:I159"/>
  <sheetViews>
    <sheetView zoomScale="106" zoomScaleNormal="106" workbookViewId="0"/>
  </sheetViews>
  <sheetFormatPr baseColWidth="10" defaultColWidth="10.85546875" defaultRowHeight="14.25"/>
  <cols>
    <col min="1" max="1" width="8.140625" style="258" customWidth="1"/>
    <col min="2" max="2" width="45.7109375" style="258" customWidth="1"/>
    <col min="3" max="3" width="14.7109375" style="258" customWidth="1"/>
    <col min="4" max="16384" width="10.85546875" style="258"/>
  </cols>
  <sheetData>
    <row r="1" spans="1:9" ht="15">
      <c r="A1" s="43" t="s">
        <v>2173</v>
      </c>
      <c r="H1" s="90" t="s">
        <v>38</v>
      </c>
      <c r="I1" s="90"/>
    </row>
    <row r="2" spans="1:9">
      <c r="A2" s="258" t="s">
        <v>152</v>
      </c>
    </row>
    <row r="3" spans="1:9" ht="15">
      <c r="H3" s="282"/>
    </row>
    <row r="4" spans="1:9">
      <c r="B4" s="258" t="s">
        <v>295</v>
      </c>
      <c r="C4" s="284" t="s">
        <v>291</v>
      </c>
      <c r="D4" s="284" t="s">
        <v>292</v>
      </c>
      <c r="E4" s="284" t="s">
        <v>53</v>
      </c>
    </row>
    <row r="5" spans="1:9">
      <c r="B5" s="258" t="s">
        <v>281</v>
      </c>
      <c r="C5" s="258">
        <v>84514</v>
      </c>
      <c r="D5" s="258">
        <v>36193</v>
      </c>
      <c r="E5" s="258">
        <v>120707</v>
      </c>
    </row>
    <row r="6" spans="1:9">
      <c r="B6" s="258" t="s">
        <v>282</v>
      </c>
      <c r="C6" s="258">
        <v>226193</v>
      </c>
      <c r="D6" s="258">
        <v>163179</v>
      </c>
      <c r="E6" s="258">
        <v>389372</v>
      </c>
    </row>
    <row r="7" spans="1:9">
      <c r="B7" s="258" t="s">
        <v>283</v>
      </c>
      <c r="C7" s="258">
        <v>116198</v>
      </c>
      <c r="D7" s="258">
        <v>20937</v>
      </c>
      <c r="E7" s="258">
        <v>137135</v>
      </c>
    </row>
    <row r="8" spans="1:9">
      <c r="B8" s="258" t="s">
        <v>284</v>
      </c>
      <c r="C8" s="258">
        <v>7208</v>
      </c>
      <c r="D8" s="258">
        <v>2332</v>
      </c>
      <c r="E8" s="258">
        <v>9540</v>
      </c>
    </row>
    <row r="9" spans="1:9">
      <c r="B9" s="258" t="s">
        <v>285</v>
      </c>
      <c r="C9" s="258">
        <v>295172</v>
      </c>
      <c r="D9" s="258">
        <v>199652</v>
      </c>
      <c r="E9" s="258">
        <v>494824</v>
      </c>
    </row>
    <row r="10" spans="1:9">
      <c r="B10" s="258" t="s">
        <v>286</v>
      </c>
      <c r="C10" s="258">
        <v>2206</v>
      </c>
      <c r="D10" s="258">
        <v>350</v>
      </c>
      <c r="E10" s="258">
        <v>2556</v>
      </c>
    </row>
    <row r="11" spans="1:9">
      <c r="B11" s="258" t="s">
        <v>287</v>
      </c>
      <c r="C11" s="258">
        <v>322236</v>
      </c>
      <c r="D11" s="258">
        <v>308185</v>
      </c>
      <c r="E11" s="258">
        <v>630421</v>
      </c>
    </row>
    <row r="12" spans="1:9">
      <c r="B12" s="258" t="s">
        <v>288</v>
      </c>
      <c r="C12" s="258">
        <v>75549</v>
      </c>
      <c r="D12" s="258">
        <v>24611</v>
      </c>
      <c r="E12" s="258">
        <v>100160</v>
      </c>
    </row>
    <row r="13" spans="1:9">
      <c r="B13" s="258" t="s">
        <v>53</v>
      </c>
      <c r="C13" s="258">
        <f>SUM(C5:C12)</f>
        <v>1129276</v>
      </c>
      <c r="D13" s="258">
        <f>SUM(D5:D12)</f>
        <v>755439</v>
      </c>
      <c r="E13" s="258">
        <f>SUM(E5:E12)</f>
        <v>1884715</v>
      </c>
    </row>
    <row r="15" spans="1:9">
      <c r="C15" s="284"/>
    </row>
    <row r="16" spans="1:9">
      <c r="B16" s="258" t="s">
        <v>295</v>
      </c>
      <c r="C16" s="285" t="s">
        <v>291</v>
      </c>
      <c r="D16" s="258" t="s">
        <v>292</v>
      </c>
    </row>
    <row r="17" spans="2:5">
      <c r="B17" s="258" t="s">
        <v>281</v>
      </c>
      <c r="C17" s="281">
        <f>C5/$C$13</f>
        <v>7.4839100450199952E-2</v>
      </c>
      <c r="D17" s="281">
        <f>D5/$D$13</f>
        <v>4.790989080521392E-2</v>
      </c>
      <c r="E17" s="286"/>
    </row>
    <row r="18" spans="2:5">
      <c r="B18" s="258" t="s">
        <v>282</v>
      </c>
      <c r="C18" s="281">
        <f>C6/$C$13</f>
        <v>0.20029912970788363</v>
      </c>
      <c r="D18" s="281">
        <f t="shared" ref="D18:D24" si="0">D6/$D$13</f>
        <v>0.21600552791158517</v>
      </c>
      <c r="E18" s="281">
        <f>C17+C19+C20+C22+C24</f>
        <v>0.25297181557033005</v>
      </c>
    </row>
    <row r="19" spans="2:5">
      <c r="B19" s="258" t="s">
        <v>283</v>
      </c>
      <c r="C19" s="281">
        <f>C7/$C$13</f>
        <v>0.1028960147917781</v>
      </c>
      <c r="D19" s="281">
        <f>D7/$D$13</f>
        <v>2.7715010742098305E-2</v>
      </c>
      <c r="E19" s="286"/>
    </row>
    <row r="20" spans="2:5">
      <c r="B20" s="258" t="s">
        <v>284</v>
      </c>
      <c r="C20" s="281">
        <f t="shared" ref="C20:C24" si="1">C8/$C$13</f>
        <v>6.3828506051664957E-3</v>
      </c>
      <c r="D20" s="281">
        <f t="shared" si="0"/>
        <v>3.0869467951747261E-3</v>
      </c>
      <c r="E20" s="286"/>
    </row>
    <row r="21" spans="2:5">
      <c r="B21" s="258" t="s">
        <v>285</v>
      </c>
      <c r="C21" s="281">
        <f t="shared" si="1"/>
        <v>0.2613816285832693</v>
      </c>
      <c r="D21" s="281">
        <f t="shared" si="0"/>
        <v>0.26428606412959882</v>
      </c>
      <c r="E21" s="286"/>
    </row>
    <row r="22" spans="2:5">
      <c r="B22" s="258" t="s">
        <v>286</v>
      </c>
      <c r="C22" s="281">
        <f t="shared" si="1"/>
        <v>1.9534639893170492E-3</v>
      </c>
      <c r="D22" s="281">
        <f t="shared" si="0"/>
        <v>4.6330676599963728E-4</v>
      </c>
      <c r="E22" s="286"/>
    </row>
    <row r="23" spans="2:5">
      <c r="B23" s="258" t="s">
        <v>287</v>
      </c>
      <c r="C23" s="281">
        <f t="shared" si="1"/>
        <v>0.28534742613851705</v>
      </c>
      <c r="D23" s="281">
        <f>D11/$D$13</f>
        <v>0.40795484479885208</v>
      </c>
      <c r="E23" s="286"/>
    </row>
    <row r="24" spans="2:5">
      <c r="B24" s="258" t="s">
        <v>288</v>
      </c>
      <c r="C24" s="281">
        <f t="shared" si="1"/>
        <v>6.6900385733868431E-2</v>
      </c>
      <c r="D24" s="281">
        <f t="shared" si="0"/>
        <v>3.2578408051477353E-2</v>
      </c>
      <c r="E24" s="286"/>
    </row>
    <row r="25" spans="2:5">
      <c r="B25" s="258" t="s">
        <v>53</v>
      </c>
      <c r="C25" s="281">
        <f>SUM(C17:C24)</f>
        <v>1</v>
      </c>
      <c r="D25" s="281">
        <f>SUM(D17:D24)</f>
        <v>1</v>
      </c>
      <c r="E25" s="286"/>
    </row>
    <row r="26" spans="2:5">
      <c r="C26" s="281"/>
      <c r="D26" s="281"/>
      <c r="E26" s="286"/>
    </row>
    <row r="27" spans="2:5">
      <c r="C27" s="281"/>
      <c r="D27" s="281"/>
      <c r="E27" s="286"/>
    </row>
    <row r="159" spans="2:2">
      <c r="B159" s="287"/>
    </row>
  </sheetData>
  <mergeCells count="1">
    <mergeCell ref="H1:I1"/>
  </mergeCells>
  <hyperlinks>
    <hyperlink ref="H1:I1" location="Index!A1" display="Regresar al Índice" xr:uid="{00000000-0004-0000-8400-000000000000}"/>
  </hyperlinks>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48"/>
  <dimension ref="A1:K159"/>
  <sheetViews>
    <sheetView zoomScale="106" zoomScaleNormal="106" workbookViewId="0"/>
  </sheetViews>
  <sheetFormatPr baseColWidth="10" defaultColWidth="11.42578125" defaultRowHeight="14.25"/>
  <cols>
    <col min="1" max="1" width="37" style="232" customWidth="1"/>
    <col min="2" max="3" width="11.42578125" style="232"/>
    <col min="4" max="4" width="12.28515625" style="232" customWidth="1"/>
    <col min="5" max="16384" width="11.42578125" style="232"/>
  </cols>
  <sheetData>
    <row r="1" spans="1:11" ht="15">
      <c r="A1" s="43" t="s">
        <v>2174</v>
      </c>
      <c r="H1" s="90" t="s">
        <v>38</v>
      </c>
      <c r="I1" s="90"/>
      <c r="J1" s="280"/>
      <c r="K1" s="280"/>
    </row>
    <row r="2" spans="1:11">
      <c r="A2" s="258" t="s">
        <v>152</v>
      </c>
    </row>
    <row r="6" spans="1:11">
      <c r="A6" s="258" t="s">
        <v>295</v>
      </c>
      <c r="B6" s="281" t="s">
        <v>291</v>
      </c>
      <c r="C6" s="258" t="s">
        <v>292</v>
      </c>
    </row>
    <row r="7" spans="1:11" ht="15">
      <c r="A7" s="258" t="s">
        <v>281</v>
      </c>
      <c r="B7" s="281">
        <v>7.4839100450199952E-2</v>
      </c>
      <c r="C7" s="281">
        <v>4.790989080521392E-2</v>
      </c>
      <c r="E7" s="282" t="s">
        <v>702</v>
      </c>
    </row>
    <row r="8" spans="1:11">
      <c r="A8" s="258" t="s">
        <v>282</v>
      </c>
      <c r="B8" s="281">
        <v>0.20029912970788363</v>
      </c>
      <c r="C8" s="281">
        <v>0.21600552791158517</v>
      </c>
    </row>
    <row r="9" spans="1:11">
      <c r="A9" s="258" t="s">
        <v>283</v>
      </c>
      <c r="B9" s="281">
        <v>0.1028960147917781</v>
      </c>
      <c r="C9" s="281">
        <v>2.7715010742098305E-2</v>
      </c>
    </row>
    <row r="10" spans="1:11">
      <c r="A10" s="258" t="s">
        <v>284</v>
      </c>
      <c r="B10" s="281">
        <v>6.3828506051664957E-3</v>
      </c>
      <c r="C10" s="281">
        <v>3.0869467951747261E-3</v>
      </c>
    </row>
    <row r="11" spans="1:11">
      <c r="A11" s="258" t="s">
        <v>285</v>
      </c>
      <c r="B11" s="281">
        <v>0.2613816285832693</v>
      </c>
      <c r="C11" s="281">
        <v>0.26428606412959882</v>
      </c>
    </row>
    <row r="12" spans="1:11">
      <c r="A12" s="258" t="s">
        <v>286</v>
      </c>
      <c r="B12" s="281">
        <v>1.9534639893170492E-3</v>
      </c>
      <c r="C12" s="281">
        <v>4.6330676599963728E-4</v>
      </c>
    </row>
    <row r="13" spans="1:11">
      <c r="A13" s="258" t="s">
        <v>287</v>
      </c>
      <c r="B13" s="281">
        <v>0.28534742613851705</v>
      </c>
      <c r="C13" s="281">
        <v>0.40795484479885208</v>
      </c>
    </row>
    <row r="14" spans="1:11">
      <c r="A14" s="258" t="s">
        <v>288</v>
      </c>
      <c r="B14" s="281">
        <v>6.6900385733868431E-2</v>
      </c>
      <c r="C14" s="281">
        <v>3.2578408051477353E-2</v>
      </c>
    </row>
    <row r="15" spans="1:11">
      <c r="A15" s="258" t="s">
        <v>53</v>
      </c>
      <c r="B15" s="281">
        <f>SUM(B7:B14)</f>
        <v>1</v>
      </c>
      <c r="C15" s="281">
        <f>SUM(C7:C14)</f>
        <v>1</v>
      </c>
    </row>
    <row r="18" spans="3:3">
      <c r="C18" s="283"/>
    </row>
    <row r="159" spans="2:2">
      <c r="B159" s="235"/>
    </row>
  </sheetData>
  <mergeCells count="2">
    <mergeCell ref="H1:I1"/>
    <mergeCell ref="J1:K1"/>
  </mergeCells>
  <hyperlinks>
    <hyperlink ref="H1:I1" location="Index!A1" display="Regresar al Índice" xr:uid="{00000000-0004-0000-8500-000000000000}"/>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49"/>
  <dimension ref="A1:K153"/>
  <sheetViews>
    <sheetView zoomScaleNormal="100" workbookViewId="0"/>
  </sheetViews>
  <sheetFormatPr baseColWidth="10" defaultColWidth="10.85546875" defaultRowHeight="14.25"/>
  <cols>
    <col min="1" max="1" width="10.85546875" style="256"/>
    <col min="2" max="2" width="44.7109375" style="256" customWidth="1"/>
    <col min="3" max="3" width="13.28515625" style="256" customWidth="1"/>
    <col min="4" max="4" width="11.5703125" style="256" customWidth="1"/>
    <col min="5" max="6" width="11" style="256" bestFit="1" customWidth="1"/>
    <col min="7" max="16384" width="10.85546875" style="256"/>
  </cols>
  <sheetData>
    <row r="1" spans="1:11" ht="15">
      <c r="A1" s="43" t="s">
        <v>2175</v>
      </c>
      <c r="H1" s="90" t="s">
        <v>38</v>
      </c>
      <c r="I1" s="90"/>
      <c r="J1" s="257"/>
      <c r="K1" s="257"/>
    </row>
    <row r="2" spans="1:11">
      <c r="A2" s="258" t="s">
        <v>278</v>
      </c>
    </row>
    <row r="3" spans="1:11">
      <c r="A3" s="258"/>
    </row>
    <row r="4" spans="1:11" ht="47.25" customHeight="1" thickBot="1">
      <c r="B4" s="69" t="s">
        <v>293</v>
      </c>
      <c r="C4" s="70" t="s">
        <v>1239</v>
      </c>
      <c r="D4" s="70" t="s">
        <v>1982</v>
      </c>
      <c r="E4" s="69" t="s">
        <v>34</v>
      </c>
      <c r="F4" s="69" t="s">
        <v>280</v>
      </c>
    </row>
    <row r="5" spans="1:11" ht="15.75" thickBot="1">
      <c r="B5" s="71" t="s">
        <v>873</v>
      </c>
      <c r="C5" s="72">
        <v>44</v>
      </c>
      <c r="D5" s="72">
        <v>47</v>
      </c>
      <c r="E5" s="72">
        <f>D5-C5</f>
        <v>3</v>
      </c>
      <c r="F5" s="259">
        <f>D5/C5-1</f>
        <v>6.8181818181818121E-2</v>
      </c>
      <c r="H5" s="260"/>
    </row>
    <row r="6" spans="1:11" ht="15" thickBot="1">
      <c r="B6" s="71" t="s">
        <v>874</v>
      </c>
      <c r="C6" s="72">
        <v>49135</v>
      </c>
      <c r="D6" s="72">
        <v>47813</v>
      </c>
      <c r="E6" s="72">
        <f t="shared" ref="E6:E14" si="0">D6-C6</f>
        <v>-1322</v>
      </c>
      <c r="F6" s="259">
        <f t="shared" ref="F6:F14" si="1">D6/C6-1</f>
        <v>-2.6905464536481127E-2</v>
      </c>
    </row>
    <row r="7" spans="1:11" ht="15" thickBot="1">
      <c r="B7" s="71" t="s">
        <v>875</v>
      </c>
      <c r="C7" s="72">
        <v>233073</v>
      </c>
      <c r="D7" s="72">
        <v>231562</v>
      </c>
      <c r="E7" s="72">
        <f t="shared" si="0"/>
        <v>-1511</v>
      </c>
      <c r="F7" s="259">
        <f t="shared" si="1"/>
        <v>-6.4829474027450207E-3</v>
      </c>
    </row>
    <row r="8" spans="1:11" ht="15" thickBot="1">
      <c r="B8" s="71" t="s">
        <v>876</v>
      </c>
      <c r="C8" s="72">
        <v>302285</v>
      </c>
      <c r="D8" s="72">
        <v>301511</v>
      </c>
      <c r="E8" s="72">
        <f t="shared" si="0"/>
        <v>-774</v>
      </c>
      <c r="F8" s="259">
        <f t="shared" si="1"/>
        <v>-2.5604975437087951E-3</v>
      </c>
    </row>
    <row r="9" spans="1:11" ht="15" thickBot="1">
      <c r="B9" s="71" t="s">
        <v>877</v>
      </c>
      <c r="C9" s="72">
        <v>286954</v>
      </c>
      <c r="D9" s="72">
        <v>286896</v>
      </c>
      <c r="E9" s="72">
        <f>D9-C9</f>
        <v>-58</v>
      </c>
      <c r="F9" s="259">
        <f>D9/C9-1</f>
        <v>-2.0212298835353693E-4</v>
      </c>
    </row>
    <row r="10" spans="1:11" ht="15" thickBot="1">
      <c r="B10" s="71" t="s">
        <v>878</v>
      </c>
      <c r="C10" s="72">
        <v>257740</v>
      </c>
      <c r="D10" s="72">
        <v>257529</v>
      </c>
      <c r="E10" s="72">
        <f t="shared" si="0"/>
        <v>-211</v>
      </c>
      <c r="F10" s="259">
        <f t="shared" si="1"/>
        <v>-8.1865445798090519E-4</v>
      </c>
    </row>
    <row r="11" spans="1:11" ht="15" thickBot="1">
      <c r="B11" s="71" t="s">
        <v>879</v>
      </c>
      <c r="C11" s="72">
        <v>226152</v>
      </c>
      <c r="D11" s="72">
        <v>226220</v>
      </c>
      <c r="E11" s="72">
        <f>D11-C11</f>
        <v>68</v>
      </c>
      <c r="F11" s="259">
        <f>D11/C11-1</f>
        <v>3.0068272666161633E-4</v>
      </c>
    </row>
    <row r="12" spans="1:11" ht="15" thickBot="1">
      <c r="B12" s="71" t="s">
        <v>880</v>
      </c>
      <c r="C12" s="72">
        <v>199023</v>
      </c>
      <c r="D12" s="72">
        <v>199265</v>
      </c>
      <c r="E12" s="72">
        <f t="shared" si="0"/>
        <v>242</v>
      </c>
      <c r="F12" s="259">
        <f t="shared" si="1"/>
        <v>1.2159398662465737E-3</v>
      </c>
    </row>
    <row r="13" spans="1:11" ht="15" thickBot="1">
      <c r="B13" s="71" t="s">
        <v>881</v>
      </c>
      <c r="C13" s="72">
        <v>332370</v>
      </c>
      <c r="D13" s="72">
        <v>333872</v>
      </c>
      <c r="E13" s="72">
        <f t="shared" si="0"/>
        <v>1502</v>
      </c>
      <c r="F13" s="259">
        <f t="shared" si="1"/>
        <v>4.5190600836417794E-3</v>
      </c>
    </row>
    <row r="14" spans="1:11" ht="15.75" thickBot="1">
      <c r="B14" s="261" t="s">
        <v>53</v>
      </c>
      <c r="C14" s="262">
        <f>SUM(C5:C13)</f>
        <v>1886776</v>
      </c>
      <c r="D14" s="262">
        <f>SUM(D5:D13)</f>
        <v>1884715</v>
      </c>
      <c r="E14" s="263">
        <f t="shared" si="0"/>
        <v>-2061</v>
      </c>
      <c r="F14" s="264">
        <f t="shared" si="1"/>
        <v>-1.092339525200714E-3</v>
      </c>
    </row>
    <row r="17" spans="2:6" ht="15.75" thickBot="1">
      <c r="B17" s="265" t="s">
        <v>293</v>
      </c>
      <c r="C17" s="266" t="s">
        <v>294</v>
      </c>
      <c r="D17" s="267"/>
      <c r="E17" s="268"/>
      <c r="F17" s="268"/>
    </row>
    <row r="18" spans="2:6" ht="15" thickBot="1">
      <c r="B18" s="71" t="s">
        <v>873</v>
      </c>
      <c r="C18" s="269">
        <f>D5/$D$14</f>
        <v>2.493745738745646E-5</v>
      </c>
      <c r="D18" s="270"/>
      <c r="E18" s="271"/>
      <c r="F18" s="272"/>
    </row>
    <row r="19" spans="2:6" ht="15" thickBot="1">
      <c r="B19" s="71" t="s">
        <v>874</v>
      </c>
      <c r="C19" s="269">
        <f t="shared" ref="C19:C25" si="2">D6/$D$14</f>
        <v>2.5368822341839483E-2</v>
      </c>
      <c r="D19" s="270"/>
      <c r="E19" s="271"/>
      <c r="F19" s="272"/>
    </row>
    <row r="20" spans="2:6" ht="15" thickBot="1">
      <c r="B20" s="71" t="s">
        <v>875</v>
      </c>
      <c r="C20" s="269">
        <f>D7/$D$14</f>
        <v>0.12286313845859984</v>
      </c>
      <c r="D20" s="270"/>
      <c r="E20" s="271"/>
      <c r="F20" s="272"/>
    </row>
    <row r="21" spans="2:6" ht="15" thickBot="1">
      <c r="B21" s="71" t="s">
        <v>876</v>
      </c>
      <c r="C21" s="269">
        <f t="shared" si="2"/>
        <v>0.15997697264573157</v>
      </c>
      <c r="D21" s="270"/>
      <c r="E21" s="271"/>
      <c r="F21" s="272"/>
    </row>
    <row r="22" spans="2:6" ht="15" thickBot="1">
      <c r="B22" s="71" t="s">
        <v>877</v>
      </c>
      <c r="C22" s="269">
        <f t="shared" si="2"/>
        <v>0.15222248456663209</v>
      </c>
      <c r="D22" s="270"/>
      <c r="E22" s="271"/>
      <c r="F22" s="272"/>
    </row>
    <row r="23" spans="2:6" ht="15" thickBot="1">
      <c r="B23" s="71" t="s">
        <v>878</v>
      </c>
      <c r="C23" s="269">
        <f>D10/$D$14</f>
        <v>0.13664081837306966</v>
      </c>
      <c r="D23" s="270"/>
      <c r="E23" s="271"/>
      <c r="F23" s="272"/>
    </row>
    <row r="24" spans="2:6" ht="15" thickBot="1">
      <c r="B24" s="71" t="s">
        <v>879</v>
      </c>
      <c r="C24" s="269">
        <f>D11/$D$14</f>
        <v>0.12002875766362553</v>
      </c>
      <c r="D24" s="270"/>
      <c r="E24" s="271"/>
      <c r="F24" s="272"/>
    </row>
    <row r="25" spans="2:6" ht="15" thickBot="1">
      <c r="B25" s="71" t="s">
        <v>880</v>
      </c>
      <c r="C25" s="269">
        <f t="shared" si="2"/>
        <v>0.10572686055981939</v>
      </c>
      <c r="D25" s="270"/>
      <c r="E25" s="271"/>
      <c r="F25" s="272"/>
    </row>
    <row r="26" spans="2:6" ht="15" thickBot="1">
      <c r="B26" s="71" t="s">
        <v>881</v>
      </c>
      <c r="C26" s="269">
        <f>D13/$D$14</f>
        <v>0.17714720793329494</v>
      </c>
      <c r="D26" s="270"/>
      <c r="E26" s="271"/>
      <c r="F26" s="272"/>
    </row>
    <row r="27" spans="2:6" ht="15.75" thickBot="1">
      <c r="B27" s="273" t="s">
        <v>53</v>
      </c>
      <c r="C27" s="274">
        <f>SUM(C18:C26)</f>
        <v>1</v>
      </c>
      <c r="D27" s="275"/>
      <c r="E27" s="276"/>
      <c r="F27" s="277"/>
    </row>
    <row r="29" spans="2:6">
      <c r="C29" s="278"/>
    </row>
    <row r="153" spans="2:2">
      <c r="B153" s="279"/>
    </row>
  </sheetData>
  <mergeCells count="2">
    <mergeCell ref="H1:I1"/>
    <mergeCell ref="J1:K1"/>
  </mergeCells>
  <hyperlinks>
    <hyperlink ref="H1:I1" location="Index!A1" display="Regresar al Índice" xr:uid="{00000000-0004-0000-86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I30"/>
  <sheetViews>
    <sheetView workbookViewId="0"/>
  </sheetViews>
  <sheetFormatPr baseColWidth="10" defaultRowHeight="15"/>
  <cols>
    <col min="1" max="16384" width="11.42578125" style="43"/>
  </cols>
  <sheetData>
    <row r="1" spans="1:9">
      <c r="A1" s="43" t="s">
        <v>2067</v>
      </c>
      <c r="H1" s="106" t="s">
        <v>38</v>
      </c>
      <c r="I1" s="106"/>
    </row>
    <row r="5" spans="1:9" ht="15.75" thickBot="1"/>
    <row r="6" spans="1:9" ht="30.75" thickBot="1">
      <c r="A6" s="628" t="s">
        <v>1422</v>
      </c>
      <c r="B6" s="629" t="s">
        <v>1451</v>
      </c>
      <c r="C6" s="629" t="s">
        <v>0</v>
      </c>
      <c r="D6" s="630" t="s">
        <v>1</v>
      </c>
    </row>
    <row r="7" spans="1:9" ht="72" thickBot="1">
      <c r="A7" s="631" t="s">
        <v>1428</v>
      </c>
      <c r="B7" s="632" t="s">
        <v>1452</v>
      </c>
      <c r="C7" s="632">
        <v>67.16</v>
      </c>
      <c r="D7" s="632">
        <v>70.98</v>
      </c>
    </row>
    <row r="8" spans="1:9" ht="15.75" thickBot="1">
      <c r="A8" s="633" t="s">
        <v>1429</v>
      </c>
      <c r="B8" s="634" t="s">
        <v>1453</v>
      </c>
      <c r="C8" s="634">
        <v>28.36</v>
      </c>
      <c r="D8" s="634">
        <v>29.18</v>
      </c>
    </row>
    <row r="9" spans="1:9" ht="43.5" thickBot="1">
      <c r="A9" s="631" t="s">
        <v>1430</v>
      </c>
      <c r="B9" s="632" t="s">
        <v>1453</v>
      </c>
      <c r="C9" s="632">
        <v>120.11</v>
      </c>
      <c r="D9" s="632">
        <v>127.09</v>
      </c>
    </row>
    <row r="10" spans="1:9" ht="15.75" thickBot="1">
      <c r="A10" s="633" t="s">
        <v>1431</v>
      </c>
      <c r="B10" s="634" t="s">
        <v>1453</v>
      </c>
      <c r="C10" s="634">
        <v>24.42</v>
      </c>
      <c r="D10" s="634">
        <v>25.57</v>
      </c>
    </row>
    <row r="11" spans="1:9" ht="29.25" thickBot="1">
      <c r="A11" s="631" t="s">
        <v>1432</v>
      </c>
      <c r="B11" s="632" t="s">
        <v>1453</v>
      </c>
      <c r="C11" s="632">
        <v>109.51</v>
      </c>
      <c r="D11" s="632">
        <v>104.06</v>
      </c>
    </row>
    <row r="12" spans="1:9" ht="29.25" thickBot="1">
      <c r="A12" s="633" t="s">
        <v>1433</v>
      </c>
      <c r="B12" s="634" t="s">
        <v>1453</v>
      </c>
      <c r="C12" s="634">
        <v>181.71</v>
      </c>
      <c r="D12" s="634">
        <v>181.76</v>
      </c>
    </row>
    <row r="13" spans="1:9" ht="15.75" thickBot="1">
      <c r="A13" s="631" t="s">
        <v>1434</v>
      </c>
      <c r="B13" s="632" t="s">
        <v>1453</v>
      </c>
      <c r="C13" s="632">
        <v>32.1</v>
      </c>
      <c r="D13" s="632">
        <v>28.62</v>
      </c>
    </row>
    <row r="14" spans="1:9" ht="15.75" thickBot="1">
      <c r="A14" s="633" t="s">
        <v>1435</v>
      </c>
      <c r="B14" s="634" t="s">
        <v>1453</v>
      </c>
      <c r="C14" s="634">
        <v>37.89</v>
      </c>
      <c r="D14" s="634">
        <v>34.79</v>
      </c>
    </row>
    <row r="15" spans="1:9" ht="15.75" thickBot="1">
      <c r="A15" s="631" t="s">
        <v>1436</v>
      </c>
      <c r="B15" s="632" t="s">
        <v>1453</v>
      </c>
      <c r="C15" s="632">
        <v>38.880000000000003</v>
      </c>
      <c r="D15" s="632">
        <v>40.98</v>
      </c>
    </row>
    <row r="16" spans="1:9" ht="29.25" thickBot="1">
      <c r="A16" s="633" t="s">
        <v>1437</v>
      </c>
      <c r="B16" s="634" t="s">
        <v>1453</v>
      </c>
      <c r="C16" s="634">
        <v>104.56</v>
      </c>
      <c r="D16" s="634">
        <v>119.49</v>
      </c>
    </row>
    <row r="17" spans="1:4" ht="15.75" thickBot="1">
      <c r="A17" s="631" t="s">
        <v>1438</v>
      </c>
      <c r="B17" s="632" t="s">
        <v>1453</v>
      </c>
      <c r="C17" s="632">
        <v>21.63</v>
      </c>
      <c r="D17" s="632">
        <v>20.86</v>
      </c>
    </row>
    <row r="18" spans="1:4" ht="43.5" thickBot="1">
      <c r="A18" s="633" t="s">
        <v>1439</v>
      </c>
      <c r="B18" s="634" t="s">
        <v>1452</v>
      </c>
      <c r="C18" s="634">
        <v>18.59</v>
      </c>
      <c r="D18" s="634">
        <v>23.01</v>
      </c>
    </row>
    <row r="19" spans="1:4" ht="15.75" thickBot="1">
      <c r="A19" s="631" t="s">
        <v>1440</v>
      </c>
      <c r="B19" s="632" t="s">
        <v>1453</v>
      </c>
      <c r="C19" s="632">
        <v>51.82</v>
      </c>
      <c r="D19" s="632">
        <v>47.52</v>
      </c>
    </row>
    <row r="20" spans="1:4" ht="15.75" thickBot="1">
      <c r="A20" s="633" t="s">
        <v>1441</v>
      </c>
      <c r="B20" s="634" t="s">
        <v>1453</v>
      </c>
      <c r="C20" s="634">
        <v>50.65</v>
      </c>
      <c r="D20" s="634">
        <v>53.86</v>
      </c>
    </row>
    <row r="21" spans="1:4" ht="15.75" thickBot="1">
      <c r="A21" s="631" t="s">
        <v>1442</v>
      </c>
      <c r="B21" s="632" t="s">
        <v>1453</v>
      </c>
      <c r="C21" s="632">
        <v>14.18</v>
      </c>
      <c r="D21" s="632">
        <v>15.16</v>
      </c>
    </row>
    <row r="22" spans="1:4" ht="43.5" thickBot="1">
      <c r="A22" s="633" t="s">
        <v>1443</v>
      </c>
      <c r="B22" s="634" t="s">
        <v>1453</v>
      </c>
      <c r="C22" s="634">
        <v>56.98</v>
      </c>
      <c r="D22" s="634">
        <v>53.83</v>
      </c>
    </row>
    <row r="23" spans="1:4" ht="29.25" thickBot="1">
      <c r="A23" s="631" t="s">
        <v>1444</v>
      </c>
      <c r="B23" s="632" t="s">
        <v>1453</v>
      </c>
      <c r="C23" s="632">
        <v>78.67</v>
      </c>
      <c r="D23" s="632">
        <v>80.400000000000006</v>
      </c>
    </row>
    <row r="24" spans="1:4" ht="43.5" thickBot="1">
      <c r="A24" s="633" t="s">
        <v>1445</v>
      </c>
      <c r="B24" s="634" t="s">
        <v>1453</v>
      </c>
      <c r="C24" s="634">
        <v>23.7</v>
      </c>
      <c r="D24" s="634">
        <v>22.33</v>
      </c>
    </row>
    <row r="25" spans="1:4" ht="72" thickBot="1">
      <c r="A25" s="631" t="s">
        <v>1446</v>
      </c>
      <c r="B25" s="632" t="s">
        <v>1454</v>
      </c>
      <c r="C25" s="632">
        <v>69.45</v>
      </c>
      <c r="D25" s="632">
        <v>57.64</v>
      </c>
    </row>
    <row r="26" spans="1:4" ht="29.25" thickBot="1">
      <c r="A26" s="633" t="s">
        <v>1447</v>
      </c>
      <c r="B26" s="634" t="s">
        <v>1453</v>
      </c>
      <c r="C26" s="634">
        <v>37.15</v>
      </c>
      <c r="D26" s="634">
        <v>41.87</v>
      </c>
    </row>
    <row r="27" spans="1:4" ht="15.75" thickBot="1">
      <c r="A27" s="631" t="s">
        <v>1448</v>
      </c>
      <c r="B27" s="632" t="s">
        <v>1453</v>
      </c>
      <c r="C27" s="632">
        <v>82.11</v>
      </c>
      <c r="D27" s="632">
        <v>70.94</v>
      </c>
    </row>
    <row r="28" spans="1:4" ht="29.25" thickBot="1">
      <c r="A28" s="633" t="s">
        <v>1449</v>
      </c>
      <c r="B28" s="634" t="s">
        <v>1453</v>
      </c>
      <c r="C28" s="634">
        <v>18.96</v>
      </c>
      <c r="D28" s="634">
        <v>19.829999999999998</v>
      </c>
    </row>
    <row r="29" spans="1:4" ht="15.75" thickBot="1">
      <c r="A29" s="631" t="s">
        <v>1450</v>
      </c>
      <c r="B29" s="632" t="s">
        <v>1453</v>
      </c>
      <c r="C29" s="632">
        <v>13.79</v>
      </c>
      <c r="D29" s="632">
        <v>14.38</v>
      </c>
    </row>
    <row r="30" spans="1:4" ht="15.75" thickBot="1">
      <c r="A30" s="633"/>
      <c r="B30" s="634"/>
      <c r="C30" s="634"/>
      <c r="D30" s="634"/>
    </row>
  </sheetData>
  <mergeCells count="1">
    <mergeCell ref="H1:I1"/>
  </mergeCells>
  <hyperlinks>
    <hyperlink ref="H1:I1" location="Index!A1" display="Regresar al Índice" xr:uid="{B148DB91-A8C4-42AB-B856-F4F193F6E202}"/>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50"/>
  <dimension ref="A1:I277"/>
  <sheetViews>
    <sheetView topLeftCell="A267" zoomScale="96" zoomScaleNormal="96" workbookViewId="0"/>
  </sheetViews>
  <sheetFormatPr baseColWidth="10" defaultColWidth="11.42578125" defaultRowHeight="15"/>
  <cols>
    <col min="1" max="16384" width="11.42578125" style="239"/>
  </cols>
  <sheetData>
    <row r="1" spans="1:9">
      <c r="A1" s="43" t="s">
        <v>2248</v>
      </c>
      <c r="H1" s="90" t="s">
        <v>38</v>
      </c>
      <c r="I1" s="90"/>
    </row>
    <row r="2" spans="1:9">
      <c r="A2" s="239" t="s">
        <v>152</v>
      </c>
    </row>
    <row r="6" spans="1:9">
      <c r="A6" s="239" t="s">
        <v>1365</v>
      </c>
      <c r="B6" s="239" t="s">
        <v>622</v>
      </c>
      <c r="C6" s="239" t="s">
        <v>0</v>
      </c>
      <c r="D6" s="239" t="s">
        <v>1</v>
      </c>
      <c r="E6" s="239" t="s">
        <v>1991</v>
      </c>
      <c r="F6" s="239" t="s">
        <v>1992</v>
      </c>
      <c r="G6" s="239" t="s">
        <v>1993</v>
      </c>
      <c r="H6" s="239" t="s">
        <v>1994</v>
      </c>
      <c r="I6" s="239" t="s">
        <v>1995</v>
      </c>
    </row>
    <row r="7" spans="1:9">
      <c r="A7" s="82">
        <v>36495</v>
      </c>
      <c r="B7" s="239">
        <v>44.335516388565999</v>
      </c>
      <c r="C7" s="239">
        <v>106.13</v>
      </c>
      <c r="D7" s="239">
        <v>122.32</v>
      </c>
      <c r="E7" s="239">
        <v>0.36698852228365397</v>
      </c>
      <c r="F7" s="240">
        <v>289.19160561094998</v>
      </c>
      <c r="G7" s="240">
        <v>333.30742672506801</v>
      </c>
    </row>
    <row r="8" spans="1:9">
      <c r="A8" s="82">
        <v>36526</v>
      </c>
      <c r="B8" s="239">
        <v>44.930830116377898</v>
      </c>
      <c r="C8" s="239">
        <v>113.71</v>
      </c>
      <c r="D8" s="239">
        <v>130.44</v>
      </c>
      <c r="E8" s="239">
        <v>0.37191624892497999</v>
      </c>
      <c r="F8" s="240">
        <v>305.74087668575299</v>
      </c>
      <c r="G8" s="240">
        <v>350.72412237173103</v>
      </c>
    </row>
    <row r="9" spans="1:9">
      <c r="A9" s="82">
        <v>36557</v>
      </c>
      <c r="B9" s="239">
        <v>45.3293803145216</v>
      </c>
      <c r="C9" s="239">
        <v>115.75</v>
      </c>
      <c r="D9" s="239">
        <v>129.28</v>
      </c>
      <c r="E9" s="239">
        <v>0.3752152597449</v>
      </c>
      <c r="F9" s="240">
        <v>308.48958562798299</v>
      </c>
      <c r="G9" s="240">
        <v>344.54888665214298</v>
      </c>
    </row>
    <row r="10" spans="1:9">
      <c r="A10" s="82">
        <v>36586</v>
      </c>
      <c r="B10" s="239">
        <v>45.580680782035401</v>
      </c>
      <c r="C10" s="239">
        <v>116.3</v>
      </c>
      <c r="D10" s="239">
        <v>131.02000000000001</v>
      </c>
      <c r="E10" s="239">
        <v>0.37729540665046002</v>
      </c>
      <c r="F10" s="240">
        <v>308.24653030495199</v>
      </c>
      <c r="G10" s="240">
        <v>347.26105245532898</v>
      </c>
    </row>
    <row r="11" spans="1:9">
      <c r="A11" s="82">
        <v>36617</v>
      </c>
      <c r="B11" s="239">
        <v>45.840018271641902</v>
      </c>
      <c r="C11" s="239">
        <v>118.14</v>
      </c>
      <c r="D11" s="239">
        <v>132.53</v>
      </c>
      <c r="E11" s="239">
        <v>0.37944208023940201</v>
      </c>
      <c r="F11" s="240">
        <v>311.35186673407901</v>
      </c>
      <c r="G11" s="240">
        <v>349.27596832798002</v>
      </c>
    </row>
    <row r="12" spans="1:9">
      <c r="A12" s="82">
        <v>36647</v>
      </c>
      <c r="B12" s="239">
        <v>46.011379073728897</v>
      </c>
      <c r="C12" s="239">
        <v>120.04</v>
      </c>
      <c r="D12" s="239">
        <v>134.69</v>
      </c>
      <c r="E12" s="239">
        <v>0.38086052424677702</v>
      </c>
      <c r="F12" s="240">
        <v>315.18099765629802</v>
      </c>
      <c r="G12" s="240">
        <v>353.64652261185302</v>
      </c>
    </row>
    <row r="13" spans="1:9">
      <c r="A13" s="82">
        <v>36678</v>
      </c>
      <c r="B13" s="239">
        <v>46.283920241006101</v>
      </c>
      <c r="C13" s="239">
        <v>121.97</v>
      </c>
      <c r="D13" s="239">
        <v>135.85</v>
      </c>
      <c r="E13" s="239">
        <v>0.38311649166043998</v>
      </c>
      <c r="F13" s="240">
        <v>318.36269817406702</v>
      </c>
      <c r="G13" s="240">
        <v>354.59188773425399</v>
      </c>
    </row>
    <row r="14" spans="1:9">
      <c r="A14" s="82">
        <v>36708</v>
      </c>
      <c r="B14" s="239">
        <v>46.464466209718097</v>
      </c>
      <c r="C14" s="239">
        <v>123.17</v>
      </c>
      <c r="D14" s="239">
        <v>134.88</v>
      </c>
      <c r="E14" s="239">
        <v>0.38461096615085</v>
      </c>
      <c r="F14" s="240">
        <v>320.24567898485401</v>
      </c>
      <c r="G14" s="240">
        <v>350.69202875275801</v>
      </c>
    </row>
    <row r="15" spans="1:9">
      <c r="A15" s="82">
        <v>36739</v>
      </c>
      <c r="B15" s="239">
        <v>46.719785188278301</v>
      </c>
      <c r="C15" s="239">
        <v>123.36</v>
      </c>
      <c r="D15" s="239">
        <v>134.97999999999999</v>
      </c>
      <c r="E15" s="239">
        <v>0.38672437639810198</v>
      </c>
      <c r="F15" s="240">
        <v>318.98687418920503</v>
      </c>
      <c r="G15" s="240">
        <v>349.034113797494</v>
      </c>
    </row>
    <row r="16" spans="1:9">
      <c r="A16" s="82">
        <v>36770</v>
      </c>
      <c r="B16" s="239">
        <v>47.0610716040147</v>
      </c>
      <c r="C16" s="239">
        <v>124.08</v>
      </c>
      <c r="D16" s="239">
        <v>135.84</v>
      </c>
      <c r="E16" s="239">
        <v>0.389549384598951</v>
      </c>
      <c r="F16" s="240">
        <v>318.52187400512202</v>
      </c>
      <c r="G16" s="240">
        <v>348.71060094177801</v>
      </c>
    </row>
    <row r="17" spans="1:9">
      <c r="A17" s="82">
        <v>36800</v>
      </c>
      <c r="B17" s="239">
        <v>47.385135825853403</v>
      </c>
      <c r="C17" s="239">
        <v>126.13</v>
      </c>
      <c r="D17" s="239">
        <v>137.18</v>
      </c>
      <c r="E17" s="239">
        <v>0.39223183559050601</v>
      </c>
      <c r="F17" s="240">
        <v>321.57002200015501</v>
      </c>
      <c r="G17" s="240">
        <v>349.74213603410197</v>
      </c>
    </row>
    <row r="18" spans="1:9">
      <c r="A18" s="82">
        <v>36831</v>
      </c>
      <c r="B18" s="239">
        <v>47.790287862832798</v>
      </c>
      <c r="C18" s="239">
        <v>125.97</v>
      </c>
      <c r="D18" s="239">
        <v>137.63999999999999</v>
      </c>
      <c r="E18" s="239">
        <v>0.39558549332278897</v>
      </c>
      <c r="F18" s="240">
        <v>318.43938194470502</v>
      </c>
      <c r="G18" s="240">
        <v>347.939958171542</v>
      </c>
    </row>
    <row r="19" spans="1:9">
      <c r="A19" s="82">
        <v>36861</v>
      </c>
      <c r="B19" s="239">
        <v>48.307671180741004</v>
      </c>
      <c r="C19" s="239">
        <v>128.38</v>
      </c>
      <c r="D19" s="239">
        <v>140.61000000000001</v>
      </c>
      <c r="E19" s="239">
        <v>0.39986814873677501</v>
      </c>
      <c r="F19" s="240">
        <v>321.05582904156302</v>
      </c>
      <c r="G19" s="240">
        <v>351.64091074570899</v>
      </c>
      <c r="H19" s="255">
        <v>11.018377716495401</v>
      </c>
      <c r="I19" s="255">
        <v>5.5004727019670501</v>
      </c>
    </row>
    <row r="20" spans="1:9">
      <c r="A20" s="82">
        <v>36892</v>
      </c>
      <c r="B20" s="239">
        <v>48.575476247934098</v>
      </c>
      <c r="C20" s="239">
        <v>135.59</v>
      </c>
      <c r="D20" s="239">
        <v>148.31</v>
      </c>
      <c r="E20" s="239">
        <v>0.40208491294468202</v>
      </c>
      <c r="F20" s="240">
        <v>337.21732806884501</v>
      </c>
      <c r="G20" s="240">
        <v>368.85243694882001</v>
      </c>
      <c r="H20" s="255">
        <v>10.295140029785699</v>
      </c>
      <c r="I20" s="255">
        <v>5.1688245605969998</v>
      </c>
    </row>
    <row r="21" spans="1:9">
      <c r="A21" s="82">
        <v>36923</v>
      </c>
      <c r="B21" s="239">
        <v>48.543328159564901</v>
      </c>
      <c r="C21" s="239">
        <v>134.57</v>
      </c>
      <c r="D21" s="239">
        <v>146.03</v>
      </c>
      <c r="E21" s="239">
        <v>0.401818806211167</v>
      </c>
      <c r="F21" s="240">
        <v>334.90219452117799</v>
      </c>
      <c r="G21" s="240">
        <v>363.42251219385997</v>
      </c>
      <c r="H21" s="255">
        <v>8.5619126621174093</v>
      </c>
      <c r="I21" s="255">
        <v>5.4777787051075304</v>
      </c>
    </row>
    <row r="22" spans="1:9">
      <c r="A22" s="82">
        <v>36951</v>
      </c>
      <c r="B22" s="239">
        <v>48.850887781724403</v>
      </c>
      <c r="C22" s="239">
        <v>135.41</v>
      </c>
      <c r="D22" s="239">
        <v>148.12</v>
      </c>
      <c r="E22" s="239">
        <v>0.40436463990037502</v>
      </c>
      <c r="F22" s="240">
        <v>334.87102144579598</v>
      </c>
      <c r="G22" s="240">
        <v>366.30304775534501</v>
      </c>
      <c r="H22" s="255">
        <v>8.6374017298765295</v>
      </c>
      <c r="I22" s="255">
        <v>5.48348142280242</v>
      </c>
    </row>
    <row r="23" spans="1:9">
      <c r="A23" s="82">
        <v>36982</v>
      </c>
      <c r="B23" s="239">
        <v>49.0973086323825</v>
      </c>
      <c r="C23" s="239">
        <v>137.65</v>
      </c>
      <c r="D23" s="239">
        <v>150.12</v>
      </c>
      <c r="E23" s="239">
        <v>0.406404395635942</v>
      </c>
      <c r="F23" s="240">
        <v>338.70204524881001</v>
      </c>
      <c r="G23" s="240">
        <v>369.38576849074701</v>
      </c>
      <c r="H23" s="255">
        <v>8.7843309891217505</v>
      </c>
      <c r="I23" s="255">
        <v>5.7575676503125202</v>
      </c>
    </row>
    <row r="24" spans="1:9">
      <c r="A24" s="82">
        <v>37012</v>
      </c>
      <c r="B24" s="239">
        <v>49.209970463625403</v>
      </c>
      <c r="C24" s="239">
        <v>137.55000000000001</v>
      </c>
      <c r="D24" s="239">
        <v>150.26</v>
      </c>
      <c r="E24" s="239">
        <v>0.40733695721035201</v>
      </c>
      <c r="F24" s="240">
        <v>337.68112017630699</v>
      </c>
      <c r="G24" s="240">
        <v>368.88378856918803</v>
      </c>
      <c r="H24" s="255">
        <v>7.1387941174501801</v>
      </c>
      <c r="I24" s="255">
        <v>4.3086146711696296</v>
      </c>
    </row>
    <row r="25" spans="1:9">
      <c r="A25" s="82">
        <v>37043</v>
      </c>
      <c r="B25" s="239">
        <v>49.326363767191502</v>
      </c>
      <c r="C25" s="239">
        <v>140.12</v>
      </c>
      <c r="D25" s="239">
        <v>152.9</v>
      </c>
      <c r="E25" s="239">
        <v>0.40830040615509999</v>
      </c>
      <c r="F25" s="240">
        <v>343.17869364737498</v>
      </c>
      <c r="G25" s="240">
        <v>374.47917683902102</v>
      </c>
      <c r="H25" s="255">
        <v>7.7948816289213196</v>
      </c>
      <c r="I25" s="255">
        <v>5.6085008689402898</v>
      </c>
    </row>
    <row r="26" spans="1:9">
      <c r="A26" s="82">
        <v>37073</v>
      </c>
      <c r="B26" s="239">
        <v>49.198201964030297</v>
      </c>
      <c r="C26" s="239">
        <v>139.03</v>
      </c>
      <c r="D26" s="239">
        <v>151.05000000000001</v>
      </c>
      <c r="E26" s="239">
        <v>0.40723954311376098</v>
      </c>
      <c r="F26" s="240">
        <v>341.39612017284497</v>
      </c>
      <c r="G26" s="240">
        <v>370.911917946546</v>
      </c>
      <c r="H26" s="255">
        <v>6.6044423315985101</v>
      </c>
      <c r="I26" s="255">
        <v>5.7657110900697104</v>
      </c>
    </row>
    <row r="27" spans="1:9">
      <c r="A27" s="82">
        <v>37104</v>
      </c>
      <c r="B27" s="239">
        <v>49.489687547185802</v>
      </c>
      <c r="C27" s="239">
        <v>139.87</v>
      </c>
      <c r="D27" s="239">
        <v>151.61000000000001</v>
      </c>
      <c r="E27" s="239">
        <v>0.40965232347909297</v>
      </c>
      <c r="F27" s="240">
        <v>341.43587618913699</v>
      </c>
      <c r="G27" s="240">
        <v>370.09432465171301</v>
      </c>
      <c r="H27" s="255">
        <v>7.03759427625124</v>
      </c>
      <c r="I27" s="255">
        <v>6.0338545780191701</v>
      </c>
    </row>
    <row r="28" spans="1:9">
      <c r="A28" s="82">
        <v>37135</v>
      </c>
      <c r="B28" s="239">
        <v>49.950381149772397</v>
      </c>
      <c r="C28" s="239">
        <v>140.21</v>
      </c>
      <c r="D28" s="239">
        <v>152.41</v>
      </c>
      <c r="E28" s="239">
        <v>0.413465728130954</v>
      </c>
      <c r="F28" s="240">
        <v>339.10912189460203</v>
      </c>
      <c r="G28" s="240">
        <v>368.61579964307998</v>
      </c>
      <c r="H28" s="255">
        <v>6.4633702014288898</v>
      </c>
      <c r="I28" s="255">
        <v>5.7082287282186996</v>
      </c>
    </row>
    <row r="29" spans="1:9">
      <c r="A29" s="82">
        <v>37165</v>
      </c>
      <c r="B29" s="239">
        <v>50.176135367753503</v>
      </c>
      <c r="C29" s="239">
        <v>140.66999999999999</v>
      </c>
      <c r="D29" s="239">
        <v>153</v>
      </c>
      <c r="E29" s="239">
        <v>0.41533441521536901</v>
      </c>
      <c r="F29" s="240">
        <v>338.69093156428301</v>
      </c>
      <c r="G29" s="240">
        <v>368.37785262909898</v>
      </c>
      <c r="H29" s="255">
        <v>5.3241622019480497</v>
      </c>
      <c r="I29" s="255">
        <v>5.3284161886573402</v>
      </c>
    </row>
    <row r="30" spans="1:9">
      <c r="A30" s="82">
        <v>37196</v>
      </c>
      <c r="B30" s="239">
        <v>50.3651489088722</v>
      </c>
      <c r="C30" s="239">
        <v>141.36000000000001</v>
      </c>
      <c r="D30" s="239">
        <v>153.11000000000001</v>
      </c>
      <c r="E30" s="239">
        <v>0.416898980281868</v>
      </c>
      <c r="F30" s="240">
        <v>339.07494785529502</v>
      </c>
      <c r="G30" s="240">
        <v>367.25923363132603</v>
      </c>
      <c r="H30" s="255">
        <v>6.48021792548679</v>
      </c>
      <c r="I30" s="255">
        <v>5.5524739271994603</v>
      </c>
    </row>
    <row r="31" spans="1:9">
      <c r="A31" s="82">
        <v>37226</v>
      </c>
      <c r="B31" s="239">
        <v>50.434898785092997</v>
      </c>
      <c r="C31" s="239">
        <v>142.09</v>
      </c>
      <c r="D31" s="239">
        <v>155.54</v>
      </c>
      <c r="E31" s="239">
        <v>0.417476336904477</v>
      </c>
      <c r="F31" s="240">
        <v>340.35461998535197</v>
      </c>
      <c r="G31" s="240">
        <v>372.57201486749</v>
      </c>
      <c r="H31" s="255">
        <v>6.0110389527582102</v>
      </c>
      <c r="I31" s="255">
        <v>5.9524086879973801</v>
      </c>
    </row>
    <row r="32" spans="1:9">
      <c r="A32" s="82">
        <v>37257</v>
      </c>
      <c r="B32" s="239">
        <v>50.900472009715898</v>
      </c>
      <c r="C32" s="239">
        <v>148.96</v>
      </c>
      <c r="D32" s="239">
        <v>162.97</v>
      </c>
      <c r="E32" s="239">
        <v>0.42133013276921299</v>
      </c>
      <c r="F32" s="240">
        <v>353.54698943783802</v>
      </c>
      <c r="G32" s="240">
        <v>386.79882430642101</v>
      </c>
      <c r="H32" s="255">
        <v>4.8424739803581103</v>
      </c>
      <c r="I32" s="255">
        <v>4.8654653080390204</v>
      </c>
    </row>
    <row r="33" spans="1:9">
      <c r="A33" s="82">
        <v>37288</v>
      </c>
      <c r="B33" s="239">
        <v>50.867749849080496</v>
      </c>
      <c r="C33" s="239">
        <v>148.49</v>
      </c>
      <c r="D33" s="239">
        <v>162.35</v>
      </c>
      <c r="E33" s="239">
        <v>0.42105927413587102</v>
      </c>
      <c r="F33" s="240">
        <v>352.65818643881403</v>
      </c>
      <c r="G33" s="240">
        <v>385.57516713813402</v>
      </c>
      <c r="H33" s="255">
        <v>5.3018440034477496</v>
      </c>
      <c r="I33" s="255">
        <v>6.0955648593551004</v>
      </c>
    </row>
    <row r="34" spans="1:9">
      <c r="A34" s="82">
        <v>37316</v>
      </c>
      <c r="B34" s="239">
        <v>51.127948444496397</v>
      </c>
      <c r="C34" s="239">
        <v>147.66999999999999</v>
      </c>
      <c r="D34" s="239">
        <v>161.18</v>
      </c>
      <c r="E34" s="239">
        <v>0.42321307555311599</v>
      </c>
      <c r="F34" s="240">
        <v>348.92589225180097</v>
      </c>
      <c r="G34" s="240">
        <v>380.84834640174302</v>
      </c>
      <c r="H34" s="255">
        <v>4.1970997506215699</v>
      </c>
      <c r="I34" s="255">
        <v>3.9708374624587699</v>
      </c>
    </row>
    <row r="35" spans="1:9">
      <c r="A35" s="82">
        <v>37347</v>
      </c>
      <c r="B35" s="239">
        <v>51.407234972561497</v>
      </c>
      <c r="C35" s="239">
        <v>147.58000000000001</v>
      </c>
      <c r="D35" s="239">
        <v>160.55000000000001</v>
      </c>
      <c r="E35" s="239">
        <v>0.42552487788626298</v>
      </c>
      <c r="F35" s="240">
        <v>346.81873533007899</v>
      </c>
      <c r="G35" s="240">
        <v>377.298739376909</v>
      </c>
      <c r="H35" s="255">
        <v>2.3964101177207202</v>
      </c>
      <c r="I35" s="255">
        <v>2.1421970095093501</v>
      </c>
    </row>
    <row r="36" spans="1:9">
      <c r="A36" s="82">
        <v>37377</v>
      </c>
      <c r="B36" s="239">
        <v>51.511429231397599</v>
      </c>
      <c r="C36" s="239">
        <v>150.41</v>
      </c>
      <c r="D36" s="239">
        <v>163.41999999999999</v>
      </c>
      <c r="E36" s="239">
        <v>0.42638734888458302</v>
      </c>
      <c r="F36" s="240">
        <v>352.75436851836298</v>
      </c>
      <c r="G36" s="240">
        <v>383.26653083751597</v>
      </c>
      <c r="H36" s="255">
        <v>4.4637521737034298</v>
      </c>
      <c r="I36" s="255">
        <v>3.89899006516803</v>
      </c>
    </row>
    <row r="37" spans="1:9">
      <c r="A37" s="82">
        <v>37408</v>
      </c>
      <c r="B37" s="239">
        <v>51.762586176959203</v>
      </c>
      <c r="C37" s="239">
        <v>150.44999999999999</v>
      </c>
      <c r="D37" s="239">
        <v>163.46</v>
      </c>
      <c r="E37" s="239">
        <v>0.42846630778302303</v>
      </c>
      <c r="F37" s="240">
        <v>351.13612731526302</v>
      </c>
      <c r="G37" s="240">
        <v>381.50024174777599</v>
      </c>
      <c r="H37" s="255">
        <v>2.3187435045323399</v>
      </c>
      <c r="I37" s="255">
        <v>1.87488793583104</v>
      </c>
    </row>
    <row r="38" spans="1:9">
      <c r="A38" s="82">
        <v>37438</v>
      </c>
      <c r="B38" s="239">
        <v>51.911181353361798</v>
      </c>
      <c r="C38" s="239">
        <v>152.07</v>
      </c>
      <c r="D38" s="239">
        <v>164.12</v>
      </c>
      <c r="E38" s="239">
        <v>0.42969630866377301</v>
      </c>
      <c r="F38" s="240">
        <v>353.901108605964</v>
      </c>
      <c r="G38" s="240">
        <v>381.94417008226998</v>
      </c>
      <c r="H38" s="255">
        <v>3.66289705541698</v>
      </c>
      <c r="I38" s="255">
        <v>2.9743590329481799</v>
      </c>
    </row>
    <row r="39" spans="1:9">
      <c r="A39" s="82">
        <v>37469</v>
      </c>
      <c r="B39" s="239">
        <v>52.108560301264298</v>
      </c>
      <c r="C39" s="239">
        <v>152.1</v>
      </c>
      <c r="D39" s="239">
        <v>163.94</v>
      </c>
      <c r="E39" s="239">
        <v>0.43133011862745602</v>
      </c>
      <c r="F39" s="240">
        <v>352.63013972685297</v>
      </c>
      <c r="G39" s="240">
        <v>380.080112470877</v>
      </c>
      <c r="H39" s="255">
        <v>3.2785844483183699</v>
      </c>
      <c r="I39" s="255">
        <v>2.6981737232965002</v>
      </c>
    </row>
    <row r="40" spans="1:9">
      <c r="A40" s="82">
        <v>37500</v>
      </c>
      <c r="B40" s="239">
        <v>52.4219835649941</v>
      </c>
      <c r="C40" s="239">
        <v>151.38999999999999</v>
      </c>
      <c r="D40" s="239">
        <v>163.55000000000001</v>
      </c>
      <c r="E40" s="239">
        <v>0.43392448877976098</v>
      </c>
      <c r="F40" s="240">
        <v>348.8855870424</v>
      </c>
      <c r="G40" s="240">
        <v>376.90889596924802</v>
      </c>
      <c r="H40" s="255">
        <v>2.8829850088303499</v>
      </c>
      <c r="I40" s="255">
        <v>2.2497940495762099</v>
      </c>
    </row>
    <row r="41" spans="1:9">
      <c r="A41" s="82">
        <v>37530</v>
      </c>
      <c r="B41" s="239">
        <v>52.653036086685702</v>
      </c>
      <c r="C41" s="239">
        <v>150.78</v>
      </c>
      <c r="D41" s="239">
        <v>162.96</v>
      </c>
      <c r="E41" s="239">
        <v>0.43583703272674801</v>
      </c>
      <c r="F41" s="240">
        <v>345.95499849259699</v>
      </c>
      <c r="G41" s="240">
        <v>373.90122399757001</v>
      </c>
      <c r="H41" s="255">
        <v>2.1447479844718602</v>
      </c>
      <c r="I41" s="255">
        <v>1.4993766126414101</v>
      </c>
    </row>
    <row r="42" spans="1:9">
      <c r="A42" s="82">
        <v>37561</v>
      </c>
      <c r="B42" s="239">
        <v>53.0788772813736</v>
      </c>
      <c r="C42" s="239">
        <v>152.28</v>
      </c>
      <c r="D42" s="239">
        <v>164.46</v>
      </c>
      <c r="E42" s="239">
        <v>0.43936194556178398</v>
      </c>
      <c r="F42" s="240">
        <v>346.59351256579401</v>
      </c>
      <c r="G42" s="240">
        <v>374.31553110434999</v>
      </c>
      <c r="H42" s="255">
        <v>2.2173754675936199</v>
      </c>
      <c r="I42" s="255">
        <v>1.92133970417969</v>
      </c>
    </row>
    <row r="43" spans="1:9">
      <c r="A43" s="82">
        <v>37591</v>
      </c>
      <c r="B43" s="239">
        <v>53.309929803065103</v>
      </c>
      <c r="C43" s="239">
        <v>153.11000000000001</v>
      </c>
      <c r="D43" s="239">
        <v>165.4</v>
      </c>
      <c r="E43" s="239">
        <v>0.44127448950877102</v>
      </c>
      <c r="F43" s="240">
        <v>346.97224435167999</v>
      </c>
      <c r="G43" s="240">
        <v>374.82338982279299</v>
      </c>
      <c r="H43" s="255">
        <v>1.94433216937469</v>
      </c>
      <c r="I43" s="255">
        <v>0.60427913677418799</v>
      </c>
    </row>
    <row r="44" spans="1:9">
      <c r="A44" s="82">
        <v>37622</v>
      </c>
      <c r="B44" s="239">
        <v>53.525440675315501</v>
      </c>
      <c r="C44" s="239">
        <v>158.82</v>
      </c>
      <c r="D44" s="239">
        <v>172.55</v>
      </c>
      <c r="E44" s="239">
        <v>0.44305838700192501</v>
      </c>
      <c r="F44" s="240">
        <v>358.46291292373201</v>
      </c>
      <c r="G44" s="240">
        <v>389.45205657341597</v>
      </c>
      <c r="H44" s="255">
        <v>1.39045830759597</v>
      </c>
      <c r="I44" s="255">
        <v>0.68594631117420102</v>
      </c>
    </row>
    <row r="45" spans="1:9">
      <c r="A45" s="82">
        <v>37653</v>
      </c>
      <c r="B45" s="239">
        <v>53.674122454969499</v>
      </c>
      <c r="C45" s="239">
        <v>158.91</v>
      </c>
      <c r="D45" s="239">
        <v>172.41</v>
      </c>
      <c r="E45" s="239">
        <v>0.44428910474359901</v>
      </c>
      <c r="F45" s="240">
        <v>357.67251166716602</v>
      </c>
      <c r="G45" s="240">
        <v>388.05813187676102</v>
      </c>
      <c r="H45" s="255">
        <v>1.4218655403940501</v>
      </c>
      <c r="I45" s="255">
        <v>0.64396386236618097</v>
      </c>
    </row>
    <row r="46" spans="1:9">
      <c r="A46" s="82">
        <v>37681</v>
      </c>
      <c r="B46" s="239">
        <v>54.012930412786197</v>
      </c>
      <c r="C46" s="239">
        <v>158.85</v>
      </c>
      <c r="D46" s="239">
        <v>172.12</v>
      </c>
      <c r="E46" s="239">
        <v>0.44709359743716298</v>
      </c>
      <c r="F46" s="240">
        <v>355.29473226761098</v>
      </c>
      <c r="G46" s="240">
        <v>384.97531833743301</v>
      </c>
      <c r="H46" s="255">
        <v>1.8252701095664601</v>
      </c>
      <c r="I46" s="255">
        <v>1.08362606131349</v>
      </c>
    </row>
    <row r="47" spans="1:9">
      <c r="A47" s="82">
        <v>37712</v>
      </c>
      <c r="B47" s="239">
        <v>54.105144199470402</v>
      </c>
      <c r="C47" s="239">
        <v>159.31</v>
      </c>
      <c r="D47" s="239">
        <v>172.34</v>
      </c>
      <c r="E47" s="239">
        <v>0.447856899729908</v>
      </c>
      <c r="F47" s="240">
        <v>355.71630155988697</v>
      </c>
      <c r="G47" s="240">
        <v>384.81041623771898</v>
      </c>
      <c r="H47" s="255">
        <v>2.5654802706491302</v>
      </c>
      <c r="I47" s="255">
        <v>1.99090961003869</v>
      </c>
    </row>
    <row r="48" spans="1:9">
      <c r="A48" s="82">
        <v>37742</v>
      </c>
      <c r="B48" s="239">
        <v>53.9305596707487</v>
      </c>
      <c r="C48" s="239">
        <v>162.9</v>
      </c>
      <c r="D48" s="239">
        <v>175.22</v>
      </c>
      <c r="E48" s="239">
        <v>0.446411771231851</v>
      </c>
      <c r="F48" s="240">
        <v>364.90973244384998</v>
      </c>
      <c r="G48" s="240">
        <v>392.50757101787201</v>
      </c>
      <c r="H48" s="255">
        <v>3.4458436266975498</v>
      </c>
      <c r="I48" s="255">
        <v>2.4111263146725501</v>
      </c>
    </row>
    <row r="49" spans="1:9">
      <c r="A49" s="82">
        <v>37773</v>
      </c>
      <c r="B49" s="239">
        <v>53.975112399146603</v>
      </c>
      <c r="C49" s="239">
        <v>165.83</v>
      </c>
      <c r="D49" s="239">
        <v>175.27</v>
      </c>
      <c r="E49" s="239">
        <v>0.44678055773283898</v>
      </c>
      <c r="F49" s="240">
        <v>371.166553982327</v>
      </c>
      <c r="G49" s="240">
        <v>392.29549488320799</v>
      </c>
      <c r="H49" s="255">
        <v>5.7044619191462598</v>
      </c>
      <c r="I49" s="255">
        <v>2.8296844809261801</v>
      </c>
    </row>
    <row r="50" spans="1:9">
      <c r="A50" s="82">
        <v>37803</v>
      </c>
      <c r="B50" s="239">
        <v>54.053338701333502</v>
      </c>
      <c r="C50" s="239">
        <v>167.22</v>
      </c>
      <c r="D50" s="239">
        <v>176.98</v>
      </c>
      <c r="E50" s="239">
        <v>0.44742807821713199</v>
      </c>
      <c r="F50" s="240">
        <v>373.73604416227499</v>
      </c>
      <c r="G50" s="240">
        <v>395.549605883504</v>
      </c>
      <c r="H50" s="255">
        <v>5.6046548241800904</v>
      </c>
      <c r="I50" s="255">
        <v>3.56215302312446</v>
      </c>
    </row>
    <row r="51" spans="1:9">
      <c r="A51" s="82">
        <v>37834</v>
      </c>
      <c r="B51" s="239">
        <v>54.215489910502399</v>
      </c>
      <c r="C51" s="239">
        <v>167.15</v>
      </c>
      <c r="D51" s="239">
        <v>176.97</v>
      </c>
      <c r="E51" s="239">
        <v>0.448770289552123</v>
      </c>
      <c r="F51" s="240">
        <v>372.46226831731099</v>
      </c>
      <c r="G51" s="240">
        <v>394.34428731148398</v>
      </c>
      <c r="H51" s="255">
        <v>5.6240594198270202</v>
      </c>
      <c r="I51" s="255">
        <v>3.7529390180076398</v>
      </c>
    </row>
    <row r="52" spans="1:9">
      <c r="A52" s="82">
        <v>37865</v>
      </c>
      <c r="B52" s="239">
        <v>54.538238163897297</v>
      </c>
      <c r="C52" s="239">
        <v>165.72</v>
      </c>
      <c r="D52" s="239">
        <v>175.57</v>
      </c>
      <c r="E52" s="239">
        <v>0.451441847576731</v>
      </c>
      <c r="F52" s="240">
        <v>367.09046998978698</v>
      </c>
      <c r="G52" s="240">
        <v>388.909448564488</v>
      </c>
      <c r="H52" s="255">
        <v>5.2180094631352203</v>
      </c>
      <c r="I52" s="255">
        <v>3.1839398654625302</v>
      </c>
    </row>
    <row r="53" spans="1:9">
      <c r="A53" s="82">
        <v>37895</v>
      </c>
      <c r="B53" s="239">
        <v>54.738207386706698</v>
      </c>
      <c r="C53" s="239">
        <v>165.13</v>
      </c>
      <c r="D53" s="239">
        <v>174.91</v>
      </c>
      <c r="E53" s="239">
        <v>0.45309709861605302</v>
      </c>
      <c r="F53" s="240">
        <v>364.44726859733998</v>
      </c>
      <c r="G53" s="240">
        <v>386.03204596597101</v>
      </c>
      <c r="H53" s="255">
        <v>5.3452819543923704</v>
      </c>
      <c r="I53" s="255">
        <v>3.2443921522117498</v>
      </c>
    </row>
    <row r="54" spans="1:9">
      <c r="A54" s="82">
        <v>37926</v>
      </c>
      <c r="B54" s="239">
        <v>55.192541605369897</v>
      </c>
      <c r="C54" s="239">
        <v>166.66</v>
      </c>
      <c r="D54" s="239">
        <v>176.35</v>
      </c>
      <c r="E54" s="239">
        <v>0.45685786328311601</v>
      </c>
      <c r="F54" s="240">
        <v>364.79617271405198</v>
      </c>
      <c r="G54" s="240">
        <v>386.00627059956201</v>
      </c>
      <c r="H54" s="255">
        <v>5.2518756088379499</v>
      </c>
      <c r="I54" s="255">
        <v>3.1232312110374401</v>
      </c>
    </row>
    <row r="55" spans="1:9">
      <c r="A55" s="82">
        <v>37956</v>
      </c>
      <c r="B55" s="239">
        <v>55.429810786838097</v>
      </c>
      <c r="C55" s="239">
        <v>167.32</v>
      </c>
      <c r="D55" s="239">
        <v>177.49</v>
      </c>
      <c r="E55" s="239">
        <v>0.45882186581163698</v>
      </c>
      <c r="F55" s="240">
        <v>364.673117101814</v>
      </c>
      <c r="G55" s="240">
        <v>386.83858208463403</v>
      </c>
      <c r="H55" s="255">
        <v>5.1015241242735199</v>
      </c>
      <c r="I55" s="255">
        <v>3.2055609623298902</v>
      </c>
    </row>
    <row r="56" spans="1:9">
      <c r="A56" s="82">
        <v>37987</v>
      </c>
      <c r="B56" s="239">
        <v>55.774317349450101</v>
      </c>
      <c r="C56" s="239">
        <v>173.81</v>
      </c>
      <c r="D56" s="239">
        <v>184.55</v>
      </c>
      <c r="E56" s="239">
        <v>0.46167352887160801</v>
      </c>
      <c r="F56" s="240">
        <v>376.47815854813001</v>
      </c>
      <c r="G56" s="240">
        <v>399.741350670602</v>
      </c>
      <c r="H56" s="255">
        <v>5.0256930284531904</v>
      </c>
      <c r="I56" s="255">
        <v>2.6419924926617302</v>
      </c>
    </row>
    <row r="57" spans="1:9">
      <c r="A57" s="82">
        <v>38018</v>
      </c>
      <c r="B57" s="239">
        <v>56.107944757453097</v>
      </c>
      <c r="C57" s="239">
        <v>173.66</v>
      </c>
      <c r="D57" s="239">
        <v>184.3</v>
      </c>
      <c r="E57" s="239">
        <v>0.46443513941389403</v>
      </c>
      <c r="F57" s="240">
        <v>373.916582236122</v>
      </c>
      <c r="G57" s="240">
        <v>396.82613213242701</v>
      </c>
      <c r="H57" s="255">
        <v>4.5416044115997201</v>
      </c>
      <c r="I57" s="255">
        <v>2.2594553587270498</v>
      </c>
    </row>
    <row r="58" spans="1:9">
      <c r="A58" s="82">
        <v>38047</v>
      </c>
      <c r="B58" s="239">
        <v>56.2980709356166</v>
      </c>
      <c r="C58" s="239">
        <v>173.79</v>
      </c>
      <c r="D58" s="239">
        <v>182.88</v>
      </c>
      <c r="E58" s="239">
        <v>0.46600891436578901</v>
      </c>
      <c r="F58" s="240">
        <v>372.93278013043602</v>
      </c>
      <c r="G58" s="240">
        <v>392.43884475662702</v>
      </c>
      <c r="H58" s="255">
        <v>4.9643426318911796</v>
      </c>
      <c r="I58" s="255">
        <v>1.93870257746018</v>
      </c>
    </row>
    <row r="59" spans="1:9">
      <c r="A59" s="82">
        <v>38078</v>
      </c>
      <c r="B59" s="239">
        <v>56.383031952561801</v>
      </c>
      <c r="C59" s="239">
        <v>174.44</v>
      </c>
      <c r="D59" s="239">
        <v>183.06</v>
      </c>
      <c r="E59" s="239">
        <v>0.46671218164674699</v>
      </c>
      <c r="F59" s="240">
        <v>373.76354605638602</v>
      </c>
      <c r="G59" s="240">
        <v>392.23317324628499</v>
      </c>
      <c r="H59" s="255">
        <v>5.0734937975452903</v>
      </c>
      <c r="I59" s="255">
        <v>1.92893869171693</v>
      </c>
    </row>
    <row r="60" spans="1:9">
      <c r="A60" s="82">
        <v>38108</v>
      </c>
      <c r="B60" s="239">
        <v>56.2416029426468</v>
      </c>
      <c r="C60" s="239">
        <v>177.37</v>
      </c>
      <c r="D60" s="239">
        <v>186.56</v>
      </c>
      <c r="E60" s="239">
        <v>0.46554149891685898</v>
      </c>
      <c r="F60" s="240">
        <v>380.99718373694702</v>
      </c>
      <c r="G60" s="240">
        <v>400.73763656742801</v>
      </c>
      <c r="H60" s="255">
        <v>4.4086111886785497</v>
      </c>
      <c r="I60" s="255">
        <v>2.0967915416798801</v>
      </c>
    </row>
    <row r="61" spans="1:9">
      <c r="A61" s="82">
        <v>38139</v>
      </c>
      <c r="B61" s="239">
        <v>56.331744509405603</v>
      </c>
      <c r="C61" s="239">
        <v>177.69</v>
      </c>
      <c r="D61" s="239">
        <v>186.41</v>
      </c>
      <c r="E61" s="239">
        <v>0.46628764834909298</v>
      </c>
      <c r="F61" s="240">
        <v>381.07378702634998</v>
      </c>
      <c r="G61" s="240">
        <v>399.774689850762</v>
      </c>
      <c r="H61" s="255">
        <v>2.6692149219067498</v>
      </c>
      <c r="I61" s="255">
        <v>1.9065207388580001</v>
      </c>
    </row>
    <row r="62" spans="1:9">
      <c r="A62" s="82">
        <v>38169</v>
      </c>
      <c r="B62" s="239">
        <v>56.479390179096498</v>
      </c>
      <c r="C62" s="239">
        <v>178.93</v>
      </c>
      <c r="D62" s="239">
        <v>187.91</v>
      </c>
      <c r="E62" s="239">
        <v>0.46750978966050999</v>
      </c>
      <c r="F62" s="240">
        <v>382.72995337687598</v>
      </c>
      <c r="G62" s="240">
        <v>401.93810729921597</v>
      </c>
      <c r="H62" s="255">
        <v>2.40648697257999</v>
      </c>
      <c r="I62" s="255">
        <v>1.61509487575986</v>
      </c>
    </row>
    <row r="63" spans="1:9">
      <c r="A63" s="82">
        <v>38200</v>
      </c>
      <c r="B63" s="239">
        <v>56.828041181559897</v>
      </c>
      <c r="C63" s="239">
        <v>178.99</v>
      </c>
      <c r="D63" s="239">
        <v>187.62</v>
      </c>
      <c r="E63" s="239">
        <v>0.470395758441506</v>
      </c>
      <c r="F63" s="240">
        <v>380.50938340307698</v>
      </c>
      <c r="G63" s="240">
        <v>398.855637265128</v>
      </c>
      <c r="H63" s="255">
        <v>2.1605181974863301</v>
      </c>
      <c r="I63" s="255">
        <v>1.1440130106616</v>
      </c>
    </row>
    <row r="64" spans="1:9">
      <c r="A64" s="82">
        <v>38231</v>
      </c>
      <c r="B64" s="239">
        <v>57.2979170496642</v>
      </c>
      <c r="C64" s="239">
        <v>178.15</v>
      </c>
      <c r="D64" s="239">
        <v>186.17</v>
      </c>
      <c r="E64" s="239">
        <v>0.47428516956240202</v>
      </c>
      <c r="F64" s="240">
        <v>375.617901281564</v>
      </c>
      <c r="G64" s="240">
        <v>392.52755925674302</v>
      </c>
      <c r="H64" s="255">
        <v>2.3229781181772502</v>
      </c>
      <c r="I64" s="255">
        <v>0.930322136839279</v>
      </c>
    </row>
    <row r="65" spans="1:9">
      <c r="A65" s="82">
        <v>38261</v>
      </c>
      <c r="B65" s="239">
        <v>57.694747165394602</v>
      </c>
      <c r="C65" s="239">
        <v>177.75</v>
      </c>
      <c r="D65" s="239">
        <v>185.67</v>
      </c>
      <c r="E65" s="239">
        <v>0.477569942350277</v>
      </c>
      <c r="F65" s="240">
        <v>372.19679095638702</v>
      </c>
      <c r="G65" s="240">
        <v>388.78074923697602</v>
      </c>
      <c r="H65" s="255">
        <v>2.12637685250687</v>
      </c>
      <c r="I65" s="255">
        <v>0.71204017897710203</v>
      </c>
    </row>
    <row r="66" spans="1:9">
      <c r="A66" s="82">
        <v>38292</v>
      </c>
      <c r="B66" s="239">
        <v>58.186899397697402</v>
      </c>
      <c r="C66" s="239">
        <v>178.74</v>
      </c>
      <c r="D66" s="239">
        <v>186.63</v>
      </c>
      <c r="E66" s="239">
        <v>0.48164374672166299</v>
      </c>
      <c r="F66" s="240">
        <v>371.10416405611898</v>
      </c>
      <c r="G66" s="240">
        <v>387.485566396965</v>
      </c>
      <c r="H66" s="255">
        <v>1.7291824349846301</v>
      </c>
      <c r="I66" s="255">
        <v>0.38323102759581001</v>
      </c>
    </row>
    <row r="67" spans="1:9">
      <c r="A67" s="82">
        <v>38322</v>
      </c>
      <c r="B67" s="239">
        <v>58.3070881533761</v>
      </c>
      <c r="C67" s="239">
        <v>179.23</v>
      </c>
      <c r="D67" s="239">
        <v>187.64</v>
      </c>
      <c r="E67" s="239">
        <v>0.48263861263131103</v>
      </c>
      <c r="F67" s="240">
        <v>371.35445716381997</v>
      </c>
      <c r="G67" s="240">
        <v>388.77950310896199</v>
      </c>
      <c r="H67" s="255">
        <v>1.8321449398588401</v>
      </c>
      <c r="I67" s="255">
        <v>0.50173925616943105</v>
      </c>
    </row>
    <row r="68" spans="1:9">
      <c r="A68" s="82">
        <v>38353</v>
      </c>
      <c r="B68" s="239">
        <v>58.309160373301403</v>
      </c>
      <c r="C68" s="239">
        <v>185.03</v>
      </c>
      <c r="D68" s="239">
        <v>195.16</v>
      </c>
      <c r="E68" s="239">
        <v>0.48265576549182099</v>
      </c>
      <c r="F68" s="240">
        <v>383.35810577432198</v>
      </c>
      <c r="G68" s="240">
        <v>404.34614885649199</v>
      </c>
      <c r="H68" s="255">
        <v>1.82744923443217</v>
      </c>
      <c r="I68" s="255">
        <v>1.1519444206021401</v>
      </c>
    </row>
    <row r="69" spans="1:9">
      <c r="A69" s="82">
        <v>38384</v>
      </c>
      <c r="B69" s="239">
        <v>58.503430991315597</v>
      </c>
      <c r="C69" s="239">
        <v>184.71</v>
      </c>
      <c r="D69" s="239">
        <v>194.63</v>
      </c>
      <c r="E69" s="239">
        <v>0.484263846164736</v>
      </c>
      <c r="F69" s="240">
        <v>381.424303017586</v>
      </c>
      <c r="G69" s="240">
        <v>401.909003823901</v>
      </c>
      <c r="H69" s="255">
        <v>2.0078598110214698</v>
      </c>
      <c r="I69" s="255">
        <v>1.2808812928121001</v>
      </c>
    </row>
    <row r="70" spans="1:9">
      <c r="A70" s="82">
        <v>38412</v>
      </c>
      <c r="B70" s="239">
        <v>58.767120976833802</v>
      </c>
      <c r="C70" s="239">
        <v>186.36</v>
      </c>
      <c r="D70" s="239">
        <v>194.45</v>
      </c>
      <c r="E70" s="239">
        <v>0.48644654766477502</v>
      </c>
      <c r="F70" s="240">
        <v>383.104784882606</v>
      </c>
      <c r="G70" s="240">
        <v>399.73559465777402</v>
      </c>
      <c r="H70" s="255">
        <v>2.72757056877979</v>
      </c>
      <c r="I70" s="255">
        <v>1.8593342628129299</v>
      </c>
    </row>
    <row r="71" spans="1:9">
      <c r="A71" s="82">
        <v>38443</v>
      </c>
      <c r="B71" s="239">
        <v>58.976415189308199</v>
      </c>
      <c r="C71" s="239">
        <v>186.71</v>
      </c>
      <c r="D71" s="239">
        <v>194.33</v>
      </c>
      <c r="E71" s="239">
        <v>0.48817898657639902</v>
      </c>
      <c r="F71" s="240">
        <v>382.46218115490399</v>
      </c>
      <c r="G71" s="240">
        <v>398.071210239582</v>
      </c>
      <c r="H71" s="255">
        <v>2.3273096561443798</v>
      </c>
      <c r="I71" s="255">
        <v>1.4884098009811899</v>
      </c>
    </row>
    <row r="72" spans="1:9">
      <c r="A72" s="82">
        <v>38473</v>
      </c>
      <c r="B72" s="239">
        <v>58.828251464635798</v>
      </c>
      <c r="C72" s="239">
        <v>187.79</v>
      </c>
      <c r="D72" s="239">
        <v>197.07</v>
      </c>
      <c r="E72" s="239">
        <v>0.48695255704985402</v>
      </c>
      <c r="F72" s="240">
        <v>385.64331839163998</v>
      </c>
      <c r="G72" s="240">
        <v>404.70061640897001</v>
      </c>
      <c r="H72" s="255">
        <v>1.21946692863248</v>
      </c>
      <c r="I72" s="255">
        <v>0.988921299104084</v>
      </c>
    </row>
    <row r="73" spans="1:9">
      <c r="A73" s="82">
        <v>38504</v>
      </c>
      <c r="B73" s="239">
        <v>58.771783471665998</v>
      </c>
      <c r="C73" s="239">
        <v>188.32</v>
      </c>
      <c r="D73" s="239">
        <v>196.89</v>
      </c>
      <c r="E73" s="239">
        <v>0.48648514160092399</v>
      </c>
      <c r="F73" s="240">
        <v>387.10329236423797</v>
      </c>
      <c r="G73" s="240">
        <v>404.71945217499302</v>
      </c>
      <c r="H73" s="255">
        <v>1.58224090534749</v>
      </c>
      <c r="I73" s="255">
        <v>1.2368872892071401</v>
      </c>
    </row>
    <row r="74" spans="1:9">
      <c r="A74" s="82">
        <v>38534</v>
      </c>
      <c r="B74" s="239">
        <v>59.001799883395201</v>
      </c>
      <c r="C74" s="239">
        <v>190.39</v>
      </c>
      <c r="D74" s="239">
        <v>198.8</v>
      </c>
      <c r="E74" s="239">
        <v>0.48838910911765798</v>
      </c>
      <c r="F74" s="240">
        <v>389.83260774173601</v>
      </c>
      <c r="G74" s="240">
        <v>407.05248394903703</v>
      </c>
      <c r="H74" s="255">
        <v>1.85578742980319</v>
      </c>
      <c r="I74" s="255">
        <v>1.27242890309303</v>
      </c>
    </row>
    <row r="75" spans="1:9">
      <c r="A75" s="82">
        <v>38565</v>
      </c>
      <c r="B75" s="239">
        <v>59.072255360861497</v>
      </c>
      <c r="C75" s="239">
        <v>190.66</v>
      </c>
      <c r="D75" s="239">
        <v>198.1</v>
      </c>
      <c r="E75" s="239">
        <v>0.48897230637503403</v>
      </c>
      <c r="F75" s="240">
        <v>389.91983291128702</v>
      </c>
      <c r="G75" s="240">
        <v>405.13541854466598</v>
      </c>
      <c r="H75" s="255">
        <v>2.47311890814581</v>
      </c>
      <c r="I75" s="255">
        <v>1.57444967372082</v>
      </c>
    </row>
    <row r="76" spans="1:9">
      <c r="A76" s="82">
        <v>38596</v>
      </c>
      <c r="B76" s="239">
        <v>59.309006487348199</v>
      </c>
      <c r="C76" s="239">
        <v>189.35</v>
      </c>
      <c r="D76" s="239">
        <v>196.59</v>
      </c>
      <c r="E76" s="239">
        <v>0.49093202068842701</v>
      </c>
      <c r="F76" s="240">
        <v>385.69494761102999</v>
      </c>
      <c r="G76" s="240">
        <v>400.44240692290703</v>
      </c>
      <c r="H76" s="255">
        <v>2.6827918198479002</v>
      </c>
      <c r="I76" s="255">
        <v>2.0163801189274002</v>
      </c>
    </row>
    <row r="77" spans="1:9">
      <c r="A77" s="82">
        <v>38626</v>
      </c>
      <c r="B77" s="239">
        <v>59.454579937113898</v>
      </c>
      <c r="C77" s="239">
        <v>188.47</v>
      </c>
      <c r="D77" s="239">
        <v>195.72</v>
      </c>
      <c r="E77" s="239">
        <v>0.492137009139335</v>
      </c>
      <c r="F77" s="240">
        <v>382.96246065623598</v>
      </c>
      <c r="G77" s="240">
        <v>397.69413062895097</v>
      </c>
      <c r="H77" s="255">
        <v>2.8924670930625198</v>
      </c>
      <c r="I77" s="255">
        <v>2.29264988286302</v>
      </c>
    </row>
    <row r="78" spans="1:9">
      <c r="A78" s="82">
        <v>38657</v>
      </c>
      <c r="B78" s="239">
        <v>59.882493351727099</v>
      </c>
      <c r="C78" s="239">
        <v>189.45</v>
      </c>
      <c r="D78" s="239">
        <v>197.51</v>
      </c>
      <c r="E78" s="239">
        <v>0.49567907483488099</v>
      </c>
      <c r="F78" s="240">
        <v>382.20294060851597</v>
      </c>
      <c r="G78" s="240">
        <v>398.46346159719201</v>
      </c>
      <c r="H78" s="255">
        <v>2.9907442781262401</v>
      </c>
      <c r="I78" s="255">
        <v>2.8331107406927898</v>
      </c>
    </row>
    <row r="79" spans="1:9">
      <c r="A79" s="82">
        <v>38687</v>
      </c>
      <c r="B79" s="239">
        <v>60.250312388500703</v>
      </c>
      <c r="C79" s="239">
        <v>189.86</v>
      </c>
      <c r="D79" s="239">
        <v>198.74</v>
      </c>
      <c r="E79" s="239">
        <v>0.49872370757559997</v>
      </c>
      <c r="F79" s="240">
        <v>380.69174798797701</v>
      </c>
      <c r="G79" s="240">
        <v>398.49719790967299</v>
      </c>
      <c r="H79" s="255">
        <v>2.5143877080321801</v>
      </c>
      <c r="I79" s="255">
        <v>2.4995388704912802</v>
      </c>
    </row>
    <row r="80" spans="1:9">
      <c r="A80" s="82">
        <v>38718</v>
      </c>
      <c r="B80" s="239">
        <v>60.603625885796198</v>
      </c>
      <c r="C80" s="239">
        <v>195.72</v>
      </c>
      <c r="D80" s="239">
        <v>206.8</v>
      </c>
      <c r="E80" s="239">
        <v>0.50164827029274495</v>
      </c>
      <c r="F80" s="240">
        <v>390.15384202517902</v>
      </c>
      <c r="G80" s="240">
        <v>412.24103071125597</v>
      </c>
      <c r="H80" s="255">
        <v>1.7726862034469699</v>
      </c>
      <c r="I80" s="255">
        <v>1.9525057619792701</v>
      </c>
    </row>
    <row r="81" spans="1:9">
      <c r="A81" s="82">
        <v>38749</v>
      </c>
      <c r="B81" s="239">
        <v>60.696357727461802</v>
      </c>
      <c r="C81" s="239">
        <v>195.52</v>
      </c>
      <c r="D81" s="239">
        <v>206.35</v>
      </c>
      <c r="E81" s="239">
        <v>0.50241586080061795</v>
      </c>
      <c r="F81" s="240">
        <v>389.15968872565401</v>
      </c>
      <c r="G81" s="240">
        <v>410.71553686854901</v>
      </c>
      <c r="H81" s="255">
        <v>2.02802643850191</v>
      </c>
      <c r="I81" s="255">
        <v>2.19117585345434</v>
      </c>
    </row>
    <row r="82" spans="1:9">
      <c r="A82" s="82">
        <v>38777</v>
      </c>
      <c r="B82" s="239">
        <v>60.772511809723397</v>
      </c>
      <c r="C82" s="239">
        <v>195.59</v>
      </c>
      <c r="D82" s="239">
        <v>204.88</v>
      </c>
      <c r="E82" s="239">
        <v>0.50304622842440005</v>
      </c>
      <c r="F82" s="240">
        <v>388.81118463527798</v>
      </c>
      <c r="G82" s="240">
        <v>407.27867226379601</v>
      </c>
      <c r="H82" s="255">
        <v>1.4895140906216799</v>
      </c>
      <c r="I82" s="255">
        <v>1.88701674477596</v>
      </c>
    </row>
    <row r="83" spans="1:9">
      <c r="A83" s="82">
        <v>38808</v>
      </c>
      <c r="B83" s="239">
        <v>60.861617266519197</v>
      </c>
      <c r="C83" s="239">
        <v>196.97</v>
      </c>
      <c r="D83" s="239">
        <v>205.19</v>
      </c>
      <c r="E83" s="239">
        <v>0.50378380142637702</v>
      </c>
      <c r="F83" s="240">
        <v>390.98120948373798</v>
      </c>
      <c r="G83" s="240">
        <v>407.29773251747997</v>
      </c>
      <c r="H83" s="255">
        <v>2.2274171796828202</v>
      </c>
      <c r="I83" s="255">
        <v>2.3178069753763402</v>
      </c>
    </row>
    <row r="84" spans="1:9">
      <c r="A84" s="82">
        <v>38838</v>
      </c>
      <c r="B84" s="239">
        <v>60.590674511261902</v>
      </c>
      <c r="C84" s="239">
        <v>198.76</v>
      </c>
      <c r="D84" s="239">
        <v>207.68</v>
      </c>
      <c r="E84" s="239">
        <v>0.50154106491454997</v>
      </c>
      <c r="F84" s="240">
        <v>396.29855639809603</v>
      </c>
      <c r="G84" s="240">
        <v>414.08374015273</v>
      </c>
      <c r="H84" s="255">
        <v>2.76297747122773</v>
      </c>
      <c r="I84" s="255">
        <v>2.3185345816912899</v>
      </c>
    </row>
    <row r="85" spans="1:9">
      <c r="A85" s="82">
        <v>38869</v>
      </c>
      <c r="B85" s="239">
        <v>60.6429980643804</v>
      </c>
      <c r="C85" s="239">
        <v>198.45</v>
      </c>
      <c r="D85" s="239">
        <v>207.09</v>
      </c>
      <c r="E85" s="239">
        <v>0.50197417464245497</v>
      </c>
      <c r="F85" s="240">
        <v>395.33906329215301</v>
      </c>
      <c r="G85" s="240">
        <v>412.55110414296797</v>
      </c>
      <c r="H85" s="255">
        <v>2.1275383315949798</v>
      </c>
      <c r="I85" s="255">
        <v>1.9350816784037901</v>
      </c>
    </row>
    <row r="86" spans="1:9">
      <c r="A86" s="82">
        <v>38899</v>
      </c>
      <c r="B86" s="239">
        <v>60.809293713400699</v>
      </c>
      <c r="C86" s="239">
        <v>200.39</v>
      </c>
      <c r="D86" s="239">
        <v>209.16</v>
      </c>
      <c r="E86" s="239">
        <v>0.50335069169847202</v>
      </c>
      <c r="F86" s="240">
        <v>398.11209819503301</v>
      </c>
      <c r="G86" s="240">
        <v>415.53533838252002</v>
      </c>
      <c r="H86" s="255">
        <v>2.1238578530563998</v>
      </c>
      <c r="I86" s="255">
        <v>2.0839706838750698</v>
      </c>
    </row>
    <row r="87" spans="1:9">
      <c r="A87" s="82">
        <v>38930</v>
      </c>
      <c r="B87" s="239">
        <v>61.119608647242202</v>
      </c>
      <c r="C87" s="239">
        <v>200.12</v>
      </c>
      <c r="D87" s="239">
        <v>208.65</v>
      </c>
      <c r="E87" s="239">
        <v>0.50591933256000998</v>
      </c>
      <c r="F87" s="240">
        <v>395.55713158334902</v>
      </c>
      <c r="G87" s="240">
        <v>412.41752700812401</v>
      </c>
      <c r="H87" s="255">
        <v>1.4457583831968699</v>
      </c>
      <c r="I87" s="255">
        <v>1.79745046474027</v>
      </c>
    </row>
    <row r="88" spans="1:9">
      <c r="A88" s="82">
        <v>38961</v>
      </c>
      <c r="B88" s="239">
        <v>61.736612130055903</v>
      </c>
      <c r="C88" s="239">
        <v>198.47</v>
      </c>
      <c r="D88" s="239">
        <v>207.11</v>
      </c>
      <c r="E88" s="239">
        <v>0.51102659677719298</v>
      </c>
      <c r="F88" s="240">
        <v>388.37508899078398</v>
      </c>
      <c r="G88" s="240">
        <v>405.28223248290101</v>
      </c>
      <c r="H88" s="255">
        <v>0.69488630752232405</v>
      </c>
      <c r="I88" s="255">
        <v>1.2086196357635099</v>
      </c>
    </row>
    <row r="89" spans="1:9">
      <c r="A89" s="82">
        <v>38991</v>
      </c>
      <c r="B89" s="239">
        <v>62.006518775350798</v>
      </c>
      <c r="C89" s="239">
        <v>197.75</v>
      </c>
      <c r="D89" s="239">
        <v>206.05</v>
      </c>
      <c r="E89" s="239">
        <v>0.51326075685876704</v>
      </c>
      <c r="F89" s="240">
        <v>385.28174491706602</v>
      </c>
      <c r="G89" s="240">
        <v>401.45286240284003</v>
      </c>
      <c r="H89" s="255">
        <v>0.60561660713600596</v>
      </c>
      <c r="I89" s="255">
        <v>0.94513131686002605</v>
      </c>
    </row>
    <row r="90" spans="1:9">
      <c r="A90" s="82">
        <v>39022</v>
      </c>
      <c r="B90" s="239">
        <v>62.331857303651802</v>
      </c>
      <c r="C90" s="239">
        <v>199.18</v>
      </c>
      <c r="D90" s="239">
        <v>207.75</v>
      </c>
      <c r="E90" s="239">
        <v>0.51595375595900805</v>
      </c>
      <c r="F90" s="240">
        <v>386.04234914383397</v>
      </c>
      <c r="G90" s="240">
        <v>402.65236486912102</v>
      </c>
      <c r="H90" s="255">
        <v>1.0045470945894599</v>
      </c>
      <c r="I90" s="255">
        <v>1.0512640870856</v>
      </c>
    </row>
    <row r="91" spans="1:9">
      <c r="A91" s="82">
        <v>39052</v>
      </c>
      <c r="B91" s="239">
        <v>62.692423570686302</v>
      </c>
      <c r="C91" s="239">
        <v>199.98</v>
      </c>
      <c r="D91" s="239">
        <v>209.09</v>
      </c>
      <c r="E91" s="239">
        <v>0.51893835368793995</v>
      </c>
      <c r="F91" s="240">
        <v>385.36369219735201</v>
      </c>
      <c r="G91" s="240">
        <v>402.918763884111</v>
      </c>
      <c r="H91" s="255">
        <v>1.2272249750795701</v>
      </c>
      <c r="I91" s="255">
        <v>1.10956011676639</v>
      </c>
    </row>
    <row r="92" spans="1:9">
      <c r="A92" s="82">
        <v>39083</v>
      </c>
      <c r="B92" s="239">
        <v>63.0162079340435</v>
      </c>
      <c r="C92" s="239">
        <v>206.01</v>
      </c>
      <c r="D92" s="239">
        <v>217.6</v>
      </c>
      <c r="E92" s="239">
        <v>0.52161848814279999</v>
      </c>
      <c r="F92" s="240">
        <v>394.94382327875297</v>
      </c>
      <c r="G92" s="240">
        <v>417.16312773873398</v>
      </c>
      <c r="H92" s="255">
        <v>1.22771602830047</v>
      </c>
      <c r="I92" s="255">
        <v>1.1939852321311</v>
      </c>
    </row>
    <row r="93" spans="1:9">
      <c r="A93" s="82">
        <v>39114</v>
      </c>
      <c r="B93" s="239">
        <v>63.192346627710499</v>
      </c>
      <c r="C93" s="239">
        <v>206.08</v>
      </c>
      <c r="D93" s="239">
        <v>217.06</v>
      </c>
      <c r="E93" s="239">
        <v>0.52307648128624895</v>
      </c>
      <c r="F93" s="240">
        <v>393.976803340971</v>
      </c>
      <c r="G93" s="240">
        <v>414.96799754071799</v>
      </c>
      <c r="H93" s="255">
        <v>1.23782466552258</v>
      </c>
      <c r="I93" s="255">
        <v>1.0353785748139499</v>
      </c>
    </row>
    <row r="94" spans="1:9">
      <c r="A94" s="82">
        <v>39142</v>
      </c>
      <c r="B94" s="239">
        <v>63.329113142792501</v>
      </c>
      <c r="C94" s="239">
        <v>205.26</v>
      </c>
      <c r="D94" s="239">
        <v>215.69</v>
      </c>
      <c r="E94" s="239">
        <v>0.52420857007998201</v>
      </c>
      <c r="F94" s="240">
        <v>391.56170218407999</v>
      </c>
      <c r="G94" s="240">
        <v>411.45836277932398</v>
      </c>
      <c r="H94" s="255">
        <v>0.70741729083265703</v>
      </c>
      <c r="I94" s="255">
        <v>1.02624831599858</v>
      </c>
    </row>
    <row r="95" spans="1:9">
      <c r="A95" s="82">
        <v>39173</v>
      </c>
      <c r="B95" s="239">
        <v>63.291295129152097</v>
      </c>
      <c r="C95" s="239">
        <v>206.05</v>
      </c>
      <c r="D95" s="239">
        <v>215.73</v>
      </c>
      <c r="E95" s="239">
        <v>0.52389553037565195</v>
      </c>
      <c r="F95" s="240">
        <v>393.303603587255</v>
      </c>
      <c r="G95" s="240">
        <v>411.780569773737</v>
      </c>
      <c r="H95" s="255">
        <v>0.59399123210655003</v>
      </c>
      <c r="I95" s="255">
        <v>1.1006290726315999</v>
      </c>
    </row>
    <row r="96" spans="1:9">
      <c r="A96" s="82">
        <v>39203</v>
      </c>
      <c r="B96" s="239">
        <v>62.982534360254498</v>
      </c>
      <c r="C96" s="239">
        <v>208.17</v>
      </c>
      <c r="D96" s="239">
        <v>218.18</v>
      </c>
      <c r="E96" s="239">
        <v>0.52133975415949596</v>
      </c>
      <c r="F96" s="240">
        <v>399.298151232706</v>
      </c>
      <c r="G96" s="240">
        <v>418.498682019272</v>
      </c>
      <c r="H96" s="255">
        <v>0.756902791136294</v>
      </c>
      <c r="I96" s="255">
        <v>1.0661954185676501</v>
      </c>
    </row>
    <row r="97" spans="1:9">
      <c r="A97" s="82">
        <v>39234</v>
      </c>
      <c r="B97" s="239">
        <v>63.058170387534602</v>
      </c>
      <c r="C97" s="239">
        <v>208.54</v>
      </c>
      <c r="D97" s="239">
        <v>217.93</v>
      </c>
      <c r="E97" s="239">
        <v>0.52196583356814996</v>
      </c>
      <c r="F97" s="240">
        <v>399.52806599317802</v>
      </c>
      <c r="G97" s="240">
        <v>417.51774921786398</v>
      </c>
      <c r="H97" s="255">
        <v>1.0595974670809301</v>
      </c>
      <c r="I97" s="255">
        <v>1.2038860216393199</v>
      </c>
    </row>
    <row r="98" spans="1:9">
      <c r="A98" s="82">
        <v>39264</v>
      </c>
      <c r="B98" s="239">
        <v>63.326004812904202</v>
      </c>
      <c r="C98" s="239">
        <v>211.34</v>
      </c>
      <c r="D98" s="239">
        <v>219.61</v>
      </c>
      <c r="E98" s="239">
        <v>0.52418284078921396</v>
      </c>
      <c r="F98" s="240">
        <v>403.17992798429799</v>
      </c>
      <c r="G98" s="240">
        <v>418.95686564129699</v>
      </c>
      <c r="H98" s="255">
        <v>1.27296553213052</v>
      </c>
      <c r="I98" s="255">
        <v>0.82340223387378197</v>
      </c>
    </row>
    <row r="99" spans="1:9">
      <c r="A99" s="82">
        <v>39295</v>
      </c>
      <c r="B99" s="239">
        <v>63.5839961936272</v>
      </c>
      <c r="C99" s="239">
        <v>211.08</v>
      </c>
      <c r="D99" s="239">
        <v>219.08</v>
      </c>
      <c r="E99" s="239">
        <v>0.52631837192284703</v>
      </c>
      <c r="F99" s="240">
        <v>401.05003218649199</v>
      </c>
      <c r="G99" s="240">
        <v>416.24995760572699</v>
      </c>
      <c r="H99" s="255">
        <v>1.3886491140119099</v>
      </c>
      <c r="I99" s="255">
        <v>0.929259875399713</v>
      </c>
    </row>
    <row r="100" spans="1:9">
      <c r="A100" s="82">
        <v>39326</v>
      </c>
      <c r="B100" s="239">
        <v>64.077702590874594</v>
      </c>
      <c r="C100" s="239">
        <v>208.84</v>
      </c>
      <c r="D100" s="239">
        <v>217.46</v>
      </c>
      <c r="E100" s="239">
        <v>0.53040504093962004</v>
      </c>
      <c r="F100" s="240">
        <v>393.73683106411801</v>
      </c>
      <c r="G100" s="240">
        <v>409.98856197664799</v>
      </c>
      <c r="H100" s="255">
        <v>1.3805576684299301</v>
      </c>
      <c r="I100" s="255">
        <v>1.1612474262476999</v>
      </c>
    </row>
    <row r="101" spans="1:9">
      <c r="A101" s="82">
        <v>39356</v>
      </c>
      <c r="B101" s="239">
        <v>64.3274050918955</v>
      </c>
      <c r="C101" s="239">
        <v>207.98</v>
      </c>
      <c r="D101" s="239">
        <v>216.47</v>
      </c>
      <c r="E101" s="239">
        <v>0.53247196063120705</v>
      </c>
      <c r="F101" s="240">
        <v>390.593337071598</v>
      </c>
      <c r="G101" s="240">
        <v>406.53783861856402</v>
      </c>
      <c r="H101" s="255">
        <v>1.37862544089009</v>
      </c>
      <c r="I101" s="255">
        <v>1.2666434074697599</v>
      </c>
    </row>
    <row r="102" spans="1:9">
      <c r="A102" s="82">
        <v>39387</v>
      </c>
      <c r="B102" s="239">
        <v>64.781221255577293</v>
      </c>
      <c r="C102" s="239">
        <v>209.8</v>
      </c>
      <c r="D102" s="239">
        <v>218.24</v>
      </c>
      <c r="E102" s="239">
        <v>0.53622843708314205</v>
      </c>
      <c r="F102" s="240">
        <v>391.25116366678401</v>
      </c>
      <c r="G102" s="240">
        <v>406.990724302378</v>
      </c>
      <c r="H102" s="255">
        <v>1.3492857803040701</v>
      </c>
      <c r="I102" s="255">
        <v>1.07744541241348</v>
      </c>
    </row>
    <row r="103" spans="1:9">
      <c r="A103" s="82">
        <v>39417</v>
      </c>
      <c r="B103" s="239">
        <v>65.049055680946097</v>
      </c>
      <c r="C103" s="239">
        <v>210.33</v>
      </c>
      <c r="D103" s="239">
        <v>219.15</v>
      </c>
      <c r="E103" s="239">
        <v>0.53844544430420005</v>
      </c>
      <c r="F103" s="240">
        <v>390.62453257784802</v>
      </c>
      <c r="G103" s="240">
        <v>407.00502217674801</v>
      </c>
      <c r="H103" s="255">
        <v>1.3651624392787101</v>
      </c>
      <c r="I103" s="255">
        <v>1.01416430777419</v>
      </c>
    </row>
    <row r="104" spans="1:9">
      <c r="A104" s="82">
        <v>39448</v>
      </c>
      <c r="B104" s="239">
        <v>65.350563680104003</v>
      </c>
      <c r="C104" s="239">
        <v>216.76</v>
      </c>
      <c r="D104" s="239">
        <v>227.84</v>
      </c>
      <c r="E104" s="239">
        <v>0.54094118550856296</v>
      </c>
      <c r="F104" s="240">
        <v>400.70899721975201</v>
      </c>
      <c r="G104" s="240">
        <v>421.19181549431698</v>
      </c>
      <c r="H104" s="255">
        <v>1.4597453108995599</v>
      </c>
      <c r="I104" s="255">
        <v>0.96573438247557997</v>
      </c>
    </row>
    <row r="105" spans="1:9">
      <c r="A105" s="82">
        <v>39479</v>
      </c>
      <c r="B105" s="239">
        <v>65.5448342981189</v>
      </c>
      <c r="C105" s="239">
        <v>216.75</v>
      </c>
      <c r="D105" s="239">
        <v>227.46</v>
      </c>
      <c r="E105" s="239">
        <v>0.54254926618148402</v>
      </c>
      <c r="F105" s="240">
        <v>399.502890355945</v>
      </c>
      <c r="G105" s="240">
        <v>419.24303317353298</v>
      </c>
      <c r="H105" s="255">
        <v>1.40264273635198</v>
      </c>
      <c r="I105" s="255">
        <v>1.0302085120179201</v>
      </c>
    </row>
    <row r="106" spans="1:9">
      <c r="A106" s="82">
        <v>39508</v>
      </c>
      <c r="B106" s="239">
        <v>66.019890716036102</v>
      </c>
      <c r="C106" s="239">
        <v>218.52</v>
      </c>
      <c r="D106" s="239">
        <v>227.37</v>
      </c>
      <c r="E106" s="239">
        <v>0.54648155945365096</v>
      </c>
      <c r="F106" s="240">
        <v>399.86710662015201</v>
      </c>
      <c r="G106" s="240">
        <v>416.06161464499399</v>
      </c>
      <c r="H106" s="255">
        <v>2.1210972344195298</v>
      </c>
      <c r="I106" s="255">
        <v>1.11876493032614</v>
      </c>
    </row>
    <row r="107" spans="1:9">
      <c r="A107" s="82">
        <v>39539</v>
      </c>
      <c r="B107" s="239">
        <v>66.170126660633898</v>
      </c>
      <c r="C107" s="239">
        <v>218.03</v>
      </c>
      <c r="D107" s="239">
        <v>226.87</v>
      </c>
      <c r="E107" s="239">
        <v>0.54772514184070598</v>
      </c>
      <c r="F107" s="240">
        <v>398.06461917610699</v>
      </c>
      <c r="G107" s="240">
        <v>414.20410105253097</v>
      </c>
      <c r="H107" s="255">
        <v>1.21051918808461</v>
      </c>
      <c r="I107" s="255">
        <v>0.58854920719690895</v>
      </c>
    </row>
    <row r="108" spans="1:9">
      <c r="A108" s="82">
        <v>39569</v>
      </c>
      <c r="B108" s="239">
        <v>66.098635073205301</v>
      </c>
      <c r="C108" s="239">
        <v>220.71</v>
      </c>
      <c r="D108" s="239">
        <v>229.75</v>
      </c>
      <c r="E108" s="239">
        <v>0.547133368153079</v>
      </c>
      <c r="F108" s="240">
        <v>403.39341894835599</v>
      </c>
      <c r="G108" s="240">
        <v>419.91589870592497</v>
      </c>
      <c r="H108" s="255">
        <v>1.02561649809976</v>
      </c>
      <c r="I108" s="255">
        <v>0.33864304657196298</v>
      </c>
    </row>
    <row r="109" spans="1:9">
      <c r="A109" s="82">
        <v>39600</v>
      </c>
      <c r="B109" s="239">
        <v>66.372168103369305</v>
      </c>
      <c r="C109" s="239">
        <v>220.8</v>
      </c>
      <c r="D109" s="239">
        <v>229.52</v>
      </c>
      <c r="E109" s="239">
        <v>0.549397545740543</v>
      </c>
      <c r="F109" s="240">
        <v>401.89476948314302</v>
      </c>
      <c r="G109" s="240">
        <v>417.76670059678901</v>
      </c>
      <c r="H109" s="255">
        <v>0.59237477699625196</v>
      </c>
      <c r="I109" s="255">
        <v>5.9626537887558201E-2</v>
      </c>
    </row>
    <row r="110" spans="1:9">
      <c r="A110" s="82">
        <v>39630</v>
      </c>
      <c r="B110" s="239">
        <v>66.742059360068197</v>
      </c>
      <c r="C110" s="239">
        <v>222.55</v>
      </c>
      <c r="D110" s="239">
        <v>232.19</v>
      </c>
      <c r="E110" s="239">
        <v>0.55245933134177205</v>
      </c>
      <c r="F110" s="240">
        <v>402.83508192265799</v>
      </c>
      <c r="G110" s="240">
        <v>420.28433013534999</v>
      </c>
      <c r="H110" s="255">
        <v>-8.5531554947004804E-2</v>
      </c>
      <c r="I110" s="255">
        <v>0.31684992010361201</v>
      </c>
    </row>
    <row r="111" spans="1:9">
      <c r="A111" s="82">
        <v>39661</v>
      </c>
      <c r="B111" s="239">
        <v>67.127492266208904</v>
      </c>
      <c r="C111" s="239">
        <v>222.33</v>
      </c>
      <c r="D111" s="239">
        <v>231.92</v>
      </c>
      <c r="E111" s="239">
        <v>0.55564976339684002</v>
      </c>
      <c r="F111" s="240">
        <v>400.12614896267598</v>
      </c>
      <c r="G111" s="240">
        <v>417.38522227060599</v>
      </c>
      <c r="H111" s="255">
        <v>-0.23036607646662599</v>
      </c>
      <c r="I111" s="255">
        <v>0.272736283604602</v>
      </c>
    </row>
    <row r="112" spans="1:9">
      <c r="A112" s="82">
        <v>39692</v>
      </c>
      <c r="B112" s="239">
        <v>67.584934814759706</v>
      </c>
      <c r="C112" s="239">
        <v>220.83</v>
      </c>
      <c r="D112" s="239">
        <v>229.92</v>
      </c>
      <c r="E112" s="239">
        <v>0.55943625735466496</v>
      </c>
      <c r="F112" s="240">
        <v>394.73666051644699</v>
      </c>
      <c r="G112" s="240">
        <v>410.985160467063</v>
      </c>
      <c r="H112" s="255">
        <v>0.25393343305646399</v>
      </c>
      <c r="I112" s="255">
        <v>0.24307958388158901</v>
      </c>
    </row>
    <row r="113" spans="1:9">
      <c r="A113" s="82">
        <v>39722</v>
      </c>
      <c r="B113" s="239">
        <v>68.045485693199694</v>
      </c>
      <c r="C113" s="239">
        <v>220.56</v>
      </c>
      <c r="D113" s="239">
        <v>229.44</v>
      </c>
      <c r="E113" s="239">
        <v>0.56324848060326405</v>
      </c>
      <c r="F113" s="240">
        <v>391.58561025104001</v>
      </c>
      <c r="G113" s="240">
        <v>407.351298585412</v>
      </c>
      <c r="H113" s="255">
        <v>0.25404252588656601</v>
      </c>
      <c r="I113" s="255">
        <v>0.20009452739078201</v>
      </c>
    </row>
    <row r="114" spans="1:9">
      <c r="A114" s="82">
        <v>39753</v>
      </c>
      <c r="B114" s="239">
        <v>68.818941780387206</v>
      </c>
      <c r="C114" s="239">
        <v>222.67</v>
      </c>
      <c r="D114" s="239">
        <v>230.76</v>
      </c>
      <c r="E114" s="239">
        <v>0.56965078578903205</v>
      </c>
      <c r="F114" s="240">
        <v>390.88860325466999</v>
      </c>
      <c r="G114" s="240">
        <v>405.09028646448797</v>
      </c>
      <c r="H114" s="255">
        <v>-9.2666922371809096E-2</v>
      </c>
      <c r="I114" s="255">
        <v>-0.46694868566037301</v>
      </c>
    </row>
    <row r="115" spans="1:9">
      <c r="A115" s="82">
        <v>39783</v>
      </c>
      <c r="B115" s="239">
        <v>69.295552363249001</v>
      </c>
      <c r="C115" s="239">
        <v>223.1</v>
      </c>
      <c r="D115" s="239">
        <v>232.03</v>
      </c>
      <c r="E115" s="239">
        <v>0.57359594370658595</v>
      </c>
      <c r="F115" s="240">
        <v>388.94975190780502</v>
      </c>
      <c r="G115" s="240">
        <v>404.51820230913501</v>
      </c>
      <c r="H115" s="255">
        <v>-0.42874436456693499</v>
      </c>
      <c r="I115" s="255">
        <v>-0.611004712991847</v>
      </c>
    </row>
    <row r="116" spans="1:9">
      <c r="A116" s="82">
        <v>39814</v>
      </c>
      <c r="B116" s="239">
        <v>69.4561494074742</v>
      </c>
      <c r="C116" s="239">
        <v>228.31</v>
      </c>
      <c r="D116" s="239">
        <v>241.12</v>
      </c>
      <c r="E116" s="239">
        <v>0.574925290396197</v>
      </c>
      <c r="F116" s="240">
        <v>397.11246628699399</v>
      </c>
      <c r="G116" s="240">
        <v>419.393622141474</v>
      </c>
      <c r="H116" s="255">
        <v>-0.89754184650500102</v>
      </c>
      <c r="I116" s="255">
        <v>-0.42692979461932401</v>
      </c>
    </row>
    <row r="117" spans="1:9">
      <c r="A117" s="82">
        <v>39845</v>
      </c>
      <c r="B117" s="239">
        <v>69.609493681960302</v>
      </c>
      <c r="C117" s="239">
        <v>229.01</v>
      </c>
      <c r="D117" s="239">
        <v>241.49</v>
      </c>
      <c r="E117" s="239">
        <v>0.57619460207401996</v>
      </c>
      <c r="F117" s="240">
        <v>397.45252589259798</v>
      </c>
      <c r="G117" s="240">
        <v>419.111874930368</v>
      </c>
      <c r="H117" s="255">
        <v>-0.51322894348024795</v>
      </c>
      <c r="I117" s="255">
        <v>-3.12845373176995E-2</v>
      </c>
    </row>
    <row r="118" spans="1:9">
      <c r="A118" s="82">
        <v>39873</v>
      </c>
      <c r="B118" s="239">
        <v>70.009950182560502</v>
      </c>
      <c r="C118" s="239">
        <v>227.83</v>
      </c>
      <c r="D118" s="239">
        <v>238.09</v>
      </c>
      <c r="E118" s="239">
        <v>0.57950939236779098</v>
      </c>
      <c r="F118" s="240">
        <v>393.14289466322498</v>
      </c>
      <c r="G118" s="240">
        <v>410.84752574448999</v>
      </c>
      <c r="H118" s="255">
        <v>-1.6816116768801499</v>
      </c>
      <c r="I118" s="255">
        <v>-1.2532011406417101</v>
      </c>
    </row>
    <row r="119" spans="1:9">
      <c r="A119" s="82">
        <v>39904</v>
      </c>
      <c r="B119" s="239">
        <v>70.254990188749304</v>
      </c>
      <c r="C119" s="239">
        <v>228.4</v>
      </c>
      <c r="D119" s="239">
        <v>238.24</v>
      </c>
      <c r="E119" s="239">
        <v>0.58153771812322996</v>
      </c>
      <c r="F119" s="240">
        <v>392.75182482935901</v>
      </c>
      <c r="G119" s="240">
        <v>409.672481380676</v>
      </c>
      <c r="H119" s="255">
        <v>-1.33465625700274</v>
      </c>
      <c r="I119" s="255">
        <v>-1.0940547571449999</v>
      </c>
    </row>
    <row r="120" spans="1:9">
      <c r="A120" s="82">
        <v>39934</v>
      </c>
      <c r="B120" s="239">
        <v>70.050358471107799</v>
      </c>
      <c r="C120" s="239">
        <v>230.83</v>
      </c>
      <c r="D120" s="239">
        <v>241.32</v>
      </c>
      <c r="E120" s="239">
        <v>0.57984387314776098</v>
      </c>
      <c r="F120" s="240">
        <v>398.089918147981</v>
      </c>
      <c r="G120" s="240">
        <v>416.18099487705501</v>
      </c>
      <c r="H120" s="255">
        <v>-1.31472169630372</v>
      </c>
      <c r="I120" s="255">
        <v>-0.88944091909357603</v>
      </c>
    </row>
    <row r="121" spans="1:9">
      <c r="A121" s="82">
        <v>39965</v>
      </c>
      <c r="B121" s="239">
        <v>70.179354161469305</v>
      </c>
      <c r="C121" s="239">
        <v>230.43</v>
      </c>
      <c r="D121" s="239">
        <v>240.9</v>
      </c>
      <c r="E121" s="239">
        <v>0.58091163871457696</v>
      </c>
      <c r="F121" s="240">
        <v>396.66962175157698</v>
      </c>
      <c r="G121" s="240">
        <v>414.69301688128701</v>
      </c>
      <c r="H121" s="255">
        <v>-1.3001283242091799</v>
      </c>
      <c r="I121" s="255">
        <v>-0.73574167378847</v>
      </c>
    </row>
    <row r="122" spans="1:9">
      <c r="A122" s="82">
        <v>39995</v>
      </c>
      <c r="B122" s="239">
        <v>70.370516449595101</v>
      </c>
      <c r="C122" s="239">
        <v>231.31</v>
      </c>
      <c r="D122" s="239">
        <v>242.26</v>
      </c>
      <c r="E122" s="239">
        <v>0.58249399009672398</v>
      </c>
      <c r="F122" s="240">
        <v>397.10280952699702</v>
      </c>
      <c r="G122" s="240">
        <v>415.90128674078198</v>
      </c>
      <c r="H122" s="255">
        <v>-1.4229824195802101</v>
      </c>
      <c r="I122" s="255">
        <v>-1.0428757582172099</v>
      </c>
    </row>
    <row r="123" spans="1:9">
      <c r="A123" s="82">
        <v>40026</v>
      </c>
      <c r="B123" s="239">
        <v>70.538884318540795</v>
      </c>
      <c r="C123" s="239">
        <v>231.22</v>
      </c>
      <c r="D123" s="239">
        <v>241.55</v>
      </c>
      <c r="E123" s="239">
        <v>0.58388766001325099</v>
      </c>
      <c r="F123" s="240">
        <v>396.000833439009</v>
      </c>
      <c r="G123" s="240">
        <v>413.69259284314802</v>
      </c>
      <c r="H123" s="255">
        <v>-1.0310037307889299</v>
      </c>
      <c r="I123" s="255">
        <v>-0.88470535860618604</v>
      </c>
    </row>
    <row r="124" spans="1:9">
      <c r="A124" s="82">
        <v>40057</v>
      </c>
      <c r="B124" s="239">
        <v>70.892715870817796</v>
      </c>
      <c r="C124" s="239">
        <v>230.91</v>
      </c>
      <c r="D124" s="239">
        <v>239.66</v>
      </c>
      <c r="E124" s="239">
        <v>0.58681651094552401</v>
      </c>
      <c r="F124" s="240">
        <v>393.49608556163503</v>
      </c>
      <c r="G124" s="240">
        <v>408.40704978433803</v>
      </c>
      <c r="H124" s="255">
        <v>-0.31427913312862499</v>
      </c>
      <c r="I124" s="255">
        <v>-0.62730018762603401</v>
      </c>
    </row>
    <row r="125" spans="1:9">
      <c r="A125" s="82">
        <v>40087</v>
      </c>
      <c r="B125" s="239">
        <v>71.107190633106001</v>
      </c>
      <c r="C125" s="239">
        <v>229.46</v>
      </c>
      <c r="D125" s="239">
        <v>237.81</v>
      </c>
      <c r="E125" s="239">
        <v>0.58859183200842702</v>
      </c>
      <c r="F125" s="240">
        <v>389.845708896475</v>
      </c>
      <c r="G125" s="240">
        <v>404.03211031408802</v>
      </c>
      <c r="H125" s="255">
        <v>-0.444322086669446</v>
      </c>
      <c r="I125" s="255">
        <v>-0.814822067058663</v>
      </c>
    </row>
    <row r="126" spans="1:9">
      <c r="A126" s="82">
        <v>40118</v>
      </c>
      <c r="B126" s="239">
        <v>71.476045779842494</v>
      </c>
      <c r="C126" s="239">
        <v>231.17</v>
      </c>
      <c r="D126" s="239">
        <v>238.43</v>
      </c>
      <c r="E126" s="239">
        <v>0.59164504117940298</v>
      </c>
      <c r="F126" s="240">
        <v>390.72414016887399</v>
      </c>
      <c r="G126" s="240">
        <v>402.99501120588502</v>
      </c>
      <c r="H126" s="255">
        <v>-4.2074157298754897E-2</v>
      </c>
      <c r="I126" s="255">
        <v>-0.517236608384253</v>
      </c>
    </row>
    <row r="127" spans="1:9">
      <c r="A127" s="82">
        <v>40148</v>
      </c>
      <c r="B127" s="239">
        <v>71.7718551742052</v>
      </c>
      <c r="C127" s="239">
        <v>230.85</v>
      </c>
      <c r="D127" s="239">
        <v>238.95</v>
      </c>
      <c r="E127" s="239">
        <v>0.59409361201736</v>
      </c>
      <c r="F127" s="240">
        <v>388.57512575518899</v>
      </c>
      <c r="G127" s="240">
        <v>402.20934069396799</v>
      </c>
      <c r="H127" s="255">
        <v>-9.6317365103937305E-2</v>
      </c>
      <c r="I127" s="255">
        <v>-0.570768287307577</v>
      </c>
    </row>
    <row r="128" spans="1:9">
      <c r="A128" s="82">
        <v>40179</v>
      </c>
      <c r="B128" s="239">
        <v>72.552045976150893</v>
      </c>
      <c r="C128" s="239">
        <v>238.71</v>
      </c>
      <c r="D128" s="239">
        <v>249.33</v>
      </c>
      <c r="E128" s="239">
        <v>0.60055166399979198</v>
      </c>
      <c r="F128" s="240">
        <v>397.484536817606</v>
      </c>
      <c r="G128" s="240">
        <v>415.16827767891499</v>
      </c>
      <c r="H128" s="255">
        <v>9.3693994069532494E-2</v>
      </c>
      <c r="I128" s="255">
        <v>-1.0074889648975101</v>
      </c>
    </row>
    <row r="129" spans="1:9">
      <c r="A129" s="82">
        <v>40210</v>
      </c>
      <c r="B129" s="239">
        <v>72.971670511062101</v>
      </c>
      <c r="C129" s="239">
        <v>238.84</v>
      </c>
      <c r="D129" s="239">
        <v>248.7</v>
      </c>
      <c r="E129" s="239">
        <v>0.60402511825329297</v>
      </c>
      <c r="F129" s="240">
        <v>395.41401968625502</v>
      </c>
      <c r="G129" s="240">
        <v>411.73784414659002</v>
      </c>
      <c r="H129" s="255">
        <v>-0.51289300571576402</v>
      </c>
      <c r="I129" s="255">
        <v>-1.75944210242274</v>
      </c>
    </row>
    <row r="130" spans="1:9">
      <c r="A130" s="82">
        <v>40238</v>
      </c>
      <c r="B130" s="239">
        <v>73.489725492434204</v>
      </c>
      <c r="C130" s="239">
        <v>236.65</v>
      </c>
      <c r="D130" s="239">
        <v>245.32</v>
      </c>
      <c r="E130" s="239">
        <v>0.60831333338107396</v>
      </c>
      <c r="F130" s="240">
        <v>389.026488511558</v>
      </c>
      <c r="G130" s="240">
        <v>403.27901188107103</v>
      </c>
      <c r="H130" s="255">
        <v>-1.04705088341813</v>
      </c>
      <c r="I130" s="255">
        <v>-1.8421709732107101</v>
      </c>
    </row>
    <row r="131" spans="1:9">
      <c r="A131" s="82">
        <v>40269</v>
      </c>
      <c r="B131" s="239">
        <v>73.255564640853606</v>
      </c>
      <c r="C131" s="239">
        <v>236.56</v>
      </c>
      <c r="D131" s="239">
        <v>245.16</v>
      </c>
      <c r="E131" s="239">
        <v>0.60637506014331399</v>
      </c>
      <c r="F131" s="240">
        <v>390.12158571312301</v>
      </c>
      <c r="G131" s="240">
        <v>404.30422706048898</v>
      </c>
      <c r="H131" s="255">
        <v>-0.66969494473479996</v>
      </c>
      <c r="I131" s="255">
        <v>-1.3103770851523699</v>
      </c>
    </row>
    <row r="132" spans="1:9">
      <c r="A132" s="82">
        <v>40299</v>
      </c>
      <c r="B132" s="239">
        <v>72.793977652452099</v>
      </c>
      <c r="C132" s="239">
        <v>240.85</v>
      </c>
      <c r="D132" s="239">
        <v>249.31</v>
      </c>
      <c r="E132" s="239">
        <v>0.60255426046447003</v>
      </c>
      <c r="F132" s="240">
        <v>399.71503946274402</v>
      </c>
      <c r="G132" s="240">
        <v>413.75526879159901</v>
      </c>
      <c r="H132" s="255">
        <v>0.40822970908782602</v>
      </c>
      <c r="I132" s="255">
        <v>-0.58285364188059896</v>
      </c>
    </row>
    <row r="133" spans="1:9">
      <c r="A133" s="82">
        <v>40330</v>
      </c>
      <c r="B133" s="239">
        <v>72.771183233271202</v>
      </c>
      <c r="C133" s="239">
        <v>240.03</v>
      </c>
      <c r="D133" s="239">
        <v>248.57</v>
      </c>
      <c r="E133" s="239">
        <v>0.60236557899884302</v>
      </c>
      <c r="F133" s="240">
        <v>398.478944296485</v>
      </c>
      <c r="G133" s="240">
        <v>412.65638121808701</v>
      </c>
      <c r="H133" s="255">
        <v>0.45612833594836899</v>
      </c>
      <c r="I133" s="255">
        <v>-0.491118871139129</v>
      </c>
    </row>
    <row r="134" spans="1:9">
      <c r="A134" s="82">
        <v>40360</v>
      </c>
      <c r="B134" s="239">
        <v>72.929190002589607</v>
      </c>
      <c r="C134" s="239">
        <v>249.17</v>
      </c>
      <c r="D134" s="239">
        <v>251.74</v>
      </c>
      <c r="E134" s="239">
        <v>0.603673484612815</v>
      </c>
      <c r="F134" s="240">
        <v>412.75624381583202</v>
      </c>
      <c r="G134" s="240">
        <v>417.01351213307203</v>
      </c>
      <c r="H134" s="255">
        <v>3.94190973050019</v>
      </c>
      <c r="I134" s="255">
        <v>0.26742533090131598</v>
      </c>
    </row>
    <row r="135" spans="1:9">
      <c r="A135" s="82">
        <v>40391</v>
      </c>
      <c r="B135" s="239">
        <v>73.131749500305801</v>
      </c>
      <c r="C135" s="239">
        <v>254.69</v>
      </c>
      <c r="D135" s="239">
        <v>251.58</v>
      </c>
      <c r="E135" s="239">
        <v>0.60535017672777502</v>
      </c>
      <c r="F135" s="240">
        <v>420.73168521520699</v>
      </c>
      <c r="G135" s="240">
        <v>415.59416296847797</v>
      </c>
      <c r="H135" s="255">
        <v>6.2451514461285802</v>
      </c>
      <c r="I135" s="255">
        <v>0.45965776478169601</v>
      </c>
    </row>
    <row r="136" spans="1:9">
      <c r="A136" s="82">
        <v>40422</v>
      </c>
      <c r="B136" s="239">
        <v>73.515110186521099</v>
      </c>
      <c r="C136" s="239">
        <v>251.8</v>
      </c>
      <c r="D136" s="239">
        <v>248.58</v>
      </c>
      <c r="E136" s="239">
        <v>0.60852345592233303</v>
      </c>
      <c r="F136" s="240">
        <v>413.78848678618198</v>
      </c>
      <c r="G136" s="240">
        <v>408.49698985428603</v>
      </c>
      <c r="H136" s="255">
        <v>5.1569512300443199</v>
      </c>
      <c r="I136" s="255">
        <v>2.2022163915957901E-2</v>
      </c>
    </row>
    <row r="137" spans="1:9">
      <c r="A137" s="82">
        <v>40452</v>
      </c>
      <c r="B137" s="239">
        <v>73.968926350202807</v>
      </c>
      <c r="C137" s="239">
        <v>248.59</v>
      </c>
      <c r="D137" s="239">
        <v>248.03</v>
      </c>
      <c r="E137" s="239">
        <v>0.61227993237426703</v>
      </c>
      <c r="F137" s="240">
        <v>406.00710043856998</v>
      </c>
      <c r="G137" s="240">
        <v>405.09248610876801</v>
      </c>
      <c r="H137" s="255">
        <v>4.1455866188300003</v>
      </c>
      <c r="I137" s="255">
        <v>0.26244839645419599</v>
      </c>
    </row>
    <row r="138" spans="1:9">
      <c r="A138" s="82">
        <v>40483</v>
      </c>
      <c r="B138" s="239">
        <v>74.561581248891898</v>
      </c>
      <c r="C138" s="239">
        <v>248.77</v>
      </c>
      <c r="D138" s="239">
        <v>248.39</v>
      </c>
      <c r="E138" s="239">
        <v>0.61718565048044305</v>
      </c>
      <c r="F138" s="240">
        <v>403.07158762739698</v>
      </c>
      <c r="G138" s="240">
        <v>402.45588957980902</v>
      </c>
      <c r="H138" s="255">
        <v>3.1601445083957902</v>
      </c>
      <c r="I138" s="255">
        <v>-0.13377873449677</v>
      </c>
    </row>
    <row r="139" spans="1:9">
      <c r="A139" s="82">
        <v>40513</v>
      </c>
      <c r="B139" s="239">
        <v>74.930954450610002</v>
      </c>
      <c r="C139" s="239">
        <v>248.67</v>
      </c>
      <c r="D139" s="239">
        <v>249.29</v>
      </c>
      <c r="E139" s="239">
        <v>0.62024314786654999</v>
      </c>
      <c r="F139" s="240">
        <v>400.923413431249</v>
      </c>
      <c r="G139" s="240">
        <v>401.92302141101101</v>
      </c>
      <c r="H139" s="255">
        <v>3.1778379153995799</v>
      </c>
      <c r="I139" s="255">
        <v>-7.1186631932185204E-2</v>
      </c>
    </row>
    <row r="140" spans="1:9">
      <c r="A140" s="82">
        <v>40544</v>
      </c>
      <c r="B140" s="239">
        <v>75.295991345633695</v>
      </c>
      <c r="C140" s="239">
        <v>256.77</v>
      </c>
      <c r="D140" s="239">
        <v>260.88</v>
      </c>
      <c r="E140" s="239">
        <v>0.62326475134827497</v>
      </c>
      <c r="F140" s="240">
        <v>411.97580874667398</v>
      </c>
      <c r="G140" s="240">
        <v>418.57011717035601</v>
      </c>
      <c r="H140" s="255">
        <v>3.6457448244627799</v>
      </c>
      <c r="I140" s="255">
        <v>0.81938810702491005</v>
      </c>
    </row>
    <row r="141" spans="1:9">
      <c r="A141" s="82">
        <v>40575</v>
      </c>
      <c r="B141" s="239">
        <v>75.578460244005001</v>
      </c>
      <c r="C141" s="239">
        <v>255.95</v>
      </c>
      <c r="D141" s="239">
        <v>259.47000000000003</v>
      </c>
      <c r="E141" s="239">
        <v>0.62560289584389395</v>
      </c>
      <c r="F141" s="240">
        <v>409.12534404870598</v>
      </c>
      <c r="G141" s="240">
        <v>414.75191646930199</v>
      </c>
      <c r="H141" s="255">
        <v>3.4675868026456702</v>
      </c>
      <c r="I141" s="255">
        <v>0.73203674754722703</v>
      </c>
    </row>
    <row r="142" spans="1:9">
      <c r="A142" s="82">
        <v>40603</v>
      </c>
      <c r="B142" s="239">
        <v>75.723450928541396</v>
      </c>
      <c r="C142" s="239">
        <v>260.54000000000002</v>
      </c>
      <c r="D142" s="239">
        <v>258.08999999999997</v>
      </c>
      <c r="E142" s="239">
        <v>0.62680306043872103</v>
      </c>
      <c r="F142" s="240">
        <v>415.66484984556303</v>
      </c>
      <c r="G142" s="240">
        <v>411.75612610977697</v>
      </c>
      <c r="H142" s="255">
        <v>6.8474415292195197</v>
      </c>
      <c r="I142" s="255">
        <v>2.1020469647466302</v>
      </c>
    </row>
    <row r="143" spans="1:9">
      <c r="A143" s="82">
        <v>40634</v>
      </c>
      <c r="B143" s="239">
        <v>75.717440951980294</v>
      </c>
      <c r="C143" s="239">
        <v>260.97000000000003</v>
      </c>
      <c r="D143" s="239">
        <v>258.52</v>
      </c>
      <c r="E143" s="239">
        <v>0.62675331268349499</v>
      </c>
      <c r="F143" s="240">
        <v>416.38391807238497</v>
      </c>
      <c r="G143" s="240">
        <v>412.47488408657301</v>
      </c>
      <c r="H143" s="255">
        <v>6.7318326698727802</v>
      </c>
      <c r="I143" s="255">
        <v>2.0209180313273101</v>
      </c>
    </row>
    <row r="144" spans="1:9">
      <c r="A144" s="82">
        <v>40664</v>
      </c>
      <c r="B144" s="239">
        <v>75.159264378868897</v>
      </c>
      <c r="C144" s="239">
        <v>256.98</v>
      </c>
      <c r="D144" s="239">
        <v>260.70999999999998</v>
      </c>
      <c r="E144" s="239">
        <v>0.62213298991688404</v>
      </c>
      <c r="F144" s="240">
        <v>413.06280837853001</v>
      </c>
      <c r="G144" s="240">
        <v>419.05831104508701</v>
      </c>
      <c r="H144" s="255">
        <v>3.3393211658302202</v>
      </c>
      <c r="I144" s="255">
        <v>1.2816857339305501</v>
      </c>
    </row>
    <row r="145" spans="1:9">
      <c r="A145" s="82">
        <v>40695</v>
      </c>
      <c r="B145" s="239">
        <v>75.155508143518205</v>
      </c>
      <c r="C145" s="239">
        <v>257.37</v>
      </c>
      <c r="D145" s="239">
        <v>259.89</v>
      </c>
      <c r="E145" s="239">
        <v>0.622101897569868</v>
      </c>
      <c r="F145" s="240">
        <v>413.71035999949601</v>
      </c>
      <c r="G145" s="240">
        <v>417.761143335545</v>
      </c>
      <c r="H145" s="255">
        <v>3.82238909257857</v>
      </c>
      <c r="I145" s="255">
        <v>1.23704911635911</v>
      </c>
    </row>
    <row r="146" spans="1:9">
      <c r="A146" s="82">
        <v>40725</v>
      </c>
      <c r="B146" s="239">
        <v>75.516106737183705</v>
      </c>
      <c r="C146" s="239">
        <v>261.54000000000002</v>
      </c>
      <c r="D146" s="239">
        <v>262.74</v>
      </c>
      <c r="E146" s="239">
        <v>0.62508676288342502</v>
      </c>
      <c r="F146" s="240">
        <v>418.40591663396901</v>
      </c>
      <c r="G146" s="240">
        <v>420.32565013538698</v>
      </c>
      <c r="H146" s="255">
        <v>1.36876737851559</v>
      </c>
      <c r="I146" s="255">
        <v>0.794251962094217</v>
      </c>
    </row>
    <row r="147" spans="1:9">
      <c r="A147" s="82">
        <v>40756</v>
      </c>
      <c r="B147" s="239">
        <v>75.635555021335406</v>
      </c>
      <c r="C147" s="239">
        <v>260.73</v>
      </c>
      <c r="D147" s="239">
        <v>261.85000000000002</v>
      </c>
      <c r="E147" s="239">
        <v>0.62607549951854102</v>
      </c>
      <c r="F147" s="240">
        <v>416.45137080193098</v>
      </c>
      <c r="G147" s="240">
        <v>418.24029242697702</v>
      </c>
      <c r="H147" s="255">
        <v>-1.0173501458741401</v>
      </c>
      <c r="I147" s="255">
        <v>0.63670996714630901</v>
      </c>
    </row>
    <row r="148" spans="1:9">
      <c r="A148" s="82">
        <v>40787</v>
      </c>
      <c r="B148" s="239">
        <v>75.821113047659097</v>
      </c>
      <c r="C148" s="239">
        <v>265.06</v>
      </c>
      <c r="D148" s="239">
        <v>259.49</v>
      </c>
      <c r="E148" s="239">
        <v>0.627611461461142</v>
      </c>
      <c r="F148" s="240">
        <v>422.33135670103002</v>
      </c>
      <c r="G148" s="240">
        <v>413.45643910944801</v>
      </c>
      <c r="H148" s="255">
        <v>2.0645499301342101</v>
      </c>
      <c r="I148" s="255">
        <v>1.21407241138569</v>
      </c>
    </row>
    <row r="149" spans="1:9">
      <c r="A149" s="82">
        <v>40817</v>
      </c>
      <c r="B149" s="239">
        <v>76.332712302421996</v>
      </c>
      <c r="C149" s="239">
        <v>263.8</v>
      </c>
      <c r="D149" s="239">
        <v>258.60000000000002</v>
      </c>
      <c r="E149" s="239">
        <v>0.63184623912475102</v>
      </c>
      <c r="F149" s="240">
        <v>417.50663953531199</v>
      </c>
      <c r="G149" s="240">
        <v>409.27678917297902</v>
      </c>
      <c r="H149" s="255">
        <v>2.83234925801057</v>
      </c>
      <c r="I149" s="255">
        <v>1.0329253707972701</v>
      </c>
    </row>
    <row r="150" spans="1:9">
      <c r="A150" s="82">
        <v>40848</v>
      </c>
      <c r="B150" s="239">
        <v>77.158332832501898</v>
      </c>
      <c r="C150" s="239">
        <v>264.72000000000003</v>
      </c>
      <c r="D150" s="239">
        <v>259.88</v>
      </c>
      <c r="E150" s="239">
        <v>0.63868033699891502</v>
      </c>
      <c r="F150" s="240">
        <v>414.47964602118299</v>
      </c>
      <c r="G150" s="240">
        <v>406.90152012687003</v>
      </c>
      <c r="H150" s="255">
        <v>2.8302809585109698</v>
      </c>
      <c r="I150" s="255">
        <v>1.1046255408766501</v>
      </c>
    </row>
    <row r="151" spans="1:9">
      <c r="A151" s="82">
        <v>40878</v>
      </c>
      <c r="B151" s="239">
        <v>77.792385359697093</v>
      </c>
      <c r="C151" s="239">
        <v>265.43</v>
      </c>
      <c r="D151" s="239">
        <v>260.54000000000002</v>
      </c>
      <c r="E151" s="239">
        <v>0.64392872517525301</v>
      </c>
      <c r="F151" s="240">
        <v>412.20400585136201</v>
      </c>
      <c r="G151" s="240">
        <v>404.60999768117301</v>
      </c>
      <c r="H151" s="255">
        <v>2.8136526933086001</v>
      </c>
      <c r="I151" s="255">
        <v>0.66853007342788695</v>
      </c>
    </row>
    <row r="152" spans="1:9">
      <c r="A152" s="82">
        <v>40909</v>
      </c>
      <c r="B152" s="239">
        <v>78.343049462107103</v>
      </c>
      <c r="C152" s="239">
        <v>269.66000000000003</v>
      </c>
      <c r="D152" s="239">
        <v>271.02999999999997</v>
      </c>
      <c r="E152" s="239">
        <v>0.64848686324783</v>
      </c>
      <c r="F152" s="240">
        <v>415.82954919002702</v>
      </c>
      <c r="G152" s="240">
        <v>417.94215944883598</v>
      </c>
      <c r="H152" s="255">
        <v>0.93542881924968402</v>
      </c>
      <c r="I152" s="255">
        <v>-0.15002449906489401</v>
      </c>
    </row>
    <row r="153" spans="1:9">
      <c r="A153" s="82">
        <v>40940</v>
      </c>
      <c r="B153" s="239">
        <v>78.502313840976001</v>
      </c>
      <c r="C153" s="239">
        <v>268.95</v>
      </c>
      <c r="D153" s="239">
        <v>270.57</v>
      </c>
      <c r="E153" s="239">
        <v>0.64980517876131705</v>
      </c>
      <c r="F153" s="240">
        <v>413.89328492684899</v>
      </c>
      <c r="G153" s="240">
        <v>416.38633985000001</v>
      </c>
      <c r="H153" s="255">
        <v>1.1653985624452601</v>
      </c>
      <c r="I153" s="255">
        <v>0.39407253246996898</v>
      </c>
    </row>
    <row r="154" spans="1:9">
      <c r="A154" s="82">
        <v>40969</v>
      </c>
      <c r="B154" s="239">
        <v>78.547388665184201</v>
      </c>
      <c r="C154" s="239">
        <v>271.12</v>
      </c>
      <c r="D154" s="239">
        <v>268.43</v>
      </c>
      <c r="E154" s="239">
        <v>0.65017828692551205</v>
      </c>
      <c r="F154" s="240">
        <v>416.99331622106399</v>
      </c>
      <c r="G154" s="240">
        <v>412.85598949992698</v>
      </c>
      <c r="H154" s="255">
        <v>0.31960036457139301</v>
      </c>
      <c r="I154" s="255">
        <v>0.267115246236105</v>
      </c>
    </row>
    <row r="155" spans="1:9">
      <c r="A155" s="82">
        <v>41000</v>
      </c>
      <c r="B155" s="239">
        <v>78.300979626179497</v>
      </c>
      <c r="C155" s="239">
        <v>271.43</v>
      </c>
      <c r="D155" s="239">
        <v>268.76</v>
      </c>
      <c r="E155" s="239">
        <v>0.64813862896124896</v>
      </c>
      <c r="F155" s="240">
        <v>418.78386485775798</v>
      </c>
      <c r="G155" s="240">
        <v>414.66437578444197</v>
      </c>
      <c r="H155" s="255">
        <v>0.57637835689794403</v>
      </c>
      <c r="I155" s="255">
        <v>0.530818186110249</v>
      </c>
    </row>
    <row r="156" spans="1:9">
      <c r="A156" s="82">
        <v>41030</v>
      </c>
      <c r="B156" s="239">
        <v>78.053819340104596</v>
      </c>
      <c r="C156" s="239">
        <v>269.19</v>
      </c>
      <c r="D156" s="239">
        <v>271.63</v>
      </c>
      <c r="E156" s="239">
        <v>0.64609275252758203</v>
      </c>
      <c r="F156" s="240">
        <v>416.64296487911503</v>
      </c>
      <c r="G156" s="240">
        <v>420.41951242659098</v>
      </c>
      <c r="H156" s="255">
        <v>0.86673416922693503</v>
      </c>
      <c r="I156" s="255">
        <v>0.32482385998000601</v>
      </c>
    </row>
    <row r="157" spans="1:9">
      <c r="A157" s="82">
        <v>41061</v>
      </c>
      <c r="B157" s="239">
        <v>78.413666686699898</v>
      </c>
      <c r="C157" s="239">
        <v>269.02</v>
      </c>
      <c r="D157" s="239">
        <v>270.67</v>
      </c>
      <c r="E157" s="239">
        <v>0.64907139937173497</v>
      </c>
      <c r="F157" s="240">
        <v>414.46904032498799</v>
      </c>
      <c r="G157" s="240">
        <v>417.011133539382</v>
      </c>
      <c r="H157" s="255">
        <v>0.18338441548637599</v>
      </c>
      <c r="I157" s="255">
        <v>-0.179530769705916</v>
      </c>
    </row>
    <row r="158" spans="1:9">
      <c r="A158" s="82">
        <v>41091</v>
      </c>
      <c r="B158" s="239">
        <v>78.853897469799904</v>
      </c>
      <c r="C158" s="239">
        <v>272.87</v>
      </c>
      <c r="D158" s="239">
        <v>274.23</v>
      </c>
      <c r="E158" s="239">
        <v>0.65271542244203595</v>
      </c>
      <c r="F158" s="240">
        <v>418.05355077883399</v>
      </c>
      <c r="G158" s="240">
        <v>420.13715406633099</v>
      </c>
      <c r="H158" s="255">
        <v>-8.4216269686021597E-2</v>
      </c>
      <c r="I158" s="255">
        <v>-4.4845245346059E-2</v>
      </c>
    </row>
    <row r="159" spans="1:9">
      <c r="A159" s="82">
        <v>41122</v>
      </c>
      <c r="B159" s="239">
        <v>79.090540296892797</v>
      </c>
      <c r="C159" s="239">
        <v>276.3</v>
      </c>
      <c r="D159" s="239">
        <v>273.73</v>
      </c>
      <c r="E159" s="239">
        <v>0.65467424030405696</v>
      </c>
      <c r="F159" s="240">
        <v>422.04196070350201</v>
      </c>
      <c r="G159" s="240">
        <v>418.11634420329199</v>
      </c>
      <c r="H159" s="255">
        <v>1.34243522618405</v>
      </c>
      <c r="I159" s="255">
        <v>-2.9635648675774302E-2</v>
      </c>
    </row>
    <row r="160" spans="1:9">
      <c r="A160" s="82">
        <v>41153</v>
      </c>
      <c r="B160" s="239">
        <v>79.439118937436106</v>
      </c>
      <c r="C160" s="239">
        <v>271.3</v>
      </c>
      <c r="D160" s="239">
        <v>270.12</v>
      </c>
      <c r="E160" s="239">
        <v>0.65755961010716202</v>
      </c>
      <c r="F160" s="240">
        <v>412.58616835633597</v>
      </c>
      <c r="G160" s="240">
        <v>410.79165424406</v>
      </c>
      <c r="H160" s="255">
        <v>-2.3074744960489202</v>
      </c>
      <c r="I160" s="255">
        <v>-0.64451405597344402</v>
      </c>
    </row>
    <row r="161" spans="1:9">
      <c r="A161" s="82">
        <v>41183</v>
      </c>
      <c r="B161" s="239">
        <v>79.841036119959099</v>
      </c>
      <c r="C161" s="239">
        <v>273.5</v>
      </c>
      <c r="D161" s="239">
        <v>269.61</v>
      </c>
      <c r="E161" s="239">
        <v>0.660886491237897</v>
      </c>
      <c r="F161" s="240">
        <v>413.83808509644501</v>
      </c>
      <c r="G161" s="240">
        <v>407.95205163748699</v>
      </c>
      <c r="H161" s="255">
        <v>-0.87868170023597303</v>
      </c>
      <c r="I161" s="255">
        <v>-0.32367766033564199</v>
      </c>
    </row>
    <row r="162" spans="1:9">
      <c r="A162" s="82">
        <v>41214</v>
      </c>
      <c r="B162" s="239">
        <v>80.383436504597597</v>
      </c>
      <c r="C162" s="239">
        <v>274.2</v>
      </c>
      <c r="D162" s="239">
        <v>270.14</v>
      </c>
      <c r="E162" s="239">
        <v>0.66537622614703895</v>
      </c>
      <c r="F162" s="240">
        <v>412.09768131902803</v>
      </c>
      <c r="G162" s="240">
        <v>405.99587028272202</v>
      </c>
      <c r="H162" s="255">
        <v>-0.57468797925797099</v>
      </c>
      <c r="I162" s="255">
        <v>-0.22257224398324299</v>
      </c>
    </row>
    <row r="163" spans="1:9">
      <c r="A163" s="82">
        <v>41244</v>
      </c>
      <c r="B163" s="239">
        <v>80.568243283851203</v>
      </c>
      <c r="C163" s="239">
        <v>270.91000000000003</v>
      </c>
      <c r="D163" s="239">
        <v>270.91000000000003</v>
      </c>
      <c r="E163" s="239">
        <v>0.66690596962023696</v>
      </c>
      <c r="F163" s="240">
        <v>406.219185823553</v>
      </c>
      <c r="G163" s="240">
        <v>406.219185823553</v>
      </c>
      <c r="H163" s="255">
        <v>-1.45190729416804</v>
      </c>
      <c r="I163" s="255">
        <v>0.39771339106846598</v>
      </c>
    </row>
    <row r="164" spans="1:9">
      <c r="A164" s="82">
        <v>41275</v>
      </c>
      <c r="B164" s="239">
        <v>80.8927820181501</v>
      </c>
      <c r="C164" s="239">
        <v>280.36</v>
      </c>
      <c r="D164" s="239">
        <v>282.55</v>
      </c>
      <c r="E164" s="239">
        <v>0.66959234840243798</v>
      </c>
      <c r="F164" s="240">
        <v>418.70251455068598</v>
      </c>
      <c r="G164" s="240">
        <v>421.97316124374498</v>
      </c>
      <c r="H164" s="255">
        <v>0.69089976079270699</v>
      </c>
      <c r="I164" s="255">
        <v>0.96448795695211997</v>
      </c>
    </row>
    <row r="165" spans="1:9">
      <c r="A165" s="82">
        <v>41306</v>
      </c>
      <c r="B165" s="239">
        <v>81.290942965322401</v>
      </c>
      <c r="C165" s="239">
        <v>280.26</v>
      </c>
      <c r="D165" s="239">
        <v>282.18</v>
      </c>
      <c r="E165" s="239">
        <v>0.67288813718615703</v>
      </c>
      <c r="F165" s="240">
        <v>416.50310729503201</v>
      </c>
      <c r="G165" s="240">
        <v>419.35647904271798</v>
      </c>
      <c r="H165" s="255">
        <v>0.63055441178376803</v>
      </c>
      <c r="I165" s="255">
        <v>0.71331331229258499</v>
      </c>
    </row>
    <row r="166" spans="1:9">
      <c r="A166" s="82">
        <v>41334</v>
      </c>
      <c r="B166" s="239">
        <v>81.887433139010795</v>
      </c>
      <c r="C166" s="239">
        <v>281.64</v>
      </c>
      <c r="D166" s="239">
        <v>279.95999999999998</v>
      </c>
      <c r="E166" s="239">
        <v>0.67782560189233299</v>
      </c>
      <c r="F166" s="240">
        <v>415.505108118853</v>
      </c>
      <c r="G166" s="240">
        <v>413.02659447860401</v>
      </c>
      <c r="H166" s="255">
        <v>-0.35689015730476797</v>
      </c>
      <c r="I166" s="255">
        <v>4.1323120655967202E-2</v>
      </c>
    </row>
    <row r="167" spans="1:9">
      <c r="A167" s="82">
        <v>41365</v>
      </c>
      <c r="B167" s="239">
        <v>81.941522928060607</v>
      </c>
      <c r="C167" s="239">
        <v>281.66000000000003</v>
      </c>
      <c r="D167" s="239">
        <v>279.89999999999998</v>
      </c>
      <c r="E167" s="239">
        <v>0.67827333168936599</v>
      </c>
      <c r="F167" s="240">
        <v>415.26031887244199</v>
      </c>
      <c r="G167" s="240">
        <v>412.66549475394697</v>
      </c>
      <c r="H167" s="255">
        <v>-0.84137577423430998</v>
      </c>
      <c r="I167" s="255">
        <v>-0.48204792772792399</v>
      </c>
    </row>
    <row r="168" spans="1:9">
      <c r="A168" s="82">
        <v>41395</v>
      </c>
      <c r="B168" s="239">
        <v>81.668820241601097</v>
      </c>
      <c r="C168" s="239">
        <v>278.88</v>
      </c>
      <c r="D168" s="239">
        <v>282.08</v>
      </c>
      <c r="E168" s="239">
        <v>0.67601602729598897</v>
      </c>
      <c r="F168" s="240">
        <v>412.53459790812701</v>
      </c>
      <c r="G168" s="240">
        <v>417.268213489402</v>
      </c>
      <c r="H168" s="255">
        <v>-0.98606416459720003</v>
      </c>
      <c r="I168" s="255">
        <v>-0.74956058033563999</v>
      </c>
    </row>
    <row r="169" spans="1:9">
      <c r="A169" s="82">
        <v>41426</v>
      </c>
      <c r="B169" s="239">
        <v>81.619237934972006</v>
      </c>
      <c r="C169" s="239">
        <v>279.85000000000002</v>
      </c>
      <c r="D169" s="239">
        <v>281.63</v>
      </c>
      <c r="E169" s="239">
        <v>0.67560560831537397</v>
      </c>
      <c r="F169" s="240">
        <v>414.22095458592702</v>
      </c>
      <c r="G169" s="240">
        <v>416.85562780073099</v>
      </c>
      <c r="H169" s="255">
        <v>-5.9856277531999999E-2</v>
      </c>
      <c r="I169" s="255">
        <v>-3.72905484155917E-2</v>
      </c>
    </row>
    <row r="170" spans="1:9">
      <c r="A170" s="82">
        <v>41456</v>
      </c>
      <c r="B170" s="239">
        <v>81.5921930404471</v>
      </c>
      <c r="C170" s="239">
        <v>280.27</v>
      </c>
      <c r="D170" s="239">
        <v>284.02</v>
      </c>
      <c r="E170" s="239">
        <v>0.67538174341685697</v>
      </c>
      <c r="F170" s="240">
        <v>414.980124547152</v>
      </c>
      <c r="G170" s="240">
        <v>420.53253995747701</v>
      </c>
      <c r="H170" s="255">
        <v>-0.73517524871078399</v>
      </c>
      <c r="I170" s="255">
        <v>9.4108765987277507E-2</v>
      </c>
    </row>
    <row r="171" spans="1:9">
      <c r="A171" s="82">
        <v>41487</v>
      </c>
      <c r="B171" s="239">
        <v>81.824328385119301</v>
      </c>
      <c r="C171" s="239">
        <v>280.74</v>
      </c>
      <c r="D171" s="239">
        <v>283.67</v>
      </c>
      <c r="E171" s="239">
        <v>0.67730325046245998</v>
      </c>
      <c r="F171" s="240">
        <v>414.49675578599698</v>
      </c>
      <c r="G171" s="240">
        <v>418.82273532027398</v>
      </c>
      <c r="H171" s="255">
        <v>-1.7877854858148301</v>
      </c>
      <c r="I171" s="255">
        <v>0.168946066513498</v>
      </c>
    </row>
    <row r="172" spans="1:9">
      <c r="A172" s="82">
        <v>41518</v>
      </c>
      <c r="B172" s="239">
        <v>82.132339683875202</v>
      </c>
      <c r="C172" s="239">
        <v>283.05</v>
      </c>
      <c r="D172" s="239">
        <v>280.66000000000003</v>
      </c>
      <c r="E172" s="239">
        <v>0.67985282291778903</v>
      </c>
      <c r="F172" s="240">
        <v>416.34011135705401</v>
      </c>
      <c r="G172" s="240">
        <v>412.82464459802401</v>
      </c>
      <c r="H172" s="255">
        <v>0.90985672536558804</v>
      </c>
      <c r="I172" s="255">
        <v>0.49489572949230598</v>
      </c>
    </row>
    <row r="173" spans="1:9">
      <c r="A173" s="82">
        <v>41548</v>
      </c>
      <c r="B173" s="239">
        <v>82.522988160346202</v>
      </c>
      <c r="C173" s="239">
        <v>278.75</v>
      </c>
      <c r="D173" s="239">
        <v>279.52</v>
      </c>
      <c r="E173" s="239">
        <v>0.68308642700747602</v>
      </c>
      <c r="F173" s="240">
        <v>408.074277249472</v>
      </c>
      <c r="G173" s="240">
        <v>409.20151381801702</v>
      </c>
      <c r="H173" s="255">
        <v>-1.39276882784489</v>
      </c>
      <c r="I173" s="255">
        <v>0.306276724314891</v>
      </c>
    </row>
    <row r="174" spans="1:9">
      <c r="A174" s="82">
        <v>41579</v>
      </c>
      <c r="B174" s="239">
        <v>83.292265160165897</v>
      </c>
      <c r="C174" s="239">
        <v>280.91000000000003</v>
      </c>
      <c r="D174" s="239">
        <v>280.45999999999998</v>
      </c>
      <c r="E174" s="239">
        <v>0.68945413967639702</v>
      </c>
      <c r="F174" s="240">
        <v>407.43826722376099</v>
      </c>
      <c r="G174" s="240">
        <v>406.78557696620197</v>
      </c>
      <c r="H174" s="255">
        <v>-1.1306576829924999</v>
      </c>
      <c r="I174" s="255">
        <v>0.19451101385115099</v>
      </c>
    </row>
    <row r="175" spans="1:9">
      <c r="A175" s="82">
        <v>41609</v>
      </c>
      <c r="B175" s="239">
        <v>83.770058296772604</v>
      </c>
      <c r="C175" s="239">
        <v>281.95999999999998</v>
      </c>
      <c r="D175" s="239">
        <v>281.66000000000003</v>
      </c>
      <c r="E175" s="239">
        <v>0.69340908621686004</v>
      </c>
      <c r="F175" s="240">
        <v>406.62864909707702</v>
      </c>
      <c r="G175" s="240">
        <v>406.19600405973398</v>
      </c>
      <c r="H175" s="255">
        <v>0.100798605238994</v>
      </c>
      <c r="I175" s="255">
        <v>-5.7067131805310601E-3</v>
      </c>
    </row>
    <row r="176" spans="1:9">
      <c r="A176" s="82">
        <v>41640</v>
      </c>
      <c r="B176" s="239">
        <v>84.519051625698694</v>
      </c>
      <c r="C176" s="239">
        <v>290.54000000000002</v>
      </c>
      <c r="D176" s="239">
        <v>293.89999999999998</v>
      </c>
      <c r="E176" s="239">
        <v>0.69960890021189404</v>
      </c>
      <c r="F176" s="240">
        <v>415.28917072381802</v>
      </c>
      <c r="G176" s="240">
        <v>420.09185405014898</v>
      </c>
      <c r="H176" s="255">
        <v>-0.81521932834127697</v>
      </c>
      <c r="I176" s="255">
        <v>-0.44583574653223002</v>
      </c>
    </row>
    <row r="177" spans="1:9">
      <c r="A177" s="82">
        <v>41671</v>
      </c>
      <c r="B177" s="239">
        <v>84.733157040687601</v>
      </c>
      <c r="C177" s="239">
        <v>290.26</v>
      </c>
      <c r="D177" s="239">
        <v>293.87</v>
      </c>
      <c r="E177" s="239">
        <v>0.70138116399181805</v>
      </c>
      <c r="F177" s="240">
        <v>413.84059752620601</v>
      </c>
      <c r="G177" s="240">
        <v>418.98758490672498</v>
      </c>
      <c r="H177" s="255">
        <v>-0.63925327859319903</v>
      </c>
      <c r="I177" s="255">
        <v>-8.7966719110799105E-2</v>
      </c>
    </row>
    <row r="178" spans="1:9">
      <c r="A178" s="82">
        <v>41699</v>
      </c>
      <c r="B178" s="239">
        <v>84.965292385359703</v>
      </c>
      <c r="C178" s="239">
        <v>291.8</v>
      </c>
      <c r="D178" s="239">
        <v>291.64</v>
      </c>
      <c r="E178" s="239">
        <v>0.70330267103741995</v>
      </c>
      <c r="F178" s="240">
        <v>414.89960441864201</v>
      </c>
      <c r="G178" s="240">
        <v>414.67210634905001</v>
      </c>
      <c r="H178" s="255">
        <v>-0.145727137495821</v>
      </c>
      <c r="I178" s="255">
        <v>0.39840336976928498</v>
      </c>
    </row>
    <row r="179" spans="1:9">
      <c r="A179" s="82">
        <v>41730</v>
      </c>
      <c r="B179" s="239">
        <v>84.806779253560904</v>
      </c>
      <c r="C179" s="239">
        <v>292.62</v>
      </c>
      <c r="D179" s="239">
        <v>292.35000000000002</v>
      </c>
      <c r="E179" s="239">
        <v>0.70199057399333598</v>
      </c>
      <c r="F179" s="240">
        <v>416.84320394133698</v>
      </c>
      <c r="G179" s="240">
        <v>416.458583392283</v>
      </c>
      <c r="H179" s="255">
        <v>0.38117898507423797</v>
      </c>
      <c r="I179" s="255">
        <v>0.919167869995419</v>
      </c>
    </row>
    <row r="180" spans="1:9">
      <c r="A180" s="82">
        <v>41760</v>
      </c>
      <c r="B180" s="239">
        <v>84.535579061241705</v>
      </c>
      <c r="C180" s="239">
        <v>289.56</v>
      </c>
      <c r="D180" s="239">
        <v>294.63</v>
      </c>
      <c r="E180" s="239">
        <v>0.699745706538765</v>
      </c>
      <c r="F180" s="240">
        <v>413.80746933380198</v>
      </c>
      <c r="G180" s="240">
        <v>421.052958591719</v>
      </c>
      <c r="H180" s="255">
        <v>0.30854901192043399</v>
      </c>
      <c r="I180" s="255">
        <v>0.90702933508095596</v>
      </c>
    </row>
    <row r="181" spans="1:9">
      <c r="A181" s="82">
        <v>41791</v>
      </c>
      <c r="B181" s="239">
        <v>84.682072239918298</v>
      </c>
      <c r="C181" s="239">
        <v>290.67</v>
      </c>
      <c r="D181" s="239">
        <v>294.16000000000003</v>
      </c>
      <c r="E181" s="239">
        <v>0.70095830807239801</v>
      </c>
      <c r="F181" s="240">
        <v>414.67516206395902</v>
      </c>
      <c r="G181" s="240">
        <v>419.65406018073497</v>
      </c>
      <c r="H181" s="255">
        <v>0.109653428442802</v>
      </c>
      <c r="I181" s="255">
        <v>0.671319323375275</v>
      </c>
    </row>
    <row r="182" spans="1:9">
      <c r="A182" s="82">
        <v>41821</v>
      </c>
      <c r="B182" s="239">
        <v>84.914958831660599</v>
      </c>
      <c r="C182" s="239">
        <v>291.73</v>
      </c>
      <c r="D182" s="239">
        <v>297.72000000000003</v>
      </c>
      <c r="E182" s="239">
        <v>0.70288603358740298</v>
      </c>
      <c r="F182" s="240">
        <v>415.04594779193798</v>
      </c>
      <c r="G182" s="240">
        <v>423.56795522097798</v>
      </c>
      <c r="H182" s="255">
        <v>1.5861782503012699E-2</v>
      </c>
      <c r="I182" s="255">
        <v>0.72180270849144801</v>
      </c>
    </row>
    <row r="183" spans="1:9">
      <c r="A183" s="82">
        <v>41852</v>
      </c>
      <c r="B183" s="239">
        <v>85.219965142135905</v>
      </c>
      <c r="C183" s="239">
        <v>292.39</v>
      </c>
      <c r="D183" s="239">
        <v>296.83999999999997</v>
      </c>
      <c r="E183" s="239">
        <v>0.70541073216511896</v>
      </c>
      <c r="F183" s="240">
        <v>414.49610371331698</v>
      </c>
      <c r="G183" s="240">
        <v>420.80448519532399</v>
      </c>
      <c r="H183" s="255">
        <v>-1.57316715032607E-4</v>
      </c>
      <c r="I183" s="255">
        <v>0.47317151336949698</v>
      </c>
    </row>
    <row r="184" spans="1:9">
      <c r="A184" s="82">
        <v>41883</v>
      </c>
      <c r="B184" s="239">
        <v>85.596339924274304</v>
      </c>
      <c r="C184" s="239">
        <v>294.83</v>
      </c>
      <c r="D184" s="239">
        <v>293.42</v>
      </c>
      <c r="E184" s="239">
        <v>0.70852618533614498</v>
      </c>
      <c r="F184" s="240">
        <v>416.11729545341302</v>
      </c>
      <c r="G184" s="240">
        <v>414.127249031443</v>
      </c>
      <c r="H184" s="255">
        <v>-5.3517760495192003E-2</v>
      </c>
      <c r="I184" s="255">
        <v>0.31553456182029599</v>
      </c>
    </row>
    <row r="185" spans="1:9">
      <c r="A185" s="82">
        <v>41913</v>
      </c>
      <c r="B185" s="239">
        <v>86.069625578460204</v>
      </c>
      <c r="C185" s="239">
        <v>291.05</v>
      </c>
      <c r="D185" s="239">
        <v>291.94</v>
      </c>
      <c r="E185" s="239">
        <v>0.712443821060188</v>
      </c>
      <c r="F185" s="240">
        <v>408.523439177125</v>
      </c>
      <c r="G185" s="240">
        <v>409.77266048228802</v>
      </c>
      <c r="H185" s="255">
        <v>0.110068669527652</v>
      </c>
      <c r="I185" s="255">
        <v>0.13957589231310399</v>
      </c>
    </row>
    <row r="186" spans="1:9">
      <c r="A186" s="82">
        <v>41944</v>
      </c>
      <c r="B186" s="239">
        <v>86.763777871266299</v>
      </c>
      <c r="C186" s="239">
        <v>292.2</v>
      </c>
      <c r="D186" s="239">
        <v>294.02999999999997</v>
      </c>
      <c r="E186" s="239">
        <v>0.71818968678878503</v>
      </c>
      <c r="F186" s="240">
        <v>406.85630185877898</v>
      </c>
      <c r="G186" s="240">
        <v>409.40437520717597</v>
      </c>
      <c r="H186" s="255">
        <v>-0.14283522481743899</v>
      </c>
      <c r="I186" s="255">
        <v>0.64377853819321795</v>
      </c>
    </row>
    <row r="187" spans="1:9">
      <c r="A187" s="82">
        <v>41974</v>
      </c>
      <c r="B187" s="239">
        <v>87.188983712963505</v>
      </c>
      <c r="C187" s="239">
        <v>292.18</v>
      </c>
      <c r="D187" s="239">
        <v>294.7</v>
      </c>
      <c r="E187" s="239">
        <v>0.72170934047101998</v>
      </c>
      <c r="F187" s="240">
        <v>404.84442089845999</v>
      </c>
      <c r="G187" s="240">
        <v>408.33613128474298</v>
      </c>
      <c r="H187" s="255">
        <v>-0.438785659244179</v>
      </c>
      <c r="I187" s="255">
        <v>0.52687057568749895</v>
      </c>
    </row>
    <row r="188" spans="1:9">
      <c r="A188" s="82">
        <v>42005</v>
      </c>
      <c r="B188" s="239">
        <v>87.110102770599198</v>
      </c>
      <c r="C188" s="239">
        <v>300.89</v>
      </c>
      <c r="D188" s="239">
        <v>306.63</v>
      </c>
      <c r="E188" s="239">
        <v>0.72105640118367997</v>
      </c>
      <c r="F188" s="240">
        <v>417.29051916890501</v>
      </c>
      <c r="G188" s="240">
        <v>425.25106149343998</v>
      </c>
      <c r="H188" s="255">
        <v>0.48191683919864797</v>
      </c>
      <c r="I188" s="255">
        <v>1.22811413588513</v>
      </c>
    </row>
    <row r="189" spans="1:9">
      <c r="A189" s="82">
        <v>42036</v>
      </c>
      <c r="B189" s="239">
        <v>87.275377126029198</v>
      </c>
      <c r="C189" s="239">
        <v>301.39</v>
      </c>
      <c r="D189" s="239">
        <v>306.14</v>
      </c>
      <c r="E189" s="239">
        <v>0.72242446445239294</v>
      </c>
      <c r="F189" s="240">
        <v>417.19240533812399</v>
      </c>
      <c r="G189" s="240">
        <v>423.76748720997102</v>
      </c>
      <c r="H189" s="255">
        <v>0.80992725990487502</v>
      </c>
      <c r="I189" s="255">
        <v>1.14082194208924</v>
      </c>
    </row>
    <row r="190" spans="1:9">
      <c r="A190" s="82">
        <v>42064</v>
      </c>
      <c r="B190" s="239">
        <v>87.630716990203695</v>
      </c>
      <c r="C190" s="239">
        <v>302.79000000000002</v>
      </c>
      <c r="D190" s="239">
        <v>303.77999999999997</v>
      </c>
      <c r="E190" s="239">
        <v>0.725365800480127</v>
      </c>
      <c r="F190" s="240">
        <v>417.43076362240998</v>
      </c>
      <c r="G190" s="240">
        <v>418.795592236255</v>
      </c>
      <c r="H190" s="255">
        <v>0.61006546567194997</v>
      </c>
      <c r="I190" s="255">
        <v>0.99439673517225402</v>
      </c>
    </row>
    <row r="191" spans="1:9">
      <c r="A191" s="82">
        <v>42095</v>
      </c>
      <c r="B191" s="239">
        <v>87.403840375022497</v>
      </c>
      <c r="C191" s="239">
        <v>302.56</v>
      </c>
      <c r="D191" s="239">
        <v>304.02999999999997</v>
      </c>
      <c r="E191" s="239">
        <v>0.72348782272034795</v>
      </c>
      <c r="F191" s="240">
        <v>418.19639598405502</v>
      </c>
      <c r="G191" s="240">
        <v>420.22822009198899</v>
      </c>
      <c r="H191" s="255">
        <v>0.32462854855812601</v>
      </c>
      <c r="I191" s="255">
        <v>0.90516484712601697</v>
      </c>
    </row>
    <row r="192" spans="1:9">
      <c r="A192" s="82">
        <v>42125</v>
      </c>
      <c r="B192" s="239">
        <v>86.967365827273298</v>
      </c>
      <c r="C192" s="239">
        <v>300.18</v>
      </c>
      <c r="D192" s="239">
        <v>307.47000000000003</v>
      </c>
      <c r="E192" s="239">
        <v>0.719874891997064</v>
      </c>
      <c r="F192" s="240">
        <v>416.98912316172903</v>
      </c>
      <c r="G192" s="240">
        <v>427.11588279877702</v>
      </c>
      <c r="H192" s="255">
        <v>0.76887298169092699</v>
      </c>
      <c r="I192" s="255">
        <v>1.4399433808364599</v>
      </c>
    </row>
    <row r="193" spans="1:9">
      <c r="A193" s="82">
        <v>42156</v>
      </c>
      <c r="B193" s="239">
        <v>87.113107758879707</v>
      </c>
      <c r="C193" s="239">
        <v>300.83</v>
      </c>
      <c r="D193" s="239">
        <v>306.29000000000002</v>
      </c>
      <c r="E193" s="239">
        <v>0.72108127506129305</v>
      </c>
      <c r="F193" s="240">
        <v>417.192916255424</v>
      </c>
      <c r="G193" s="240">
        <v>424.764878236458</v>
      </c>
      <c r="H193" s="255">
        <v>0.60716300897625297</v>
      </c>
      <c r="I193" s="255">
        <v>1.2178645557539201</v>
      </c>
    </row>
    <row r="194" spans="1:9">
      <c r="A194" s="82">
        <v>42186</v>
      </c>
      <c r="B194" s="239">
        <v>87.240819760802907</v>
      </c>
      <c r="C194" s="239">
        <v>305.69</v>
      </c>
      <c r="D194" s="239">
        <v>310.41000000000003</v>
      </c>
      <c r="E194" s="239">
        <v>0.72213841485984398</v>
      </c>
      <c r="F194" s="240">
        <v>423.31219847836201</v>
      </c>
      <c r="G194" s="240">
        <v>429.84834155408498</v>
      </c>
      <c r="H194" s="255">
        <v>1.99164712495097</v>
      </c>
      <c r="I194" s="255">
        <v>1.48273405853634</v>
      </c>
    </row>
    <row r="195" spans="1:9">
      <c r="A195" s="82">
        <v>42217</v>
      </c>
      <c r="B195" s="239">
        <v>87.4248752929864</v>
      </c>
      <c r="C195" s="239">
        <v>309.08</v>
      </c>
      <c r="D195" s="239">
        <v>309.86</v>
      </c>
      <c r="E195" s="239">
        <v>0.72366193986363903</v>
      </c>
      <c r="F195" s="240">
        <v>427.10550738406999</v>
      </c>
      <c r="G195" s="240">
        <v>428.18335873569299</v>
      </c>
      <c r="H195" s="255">
        <v>3.0421042701705301</v>
      </c>
      <c r="I195" s="255">
        <v>1.75351589632968</v>
      </c>
    </row>
    <row r="196" spans="1:9">
      <c r="A196" s="82">
        <v>42248</v>
      </c>
      <c r="B196" s="239">
        <v>87.752419015565806</v>
      </c>
      <c r="C196" s="239">
        <v>303.04000000000002</v>
      </c>
      <c r="D196" s="239">
        <v>305.27999999999997</v>
      </c>
      <c r="E196" s="239">
        <v>0.726373192523453</v>
      </c>
      <c r="F196" s="240">
        <v>417.19601317777898</v>
      </c>
      <c r="G196" s="240">
        <v>420.27982742513302</v>
      </c>
      <c r="H196" s="255">
        <v>0.25923405158903001</v>
      </c>
      <c r="I196" s="255">
        <v>1.48567340306149</v>
      </c>
    </row>
    <row r="197" spans="1:9">
      <c r="A197" s="82">
        <v>42278</v>
      </c>
      <c r="B197" s="239">
        <v>88.203918504717805</v>
      </c>
      <c r="C197" s="239">
        <v>302.39</v>
      </c>
      <c r="D197" s="239">
        <v>304.26</v>
      </c>
      <c r="E197" s="239">
        <v>0.73011049263480199</v>
      </c>
      <c r="F197" s="240">
        <v>414.17018800639801</v>
      </c>
      <c r="G197" s="240">
        <v>416.73144417086098</v>
      </c>
      <c r="H197" s="255">
        <v>1.38223374420017</v>
      </c>
      <c r="I197" s="255">
        <v>1.69820594677628</v>
      </c>
    </row>
    <row r="198" spans="1:9">
      <c r="A198" s="82">
        <v>42309</v>
      </c>
      <c r="B198" s="239">
        <v>88.685467876675304</v>
      </c>
      <c r="C198" s="239">
        <v>304.14</v>
      </c>
      <c r="D198" s="239">
        <v>305.95</v>
      </c>
      <c r="E198" s="239">
        <v>0.73409653152228105</v>
      </c>
      <c r="F198" s="240">
        <v>414.30518595328402</v>
      </c>
      <c r="G198" s="240">
        <v>416.77080174395797</v>
      </c>
      <c r="H198" s="255">
        <v>1.8308390604923499</v>
      </c>
      <c r="I198" s="255">
        <v>1.7993033252402499</v>
      </c>
    </row>
    <row r="199" spans="1:9">
      <c r="A199" s="82">
        <v>42339</v>
      </c>
      <c r="B199" s="239">
        <v>89.046817717410903</v>
      </c>
      <c r="C199" s="239">
        <v>301.10000000000002</v>
      </c>
      <c r="D199" s="239">
        <v>306.69</v>
      </c>
      <c r="E199" s="239">
        <v>0.73708761530524103</v>
      </c>
      <c r="F199" s="240">
        <v>408.49960540350298</v>
      </c>
      <c r="G199" s="240">
        <v>416.083507078048</v>
      </c>
      <c r="H199" s="255">
        <v>0.90286152318233004</v>
      </c>
      <c r="I199" s="255">
        <v>1.8973035202468</v>
      </c>
    </row>
    <row r="200" spans="1:9">
      <c r="A200" s="82">
        <v>42370</v>
      </c>
      <c r="B200" s="239">
        <v>89.3863813931126</v>
      </c>
      <c r="C200" s="239">
        <v>310.02</v>
      </c>
      <c r="D200" s="239">
        <v>318.23</v>
      </c>
      <c r="E200" s="239">
        <v>0.73989836347550797</v>
      </c>
      <c r="F200" s="240">
        <v>419.00349467425502</v>
      </c>
      <c r="G200" s="240">
        <v>430.09961328362101</v>
      </c>
      <c r="H200" s="255">
        <v>0.410499502543682</v>
      </c>
      <c r="I200" s="255">
        <v>1.14016218399386</v>
      </c>
    </row>
    <row r="201" spans="1:9">
      <c r="A201" s="82">
        <v>42401</v>
      </c>
      <c r="B201" s="239">
        <v>89.7777811166536</v>
      </c>
      <c r="C201" s="239">
        <v>310.8</v>
      </c>
      <c r="D201" s="239">
        <v>317.69</v>
      </c>
      <c r="E201" s="239">
        <v>0.74313818603459703</v>
      </c>
      <c r="F201" s="240">
        <v>418.226388901419</v>
      </c>
      <c r="G201" s="240">
        <v>427.49788124225103</v>
      </c>
      <c r="H201" s="255">
        <v>0.247843333211373</v>
      </c>
      <c r="I201" s="255">
        <v>0.88029264747051506</v>
      </c>
    </row>
    <row r="202" spans="1:9">
      <c r="A202" s="82">
        <v>42430</v>
      </c>
      <c r="B202" s="239">
        <v>89.910000600997606</v>
      </c>
      <c r="C202" s="239">
        <v>313.86</v>
      </c>
      <c r="D202" s="239">
        <v>315.55</v>
      </c>
      <c r="E202" s="239">
        <v>0.74423263664956796</v>
      </c>
      <c r="F202" s="240">
        <v>421.72297282332897</v>
      </c>
      <c r="G202" s="240">
        <v>423.993768159056</v>
      </c>
      <c r="H202" s="255">
        <v>1.0282445796931701</v>
      </c>
      <c r="I202" s="255">
        <v>1.2412203039303</v>
      </c>
    </row>
    <row r="203" spans="1:9">
      <c r="A203" s="82">
        <v>42461</v>
      </c>
      <c r="B203" s="239">
        <v>89.625277961415904</v>
      </c>
      <c r="C203" s="239">
        <v>312.36</v>
      </c>
      <c r="D203" s="239">
        <v>314.76</v>
      </c>
      <c r="E203" s="239">
        <v>0.74187583674573798</v>
      </c>
      <c r="F203" s="240">
        <v>421.040805655805</v>
      </c>
      <c r="G203" s="240">
        <v>424.27584834236501</v>
      </c>
      <c r="H203" s="255">
        <v>0.68016121111162997</v>
      </c>
      <c r="I203" s="255">
        <v>0.96319762853869195</v>
      </c>
    </row>
    <row r="204" spans="1:9">
      <c r="A204" s="82">
        <v>42491</v>
      </c>
      <c r="B204" s="239">
        <v>89.225614520103406</v>
      </c>
      <c r="C204" s="239">
        <v>312.32</v>
      </c>
      <c r="D204" s="239">
        <v>319.58999999999997</v>
      </c>
      <c r="E204" s="239">
        <v>0.738567611023214</v>
      </c>
      <c r="F204" s="240">
        <v>422.87259194498301</v>
      </c>
      <c r="G204" s="240">
        <v>432.71596970958302</v>
      </c>
      <c r="H204" s="255">
        <v>1.4109405872852401</v>
      </c>
      <c r="I204" s="255">
        <v>1.31113993563303</v>
      </c>
    </row>
    <row r="205" spans="1:9">
      <c r="A205" s="82">
        <v>42522</v>
      </c>
      <c r="B205" s="239">
        <v>89.324027886291205</v>
      </c>
      <c r="C205" s="239">
        <v>313.23</v>
      </c>
      <c r="D205" s="239">
        <v>318.8</v>
      </c>
      <c r="E205" s="239">
        <v>0.73938223051503804</v>
      </c>
      <c r="F205" s="240">
        <v>423.637446333828</v>
      </c>
      <c r="G205" s="240">
        <v>431.17076235106498</v>
      </c>
      <c r="H205" s="255">
        <v>1.5447362184975999</v>
      </c>
      <c r="I205" s="255">
        <v>1.5081011738077701</v>
      </c>
    </row>
    <row r="206" spans="1:9">
      <c r="A206" s="82">
        <v>42552</v>
      </c>
      <c r="B206" s="239">
        <v>89.556914478033505</v>
      </c>
      <c r="C206" s="239">
        <v>314.44</v>
      </c>
      <c r="D206" s="239">
        <v>321.77</v>
      </c>
      <c r="E206" s="239">
        <v>0.74130995603004302</v>
      </c>
      <c r="F206" s="240">
        <v>424.16805203039303</v>
      </c>
      <c r="G206" s="240">
        <v>434.05595376485098</v>
      </c>
      <c r="H206" s="255">
        <v>0.20218022421933901</v>
      </c>
      <c r="I206" s="255">
        <v>0.97885970562385805</v>
      </c>
    </row>
    <row r="207" spans="1:9">
      <c r="A207" s="82">
        <v>42583</v>
      </c>
      <c r="B207" s="239">
        <v>89.809333493599397</v>
      </c>
      <c r="C207" s="239">
        <v>316.66000000000003</v>
      </c>
      <c r="D207" s="239">
        <v>320.85000000000002</v>
      </c>
      <c r="E207" s="239">
        <v>0.74339936174953403</v>
      </c>
      <c r="F207" s="240">
        <v>425.96216286057199</v>
      </c>
      <c r="G207" s="240">
        <v>431.59843350538301</v>
      </c>
      <c r="H207" s="255">
        <v>-0.26769603850365098</v>
      </c>
      <c r="I207" s="255">
        <v>0.79757297896250201</v>
      </c>
    </row>
    <row r="208" spans="1:9">
      <c r="A208" s="82">
        <v>42614</v>
      </c>
      <c r="B208" s="239">
        <v>90.357743854798997</v>
      </c>
      <c r="C208" s="239">
        <v>314.75</v>
      </c>
      <c r="D208" s="239">
        <v>316.57</v>
      </c>
      <c r="E208" s="239">
        <v>0.74793884441390102</v>
      </c>
      <c r="F208" s="240">
        <v>420.82317605344298</v>
      </c>
      <c r="G208" s="240">
        <v>423.25653008177397</v>
      </c>
      <c r="H208" s="255">
        <v>0.86941455840763304</v>
      </c>
      <c r="I208" s="255">
        <v>0.70826684089928504</v>
      </c>
    </row>
    <row r="209" spans="1:9">
      <c r="A209" s="82">
        <v>42644</v>
      </c>
      <c r="B209" s="239">
        <v>90.906154215998598</v>
      </c>
      <c r="C209" s="239">
        <v>312.49</v>
      </c>
      <c r="D209" s="239">
        <v>315.27</v>
      </c>
      <c r="E209" s="239">
        <v>0.752478327078269</v>
      </c>
      <c r="F209" s="240">
        <v>415.28106359333901</v>
      </c>
      <c r="G209" s="240">
        <v>418.97552215773902</v>
      </c>
      <c r="H209" s="255">
        <v>0.268217177167696</v>
      </c>
      <c r="I209" s="255">
        <v>0.53849499918181598</v>
      </c>
    </row>
    <row r="210" spans="1:9">
      <c r="A210" s="82">
        <v>42675</v>
      </c>
      <c r="B210" s="239">
        <v>91.616833944347604</v>
      </c>
      <c r="C210" s="239">
        <v>315.60000000000002</v>
      </c>
      <c r="D210" s="239">
        <v>317.39</v>
      </c>
      <c r="E210" s="239">
        <v>0.758360999133737</v>
      </c>
      <c r="F210" s="240">
        <v>416.16064164758598</v>
      </c>
      <c r="G210" s="240">
        <v>418.52099509672701</v>
      </c>
      <c r="H210" s="255">
        <v>0.44784756677180798</v>
      </c>
      <c r="I210" s="255">
        <v>0.419941451139549</v>
      </c>
    </row>
    <row r="211" spans="1:9">
      <c r="A211" s="82">
        <v>42705</v>
      </c>
      <c r="B211" s="239">
        <v>92.039034797764302</v>
      </c>
      <c r="C211" s="239">
        <v>316.2</v>
      </c>
      <c r="D211" s="239">
        <v>318.64999999999998</v>
      </c>
      <c r="E211" s="239">
        <v>0.76185577893835998</v>
      </c>
      <c r="F211" s="240">
        <v>415.03918292858799</v>
      </c>
      <c r="G211" s="240">
        <v>418.25501467487197</v>
      </c>
      <c r="H211" s="255">
        <v>1.6008773175253801</v>
      </c>
      <c r="I211" s="255">
        <v>0.52189225477206103</v>
      </c>
    </row>
    <row r="212" spans="1:9">
      <c r="A212" s="82">
        <v>42736</v>
      </c>
      <c r="B212" s="239">
        <v>93.603882444858499</v>
      </c>
      <c r="C212" s="239">
        <v>325.22000000000003</v>
      </c>
      <c r="D212" s="239">
        <v>331.14</v>
      </c>
      <c r="E212" s="239">
        <v>0.77480885070531602</v>
      </c>
      <c r="F212" s="240">
        <v>419.74223668708601</v>
      </c>
      <c r="G212" s="240">
        <v>427.38283087313698</v>
      </c>
      <c r="H212" s="255">
        <v>0.17630927240963601</v>
      </c>
      <c r="I212" s="255">
        <v>-0.63166353248781404</v>
      </c>
    </row>
    <row r="213" spans="1:9">
      <c r="A213" s="82">
        <v>42767</v>
      </c>
      <c r="B213" s="239">
        <v>94.1447803353567</v>
      </c>
      <c r="C213" s="239">
        <v>325.89999999999998</v>
      </c>
      <c r="D213" s="239">
        <v>331.43</v>
      </c>
      <c r="E213" s="239">
        <v>0.77928614867565105</v>
      </c>
      <c r="F213" s="240">
        <v>418.20324992795901</v>
      </c>
      <c r="G213" s="240">
        <v>425.29948795220503</v>
      </c>
      <c r="H213" s="255">
        <v>-5.5326431027347099E-3</v>
      </c>
      <c r="I213" s="255">
        <v>-0.51424659314290899</v>
      </c>
    </row>
    <row r="214" spans="1:9">
      <c r="A214" s="82">
        <v>42795</v>
      </c>
      <c r="B214" s="239">
        <v>94.722489332291602</v>
      </c>
      <c r="C214" s="239">
        <v>326.36</v>
      </c>
      <c r="D214" s="239">
        <v>329.73</v>
      </c>
      <c r="E214" s="239">
        <v>0.78406815164674504</v>
      </c>
      <c r="F214" s="240">
        <v>416.23932730153598</v>
      </c>
      <c r="G214" s="240">
        <v>420.53742306390302</v>
      </c>
      <c r="H214" s="255">
        <v>-1.3002956621217601</v>
      </c>
      <c r="I214" s="255">
        <v>-0.81518771140436397</v>
      </c>
    </row>
    <row r="215" spans="1:9">
      <c r="A215" s="82">
        <v>42826</v>
      </c>
      <c r="B215" s="239">
        <v>94.838932628162794</v>
      </c>
      <c r="C215" s="239">
        <v>327.58999999999997</v>
      </c>
      <c r="D215" s="239">
        <v>330.1</v>
      </c>
      <c r="E215" s="239">
        <v>0.78503201440424797</v>
      </c>
      <c r="F215" s="240">
        <v>417.29508349873402</v>
      </c>
      <c r="G215" s="240">
        <v>420.492405332678</v>
      </c>
      <c r="H215" s="255">
        <v>-0.88963399906966101</v>
      </c>
      <c r="I215" s="255">
        <v>-0.89174131039240201</v>
      </c>
    </row>
    <row r="216" spans="1:9">
      <c r="A216" s="82">
        <v>42856</v>
      </c>
      <c r="B216" s="239">
        <v>94.725494320572096</v>
      </c>
      <c r="C216" s="239">
        <v>328.39</v>
      </c>
      <c r="D216" s="239">
        <v>335.59</v>
      </c>
      <c r="E216" s="239">
        <v>0.784093025524357</v>
      </c>
      <c r="F216" s="240">
        <v>418.81510141018202</v>
      </c>
      <c r="G216" s="240">
        <v>427.99768532002503</v>
      </c>
      <c r="H216" s="255">
        <v>-0.95950662494785899</v>
      </c>
      <c r="I216" s="255">
        <v>-1.09038831932297</v>
      </c>
    </row>
    <row r="217" spans="1:9">
      <c r="A217" s="82">
        <v>42887</v>
      </c>
      <c r="B217" s="239">
        <v>94.963639641805401</v>
      </c>
      <c r="C217" s="239">
        <v>327.24</v>
      </c>
      <c r="D217" s="239">
        <v>334.21</v>
      </c>
      <c r="E217" s="239">
        <v>0.78606428032518605</v>
      </c>
      <c r="F217" s="240">
        <v>416.30183203926299</v>
      </c>
      <c r="G217" s="240">
        <v>425.16879136365401</v>
      </c>
      <c r="H217" s="255">
        <v>-1.7315783479592799</v>
      </c>
      <c r="I217" s="255">
        <v>-1.3920171568879001</v>
      </c>
    </row>
    <row r="218" spans="1:9">
      <c r="A218" s="82">
        <v>42917</v>
      </c>
      <c r="B218" s="239">
        <v>95.322735741330604</v>
      </c>
      <c r="C218" s="239">
        <v>330.58</v>
      </c>
      <c r="D218" s="239">
        <v>337.37</v>
      </c>
      <c r="E218" s="239">
        <v>0.78903670869993603</v>
      </c>
      <c r="F218" s="240">
        <v>418.96656562998601</v>
      </c>
      <c r="G218" s="240">
        <v>427.57199542195002</v>
      </c>
      <c r="H218" s="255">
        <v>-1.2262796256127899</v>
      </c>
      <c r="I218" s="255">
        <v>-1.493807028025</v>
      </c>
    </row>
    <row r="219" spans="1:9">
      <c r="A219" s="82">
        <v>42948</v>
      </c>
      <c r="B219" s="239">
        <v>95.793767654306095</v>
      </c>
      <c r="C219" s="239">
        <v>329.57</v>
      </c>
      <c r="D219" s="239">
        <v>336.24</v>
      </c>
      <c r="E219" s="239">
        <v>0.79293568901576905</v>
      </c>
      <c r="F219" s="240">
        <v>415.63269829496301</v>
      </c>
      <c r="G219" s="240">
        <v>424.04447757592698</v>
      </c>
      <c r="H219" s="255">
        <v>-2.4249723252978002</v>
      </c>
      <c r="I219" s="255">
        <v>-1.750227837507</v>
      </c>
    </row>
    <row r="220" spans="1:9">
      <c r="A220" s="82">
        <v>42979</v>
      </c>
      <c r="B220" s="239">
        <v>96.093515235290596</v>
      </c>
      <c r="C220" s="239">
        <v>330.92</v>
      </c>
      <c r="D220" s="239">
        <v>332.39</v>
      </c>
      <c r="E220" s="239">
        <v>0.79541685830766395</v>
      </c>
      <c r="F220" s="240">
        <v>416.03342517037999</v>
      </c>
      <c r="G220" s="240">
        <v>417.88151272930799</v>
      </c>
      <c r="H220" s="255">
        <v>-1.1381860970640301</v>
      </c>
      <c r="I220" s="255">
        <v>-1.2699195335340601</v>
      </c>
    </row>
    <row r="221" spans="1:9">
      <c r="A221" s="82">
        <v>43009</v>
      </c>
      <c r="B221" s="239">
        <v>96.698269126750404</v>
      </c>
      <c r="C221" s="239">
        <v>329.48</v>
      </c>
      <c r="D221" s="239">
        <v>331.29</v>
      </c>
      <c r="E221" s="239">
        <v>0.80042272617727495</v>
      </c>
      <c r="F221" s="240">
        <v>411.632490213712</v>
      </c>
      <c r="G221" s="240">
        <v>413.893795322632</v>
      </c>
      <c r="H221" s="255">
        <v>-0.87857928027260701</v>
      </c>
      <c r="I221" s="255">
        <v>-1.2128934905162201</v>
      </c>
    </row>
    <row r="222" spans="1:9">
      <c r="A222" s="82">
        <v>43040</v>
      </c>
      <c r="B222" s="239">
        <v>97.695173988821495</v>
      </c>
      <c r="C222" s="239">
        <v>332.36</v>
      </c>
      <c r="D222" s="239">
        <v>333.01</v>
      </c>
      <c r="E222" s="239">
        <v>0.80867463507537896</v>
      </c>
      <c r="F222" s="240">
        <v>410.99347696125</v>
      </c>
      <c r="G222" s="240">
        <v>411.79726129156899</v>
      </c>
      <c r="H222" s="255">
        <v>-1.24162743162807</v>
      </c>
      <c r="I222" s="255">
        <v>-1.60654635823102</v>
      </c>
    </row>
    <row r="223" spans="1:9">
      <c r="A223" s="82">
        <v>43070</v>
      </c>
      <c r="B223" s="239">
        <v>98.272882985756297</v>
      </c>
      <c r="C223" s="239">
        <v>334.3</v>
      </c>
      <c r="D223" s="239">
        <v>336.26</v>
      </c>
      <c r="E223" s="239">
        <v>0.81345663804647295</v>
      </c>
      <c r="F223" s="240">
        <v>410.96228657353703</v>
      </c>
      <c r="G223" s="240">
        <v>413.37175735332698</v>
      </c>
      <c r="H223" s="255">
        <v>-0.98229191911097802</v>
      </c>
      <c r="I223" s="255">
        <v>-1.16753108754496</v>
      </c>
    </row>
    <row r="224" spans="1:9">
      <c r="A224" s="82">
        <v>43101</v>
      </c>
      <c r="B224" s="239">
        <v>98.794999699501204</v>
      </c>
      <c r="C224" s="239">
        <v>342.42</v>
      </c>
      <c r="D224" s="239">
        <v>348.11</v>
      </c>
      <c r="E224" s="239">
        <v>0.81777847428172701</v>
      </c>
      <c r="F224" s="240">
        <v>418.7197520707</v>
      </c>
      <c r="G224" s="240">
        <v>425.67762657943803</v>
      </c>
      <c r="H224" s="255">
        <v>-0.24359821981624299</v>
      </c>
      <c r="I224" s="255">
        <v>-0.39898755179644801</v>
      </c>
    </row>
    <row r="225" spans="1:9">
      <c r="A225" s="82">
        <v>43132</v>
      </c>
      <c r="B225" s="239">
        <v>99.171374481639504</v>
      </c>
      <c r="C225" s="239">
        <v>343.2</v>
      </c>
      <c r="D225" s="239">
        <v>349.38</v>
      </c>
      <c r="E225" s="239">
        <v>0.82089392745275203</v>
      </c>
      <c r="F225" s="240">
        <v>418.08081229807101</v>
      </c>
      <c r="G225" s="240">
        <v>425.60919056147998</v>
      </c>
      <c r="H225" s="255">
        <v>-2.9277063224553101E-2</v>
      </c>
      <c r="I225" s="255">
        <v>7.2819887643516004E-2</v>
      </c>
    </row>
    <row r="226" spans="1:9">
      <c r="A226" s="82">
        <v>43160</v>
      </c>
      <c r="B226" s="239">
        <v>99.492156980587794</v>
      </c>
      <c r="C226" s="239">
        <v>347.27</v>
      </c>
      <c r="D226" s="239">
        <v>349.31</v>
      </c>
      <c r="E226" s="239">
        <v>0.823549213887937</v>
      </c>
      <c r="F226" s="240">
        <v>421.67486064439902</v>
      </c>
      <c r="G226" s="240">
        <v>424.15194393899498</v>
      </c>
      <c r="H226" s="255">
        <v>1.3058673187132099</v>
      </c>
      <c r="I226" s="255">
        <v>0.85950040991777898</v>
      </c>
    </row>
    <row r="227" spans="1:9">
      <c r="A227" s="82">
        <v>43191</v>
      </c>
      <c r="B227" s="239">
        <v>99.154847046096506</v>
      </c>
      <c r="C227" s="239">
        <v>347.67</v>
      </c>
      <c r="D227" s="239">
        <v>349.37</v>
      </c>
      <c r="E227" s="239">
        <v>0.82075712112588095</v>
      </c>
      <c r="F227" s="240">
        <v>423.59669024020297</v>
      </c>
      <c r="G227" s="240">
        <v>425.66794854091398</v>
      </c>
      <c r="H227" s="255">
        <v>1.51010807235827</v>
      </c>
      <c r="I227" s="255">
        <v>1.23082917612767</v>
      </c>
    </row>
    <row r="228" spans="1:9">
      <c r="A228" s="82">
        <v>43221</v>
      </c>
      <c r="B228" s="239">
        <v>98.994080173087298</v>
      </c>
      <c r="C228" s="239">
        <v>346.23</v>
      </c>
      <c r="D228" s="239">
        <v>353.83</v>
      </c>
      <c r="E228" s="239">
        <v>0.81942636867358598</v>
      </c>
      <c r="F228" s="240">
        <v>422.52728644850202</v>
      </c>
      <c r="G228" s="240">
        <v>431.802067308071</v>
      </c>
      <c r="H228" s="255">
        <v>0.88635415146702801</v>
      </c>
      <c r="I228" s="255">
        <v>0.88887910344690502</v>
      </c>
    </row>
    <row r="229" spans="1:9">
      <c r="A229" s="82">
        <v>43252</v>
      </c>
      <c r="B229" s="239">
        <v>99.376464931786799</v>
      </c>
      <c r="C229" s="239">
        <v>345.99</v>
      </c>
      <c r="D229" s="239">
        <v>353.45</v>
      </c>
      <c r="E229" s="239">
        <v>0.82259156959983804</v>
      </c>
      <c r="F229" s="240">
        <v>420.60970813050301</v>
      </c>
      <c r="G229" s="240">
        <v>429.67860729710799</v>
      </c>
      <c r="H229" s="255">
        <v>1.0347963327803</v>
      </c>
      <c r="I229" s="255">
        <v>1.0607118925612899</v>
      </c>
    </row>
    <row r="230" spans="1:9">
      <c r="A230" s="82">
        <v>43282</v>
      </c>
      <c r="B230" s="239">
        <v>99.909099104513501</v>
      </c>
      <c r="C230" s="239">
        <v>350.72</v>
      </c>
      <c r="D230" s="239">
        <v>357.43</v>
      </c>
      <c r="E230" s="239">
        <v>0.82700046440673702</v>
      </c>
      <c r="F230" s="240">
        <v>424.08682352021998</v>
      </c>
      <c r="G230" s="240">
        <v>432.20048280917001</v>
      </c>
      <c r="H230" s="255">
        <v>1.2221161090826</v>
      </c>
      <c r="I230" s="255">
        <v>1.0825048031156499</v>
      </c>
    </row>
    <row r="231" spans="1:9">
      <c r="A231" s="82">
        <v>43313</v>
      </c>
      <c r="B231" s="239">
        <v>100.492</v>
      </c>
      <c r="C231" s="239">
        <v>349.54</v>
      </c>
      <c r="D231" s="239">
        <v>356.15</v>
      </c>
      <c r="E231" s="239">
        <v>0.83182544346861598</v>
      </c>
      <c r="F231" s="240">
        <v>420.20835350077601</v>
      </c>
      <c r="G231" s="240">
        <v>428.15473221748999</v>
      </c>
      <c r="H231" s="255">
        <v>1.1008891322996699</v>
      </c>
      <c r="I231" s="255">
        <v>0.96929800030860502</v>
      </c>
    </row>
    <row r="232" spans="1:9">
      <c r="A232" s="82">
        <v>43344</v>
      </c>
      <c r="B232" s="239">
        <v>100.917</v>
      </c>
      <c r="C232" s="239">
        <v>345.45</v>
      </c>
      <c r="D232" s="239">
        <v>351.8</v>
      </c>
      <c r="E232" s="239">
        <v>0.83534339329023499</v>
      </c>
      <c r="F232" s="240">
        <v>413.54250572252403</v>
      </c>
      <c r="G232" s="240">
        <v>421.14416996145297</v>
      </c>
      <c r="H232" s="255">
        <v>-0.59873060604086503</v>
      </c>
      <c r="I232" s="255">
        <v>0.780761324145818</v>
      </c>
    </row>
    <row r="233" spans="1:9">
      <c r="A233" s="82">
        <v>43374</v>
      </c>
      <c r="B233" s="239">
        <v>101.44</v>
      </c>
      <c r="C233" s="239">
        <v>344.35</v>
      </c>
      <c r="D233" s="239">
        <v>350.62</v>
      </c>
      <c r="E233" s="239">
        <v>0.83967254095307498</v>
      </c>
      <c r="F233" s="240">
        <v>410.100346510252</v>
      </c>
      <c r="G233" s="240">
        <v>417.567543178233</v>
      </c>
      <c r="H233" s="255">
        <v>-0.37221155761160102</v>
      </c>
      <c r="I233" s="255">
        <v>0.88760640945049196</v>
      </c>
    </row>
    <row r="234" spans="1:9">
      <c r="A234" s="82">
        <v>43405</v>
      </c>
      <c r="B234" s="239">
        <v>102.303</v>
      </c>
      <c r="C234" s="239">
        <v>346.51</v>
      </c>
      <c r="D234" s="239">
        <v>352.7</v>
      </c>
      <c r="E234" s="239">
        <v>0.84681604847321001</v>
      </c>
      <c r="F234" s="240">
        <v>409.19158372677202</v>
      </c>
      <c r="G234" s="240">
        <v>416.50131765441898</v>
      </c>
      <c r="H234" s="255">
        <v>-0.43842380365741701</v>
      </c>
      <c r="I234" s="255">
        <v>1.1423233724517901</v>
      </c>
    </row>
    <row r="235" spans="1:9">
      <c r="A235" s="82">
        <v>43435</v>
      </c>
      <c r="B235" s="239">
        <v>103.02</v>
      </c>
      <c r="C235" s="239">
        <v>347.36</v>
      </c>
      <c r="D235" s="239">
        <v>354.35</v>
      </c>
      <c r="E235" s="239">
        <v>0.85275103676050601</v>
      </c>
      <c r="F235" s="240">
        <v>407.34046049310803</v>
      </c>
      <c r="G235" s="240">
        <v>415.537460201903</v>
      </c>
      <c r="H235" s="255">
        <v>-0.88130375919063297</v>
      </c>
      <c r="I235" s="255">
        <v>0.52391166306120496</v>
      </c>
    </row>
    <row r="236" spans="1:9">
      <c r="A236" s="82">
        <v>43466</v>
      </c>
      <c r="B236" s="239">
        <v>103.108</v>
      </c>
      <c r="C236" s="239">
        <v>361.87</v>
      </c>
      <c r="D236" s="239">
        <v>372.27</v>
      </c>
      <c r="E236" s="239">
        <v>0.85347945931180602</v>
      </c>
      <c r="F236" s="240">
        <v>423.99380096597702</v>
      </c>
      <c r="G236" s="240">
        <v>436.17921431896701</v>
      </c>
      <c r="H236" s="255">
        <v>1.25956534631955</v>
      </c>
      <c r="I236" s="255">
        <v>2.4670283528675001</v>
      </c>
    </row>
    <row r="237" spans="1:9">
      <c r="A237" s="82">
        <v>43497</v>
      </c>
      <c r="B237" s="239">
        <v>103.07899999999999</v>
      </c>
      <c r="C237" s="239">
        <v>363.24</v>
      </c>
      <c r="D237" s="239">
        <v>373.6</v>
      </c>
      <c r="E237" s="239">
        <v>0.85323941097103695</v>
      </c>
      <c r="F237" s="240">
        <v>425.71873184644801</v>
      </c>
      <c r="G237" s="240">
        <v>437.86069325468799</v>
      </c>
      <c r="H237" s="255">
        <v>1.8269002842761199</v>
      </c>
      <c r="I237" s="255">
        <v>2.8785803889820998</v>
      </c>
    </row>
    <row r="238" spans="1:9">
      <c r="A238" s="82">
        <v>43525</v>
      </c>
      <c r="B238" s="239">
        <v>103.476</v>
      </c>
      <c r="C238" s="239">
        <v>366.41</v>
      </c>
      <c r="D238" s="239">
        <v>372.83</v>
      </c>
      <c r="E238" s="239">
        <v>0.85652558998087902</v>
      </c>
      <c r="F238" s="240">
        <v>427.78640158104298</v>
      </c>
      <c r="G238" s="240">
        <v>435.28179935444001</v>
      </c>
      <c r="H238" s="255">
        <v>1.44934913295631</v>
      </c>
      <c r="I238" s="255">
        <v>2.62402555840817</v>
      </c>
    </row>
    <row r="239" spans="1:9">
      <c r="A239" s="82">
        <v>43556</v>
      </c>
      <c r="B239" s="239">
        <v>103.53100000000001</v>
      </c>
      <c r="C239" s="239">
        <v>366.99</v>
      </c>
      <c r="D239" s="239">
        <v>373.7</v>
      </c>
      <c r="E239" s="239">
        <v>0.856980854075441</v>
      </c>
      <c r="F239" s="240">
        <v>428.235938124813</v>
      </c>
      <c r="G239" s="240">
        <v>436.06575132085999</v>
      </c>
      <c r="H239" s="255">
        <v>1.0952039974579499</v>
      </c>
      <c r="I239" s="255">
        <v>2.4427027723340702</v>
      </c>
    </row>
    <row r="240" spans="1:9">
      <c r="A240" s="82">
        <v>43586</v>
      </c>
      <c r="B240" s="239">
        <v>103.233</v>
      </c>
      <c r="C240" s="239">
        <v>367.13</v>
      </c>
      <c r="D240" s="239">
        <v>377.49</v>
      </c>
      <c r="E240" s="239">
        <v>0.85451415043581203</v>
      </c>
      <c r="F240" s="240">
        <v>429.63595139151198</v>
      </c>
      <c r="G240" s="240">
        <v>441.75979977332798</v>
      </c>
      <c r="H240" s="255">
        <v>1.68241559089868</v>
      </c>
      <c r="I240" s="255">
        <v>2.30608726061359</v>
      </c>
    </row>
    <row r="241" spans="1:9">
      <c r="A241" s="82">
        <v>43617</v>
      </c>
      <c r="B241" s="239">
        <v>103.29900000000001</v>
      </c>
      <c r="C241" s="239">
        <v>367.39</v>
      </c>
      <c r="D241" s="239">
        <v>376.63</v>
      </c>
      <c r="E241" s="239">
        <v>0.85506046734928698</v>
      </c>
      <c r="F241" s="240">
        <v>429.66551960812802</v>
      </c>
      <c r="G241" s="240">
        <v>440.47177291164502</v>
      </c>
      <c r="H241" s="255">
        <v>2.1530200807479098</v>
      </c>
      <c r="I241" s="255">
        <v>2.51191598353748</v>
      </c>
    </row>
    <row r="242" spans="1:9">
      <c r="A242" s="82">
        <v>43647</v>
      </c>
      <c r="B242" s="239">
        <v>103.687</v>
      </c>
      <c r="C242" s="239">
        <v>370.18</v>
      </c>
      <c r="D242" s="239">
        <v>380.72</v>
      </c>
      <c r="E242" s="239">
        <v>0.8582721485982</v>
      </c>
      <c r="F242" s="240">
        <v>431.30841494112099</v>
      </c>
      <c r="G242" s="240">
        <v>443.58890198385501</v>
      </c>
      <c r="H242" s="255">
        <v>1.7028568256274501</v>
      </c>
      <c r="I242" s="255">
        <v>2.6349852967917999</v>
      </c>
    </row>
    <row r="243" spans="1:9">
      <c r="A243" s="82">
        <v>43678</v>
      </c>
      <c r="B243" s="239">
        <v>103.67</v>
      </c>
      <c r="C243" s="239">
        <v>370.24</v>
      </c>
      <c r="D243" s="239">
        <v>379.67</v>
      </c>
      <c r="E243" s="239">
        <v>0.85813143060533603</v>
      </c>
      <c r="F243" s="240">
        <v>431.44906105912997</v>
      </c>
      <c r="G243" s="240">
        <v>442.43805372817599</v>
      </c>
      <c r="H243" s="255">
        <v>2.67503191326561</v>
      </c>
      <c r="I243" s="255">
        <v>3.3360186016653701</v>
      </c>
    </row>
    <row r="244" spans="1:9">
      <c r="A244" s="82">
        <v>43709</v>
      </c>
      <c r="B244" s="239">
        <v>103.94199999999999</v>
      </c>
      <c r="C244" s="239">
        <v>363.95</v>
      </c>
      <c r="D244" s="239">
        <v>374.46</v>
      </c>
      <c r="E244" s="239">
        <v>0.86038291849117199</v>
      </c>
      <c r="F244" s="240">
        <v>423.00932779819499</v>
      </c>
      <c r="G244" s="240">
        <v>435.22481903369197</v>
      </c>
      <c r="H244" s="255">
        <v>2.2892017010756001</v>
      </c>
      <c r="I244" s="255">
        <v>3.3434272813338799</v>
      </c>
    </row>
    <row r="245" spans="1:9">
      <c r="A245" s="82">
        <v>43739</v>
      </c>
      <c r="B245" s="239">
        <v>104.503</v>
      </c>
      <c r="C245" s="239">
        <v>362.75</v>
      </c>
      <c r="D245" s="239">
        <v>373.22</v>
      </c>
      <c r="E245" s="239">
        <v>0.86502661225570898</v>
      </c>
      <c r="F245" s="240">
        <v>419.35126025090199</v>
      </c>
      <c r="G245" s="240">
        <v>431.45493411672402</v>
      </c>
      <c r="H245" s="255">
        <v>2.2557683306951799</v>
      </c>
      <c r="I245" s="255">
        <v>3.32578313745109</v>
      </c>
    </row>
    <row r="246" spans="1:9">
      <c r="A246" s="82">
        <v>43770</v>
      </c>
      <c r="B246" s="239">
        <v>105.346</v>
      </c>
      <c r="C246" s="239">
        <v>367.62</v>
      </c>
      <c r="D246" s="239">
        <v>375.78</v>
      </c>
      <c r="E246" s="239">
        <v>0.872004569196004</v>
      </c>
      <c r="F246" s="240">
        <v>421.58035976686301</v>
      </c>
      <c r="G246" s="240">
        <v>430.938108898297</v>
      </c>
      <c r="H246" s="255">
        <v>3.02762239810956</v>
      </c>
      <c r="I246" s="255">
        <v>3.4662054192723799</v>
      </c>
    </row>
    <row r="247" spans="1:9">
      <c r="A247" s="82">
        <v>43800</v>
      </c>
      <c r="B247" s="239">
        <v>105.934</v>
      </c>
      <c r="C247" s="239">
        <v>369.89</v>
      </c>
      <c r="D247" s="239">
        <v>378.13</v>
      </c>
      <c r="E247" s="239">
        <v>0.87687175624332603</v>
      </c>
      <c r="F247" s="240">
        <v>421.82907291332299</v>
      </c>
      <c r="G247" s="240">
        <v>431.22611408990502</v>
      </c>
      <c r="H247" s="255">
        <v>3.5568802575310001</v>
      </c>
      <c r="I247" s="255">
        <v>3.7755089229210701</v>
      </c>
    </row>
    <row r="248" spans="1:9">
      <c r="A248" s="82">
        <v>43831</v>
      </c>
      <c r="B248" s="239">
        <v>106.447</v>
      </c>
      <c r="C248" s="239">
        <v>386.65</v>
      </c>
      <c r="D248" s="239">
        <v>396.18</v>
      </c>
      <c r="E248" s="239">
        <v>0.88111812861624506</v>
      </c>
      <c r="F248" s="240">
        <v>438.81743825565798</v>
      </c>
      <c r="G248" s="240">
        <v>449.63324114348001</v>
      </c>
      <c r="H248" s="255">
        <v>3.4961919858044599</v>
      </c>
      <c r="I248" s="255">
        <v>3.08451810238595</v>
      </c>
    </row>
    <row r="249" spans="1:9">
      <c r="A249" s="82">
        <v>43862</v>
      </c>
      <c r="B249" s="239">
        <v>106.889</v>
      </c>
      <c r="C249" s="239">
        <v>387.35</v>
      </c>
      <c r="D249" s="239">
        <v>397.62</v>
      </c>
      <c r="E249" s="239">
        <v>0.88477679643072904</v>
      </c>
      <c r="F249" s="240">
        <v>437.79403072346099</v>
      </c>
      <c r="G249" s="240">
        <v>449.40147798183199</v>
      </c>
      <c r="H249" s="255">
        <v>2.8364499782847798</v>
      </c>
      <c r="I249" s="255">
        <v>2.63572065383604</v>
      </c>
    </row>
    <row r="250" spans="1:9">
      <c r="A250" s="82">
        <v>43891</v>
      </c>
      <c r="B250" s="239">
        <v>106.83799999999999</v>
      </c>
      <c r="C250" s="239">
        <v>394.42</v>
      </c>
      <c r="D250" s="239">
        <v>399.28</v>
      </c>
      <c r="E250" s="239">
        <v>0.88435464245213502</v>
      </c>
      <c r="F250" s="240">
        <v>445.99754562983202</v>
      </c>
      <c r="G250" s="240">
        <v>451.49307849267097</v>
      </c>
      <c r="H250" s="255">
        <v>4.2570647363925396</v>
      </c>
      <c r="I250" s="255">
        <v>3.7243181686609002</v>
      </c>
    </row>
    <row r="251" spans="1:9">
      <c r="A251" s="82">
        <v>43922</v>
      </c>
      <c r="B251" s="239">
        <v>105.755</v>
      </c>
      <c r="C251" s="239">
        <v>397.42</v>
      </c>
      <c r="D251" s="239">
        <v>403.62</v>
      </c>
      <c r="E251" s="239">
        <v>0.87539007855374995</v>
      </c>
      <c r="F251" s="240">
        <v>453.991894283958</v>
      </c>
      <c r="G251" s="240">
        <v>461.074451137062</v>
      </c>
      <c r="H251" s="255">
        <v>6.0144312670084004</v>
      </c>
      <c r="I251" s="255">
        <v>5.7350754422812198</v>
      </c>
    </row>
    <row r="252" spans="1:9">
      <c r="A252" s="82">
        <v>43952</v>
      </c>
      <c r="B252" s="239">
        <v>106.16200000000001</v>
      </c>
      <c r="C252" s="239">
        <v>394.88</v>
      </c>
      <c r="D252" s="239">
        <v>408.02</v>
      </c>
      <c r="E252" s="239">
        <v>0.87875903285351298</v>
      </c>
      <c r="F252" s="240">
        <v>449.36095702793801</v>
      </c>
      <c r="G252" s="240">
        <v>464.31386164540999</v>
      </c>
      <c r="H252" s="255">
        <v>4.5910975495743198</v>
      </c>
      <c r="I252" s="255">
        <v>5.1055034622104998</v>
      </c>
    </row>
    <row r="253" spans="1:9">
      <c r="A253" s="82">
        <v>43983</v>
      </c>
      <c r="B253" s="239">
        <v>106.74299999999999</v>
      </c>
      <c r="C253" s="239">
        <v>395.54</v>
      </c>
      <c r="D253" s="239">
        <v>407.28</v>
      </c>
      <c r="E253" s="239">
        <v>0.88356827719789099</v>
      </c>
      <c r="F253" s="240">
        <v>447.662065521861</v>
      </c>
      <c r="G253" s="240">
        <v>460.94909755206402</v>
      </c>
      <c r="H253" s="255">
        <v>4.1885013091454804</v>
      </c>
      <c r="I253" s="255">
        <v>4.64895275923325</v>
      </c>
    </row>
    <row r="254" spans="1:9">
      <c r="A254" s="82">
        <v>44013</v>
      </c>
      <c r="B254" s="239">
        <v>107.444</v>
      </c>
      <c r="C254" s="239">
        <v>398.09</v>
      </c>
      <c r="D254" s="239">
        <v>405.2</v>
      </c>
      <c r="E254" s="239">
        <v>0.88937082502131504</v>
      </c>
      <c r="F254" s="240">
        <v>447.60856641599298</v>
      </c>
      <c r="G254" s="240">
        <v>455.60298201853999</v>
      </c>
      <c r="H254" s="255">
        <v>3.7792333537238498</v>
      </c>
      <c r="I254" s="255">
        <v>2.7083815625129799</v>
      </c>
    </row>
    <row r="255" spans="1:9">
      <c r="A255" s="82">
        <v>44044</v>
      </c>
      <c r="B255" s="239">
        <v>107.867</v>
      </c>
      <c r="C255" s="239">
        <v>396.88</v>
      </c>
      <c r="D255" s="239">
        <v>404.13</v>
      </c>
      <c r="E255" s="239">
        <v>0.89287221978495002</v>
      </c>
      <c r="F255" s="240">
        <v>444.49809413444302</v>
      </c>
      <c r="G255" s="240">
        <v>452.61795702114603</v>
      </c>
      <c r="H255" s="255">
        <v>3.0244666759223802</v>
      </c>
      <c r="I255" s="255">
        <v>2.3008652188007099</v>
      </c>
    </row>
    <row r="256" spans="1:9">
      <c r="A256" s="82">
        <v>44075</v>
      </c>
      <c r="B256" s="239">
        <v>108.114</v>
      </c>
      <c r="C256" s="239">
        <v>392</v>
      </c>
      <c r="D256" s="239">
        <v>402.82</v>
      </c>
      <c r="E256" s="239">
        <v>0.89491676944598497</v>
      </c>
      <c r="F256" s="240">
        <v>438.02956138890403</v>
      </c>
      <c r="G256" s="240">
        <v>450.120071221118</v>
      </c>
      <c r="H256" s="255">
        <v>3.55080434488073</v>
      </c>
      <c r="I256" s="255">
        <v>3.4224271080169002</v>
      </c>
    </row>
    <row r="257" spans="1:9">
      <c r="A257" s="82">
        <v>44105</v>
      </c>
      <c r="B257" s="239">
        <v>108.774</v>
      </c>
      <c r="C257" s="239">
        <v>390.64</v>
      </c>
      <c r="D257" s="239">
        <v>401.84</v>
      </c>
      <c r="E257" s="239">
        <v>0.90037993858073495</v>
      </c>
      <c r="F257" s="240">
        <v>433.86128817548303</v>
      </c>
      <c r="G257" s="240">
        <v>446.300481365032</v>
      </c>
      <c r="H257" s="255">
        <v>3.4601131080182599</v>
      </c>
      <c r="I257" s="255">
        <v>3.4408106326793799</v>
      </c>
    </row>
    <row r="258" spans="1:9">
      <c r="A258" s="82">
        <v>44136</v>
      </c>
      <c r="B258" s="239">
        <v>108.85599999999999</v>
      </c>
      <c r="C258" s="239">
        <v>396.18</v>
      </c>
      <c r="D258" s="239">
        <v>405.6</v>
      </c>
      <c r="E258" s="239">
        <v>0.90105869595808297</v>
      </c>
      <c r="F258" s="240">
        <v>439.68278845447202</v>
      </c>
      <c r="G258" s="240">
        <v>450.13715734548401</v>
      </c>
      <c r="H258" s="255">
        <v>4.2939449782763299</v>
      </c>
      <c r="I258" s="255">
        <v>4.4551753606265603</v>
      </c>
    </row>
    <row r="259" spans="1:9">
      <c r="A259" s="82">
        <v>44166</v>
      </c>
      <c r="B259" s="239">
        <v>109.271</v>
      </c>
      <c r="C259" s="239">
        <v>398.34</v>
      </c>
      <c r="D259" s="239">
        <v>408.01</v>
      </c>
      <c r="E259" s="239">
        <v>0.90449387048978103</v>
      </c>
      <c r="F259" s="240">
        <v>440.40099440839703</v>
      </c>
      <c r="G259" s="240">
        <v>451.09205635529997</v>
      </c>
      <c r="H259" s="255">
        <v>4.4027125410794499</v>
      </c>
      <c r="I259" s="255">
        <v>4.6068504703899302</v>
      </c>
    </row>
    <row r="260" spans="1:9">
      <c r="A260" s="82">
        <v>44197</v>
      </c>
      <c r="B260" s="239">
        <v>110.21</v>
      </c>
      <c r="C260" s="239">
        <v>415.63</v>
      </c>
      <c r="D260" s="239">
        <v>428.77</v>
      </c>
      <c r="E260" s="239">
        <v>0.91226647021331198</v>
      </c>
      <c r="F260" s="240">
        <v>455.60153044188399</v>
      </c>
      <c r="G260" s="240">
        <v>470.00521667725297</v>
      </c>
      <c r="H260" s="255">
        <v>3.8248462169016002</v>
      </c>
      <c r="I260" s="255">
        <v>4.5307983640097103</v>
      </c>
    </row>
    <row r="261" spans="1:9">
      <c r="A261" s="82">
        <v>44228</v>
      </c>
      <c r="B261" s="239">
        <v>110.907</v>
      </c>
      <c r="C261" s="239">
        <v>416.16</v>
      </c>
      <c r="D261" s="239">
        <v>429.72</v>
      </c>
      <c r="E261" s="239">
        <v>0.91803590792076795</v>
      </c>
      <c r="F261" s="240">
        <v>453.31560172036001</v>
      </c>
      <c r="G261" s="240">
        <v>468.08626579025702</v>
      </c>
      <c r="H261" s="255">
        <v>3.5454048953682298</v>
      </c>
      <c r="I261" s="255">
        <v>4.1577050196484704</v>
      </c>
    </row>
    <row r="262" spans="1:9">
      <c r="A262" s="82">
        <v>44256</v>
      </c>
      <c r="B262" s="239">
        <v>111.824</v>
      </c>
      <c r="C262" s="239">
        <v>421.28</v>
      </c>
      <c r="D262" s="239">
        <v>427.45</v>
      </c>
      <c r="E262" s="239">
        <v>0.92562640200647295</v>
      </c>
      <c r="F262" s="240">
        <v>455.129627986836</v>
      </c>
      <c r="G262" s="240">
        <v>461.795384264559</v>
      </c>
      <c r="H262" s="255">
        <v>2.0475633658719099</v>
      </c>
      <c r="I262" s="255">
        <v>2.2818302788344198</v>
      </c>
    </row>
    <row r="263" spans="1:9">
      <c r="A263" s="82">
        <v>44287</v>
      </c>
      <c r="B263" s="239">
        <v>112.19</v>
      </c>
      <c r="C263" s="239">
        <v>421.11</v>
      </c>
      <c r="D263" s="239">
        <v>427.66</v>
      </c>
      <c r="E263" s="239">
        <v>0.92865597761756202</v>
      </c>
      <c r="F263" s="240">
        <v>453.46178794901499</v>
      </c>
      <c r="G263" s="240">
        <v>460.51499188875999</v>
      </c>
      <c r="H263" s="255">
        <v>-0.116765594632318</v>
      </c>
      <c r="I263" s="255">
        <v>-0.12133815849528801</v>
      </c>
    </row>
    <row r="264" spans="1:9">
      <c r="A264" s="82">
        <v>44317</v>
      </c>
      <c r="B264" s="239">
        <v>112.419</v>
      </c>
      <c r="C264" s="239">
        <v>419.28</v>
      </c>
      <c r="D264" s="239">
        <v>433.13</v>
      </c>
      <c r="E264" s="239">
        <v>0.93055153175673999</v>
      </c>
      <c r="F264" s="240">
        <v>450.57150054706102</v>
      </c>
      <c r="G264" s="240">
        <v>465.455146994725</v>
      </c>
      <c r="H264" s="255">
        <v>0.269392233612953</v>
      </c>
      <c r="I264" s="255">
        <v>0.245800404336594</v>
      </c>
    </row>
    <row r="265" spans="1:9">
      <c r="A265" s="82">
        <v>44348</v>
      </c>
      <c r="B265" s="239">
        <v>113.018</v>
      </c>
      <c r="C265" s="239">
        <v>418.48</v>
      </c>
      <c r="D265" s="239">
        <v>431.97</v>
      </c>
      <c r="E265" s="239">
        <v>0.93550977162297499</v>
      </c>
      <c r="F265" s="240">
        <v>447.32830451786401</v>
      </c>
      <c r="G265" s="240">
        <v>461.74825010175402</v>
      </c>
      <c r="H265" s="255">
        <v>-7.4556463391073399E-2</v>
      </c>
      <c r="I265" s="255">
        <v>0.17337110625304</v>
      </c>
    </row>
    <row r="266" spans="1:9">
      <c r="A266" s="82">
        <v>44378</v>
      </c>
      <c r="B266" s="239">
        <v>113.682</v>
      </c>
      <c r="C266" s="239">
        <v>422.96</v>
      </c>
      <c r="D266" s="239">
        <v>435.4</v>
      </c>
      <c r="E266" s="239">
        <v>0.94100605087369305</v>
      </c>
      <c r="F266" s="240">
        <v>449.47638711493499</v>
      </c>
      <c r="G266" s="240">
        <v>462.69628085360898</v>
      </c>
      <c r="H266" s="255">
        <v>0.41728886332468301</v>
      </c>
      <c r="I266" s="255">
        <v>1.5569035135904099</v>
      </c>
    </row>
    <row r="267" spans="1:9">
      <c r="A267" s="82">
        <v>44409</v>
      </c>
      <c r="B267" s="239">
        <v>113.899</v>
      </c>
      <c r="C267" s="239">
        <v>422.76</v>
      </c>
      <c r="D267" s="239">
        <v>434.23</v>
      </c>
      <c r="E267" s="239">
        <v>0.94280227466496702</v>
      </c>
      <c r="F267" s="240">
        <v>448.407912624343</v>
      </c>
      <c r="G267" s="240">
        <v>460.57377211389002</v>
      </c>
      <c r="H267" s="255">
        <v>0.879602981765926</v>
      </c>
      <c r="I267" s="255">
        <v>1.75773297752133</v>
      </c>
    </row>
    <row r="268" spans="1:9">
      <c r="A268" s="82">
        <v>44440</v>
      </c>
      <c r="B268" s="239">
        <v>114.601</v>
      </c>
      <c r="C268" s="239">
        <v>421.87</v>
      </c>
      <c r="D268" s="239">
        <v>432.04</v>
      </c>
      <c r="E268" s="239">
        <v>0.94861310001738297</v>
      </c>
      <c r="F268" s="240">
        <v>444.722932871441</v>
      </c>
      <c r="G268" s="240">
        <v>455.44384743588603</v>
      </c>
      <c r="H268" s="255">
        <v>1.52806387343203</v>
      </c>
      <c r="I268" s="255">
        <v>1.1827457949886899</v>
      </c>
    </row>
    <row r="269" spans="1:9">
      <c r="A269" s="82">
        <v>44470</v>
      </c>
      <c r="B269" s="239">
        <v>115.56100000000001</v>
      </c>
      <c r="C269" s="239">
        <v>421.71</v>
      </c>
      <c r="D269" s="239">
        <v>431.96</v>
      </c>
      <c r="E269" s="239">
        <v>0.95655952784974596</v>
      </c>
      <c r="F269" s="240">
        <v>440.86121952908002</v>
      </c>
      <c r="G269" s="240">
        <v>451.57670528984698</v>
      </c>
      <c r="H269" s="255">
        <v>1.6134030724505299</v>
      </c>
      <c r="I269" s="255">
        <v>1.1822133618761199</v>
      </c>
    </row>
    <row r="270" spans="1:9">
      <c r="A270" s="82">
        <v>44501</v>
      </c>
      <c r="B270" s="239">
        <v>116.884</v>
      </c>
      <c r="C270" s="239">
        <v>426.14</v>
      </c>
      <c r="D270" s="239">
        <v>435.7</v>
      </c>
      <c r="E270" s="239">
        <v>0.96751069870622197</v>
      </c>
      <c r="F270" s="240">
        <v>440.44990982512599</v>
      </c>
      <c r="G270" s="240">
        <v>450.33093751069401</v>
      </c>
      <c r="H270" s="255">
        <v>0.17447154876137899</v>
      </c>
      <c r="I270" s="255">
        <v>4.3049137812367598E-2</v>
      </c>
    </row>
    <row r="271" spans="1:9">
      <c r="A271" s="82">
        <v>44531</v>
      </c>
      <c r="B271" s="239">
        <v>117.30800000000001</v>
      </c>
      <c r="C271" s="239">
        <v>428.93</v>
      </c>
      <c r="D271" s="239">
        <v>438.56</v>
      </c>
      <c r="E271" s="239">
        <v>0.97102037099884997</v>
      </c>
      <c r="F271" s="240">
        <v>441.73120648208101</v>
      </c>
      <c r="G271" s="240">
        <v>451.64860913151699</v>
      </c>
      <c r="H271" s="255">
        <v>0.302045656248073</v>
      </c>
      <c r="I271" s="255">
        <v>0.123378979606437</v>
      </c>
    </row>
    <row r="272" spans="1:9">
      <c r="A272" s="82">
        <v>44562</v>
      </c>
      <c r="B272" s="239">
        <v>118.002</v>
      </c>
      <c r="C272" s="239">
        <v>453.39</v>
      </c>
      <c r="D272" s="239">
        <v>466.75</v>
      </c>
      <c r="E272" s="239">
        <v>0.976764976119329</v>
      </c>
      <c r="F272" s="240">
        <v>464.17511999796602</v>
      </c>
      <c r="G272" s="240">
        <v>477.85292410298098</v>
      </c>
      <c r="H272" s="255">
        <v>1.8818175495958001</v>
      </c>
      <c r="I272" s="255">
        <v>1.6697064516025799</v>
      </c>
    </row>
    <row r="273" spans="1:9">
      <c r="A273" s="82">
        <v>44593</v>
      </c>
      <c r="B273" s="239">
        <v>118.98099999999999</v>
      </c>
      <c r="C273" s="239">
        <v>456.82</v>
      </c>
      <c r="D273" s="239">
        <v>470.43</v>
      </c>
      <c r="E273" s="239">
        <v>0.98486867700254099</v>
      </c>
      <c r="F273" s="240">
        <v>463.83849001100998</v>
      </c>
      <c r="G273" s="240">
        <v>477.65759129608898</v>
      </c>
      <c r="H273" s="255">
        <v>2.3213161538484099</v>
      </c>
      <c r="I273" s="255">
        <v>2.0447781115033399</v>
      </c>
    </row>
    <row r="274" spans="1:9">
      <c r="A274" s="82">
        <v>44621</v>
      </c>
      <c r="B274" s="239">
        <v>120.15900000000001</v>
      </c>
      <c r="C274" s="239">
        <v>460.63</v>
      </c>
      <c r="D274" s="239">
        <v>472.49</v>
      </c>
      <c r="E274" s="239">
        <v>0.99461960615517098</v>
      </c>
      <c r="F274" s="240">
        <v>463.12177756139801</v>
      </c>
      <c r="G274" s="240">
        <v>475.04593422049101</v>
      </c>
      <c r="H274" s="255">
        <v>1.7560161068645099</v>
      </c>
      <c r="I274" s="255">
        <v>2.8693552182283102</v>
      </c>
    </row>
    <row r="275" spans="1:9">
      <c r="A275" s="82">
        <v>44652</v>
      </c>
      <c r="B275" s="239">
        <v>120.809</v>
      </c>
      <c r="C275" s="239">
        <v>462.54</v>
      </c>
      <c r="D275" s="239">
        <v>473.94</v>
      </c>
      <c r="E275" s="239">
        <v>1</v>
      </c>
      <c r="F275" s="240">
        <v>462.54</v>
      </c>
      <c r="G275" s="240">
        <v>473.94</v>
      </c>
      <c r="H275" s="255">
        <v>2.0019795035090402</v>
      </c>
      <c r="I275" s="255">
        <v>2.91521630081539</v>
      </c>
    </row>
    <row r="276" spans="1:9">
      <c r="G276" s="239">
        <f>F274/G274-1</f>
        <v>-2.5101060339900561E-2</v>
      </c>
    </row>
    <row r="277" spans="1:9">
      <c r="G277" s="239">
        <f>F275/G275-1</f>
        <v>-2.4053677680718977E-2</v>
      </c>
    </row>
  </sheetData>
  <mergeCells count="1">
    <mergeCell ref="H1:I1"/>
  </mergeCells>
  <hyperlinks>
    <hyperlink ref="H1:I1" location="Index!A1" display="Regresar al Índice" xr:uid="{CE05AB3B-D342-41DD-839C-EA8384B46C1F}"/>
  </hyperlink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52"/>
  <dimension ref="A1:I42"/>
  <sheetViews>
    <sheetView workbookViewId="0"/>
  </sheetViews>
  <sheetFormatPr baseColWidth="10" defaultColWidth="11.42578125" defaultRowHeight="15"/>
  <cols>
    <col min="1" max="16384" width="11.42578125" style="239"/>
  </cols>
  <sheetData>
    <row r="1" spans="1:9">
      <c r="A1" s="43" t="s">
        <v>2249</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2</v>
      </c>
      <c r="B6" s="239" t="s">
        <v>1996</v>
      </c>
      <c r="C6" s="239" t="s">
        <v>1997</v>
      </c>
      <c r="D6" s="239" t="s">
        <v>1998</v>
      </c>
    </row>
    <row r="7" spans="1:9">
      <c r="A7" s="239" t="s">
        <v>18</v>
      </c>
      <c r="B7" s="240">
        <v>425.06</v>
      </c>
      <c r="C7" s="255">
        <v>-0.383362442903667</v>
      </c>
      <c r="D7" s="255">
        <v>-1.75356915572683</v>
      </c>
    </row>
    <row r="8" spans="1:9">
      <c r="A8" s="239" t="s">
        <v>31</v>
      </c>
      <c r="B8" s="240">
        <v>440.651014107214</v>
      </c>
      <c r="C8" s="255">
        <v>-0.65089673079249399</v>
      </c>
      <c r="D8" s="255">
        <v>-0.67856466764288903</v>
      </c>
    </row>
    <row r="9" spans="1:9">
      <c r="A9" s="239" t="s">
        <v>30</v>
      </c>
      <c r="B9" s="240">
        <v>376.68</v>
      </c>
      <c r="C9" s="255">
        <v>-0.469339236350441</v>
      </c>
      <c r="D9" s="255">
        <v>9.9048145419544695E-2</v>
      </c>
    </row>
    <row r="10" spans="1:9">
      <c r="A10" s="239" t="s">
        <v>3</v>
      </c>
      <c r="B10" s="240">
        <v>452.54</v>
      </c>
      <c r="C10" s="255">
        <v>-0.68507831480749704</v>
      </c>
      <c r="D10" s="255">
        <v>0.17018070054137799</v>
      </c>
    </row>
    <row r="11" spans="1:9">
      <c r="A11" s="239" t="s">
        <v>25</v>
      </c>
      <c r="B11" s="240">
        <v>480.14</v>
      </c>
      <c r="C11" s="255">
        <v>-9.9019371306474604E-2</v>
      </c>
      <c r="D11" s="255">
        <v>0.39512779890933403</v>
      </c>
    </row>
    <row r="12" spans="1:9">
      <c r="A12" s="239" t="s">
        <v>7</v>
      </c>
      <c r="B12" s="240">
        <v>395.08</v>
      </c>
      <c r="C12" s="255">
        <v>-0.42714524635495399</v>
      </c>
      <c r="D12" s="255">
        <v>0.44168956338870302</v>
      </c>
    </row>
    <row r="13" spans="1:9">
      <c r="A13" s="239" t="s">
        <v>13</v>
      </c>
      <c r="B13" s="240">
        <v>435.822261298542</v>
      </c>
      <c r="C13" s="255">
        <v>-0.39293133958849802</v>
      </c>
      <c r="D13" s="255">
        <v>0.54268005044511003</v>
      </c>
    </row>
    <row r="14" spans="1:9">
      <c r="A14" s="239" t="s">
        <v>15</v>
      </c>
      <c r="B14" s="240">
        <v>384.56</v>
      </c>
      <c r="C14" s="255">
        <v>-0.42410815811921898</v>
      </c>
      <c r="D14" s="255">
        <v>0.91097562944604205</v>
      </c>
    </row>
    <row r="15" spans="1:9">
      <c r="A15" s="239" t="s">
        <v>22</v>
      </c>
      <c r="B15" s="240">
        <v>411.12</v>
      </c>
      <c r="C15" s="255">
        <v>-0.32711456855240001</v>
      </c>
      <c r="D15" s="255">
        <v>0.94631170993151303</v>
      </c>
    </row>
    <row r="16" spans="1:9">
      <c r="A16" s="239" t="s">
        <v>6</v>
      </c>
      <c r="B16" s="240">
        <v>526.13</v>
      </c>
      <c r="C16" s="255">
        <v>-0.46236406778766798</v>
      </c>
      <c r="D16" s="255">
        <v>1.2923479359664201</v>
      </c>
    </row>
    <row r="17" spans="1:4">
      <c r="A17" s="239" t="s">
        <v>32</v>
      </c>
      <c r="B17" s="240">
        <v>392.62</v>
      </c>
      <c r="C17" s="255">
        <v>-0.47720328032950798</v>
      </c>
      <c r="D17" s="255">
        <v>1.3196548469424301</v>
      </c>
    </row>
    <row r="18" spans="1:4">
      <c r="A18" s="239" t="s">
        <v>16</v>
      </c>
      <c r="B18" s="240">
        <v>391.86</v>
      </c>
      <c r="C18" s="255">
        <v>-0.23507336934877099</v>
      </c>
      <c r="D18" s="255">
        <v>1.4194507926807101</v>
      </c>
    </row>
    <row r="19" spans="1:4">
      <c r="A19" s="239" t="s">
        <v>14</v>
      </c>
      <c r="B19" s="240">
        <v>401.5</v>
      </c>
      <c r="C19" s="255">
        <v>3.0001470693097301E-2</v>
      </c>
      <c r="D19" s="255">
        <v>1.5456656172588199</v>
      </c>
    </row>
    <row r="20" spans="1:4">
      <c r="A20" s="239" t="s">
        <v>10</v>
      </c>
      <c r="B20" s="240">
        <v>461.74</v>
      </c>
      <c r="C20" s="255">
        <v>-0.15530209663924299</v>
      </c>
      <c r="D20" s="255">
        <v>1.7216897815469201</v>
      </c>
    </row>
    <row r="21" spans="1:4">
      <c r="A21" s="239" t="s">
        <v>12</v>
      </c>
      <c r="B21" s="240">
        <v>370.19</v>
      </c>
      <c r="C21" s="255">
        <v>-0.32263136452458402</v>
      </c>
      <c r="D21" s="255">
        <v>1.99648608641005</v>
      </c>
    </row>
    <row r="22" spans="1:4">
      <c r="A22" s="239" t="s">
        <v>0</v>
      </c>
      <c r="B22" s="240">
        <v>462.54</v>
      </c>
      <c r="C22" s="255">
        <v>-0.125620860340692</v>
      </c>
      <c r="D22" s="255">
        <v>2.0019795035090402</v>
      </c>
    </row>
    <row r="23" spans="1:4">
      <c r="A23" s="239" t="s">
        <v>17</v>
      </c>
      <c r="B23" s="240">
        <v>386.5</v>
      </c>
      <c r="C23" s="255">
        <v>-0.23603722031155799</v>
      </c>
      <c r="D23" s="255">
        <v>2.1038134296326398</v>
      </c>
    </row>
    <row r="24" spans="1:4">
      <c r="A24" s="239" t="s">
        <v>23</v>
      </c>
      <c r="B24" s="240">
        <v>514.54999999999995</v>
      </c>
      <c r="C24" s="255">
        <v>-0.1070563216788</v>
      </c>
      <c r="D24" s="255">
        <v>2.1593050162731902</v>
      </c>
    </row>
    <row r="25" spans="1:4">
      <c r="A25" s="239" t="s">
        <v>11</v>
      </c>
      <c r="B25" s="240">
        <v>416.31</v>
      </c>
      <c r="C25" s="255">
        <v>0.31982755625901099</v>
      </c>
      <c r="D25" s="255">
        <v>2.2909829453544401</v>
      </c>
    </row>
    <row r="26" spans="1:4">
      <c r="A26" s="239" t="s">
        <v>33</v>
      </c>
      <c r="B26" s="240">
        <v>421.44</v>
      </c>
      <c r="C26" s="255">
        <v>-0.280126842384887</v>
      </c>
      <c r="D26" s="255">
        <v>2.4348352938323301</v>
      </c>
    </row>
    <row r="27" spans="1:4">
      <c r="A27" s="239" t="s">
        <v>20</v>
      </c>
      <c r="B27" s="240">
        <v>514.54</v>
      </c>
      <c r="C27" s="255">
        <v>0.22159880759078401</v>
      </c>
      <c r="D27" s="255">
        <v>2.6378792231425399</v>
      </c>
    </row>
    <row r="28" spans="1:4">
      <c r="A28" s="239" t="s">
        <v>21</v>
      </c>
      <c r="B28" s="240">
        <v>371.27</v>
      </c>
      <c r="C28" s="255">
        <v>0.100954507245921</v>
      </c>
      <c r="D28" s="255">
        <v>2.6564952093348602</v>
      </c>
    </row>
    <row r="29" spans="1:4">
      <c r="A29" s="239" t="s">
        <v>1</v>
      </c>
      <c r="B29" s="240">
        <v>473.94</v>
      </c>
      <c r="C29" s="255">
        <v>-0.23280574378684599</v>
      </c>
      <c r="D29" s="255">
        <v>2.91521630081539</v>
      </c>
    </row>
    <row r="30" spans="1:4">
      <c r="A30" s="239" t="s">
        <v>26</v>
      </c>
      <c r="B30" s="240">
        <v>351.01</v>
      </c>
      <c r="C30" s="255">
        <v>-0.24246993841574599</v>
      </c>
      <c r="D30" s="255">
        <v>3.06296152255605</v>
      </c>
    </row>
    <row r="31" spans="1:4">
      <c r="A31" s="239" t="s">
        <v>27</v>
      </c>
      <c r="B31" s="240">
        <v>426.01</v>
      </c>
      <c r="C31" s="255">
        <v>-0.62434954309202895</v>
      </c>
      <c r="D31" s="255">
        <v>3.9865246484051702</v>
      </c>
    </row>
    <row r="32" spans="1:4">
      <c r="A32" s="239" t="s">
        <v>19</v>
      </c>
      <c r="B32" s="240">
        <v>374.59</v>
      </c>
      <c r="C32" s="255">
        <v>-0.73149358689508204</v>
      </c>
      <c r="D32" s="255">
        <v>4.4765865736912502</v>
      </c>
    </row>
    <row r="33" spans="1:4">
      <c r="A33" s="239" t="s">
        <v>9</v>
      </c>
      <c r="B33" s="240">
        <v>609.28786573252296</v>
      </c>
      <c r="C33" s="255">
        <v>-0.16901215536588901</v>
      </c>
      <c r="D33" s="255">
        <v>4.6774666975528501</v>
      </c>
    </row>
    <row r="34" spans="1:4">
      <c r="A34" s="239" t="s">
        <v>8</v>
      </c>
      <c r="B34" s="240">
        <v>478.08</v>
      </c>
      <c r="C34" s="255">
        <v>-0.35253435514911402</v>
      </c>
      <c r="D34" s="255">
        <v>4.7276318683282303</v>
      </c>
    </row>
    <row r="35" spans="1:4">
      <c r="A35" s="239" t="s">
        <v>29</v>
      </c>
      <c r="B35" s="240">
        <v>489.58</v>
      </c>
      <c r="C35" s="255">
        <v>-0.22214478998249201</v>
      </c>
      <c r="D35" s="255">
        <v>5.6542557915053404</v>
      </c>
    </row>
    <row r="36" spans="1:4">
      <c r="A36" s="239" t="s">
        <v>4</v>
      </c>
      <c r="B36" s="240">
        <v>511.53</v>
      </c>
      <c r="C36" s="255">
        <v>-0.149592350638938</v>
      </c>
      <c r="D36" s="255">
        <v>6.1935019405609397</v>
      </c>
    </row>
    <row r="37" spans="1:4">
      <c r="A37" s="239" t="s">
        <v>5</v>
      </c>
      <c r="B37" s="240">
        <v>459.7</v>
      </c>
      <c r="C37" s="255">
        <v>-1.1188077531289</v>
      </c>
      <c r="D37" s="255">
        <v>6.7578155723699602</v>
      </c>
    </row>
    <row r="38" spans="1:4">
      <c r="A38" s="239" t="s">
        <v>24</v>
      </c>
      <c r="B38" s="240">
        <v>400.96</v>
      </c>
      <c r="C38" s="255">
        <v>-0.84468491198975704</v>
      </c>
      <c r="D38" s="255">
        <v>8.7005986821011305</v>
      </c>
    </row>
    <row r="39" spans="1:4">
      <c r="A39" s="239" t="s">
        <v>28</v>
      </c>
      <c r="B39" s="240">
        <v>453.8</v>
      </c>
      <c r="C39" s="255">
        <v>-0.81125650517164205</v>
      </c>
      <c r="D39" s="255">
        <v>11.9617647829037</v>
      </c>
    </row>
    <row r="42" spans="1:4">
      <c r="B42" s="254">
        <f>B39/B31-1</f>
        <v>6.5233210488016669E-2</v>
      </c>
    </row>
  </sheetData>
  <autoFilter ref="A6:D6" xr:uid="{00000000-0009-0000-0000-000089000000}">
    <sortState ref="A7:D39">
      <sortCondition ref="D6"/>
    </sortState>
  </autoFilter>
  <mergeCells count="1">
    <mergeCell ref="H1:I1"/>
  </mergeCells>
  <hyperlinks>
    <hyperlink ref="H1:I1" location="Index!A1" display="Regresar al Índice" xr:uid="{2A44063E-84C9-486D-BA91-FBBAC7ACAB0E}"/>
  </hyperlink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154"/>
  <dimension ref="A1:AD275"/>
  <sheetViews>
    <sheetView topLeftCell="P18" zoomScaleNormal="100" workbookViewId="0"/>
  </sheetViews>
  <sheetFormatPr baseColWidth="10" defaultColWidth="11.42578125" defaultRowHeight="15"/>
  <cols>
    <col min="1" max="16384" width="11.42578125" style="239"/>
  </cols>
  <sheetData>
    <row r="1" spans="1:23">
      <c r="A1" s="43" t="s">
        <v>2250</v>
      </c>
      <c r="B1" s="239" t="s">
        <v>54</v>
      </c>
      <c r="C1" s="239" t="s">
        <v>54</v>
      </c>
      <c r="D1" s="239" t="s">
        <v>54</v>
      </c>
      <c r="E1" s="239" t="s">
        <v>54</v>
      </c>
      <c r="F1" s="239" t="s">
        <v>54</v>
      </c>
      <c r="G1" s="239" t="s">
        <v>54</v>
      </c>
      <c r="H1" s="90" t="s">
        <v>38</v>
      </c>
      <c r="I1" s="90"/>
    </row>
    <row r="2" spans="1:23">
      <c r="A2" s="239" t="s">
        <v>152</v>
      </c>
      <c r="B2" s="239" t="s">
        <v>54</v>
      </c>
      <c r="C2" s="239" t="s">
        <v>54</v>
      </c>
      <c r="D2" s="239" t="s">
        <v>54</v>
      </c>
      <c r="E2" s="239" t="s">
        <v>54</v>
      </c>
      <c r="F2" s="239" t="s">
        <v>54</v>
      </c>
      <c r="G2" s="239" t="s">
        <v>54</v>
      </c>
      <c r="H2" s="239" t="s">
        <v>54</v>
      </c>
    </row>
    <row r="6" spans="1:23">
      <c r="A6" s="239" t="s">
        <v>1365</v>
      </c>
      <c r="B6" s="239" t="s">
        <v>743</v>
      </c>
      <c r="C6" s="239" t="s">
        <v>1370</v>
      </c>
      <c r="D6" s="239" t="s">
        <v>622</v>
      </c>
      <c r="E6" s="239" t="s">
        <v>1999</v>
      </c>
      <c r="F6" s="239" t="s">
        <v>2000</v>
      </c>
      <c r="G6" s="239" t="s">
        <v>2001</v>
      </c>
      <c r="H6" s="239" t="s">
        <v>2002</v>
      </c>
      <c r="I6" s="239" t="s">
        <v>1991</v>
      </c>
      <c r="J6" s="239" t="s">
        <v>2003</v>
      </c>
      <c r="K6" s="239" t="s">
        <v>2004</v>
      </c>
      <c r="L6" s="239" t="s">
        <v>2005</v>
      </c>
      <c r="M6" s="239" t="s">
        <v>2006</v>
      </c>
      <c r="N6" s="253" t="s">
        <v>2007</v>
      </c>
      <c r="O6" s="253" t="s">
        <v>2008</v>
      </c>
      <c r="P6" s="239" t="s">
        <v>2009</v>
      </c>
      <c r="Q6" s="239" t="s">
        <v>2010</v>
      </c>
      <c r="R6" s="253" t="s">
        <v>2011</v>
      </c>
      <c r="S6" s="253" t="s">
        <v>2012</v>
      </c>
      <c r="T6" s="239" t="s">
        <v>2013</v>
      </c>
      <c r="U6" s="239" t="s">
        <v>2014</v>
      </c>
      <c r="V6" s="239" t="s">
        <v>2015</v>
      </c>
      <c r="W6" s="239" t="s">
        <v>2016</v>
      </c>
    </row>
    <row r="7" spans="1:23">
      <c r="A7" s="82">
        <v>36495</v>
      </c>
      <c r="B7" s="239" t="s">
        <v>936</v>
      </c>
      <c r="C7" s="239" t="s">
        <v>1366</v>
      </c>
      <c r="D7" s="239">
        <v>44.335516388565999</v>
      </c>
      <c r="E7" s="239">
        <v>114.74</v>
      </c>
      <c r="F7" s="239">
        <v>90.25</v>
      </c>
      <c r="G7" s="239">
        <v>130.49</v>
      </c>
      <c r="H7" s="239">
        <v>106.11</v>
      </c>
      <c r="I7" s="239">
        <v>0.36698852228365397</v>
      </c>
      <c r="J7" s="240">
        <v>312.65282981061398</v>
      </c>
      <c r="K7" s="240">
        <v>245.920497563255</v>
      </c>
      <c r="L7" s="240">
        <v>355.56970334658303</v>
      </c>
      <c r="M7" s="240">
        <v>289.13710799376202</v>
      </c>
      <c r="N7" s="253"/>
      <c r="O7" s="253"/>
      <c r="R7" s="253"/>
      <c r="S7" s="253"/>
      <c r="V7" s="254">
        <v>0.271357340720222</v>
      </c>
      <c r="W7" s="254">
        <v>0.22976156818396001</v>
      </c>
    </row>
    <row r="8" spans="1:23">
      <c r="A8" s="82">
        <v>36526</v>
      </c>
      <c r="B8" s="239" t="s">
        <v>1189</v>
      </c>
      <c r="C8" s="239" t="s">
        <v>1367</v>
      </c>
      <c r="D8" s="239">
        <v>44.930830116377898</v>
      </c>
      <c r="E8" s="239">
        <v>123.88</v>
      </c>
      <c r="F8" s="239">
        <v>94.86</v>
      </c>
      <c r="G8" s="239">
        <v>139.56</v>
      </c>
      <c r="H8" s="239">
        <v>112.17</v>
      </c>
      <c r="I8" s="239">
        <v>0.37191624892497999</v>
      </c>
      <c r="J8" s="240">
        <v>333.085742712436</v>
      </c>
      <c r="K8" s="240">
        <v>255.05742293914801</v>
      </c>
      <c r="L8" s="240">
        <v>375.245772141972</v>
      </c>
      <c r="M8" s="240">
        <v>301.60015950963799</v>
      </c>
      <c r="N8" s="253">
        <v>6.5353359872670502</v>
      </c>
      <c r="O8" s="253">
        <v>3.7153980519832901</v>
      </c>
      <c r="P8" s="239">
        <v>5.5336741601434802</v>
      </c>
      <c r="Q8" s="239">
        <v>4.31042960979768</v>
      </c>
      <c r="R8" s="253"/>
      <c r="S8" s="253"/>
      <c r="V8" s="254">
        <v>0.305924520345773</v>
      </c>
      <c r="W8" s="254">
        <v>0.24418293661406801</v>
      </c>
    </row>
    <row r="9" spans="1:23">
      <c r="A9" s="82">
        <v>36557</v>
      </c>
      <c r="B9" s="239" t="s">
        <v>937</v>
      </c>
      <c r="C9" s="239" t="s">
        <v>63</v>
      </c>
      <c r="D9" s="239">
        <v>45.3293803145216</v>
      </c>
      <c r="E9" s="239">
        <v>124.73</v>
      </c>
      <c r="F9" s="239">
        <v>99.14</v>
      </c>
      <c r="G9" s="239">
        <v>137.63999999999999</v>
      </c>
      <c r="H9" s="239">
        <v>112.56</v>
      </c>
      <c r="I9" s="239">
        <v>0.3752152597449</v>
      </c>
      <c r="J9" s="240">
        <v>332.42251417173497</v>
      </c>
      <c r="K9" s="240">
        <v>264.22166323246802</v>
      </c>
      <c r="L9" s="240">
        <v>366.82943037438901</v>
      </c>
      <c r="M9" s="240">
        <v>299.98779920765202</v>
      </c>
      <c r="N9" s="253">
        <v>-0.19911646031443</v>
      </c>
      <c r="O9" s="253">
        <v>3.59301062000723</v>
      </c>
      <c r="P9" s="239">
        <v>-2.2428878330970101</v>
      </c>
      <c r="Q9" s="239">
        <v>-0.53460193940447798</v>
      </c>
      <c r="R9" s="253"/>
      <c r="S9" s="253"/>
      <c r="V9" s="254">
        <v>0.25811983054266702</v>
      </c>
      <c r="W9" s="254">
        <v>0.22281449893390201</v>
      </c>
    </row>
    <row r="10" spans="1:23">
      <c r="A10" s="82">
        <v>36586</v>
      </c>
      <c r="B10" s="239" t="s">
        <v>938</v>
      </c>
      <c r="C10" s="239" t="s">
        <v>64</v>
      </c>
      <c r="D10" s="239">
        <v>45.580680782035401</v>
      </c>
      <c r="E10" s="239">
        <v>125.76</v>
      </c>
      <c r="F10" s="239">
        <v>98.9</v>
      </c>
      <c r="G10" s="239">
        <v>139.72999999999999</v>
      </c>
      <c r="H10" s="239">
        <v>113.65</v>
      </c>
      <c r="I10" s="239">
        <v>0.37729540665046002</v>
      </c>
      <c r="J10" s="240">
        <v>333.319721849963</v>
      </c>
      <c r="K10" s="240">
        <v>262.12882069784803</v>
      </c>
      <c r="L10" s="240">
        <v>370.34641168968898</v>
      </c>
      <c r="M10" s="240">
        <v>301.222856140651</v>
      </c>
      <c r="N10" s="253">
        <v>0.26989979317859603</v>
      </c>
      <c r="O10" s="253">
        <v>-0.792078328860923</v>
      </c>
      <c r="P10" s="239">
        <v>0.95875113174837001</v>
      </c>
      <c r="Q10" s="239">
        <v>0.41170238798424702</v>
      </c>
      <c r="R10" s="253"/>
      <c r="S10" s="253"/>
      <c r="V10" s="254">
        <v>0.27158746208291201</v>
      </c>
      <c r="W10" s="254">
        <v>0.22947646282446099</v>
      </c>
    </row>
    <row r="11" spans="1:23">
      <c r="A11" s="82">
        <v>36617</v>
      </c>
      <c r="B11" s="239" t="s">
        <v>939</v>
      </c>
      <c r="C11" s="239" t="s">
        <v>1368</v>
      </c>
      <c r="D11" s="239">
        <v>45.840018271641902</v>
      </c>
      <c r="E11" s="239">
        <v>128</v>
      </c>
      <c r="F11" s="239">
        <v>100.03</v>
      </c>
      <c r="G11" s="239">
        <v>141.6</v>
      </c>
      <c r="H11" s="239">
        <v>114.55</v>
      </c>
      <c r="I11" s="239">
        <v>0.37944208023940201</v>
      </c>
      <c r="J11" s="240">
        <v>337.33738735366597</v>
      </c>
      <c r="K11" s="240">
        <v>263.62389732021302</v>
      </c>
      <c r="L11" s="240">
        <v>373.17948475999299</v>
      </c>
      <c r="M11" s="240">
        <v>301.89060719814398</v>
      </c>
      <c r="N11" s="253">
        <v>1.2053488708692499</v>
      </c>
      <c r="O11" s="253">
        <v>0.57035949667212404</v>
      </c>
      <c r="P11" s="239">
        <v>0.76497921429237203</v>
      </c>
      <c r="Q11" s="239">
        <v>0.22168007635554601</v>
      </c>
      <c r="R11" s="253"/>
      <c r="S11" s="253"/>
      <c r="V11" s="254">
        <v>0.27961611516544999</v>
      </c>
      <c r="W11" s="254">
        <v>0.23614142295940699</v>
      </c>
    </row>
    <row r="12" spans="1:23">
      <c r="A12" s="82">
        <v>36647</v>
      </c>
      <c r="B12" s="239" t="s">
        <v>940</v>
      </c>
      <c r="C12" s="239" t="s">
        <v>66</v>
      </c>
      <c r="D12" s="239">
        <v>46.011379073728897</v>
      </c>
      <c r="E12" s="239">
        <v>130.11000000000001</v>
      </c>
      <c r="F12" s="239">
        <v>101.66</v>
      </c>
      <c r="G12" s="239">
        <v>144.24</v>
      </c>
      <c r="H12" s="239">
        <v>115.86</v>
      </c>
      <c r="I12" s="239">
        <v>0.38086052424677702</v>
      </c>
      <c r="J12" s="240">
        <v>341.621123001174</v>
      </c>
      <c r="K12" s="240">
        <v>266.92186122741799</v>
      </c>
      <c r="L12" s="240">
        <v>378.72131874328898</v>
      </c>
      <c r="M12" s="240">
        <v>304.20585128672701</v>
      </c>
      <c r="N12" s="253">
        <v>1.26986684787986</v>
      </c>
      <c r="O12" s="253">
        <v>1.2510109822098501</v>
      </c>
      <c r="P12" s="239">
        <v>1.4850317902283601</v>
      </c>
      <c r="Q12" s="239">
        <v>0.76691491334253103</v>
      </c>
      <c r="R12" s="253"/>
      <c r="S12" s="253"/>
      <c r="V12" s="254">
        <v>0.27985441668306099</v>
      </c>
      <c r="W12" s="254">
        <v>0.24495080269290501</v>
      </c>
    </row>
    <row r="13" spans="1:23">
      <c r="A13" s="82">
        <v>36678</v>
      </c>
      <c r="B13" s="239" t="s">
        <v>941</v>
      </c>
      <c r="C13" s="239" t="s">
        <v>67</v>
      </c>
      <c r="D13" s="239">
        <v>46.283920241006101</v>
      </c>
      <c r="E13" s="239">
        <v>132.41</v>
      </c>
      <c r="F13" s="239">
        <v>103.02</v>
      </c>
      <c r="G13" s="239">
        <v>145.44999999999999</v>
      </c>
      <c r="H13" s="239">
        <v>117.04</v>
      </c>
      <c r="I13" s="239">
        <v>0.38311649166043998</v>
      </c>
      <c r="J13" s="240">
        <v>345.61289550896299</v>
      </c>
      <c r="K13" s="240">
        <v>268.89993577020903</v>
      </c>
      <c r="L13" s="240">
        <v>379.649540455997</v>
      </c>
      <c r="M13" s="240">
        <v>305.49454943258797</v>
      </c>
      <c r="N13" s="253">
        <v>1.1684794174084101</v>
      </c>
      <c r="O13" s="253">
        <v>0.74106876585320303</v>
      </c>
      <c r="P13" s="239">
        <v>0.245093599638913</v>
      </c>
      <c r="Q13" s="239">
        <v>0.42362700796518798</v>
      </c>
      <c r="R13" s="253"/>
      <c r="S13" s="253"/>
      <c r="V13" s="254">
        <v>0.285284410794021</v>
      </c>
      <c r="W13" s="254">
        <v>0.242737525632262</v>
      </c>
    </row>
    <row r="14" spans="1:23">
      <c r="A14" s="82">
        <v>36708</v>
      </c>
      <c r="B14" s="239" t="s">
        <v>942</v>
      </c>
      <c r="C14" s="239" t="s">
        <v>68</v>
      </c>
      <c r="D14" s="239">
        <v>46.464466209718097</v>
      </c>
      <c r="E14" s="239">
        <v>132.01</v>
      </c>
      <c r="F14" s="239">
        <v>107.18</v>
      </c>
      <c r="G14" s="239">
        <v>144.33000000000001</v>
      </c>
      <c r="H14" s="239">
        <v>116.4</v>
      </c>
      <c r="I14" s="239">
        <v>0.38461096615085</v>
      </c>
      <c r="J14" s="240">
        <v>343.22994302825902</v>
      </c>
      <c r="K14" s="240">
        <v>278.671201376932</v>
      </c>
      <c r="L14" s="240">
        <v>375.26231101635199</v>
      </c>
      <c r="M14" s="240">
        <v>302.64347677061801</v>
      </c>
      <c r="N14" s="253">
        <v>-0.68948598610436596</v>
      </c>
      <c r="O14" s="253">
        <v>3.6337924658611498</v>
      </c>
      <c r="P14" s="239">
        <v>-1.15559982882529</v>
      </c>
      <c r="Q14" s="239">
        <v>-0.93326465799967695</v>
      </c>
      <c r="R14" s="253"/>
      <c r="S14" s="253"/>
      <c r="V14" s="254">
        <v>0.23166635566336999</v>
      </c>
      <c r="W14" s="254">
        <v>0.23994845360824699</v>
      </c>
    </row>
    <row r="15" spans="1:23">
      <c r="A15" s="82">
        <v>36739</v>
      </c>
      <c r="B15" s="239" t="s">
        <v>943</v>
      </c>
      <c r="C15" s="239" t="s">
        <v>1369</v>
      </c>
      <c r="D15" s="239">
        <v>46.719785188278301</v>
      </c>
      <c r="E15" s="239">
        <v>132.13999999999999</v>
      </c>
      <c r="F15" s="239">
        <v>107.47</v>
      </c>
      <c r="G15" s="239">
        <v>144.46</v>
      </c>
      <c r="H15" s="239">
        <v>116.44</v>
      </c>
      <c r="I15" s="239">
        <v>0.38672437639810198</v>
      </c>
      <c r="J15" s="240">
        <v>341.69038225811897</v>
      </c>
      <c r="K15" s="240">
        <v>277.89817906220702</v>
      </c>
      <c r="L15" s="240">
        <v>373.547696541606</v>
      </c>
      <c r="M15" s="240">
        <v>301.092993114389</v>
      </c>
      <c r="N15" s="253">
        <v>-0.44855083346078101</v>
      </c>
      <c r="O15" s="253">
        <v>-0.27739583814387903</v>
      </c>
      <c r="P15" s="239">
        <v>-0.45691091921861199</v>
      </c>
      <c r="Q15" s="239">
        <v>-0.51231358850822895</v>
      </c>
      <c r="R15" s="253"/>
      <c r="S15" s="253"/>
      <c r="V15" s="254">
        <v>0.229552433237182</v>
      </c>
      <c r="W15" s="254">
        <v>0.240638955685332</v>
      </c>
    </row>
    <row r="16" spans="1:23">
      <c r="A16" s="82">
        <v>36770</v>
      </c>
      <c r="B16" s="239" t="s">
        <v>944</v>
      </c>
      <c r="C16" s="239" t="s">
        <v>70</v>
      </c>
      <c r="D16" s="239">
        <v>47.0610716040147</v>
      </c>
      <c r="E16" s="239">
        <v>132.94999999999999</v>
      </c>
      <c r="F16" s="239">
        <v>108.1</v>
      </c>
      <c r="G16" s="239">
        <v>145.34</v>
      </c>
      <c r="H16" s="239">
        <v>117.32</v>
      </c>
      <c r="I16" s="239">
        <v>0.389549384598951</v>
      </c>
      <c r="J16" s="240">
        <v>341.29177263846702</v>
      </c>
      <c r="K16" s="240">
        <v>277.50011750446203</v>
      </c>
      <c r="L16" s="240">
        <v>373.09775280387203</v>
      </c>
      <c r="M16" s="240">
        <v>301.16849015377898</v>
      </c>
      <c r="N16" s="253">
        <v>-0.116658132727454</v>
      </c>
      <c r="O16" s="253">
        <v>-0.14324007414789899</v>
      </c>
      <c r="P16" s="239">
        <v>-0.12045148234069999</v>
      </c>
      <c r="Q16" s="239">
        <v>2.5074326243723601E-2</v>
      </c>
      <c r="R16" s="253"/>
      <c r="S16" s="253"/>
      <c r="V16" s="254">
        <v>0.22987974098057401</v>
      </c>
      <c r="W16" s="254">
        <v>0.238833958404364</v>
      </c>
    </row>
    <row r="17" spans="1:30">
      <c r="A17" s="82">
        <v>36800</v>
      </c>
      <c r="B17" s="239" t="s">
        <v>945</v>
      </c>
      <c r="C17" s="239" t="s">
        <v>71</v>
      </c>
      <c r="D17" s="239">
        <v>47.385135825853403</v>
      </c>
      <c r="E17" s="239">
        <v>135.02000000000001</v>
      </c>
      <c r="F17" s="239">
        <v>110.2</v>
      </c>
      <c r="G17" s="239">
        <v>146.65</v>
      </c>
      <c r="H17" s="239">
        <v>118.84</v>
      </c>
      <c r="I17" s="239">
        <v>0.39223183559050601</v>
      </c>
      <c r="J17" s="240">
        <v>344.235188856425</v>
      </c>
      <c r="K17" s="240">
        <v>280.95628656479101</v>
      </c>
      <c r="L17" s="240">
        <v>373.88602018808098</v>
      </c>
      <c r="M17" s="240">
        <v>302.98407527549699</v>
      </c>
      <c r="N17" s="253">
        <v>0.86243397993541704</v>
      </c>
      <c r="O17" s="253">
        <v>1.24546580066682</v>
      </c>
      <c r="P17" s="239">
        <v>0.21127636880289299</v>
      </c>
      <c r="Q17" s="239">
        <v>0.60284697140473598</v>
      </c>
      <c r="R17" s="253"/>
      <c r="S17" s="253"/>
      <c r="V17" s="254">
        <v>0.22522686025408301</v>
      </c>
      <c r="W17" s="254">
        <v>0.23401211713227801</v>
      </c>
    </row>
    <row r="18" spans="1:30">
      <c r="A18" s="82">
        <v>36831</v>
      </c>
      <c r="B18" s="239" t="s">
        <v>946</v>
      </c>
      <c r="C18" s="239" t="s">
        <v>72</v>
      </c>
      <c r="D18" s="239">
        <v>47.790287862832798</v>
      </c>
      <c r="E18" s="239">
        <v>134.84</v>
      </c>
      <c r="F18" s="239">
        <v>110.16</v>
      </c>
      <c r="G18" s="239">
        <v>147.1</v>
      </c>
      <c r="H18" s="239">
        <v>119.41</v>
      </c>
      <c r="I18" s="239">
        <v>0.39558549332278897</v>
      </c>
      <c r="J18" s="240">
        <v>340.861842195951</v>
      </c>
      <c r="K18" s="240">
        <v>278.473305668244</v>
      </c>
      <c r="L18" s="240">
        <v>371.85387857478798</v>
      </c>
      <c r="M18" s="240">
        <v>301.85636737332101</v>
      </c>
      <c r="N18" s="253">
        <v>-0.97995404586040902</v>
      </c>
      <c r="O18" s="253">
        <v>-0.883760576033366</v>
      </c>
      <c r="P18" s="239">
        <v>-0.54351901477108799</v>
      </c>
      <c r="Q18" s="239">
        <v>-0.37220038747933798</v>
      </c>
      <c r="R18" s="253"/>
      <c r="S18" s="253"/>
      <c r="V18" s="254">
        <v>0.22403776325345001</v>
      </c>
      <c r="W18" s="254">
        <v>0.23189012645507101</v>
      </c>
    </row>
    <row r="19" spans="1:30">
      <c r="A19" s="82">
        <v>36861</v>
      </c>
      <c r="B19" s="239" t="s">
        <v>947</v>
      </c>
      <c r="C19" s="239" t="s">
        <v>1366</v>
      </c>
      <c r="D19" s="239">
        <v>48.307671180741004</v>
      </c>
      <c r="E19" s="239">
        <v>137.52000000000001</v>
      </c>
      <c r="F19" s="239">
        <v>112.03</v>
      </c>
      <c r="G19" s="239">
        <v>150.38999999999999</v>
      </c>
      <c r="H19" s="239">
        <v>121.8</v>
      </c>
      <c r="I19" s="239">
        <v>0.39986814873677501</v>
      </c>
      <c r="J19" s="240">
        <v>343.91336352855302</v>
      </c>
      <c r="K19" s="240">
        <v>280.167351047875</v>
      </c>
      <c r="L19" s="240">
        <v>376.09897281165701</v>
      </c>
      <c r="M19" s="240">
        <v>304.600404870403</v>
      </c>
      <c r="N19" s="253">
        <v>0.89523700069891199</v>
      </c>
      <c r="O19" s="253">
        <v>0.60833313109367504</v>
      </c>
      <c r="P19" s="239">
        <v>1.1416027857876501</v>
      </c>
      <c r="Q19" s="239">
        <v>0.90905403817060904</v>
      </c>
      <c r="R19" s="253">
        <v>9.9984809786866293</v>
      </c>
      <c r="S19" s="253">
        <v>13.9259857653027</v>
      </c>
      <c r="T19" s="239">
        <v>5.7736273005980898</v>
      </c>
      <c r="U19" s="239">
        <v>5.34808450701345</v>
      </c>
      <c r="V19" s="254">
        <v>0.227528340623047</v>
      </c>
      <c r="W19" s="254">
        <v>0.23472906403940899</v>
      </c>
    </row>
    <row r="20" spans="1:30">
      <c r="A20" s="82">
        <v>36892</v>
      </c>
      <c r="B20" s="239" t="s">
        <v>1190</v>
      </c>
      <c r="C20" s="239" t="s">
        <v>1367</v>
      </c>
      <c r="D20" s="239">
        <v>48.575476247934098</v>
      </c>
      <c r="E20" s="239">
        <v>146.22</v>
      </c>
      <c r="F20" s="239">
        <v>116.39</v>
      </c>
      <c r="G20" s="239">
        <v>158.83000000000001</v>
      </c>
      <c r="H20" s="239">
        <v>127.86</v>
      </c>
      <c r="I20" s="239">
        <v>0.40208491294468202</v>
      </c>
      <c r="J20" s="240">
        <v>363.654529908006</v>
      </c>
      <c r="K20" s="240">
        <v>289.466220325488</v>
      </c>
      <c r="L20" s="240">
        <v>395.01606473320101</v>
      </c>
      <c r="M20" s="240">
        <v>317.99253312842097</v>
      </c>
      <c r="N20" s="253">
        <v>5.7401568165041503</v>
      </c>
      <c r="O20" s="253">
        <v>3.31904100989395</v>
      </c>
      <c r="P20" s="239">
        <v>5.0298174919549199</v>
      </c>
      <c r="Q20" s="239">
        <v>4.3966219492439302</v>
      </c>
      <c r="R20" s="253">
        <v>9.1774529124657906</v>
      </c>
      <c r="S20" s="253">
        <v>13.4906081108447</v>
      </c>
      <c r="T20" s="239">
        <v>5.2686250076520196</v>
      </c>
      <c r="U20" s="239">
        <v>5.4351342669828604</v>
      </c>
      <c r="V20" s="254">
        <v>0.25629349600481099</v>
      </c>
      <c r="W20" s="254">
        <v>0.24221805099327401</v>
      </c>
    </row>
    <row r="21" spans="1:30">
      <c r="A21" s="82">
        <v>36923</v>
      </c>
      <c r="B21" s="239" t="s">
        <v>948</v>
      </c>
      <c r="C21" s="239" t="s">
        <v>63</v>
      </c>
      <c r="D21" s="239">
        <v>48.543328159564901</v>
      </c>
      <c r="E21" s="239">
        <v>143.65</v>
      </c>
      <c r="F21" s="239">
        <v>118.16</v>
      </c>
      <c r="G21" s="239">
        <v>155.59</v>
      </c>
      <c r="H21" s="239">
        <v>127.42</v>
      </c>
      <c r="I21" s="239">
        <v>0.401818806211167</v>
      </c>
      <c r="J21" s="240">
        <v>357.49944447475099</v>
      </c>
      <c r="K21" s="240">
        <v>294.06289146631798</v>
      </c>
      <c r="L21" s="240">
        <v>387.21433042691598</v>
      </c>
      <c r="M21" s="240">
        <v>317.10810452469798</v>
      </c>
      <c r="N21" s="253">
        <v>-1.6925639383103901</v>
      </c>
      <c r="O21" s="253">
        <v>1.58798188460867</v>
      </c>
      <c r="P21" s="239">
        <v>-1.9750422838002499</v>
      </c>
      <c r="Q21" s="239">
        <v>-0.27812873309389602</v>
      </c>
      <c r="R21" s="253">
        <v>7.5436919083229101</v>
      </c>
      <c r="S21" s="253">
        <v>11.2940127121957</v>
      </c>
      <c r="T21" s="239">
        <v>5.55705141534653</v>
      </c>
      <c r="U21" s="239">
        <v>5.7070005387768399</v>
      </c>
      <c r="V21" s="254">
        <v>0.215724441435342</v>
      </c>
      <c r="W21" s="254">
        <v>0.22107989326636299</v>
      </c>
    </row>
    <row r="22" spans="1:30">
      <c r="A22" s="82">
        <v>36951</v>
      </c>
      <c r="B22" s="239" t="s">
        <v>949</v>
      </c>
      <c r="C22" s="239" t="s">
        <v>64</v>
      </c>
      <c r="D22" s="239">
        <v>48.850887781724403</v>
      </c>
      <c r="E22" s="239">
        <v>144.87</v>
      </c>
      <c r="F22" s="239">
        <v>118.23</v>
      </c>
      <c r="G22" s="239">
        <v>157.91999999999999</v>
      </c>
      <c r="H22" s="239">
        <v>129.09</v>
      </c>
      <c r="I22" s="239">
        <v>0.40436463990037502</v>
      </c>
      <c r="J22" s="240">
        <v>358.26574755817501</v>
      </c>
      <c r="K22" s="240">
        <v>292.38461609583101</v>
      </c>
      <c r="L22" s="240">
        <v>390.53859911912002</v>
      </c>
      <c r="M22" s="240">
        <v>319.24156383160602</v>
      </c>
      <c r="N22" s="253">
        <v>0.214350845929134</v>
      </c>
      <c r="O22" s="253">
        <v>-0.57071987632264498</v>
      </c>
      <c r="P22" s="239">
        <v>0.85850869427759302</v>
      </c>
      <c r="Q22" s="239">
        <v>0.67278611819348</v>
      </c>
      <c r="R22" s="253">
        <v>7.4841133221155802</v>
      </c>
      <c r="S22" s="253">
        <v>11.542338350065799</v>
      </c>
      <c r="T22" s="239">
        <v>5.4522433030483199</v>
      </c>
      <c r="U22" s="239">
        <v>5.9818527457761403</v>
      </c>
      <c r="V22" s="254">
        <v>0.225323521948744</v>
      </c>
      <c r="W22" s="254">
        <v>0.22333255867999099</v>
      </c>
      <c r="AC22" s="254"/>
      <c r="AD22" s="254"/>
    </row>
    <row r="23" spans="1:30">
      <c r="A23" s="82">
        <v>36982</v>
      </c>
      <c r="B23" s="239" t="s">
        <v>950</v>
      </c>
      <c r="C23" s="239" t="s">
        <v>1368</v>
      </c>
      <c r="D23" s="239">
        <v>49.0973086323825</v>
      </c>
      <c r="E23" s="239">
        <v>147.32</v>
      </c>
      <c r="F23" s="239">
        <v>120.09</v>
      </c>
      <c r="G23" s="239">
        <v>160.08000000000001</v>
      </c>
      <c r="H23" s="239">
        <v>130.82</v>
      </c>
      <c r="I23" s="239">
        <v>0.406404395635942</v>
      </c>
      <c r="J23" s="240">
        <v>362.49607923032801</v>
      </c>
      <c r="K23" s="240">
        <v>295.49385117275398</v>
      </c>
      <c r="L23" s="240">
        <v>393.89337743137997</v>
      </c>
      <c r="M23" s="240">
        <v>321.89612466000199</v>
      </c>
      <c r="N23" s="253">
        <v>1.1807803846686</v>
      </c>
      <c r="O23" s="253">
        <v>1.0634058379815901</v>
      </c>
      <c r="P23" s="239">
        <v>0.85901324986232797</v>
      </c>
      <c r="Q23" s="239">
        <v>0.83152105776436203</v>
      </c>
      <c r="R23" s="253">
        <v>7.45802061076777</v>
      </c>
      <c r="S23" s="253">
        <v>12.089174834491599</v>
      </c>
      <c r="T23" s="239">
        <v>5.5506515007674997</v>
      </c>
      <c r="U23" s="239">
        <v>6.6267439214256401</v>
      </c>
      <c r="V23" s="254">
        <v>0.22674660671163299</v>
      </c>
      <c r="W23" s="254">
        <v>0.223666106099985</v>
      </c>
    </row>
    <row r="24" spans="1:30">
      <c r="A24" s="82">
        <v>37012</v>
      </c>
      <c r="B24" s="239" t="s">
        <v>951</v>
      </c>
      <c r="C24" s="239" t="s">
        <v>66</v>
      </c>
      <c r="D24" s="239">
        <v>49.209970463625403</v>
      </c>
      <c r="E24" s="239">
        <v>147.43</v>
      </c>
      <c r="F24" s="239">
        <v>119.63</v>
      </c>
      <c r="G24" s="239">
        <v>160.58000000000001</v>
      </c>
      <c r="H24" s="239">
        <v>130.29</v>
      </c>
      <c r="I24" s="239">
        <v>0.40733695721035201</v>
      </c>
      <c r="J24" s="240">
        <v>361.93622353757098</v>
      </c>
      <c r="K24" s="240">
        <v>293.68805820931698</v>
      </c>
      <c r="L24" s="240">
        <v>394.21907871982103</v>
      </c>
      <c r="M24" s="240">
        <v>319.85803815173398</v>
      </c>
      <c r="N24" s="253">
        <v>-0.15444462018612301</v>
      </c>
      <c r="O24" s="253">
        <v>-0.61111016566667298</v>
      </c>
      <c r="P24" s="239">
        <v>8.2687678214998797E-2</v>
      </c>
      <c r="Q24" s="239">
        <v>-0.63315037123259399</v>
      </c>
      <c r="R24" s="253">
        <v>5.9466757669803103</v>
      </c>
      <c r="S24" s="253">
        <v>10.0277275374961</v>
      </c>
      <c r="T24" s="239">
        <v>4.0921276964173998</v>
      </c>
      <c r="U24" s="239">
        <v>5.1452616045357003</v>
      </c>
      <c r="V24" s="254">
        <v>0.232383181476218</v>
      </c>
      <c r="W24" s="254">
        <v>0.23248138767365101</v>
      </c>
    </row>
    <row r="25" spans="1:30">
      <c r="A25" s="82">
        <v>37043</v>
      </c>
      <c r="B25" s="239" t="s">
        <v>952</v>
      </c>
      <c r="C25" s="239" t="s">
        <v>67</v>
      </c>
      <c r="D25" s="239">
        <v>49.326363767191502</v>
      </c>
      <c r="E25" s="239">
        <v>150.58000000000001</v>
      </c>
      <c r="F25" s="239">
        <v>121.23</v>
      </c>
      <c r="G25" s="239">
        <v>163.56</v>
      </c>
      <c r="H25" s="239">
        <v>132.35</v>
      </c>
      <c r="I25" s="239">
        <v>0.40830040615509999</v>
      </c>
      <c r="J25" s="240">
        <v>368.79708599358997</v>
      </c>
      <c r="K25" s="240">
        <v>296.91373844470002</v>
      </c>
      <c r="L25" s="240">
        <v>400.58740460294501</v>
      </c>
      <c r="M25" s="240">
        <v>324.148587669356</v>
      </c>
      <c r="N25" s="253">
        <v>1.8955998349543799</v>
      </c>
      <c r="O25" s="253">
        <v>1.09833551117127</v>
      </c>
      <c r="P25" s="239">
        <v>1.6154281278838001</v>
      </c>
      <c r="Q25" s="239">
        <v>1.3413918069447499</v>
      </c>
      <c r="R25" s="253">
        <v>6.7081381470112804</v>
      </c>
      <c r="S25" s="253">
        <v>10.4179283621809</v>
      </c>
      <c r="T25" s="239">
        <v>5.5150505705339201</v>
      </c>
      <c r="U25" s="239">
        <v>6.1061771057502501</v>
      </c>
      <c r="V25" s="254">
        <v>0.24210178998597701</v>
      </c>
      <c r="W25" s="254">
        <v>0.23581412920287101</v>
      </c>
    </row>
    <row r="26" spans="1:30">
      <c r="A26" s="82">
        <v>37073</v>
      </c>
      <c r="B26" s="239" t="s">
        <v>953</v>
      </c>
      <c r="C26" s="239" t="s">
        <v>68</v>
      </c>
      <c r="D26" s="239">
        <v>49.198201964030297</v>
      </c>
      <c r="E26" s="239">
        <v>148.80000000000001</v>
      </c>
      <c r="F26" s="239">
        <v>121.37</v>
      </c>
      <c r="G26" s="239">
        <v>161.43</v>
      </c>
      <c r="H26" s="239">
        <v>131.02000000000001</v>
      </c>
      <c r="I26" s="239">
        <v>0.40723954311376098</v>
      </c>
      <c r="J26" s="240">
        <v>365.386914203549</v>
      </c>
      <c r="K26" s="240">
        <v>298.03097968336499</v>
      </c>
      <c r="L26" s="240">
        <v>396.40060188090598</v>
      </c>
      <c r="M26" s="240">
        <v>321.72710684777502</v>
      </c>
      <c r="N26" s="253">
        <v>-0.92467427741552699</v>
      </c>
      <c r="O26" s="253">
        <v>0.37628479049769398</v>
      </c>
      <c r="P26" s="239">
        <v>-1.0451658424429899</v>
      </c>
      <c r="Q26" s="239">
        <v>-0.74702803396150497</v>
      </c>
      <c r="R26" s="253">
        <v>6.4554307179038197</v>
      </c>
      <c r="S26" s="253">
        <v>6.9471758153606</v>
      </c>
      <c r="T26" s="239">
        <v>5.6329373464934598</v>
      </c>
      <c r="U26" s="239">
        <v>6.3056472522686802</v>
      </c>
      <c r="V26" s="254">
        <v>0.22600313092197399</v>
      </c>
      <c r="W26" s="254">
        <v>0.23210196916501299</v>
      </c>
    </row>
    <row r="27" spans="1:30">
      <c r="A27" s="82">
        <v>37104</v>
      </c>
      <c r="B27" s="239" t="s">
        <v>954</v>
      </c>
      <c r="C27" s="239" t="s">
        <v>1369</v>
      </c>
      <c r="D27" s="239">
        <v>49.489687547185802</v>
      </c>
      <c r="E27" s="239">
        <v>149.47999999999999</v>
      </c>
      <c r="F27" s="239">
        <v>122.53</v>
      </c>
      <c r="G27" s="239">
        <v>161.83000000000001</v>
      </c>
      <c r="H27" s="239">
        <v>131.87</v>
      </c>
      <c r="I27" s="239">
        <v>0.40965232347909297</v>
      </c>
      <c r="J27" s="240">
        <v>364.894793542233</v>
      </c>
      <c r="K27" s="240">
        <v>299.10729898802401</v>
      </c>
      <c r="L27" s="240">
        <v>395.04230959954299</v>
      </c>
      <c r="M27" s="240">
        <v>321.90712084837003</v>
      </c>
      <c r="N27" s="253">
        <v>-0.134684807305752</v>
      </c>
      <c r="O27" s="253">
        <v>0.36114343072746202</v>
      </c>
      <c r="P27" s="239">
        <v>-0.342656462911195</v>
      </c>
      <c r="Q27" s="239">
        <v>5.5952388456859098E-2</v>
      </c>
      <c r="R27" s="253">
        <v>6.79106363215858</v>
      </c>
      <c r="S27" s="253">
        <v>7.6319751347020404</v>
      </c>
      <c r="T27" s="239">
        <v>5.7541816632625098</v>
      </c>
      <c r="U27" s="239">
        <v>6.9128568947047802</v>
      </c>
      <c r="V27" s="254">
        <v>0.21994613564025101</v>
      </c>
      <c r="W27" s="254">
        <v>0.22719344809281899</v>
      </c>
    </row>
    <row r="28" spans="1:30">
      <c r="A28" s="82">
        <v>37135</v>
      </c>
      <c r="B28" s="239" t="s">
        <v>955</v>
      </c>
      <c r="C28" s="239" t="s">
        <v>70</v>
      </c>
      <c r="D28" s="239">
        <v>49.950381149772397</v>
      </c>
      <c r="E28" s="239">
        <v>149.82</v>
      </c>
      <c r="F28" s="239">
        <v>122.96</v>
      </c>
      <c r="G28" s="239">
        <v>162.63</v>
      </c>
      <c r="H28" s="239">
        <v>132.74</v>
      </c>
      <c r="I28" s="239">
        <v>0.413465728130954</v>
      </c>
      <c r="J28" s="240">
        <v>362.35167707188702</v>
      </c>
      <c r="K28" s="240">
        <v>297.38861442236799</v>
      </c>
      <c r="L28" s="240">
        <v>393.33368870778901</v>
      </c>
      <c r="M28" s="240">
        <v>321.04232822401701</v>
      </c>
      <c r="N28" s="253">
        <v>-0.69694512373247297</v>
      </c>
      <c r="O28" s="253">
        <v>-0.57460468917699403</v>
      </c>
      <c r="P28" s="239">
        <v>-0.43251592303755698</v>
      </c>
      <c r="Q28" s="239">
        <v>-0.26864662765868602</v>
      </c>
      <c r="R28" s="253">
        <v>6.1706452138033301</v>
      </c>
      <c r="S28" s="253">
        <v>7.1670228815618797</v>
      </c>
      <c r="T28" s="239">
        <v>5.4237624729288196</v>
      </c>
      <c r="U28" s="239">
        <v>6.59891015161993</v>
      </c>
      <c r="V28" s="254">
        <v>0.218445022771633</v>
      </c>
      <c r="W28" s="254">
        <v>0.22517703781829099</v>
      </c>
    </row>
    <row r="29" spans="1:30">
      <c r="A29" s="82">
        <v>37165</v>
      </c>
      <c r="B29" s="239" t="s">
        <v>956</v>
      </c>
      <c r="C29" s="239" t="s">
        <v>71</v>
      </c>
      <c r="D29" s="239">
        <v>50.176135367753503</v>
      </c>
      <c r="E29" s="239">
        <v>149.97999999999999</v>
      </c>
      <c r="F29" s="239">
        <v>123.98</v>
      </c>
      <c r="G29" s="239">
        <v>163.09</v>
      </c>
      <c r="H29" s="239">
        <v>133.55000000000001</v>
      </c>
      <c r="I29" s="239">
        <v>0.41533441521536901</v>
      </c>
      <c r="J29" s="240">
        <v>361.10660351184401</v>
      </c>
      <c r="K29" s="240">
        <v>298.50644554873003</v>
      </c>
      <c r="L29" s="240">
        <v>392.67152931555398</v>
      </c>
      <c r="M29" s="240">
        <v>321.54811907592199</v>
      </c>
      <c r="N29" s="253">
        <v>-0.34360916171378703</v>
      </c>
      <c r="O29" s="253">
        <v>0.37588228740113</v>
      </c>
      <c r="P29" s="239">
        <v>-0.16834545609634199</v>
      </c>
      <c r="Q29" s="239">
        <v>0.157546468935399</v>
      </c>
      <c r="R29" s="253">
        <v>4.9011301579793498</v>
      </c>
      <c r="S29" s="253">
        <v>6.2465799212119597</v>
      </c>
      <c r="T29" s="239">
        <v>5.0243946318245101</v>
      </c>
      <c r="U29" s="239">
        <v>6.1270691482863597</v>
      </c>
      <c r="V29" s="254">
        <v>0.209711243748992</v>
      </c>
      <c r="W29" s="254">
        <v>0.22119056533133699</v>
      </c>
    </row>
    <row r="30" spans="1:30">
      <c r="A30" s="82">
        <v>37196</v>
      </c>
      <c r="B30" s="239" t="s">
        <v>957</v>
      </c>
      <c r="C30" s="239" t="s">
        <v>72</v>
      </c>
      <c r="D30" s="239">
        <v>50.3651489088722</v>
      </c>
      <c r="E30" s="239">
        <v>150.6</v>
      </c>
      <c r="F30" s="239">
        <v>124.77</v>
      </c>
      <c r="G30" s="239">
        <v>163.06</v>
      </c>
      <c r="H30" s="239">
        <v>134</v>
      </c>
      <c r="I30" s="239">
        <v>0.416898980281868</v>
      </c>
      <c r="J30" s="240">
        <v>361.23859045704199</v>
      </c>
      <c r="K30" s="240">
        <v>299.28113500215898</v>
      </c>
      <c r="L30" s="240">
        <v>391.12592669272999</v>
      </c>
      <c r="M30" s="240">
        <v>321.42079097771301</v>
      </c>
      <c r="N30" s="253">
        <v>3.6550687224634601E-2</v>
      </c>
      <c r="O30" s="253">
        <v>0.25952185119648702</v>
      </c>
      <c r="P30" s="239">
        <v>-0.39361209240638101</v>
      </c>
      <c r="Q30" s="239">
        <v>-3.9598458412770703E-2</v>
      </c>
      <c r="R30" s="253">
        <v>5.9780080192655598</v>
      </c>
      <c r="S30" s="253">
        <v>7.4721091430946602</v>
      </c>
      <c r="T30" s="239">
        <v>5.1826938559325102</v>
      </c>
      <c r="U30" s="239">
        <v>6.4813685312114604</v>
      </c>
      <c r="V30" s="254">
        <v>0.20702091849002199</v>
      </c>
      <c r="W30" s="254">
        <v>0.21686567164179099</v>
      </c>
    </row>
    <row r="31" spans="1:30">
      <c r="A31" s="82">
        <v>37226</v>
      </c>
      <c r="B31" s="239" t="s">
        <v>958</v>
      </c>
      <c r="C31" s="239" t="s">
        <v>1366</v>
      </c>
      <c r="D31" s="239">
        <v>50.434898785092997</v>
      </c>
      <c r="E31" s="239">
        <v>151.16999999999999</v>
      </c>
      <c r="F31" s="239">
        <v>125.78</v>
      </c>
      <c r="G31" s="239">
        <v>165.77</v>
      </c>
      <c r="H31" s="239">
        <v>135.94999999999999</v>
      </c>
      <c r="I31" s="239">
        <v>0.417476336904477</v>
      </c>
      <c r="J31" s="240">
        <v>362.10435571247501</v>
      </c>
      <c r="K31" s="240">
        <v>301.28653741823899</v>
      </c>
      <c r="L31" s="240">
        <v>397.07639774067002</v>
      </c>
      <c r="M31" s="240">
        <v>325.64719957075499</v>
      </c>
      <c r="N31" s="253">
        <v>0.23966577168243999</v>
      </c>
      <c r="O31" s="253">
        <v>0.67007311238165301</v>
      </c>
      <c r="P31" s="239">
        <v>1.5213696259552401</v>
      </c>
      <c r="Q31" s="239">
        <v>1.3149145020102</v>
      </c>
      <c r="R31" s="253">
        <v>5.2894112625581498</v>
      </c>
      <c r="S31" s="253">
        <v>7.5380611949871001</v>
      </c>
      <c r="T31" s="239">
        <v>5.5776341988355496</v>
      </c>
      <c r="U31" s="239">
        <v>6.9096410785490301</v>
      </c>
      <c r="V31" s="254">
        <v>0.20186039115916701</v>
      </c>
      <c r="W31" s="254">
        <v>0.219345347554248</v>
      </c>
    </row>
    <row r="32" spans="1:30">
      <c r="A32" s="82">
        <v>37257</v>
      </c>
      <c r="B32" s="239" t="s">
        <v>1191</v>
      </c>
      <c r="C32" s="239" t="s">
        <v>1367</v>
      </c>
      <c r="D32" s="239">
        <v>50.900472009715898</v>
      </c>
      <c r="E32" s="239">
        <v>159.31</v>
      </c>
      <c r="F32" s="239">
        <v>130.19999999999999</v>
      </c>
      <c r="G32" s="239">
        <v>173.95</v>
      </c>
      <c r="H32" s="239">
        <v>141.69</v>
      </c>
      <c r="I32" s="239">
        <v>0.42133013276921299</v>
      </c>
      <c r="J32" s="240">
        <v>378.11204945852597</v>
      </c>
      <c r="K32" s="240">
        <v>309.02133475299797</v>
      </c>
      <c r="L32" s="240">
        <v>412.85914885010698</v>
      </c>
      <c r="M32" s="240">
        <v>336.29211152958698</v>
      </c>
      <c r="N32" s="253">
        <v>4.4207404560361496</v>
      </c>
      <c r="O32" s="253">
        <v>2.5672562076750198</v>
      </c>
      <c r="P32" s="239">
        <v>3.9747391683917299</v>
      </c>
      <c r="Q32" s="239">
        <v>3.2688479965016</v>
      </c>
      <c r="R32" s="253">
        <v>3.97561926539916</v>
      </c>
      <c r="S32" s="253">
        <v>6.7555773539036599</v>
      </c>
      <c r="T32" s="239">
        <v>4.5170527758048102</v>
      </c>
      <c r="U32" s="239">
        <v>5.7547195278877501</v>
      </c>
      <c r="V32" s="254">
        <v>0.22357910906298001</v>
      </c>
      <c r="W32" s="254">
        <v>0.227680146799351</v>
      </c>
    </row>
    <row r="33" spans="1:23">
      <c r="A33" s="82">
        <v>37288</v>
      </c>
      <c r="B33" s="239" t="s">
        <v>959</v>
      </c>
      <c r="C33" s="239" t="s">
        <v>63</v>
      </c>
      <c r="D33" s="239">
        <v>50.867749849080496</v>
      </c>
      <c r="E33" s="239">
        <v>158.68</v>
      </c>
      <c r="F33" s="239">
        <v>130.04</v>
      </c>
      <c r="G33" s="239">
        <v>173.15</v>
      </c>
      <c r="H33" s="239">
        <v>141.38</v>
      </c>
      <c r="I33" s="239">
        <v>0.42105927413587102</v>
      </c>
      <c r="J33" s="240">
        <v>376.85905464415799</v>
      </c>
      <c r="K33" s="240">
        <v>308.840127715694</v>
      </c>
      <c r="L33" s="240">
        <v>411.22476248825302</v>
      </c>
      <c r="M33" s="240">
        <v>335.772202833319</v>
      </c>
      <c r="N33" s="253">
        <v>-0.33138187903870597</v>
      </c>
      <c r="O33" s="253">
        <v>-5.8639005442218103E-2</v>
      </c>
      <c r="P33" s="239">
        <v>-0.39587020571201198</v>
      </c>
      <c r="Q33" s="239">
        <v>-0.154600324671017</v>
      </c>
      <c r="R33" s="253">
        <v>5.41528398676276</v>
      </c>
      <c r="S33" s="253">
        <v>5.0251958605489504</v>
      </c>
      <c r="T33" s="239">
        <v>6.2008118436279096</v>
      </c>
      <c r="U33" s="239">
        <v>5.8857210024942903</v>
      </c>
      <c r="V33" s="254">
        <v>0.22023992617656099</v>
      </c>
      <c r="W33" s="254">
        <v>0.22471353798274199</v>
      </c>
    </row>
    <row r="34" spans="1:23">
      <c r="A34" s="82">
        <v>37316</v>
      </c>
      <c r="B34" s="239" t="s">
        <v>960</v>
      </c>
      <c r="C34" s="239" t="s">
        <v>64</v>
      </c>
      <c r="D34" s="239">
        <v>51.127948444496397</v>
      </c>
      <c r="E34" s="239">
        <v>156.87</v>
      </c>
      <c r="F34" s="239">
        <v>131.06</v>
      </c>
      <c r="G34" s="239">
        <v>171.47</v>
      </c>
      <c r="H34" s="239">
        <v>141.34</v>
      </c>
      <c r="I34" s="239">
        <v>0.42321307555311599</v>
      </c>
      <c r="J34" s="240">
        <v>370.66435103636502</v>
      </c>
      <c r="K34" s="240">
        <v>309.67852264184398</v>
      </c>
      <c r="L34" s="240">
        <v>405.16233997708702</v>
      </c>
      <c r="M34" s="240">
        <v>333.96888745763903</v>
      </c>
      <c r="N34" s="253">
        <v>-1.6437719968390301</v>
      </c>
      <c r="O34" s="253">
        <v>0.27146567136557798</v>
      </c>
      <c r="P34" s="239">
        <v>-1.47423576208882</v>
      </c>
      <c r="Q34" s="239">
        <v>-0.53706511750025698</v>
      </c>
      <c r="R34" s="253">
        <v>3.46072812226552</v>
      </c>
      <c r="S34" s="253">
        <v>5.9147799145304001</v>
      </c>
      <c r="T34" s="239">
        <v>3.7445058928748298</v>
      </c>
      <c r="U34" s="239">
        <v>4.6132224918562104</v>
      </c>
      <c r="V34" s="254">
        <v>0.196932702578971</v>
      </c>
      <c r="W34" s="254">
        <v>0.21317390689118401</v>
      </c>
    </row>
    <row r="35" spans="1:23">
      <c r="A35" s="82">
        <v>37347</v>
      </c>
      <c r="B35" s="239" t="s">
        <v>961</v>
      </c>
      <c r="C35" s="239" t="s">
        <v>1368</v>
      </c>
      <c r="D35" s="239">
        <v>51.407234972561497</v>
      </c>
      <c r="E35" s="239">
        <v>156.63999999999999</v>
      </c>
      <c r="F35" s="239">
        <v>131.16</v>
      </c>
      <c r="G35" s="239">
        <v>170.79</v>
      </c>
      <c r="H35" s="239">
        <v>140.80000000000001</v>
      </c>
      <c r="I35" s="239">
        <v>0.42552487788626298</v>
      </c>
      <c r="J35" s="240">
        <v>368.110087424472</v>
      </c>
      <c r="K35" s="240">
        <v>308.23109720756997</v>
      </c>
      <c r="L35" s="240">
        <v>401.36313732907098</v>
      </c>
      <c r="M35" s="240">
        <v>330.88547184222199</v>
      </c>
      <c r="N35" s="253">
        <v>-0.68910420026944097</v>
      </c>
      <c r="O35" s="253">
        <v>-0.467396131293141</v>
      </c>
      <c r="P35" s="239">
        <v>-0.93769886120974599</v>
      </c>
      <c r="Q35" s="239">
        <v>-0.92326433126441698</v>
      </c>
      <c r="R35" s="253">
        <v>1.5487086663293499</v>
      </c>
      <c r="S35" s="253">
        <v>4.3104944432057302</v>
      </c>
      <c r="T35" s="239">
        <v>1.8963913398091199</v>
      </c>
      <c r="U35" s="239">
        <v>2.7926236116433398</v>
      </c>
      <c r="V35" s="254">
        <v>0.19426654467825499</v>
      </c>
      <c r="W35" s="254">
        <v>0.21299715909090899</v>
      </c>
    </row>
    <row r="36" spans="1:23">
      <c r="A36" s="82">
        <v>37377</v>
      </c>
      <c r="B36" s="239" t="s">
        <v>962</v>
      </c>
      <c r="C36" s="239" t="s">
        <v>66</v>
      </c>
      <c r="D36" s="239">
        <v>51.511429231397599</v>
      </c>
      <c r="E36" s="239">
        <v>160.03</v>
      </c>
      <c r="F36" s="239">
        <v>133.05000000000001</v>
      </c>
      <c r="G36" s="239">
        <v>174.22</v>
      </c>
      <c r="H36" s="239">
        <v>142.68</v>
      </c>
      <c r="I36" s="239">
        <v>0.42638734888458302</v>
      </c>
      <c r="J36" s="240">
        <v>375.31601352299498</v>
      </c>
      <c r="K36" s="240">
        <v>312.04021495491099</v>
      </c>
      <c r="L36" s="240">
        <v>408.59561254749798</v>
      </c>
      <c r="M36" s="240">
        <v>334.625312812978</v>
      </c>
      <c r="N36" s="253">
        <v>1.95754649076301</v>
      </c>
      <c r="O36" s="253">
        <v>1.2357993018387501</v>
      </c>
      <c r="P36" s="239">
        <v>1.80197794609565</v>
      </c>
      <c r="Q36" s="239">
        <v>1.13025239516682</v>
      </c>
      <c r="R36" s="253">
        <v>3.69672586364775</v>
      </c>
      <c r="S36" s="253">
        <v>6.2488603920401804</v>
      </c>
      <c r="T36" s="239">
        <v>3.6468386751760602</v>
      </c>
      <c r="U36" s="239">
        <v>4.6168214957407603</v>
      </c>
      <c r="V36" s="254">
        <v>0.20278090943254401</v>
      </c>
      <c r="W36" s="254">
        <v>0.22105410709279499</v>
      </c>
    </row>
    <row r="37" spans="1:23">
      <c r="A37" s="82">
        <v>37408</v>
      </c>
      <c r="B37" s="239" t="s">
        <v>963</v>
      </c>
      <c r="C37" s="239" t="s">
        <v>67</v>
      </c>
      <c r="D37" s="239">
        <v>51.762586176959203</v>
      </c>
      <c r="E37" s="239">
        <v>160.16999999999999</v>
      </c>
      <c r="F37" s="239">
        <v>132.94</v>
      </c>
      <c r="G37" s="239">
        <v>174.34</v>
      </c>
      <c r="H37" s="239">
        <v>142.65</v>
      </c>
      <c r="I37" s="239">
        <v>0.42846630778302303</v>
      </c>
      <c r="J37" s="240">
        <v>373.82169167222099</v>
      </c>
      <c r="K37" s="240">
        <v>310.269436791565</v>
      </c>
      <c r="L37" s="240">
        <v>406.893136830461</v>
      </c>
      <c r="M37" s="240">
        <v>332.931662090543</v>
      </c>
      <c r="N37" s="253">
        <v>-0.39815030452524702</v>
      </c>
      <c r="O37" s="253">
        <v>-0.56748395831018905</v>
      </c>
      <c r="P37" s="239">
        <v>-0.41666519775439598</v>
      </c>
      <c r="Q37" s="239">
        <v>-0.50613347454123703</v>
      </c>
      <c r="R37" s="253">
        <v>1.3624309598581299</v>
      </c>
      <c r="S37" s="253">
        <v>4.4981745933435198</v>
      </c>
      <c r="T37" s="239">
        <v>1.57412144142828</v>
      </c>
      <c r="U37" s="239">
        <v>2.70958281334444</v>
      </c>
      <c r="V37" s="254">
        <v>0.204829246276516</v>
      </c>
      <c r="W37" s="254">
        <v>0.22215212057483399</v>
      </c>
    </row>
    <row r="38" spans="1:23">
      <c r="A38" s="82">
        <v>37438</v>
      </c>
      <c r="B38" s="239" t="s">
        <v>964</v>
      </c>
      <c r="C38" s="239" t="s">
        <v>68</v>
      </c>
      <c r="D38" s="239">
        <v>51.911181353361798</v>
      </c>
      <c r="E38" s="239">
        <v>161.78</v>
      </c>
      <c r="F38" s="239">
        <v>134.54</v>
      </c>
      <c r="G38" s="239">
        <v>175.02</v>
      </c>
      <c r="H38" s="239">
        <v>143.21</v>
      </c>
      <c r="I38" s="239">
        <v>0.42969630866377301</v>
      </c>
      <c r="J38" s="240">
        <v>376.49846353832402</v>
      </c>
      <c r="K38" s="240">
        <v>313.10485402673999</v>
      </c>
      <c r="L38" s="240">
        <v>407.31092278697901</v>
      </c>
      <c r="M38" s="240">
        <v>333.28189493956802</v>
      </c>
      <c r="N38" s="253">
        <v>0.71605578962765604</v>
      </c>
      <c r="O38" s="253">
        <v>0.91385644183827897</v>
      </c>
      <c r="P38" s="239">
        <v>0.102677071373569</v>
      </c>
      <c r="Q38" s="239">
        <v>0.105196618076486</v>
      </c>
      <c r="R38" s="253">
        <v>3.0410364747176102</v>
      </c>
      <c r="S38" s="253">
        <v>5.0578212907229902</v>
      </c>
      <c r="T38" s="239">
        <v>2.7523472099445301</v>
      </c>
      <c r="U38" s="239">
        <v>3.5914872716212001</v>
      </c>
      <c r="V38" s="254">
        <v>0.202467667608146</v>
      </c>
      <c r="W38" s="254">
        <v>0.22212136024020701</v>
      </c>
    </row>
    <row r="39" spans="1:23">
      <c r="A39" s="82">
        <v>37469</v>
      </c>
      <c r="B39" s="239" t="s">
        <v>965</v>
      </c>
      <c r="C39" s="239" t="s">
        <v>1369</v>
      </c>
      <c r="D39" s="239">
        <v>52.108560301264298</v>
      </c>
      <c r="E39" s="239">
        <v>161.68</v>
      </c>
      <c r="F39" s="239">
        <v>134.80000000000001</v>
      </c>
      <c r="G39" s="239">
        <v>174.68</v>
      </c>
      <c r="H39" s="239">
        <v>143.33000000000001</v>
      </c>
      <c r="I39" s="239">
        <v>0.43133011862745602</v>
      </c>
      <c r="J39" s="240">
        <v>374.84050618696699</v>
      </c>
      <c r="K39" s="240">
        <v>312.52164914648199</v>
      </c>
      <c r="L39" s="240">
        <v>404.97983436874898</v>
      </c>
      <c r="M39" s="240">
        <v>332.29768525345099</v>
      </c>
      <c r="N39" s="253">
        <v>-0.44036231536654902</v>
      </c>
      <c r="O39" s="253">
        <v>-0.186265039573319</v>
      </c>
      <c r="P39" s="239">
        <v>-0.57231178635703805</v>
      </c>
      <c r="Q39" s="239">
        <v>-0.29530847641622299</v>
      </c>
      <c r="R39" s="253">
        <v>2.7256384088644201</v>
      </c>
      <c r="S39" s="253">
        <v>4.4847953238996299</v>
      </c>
      <c r="T39" s="239">
        <v>2.5155596065850299</v>
      </c>
      <c r="U39" s="239">
        <v>3.2278144011532102</v>
      </c>
      <c r="V39" s="254">
        <v>0.199406528189911</v>
      </c>
      <c r="W39" s="254">
        <v>0.218726016884113</v>
      </c>
    </row>
    <row r="40" spans="1:23">
      <c r="A40" s="82">
        <v>37500</v>
      </c>
      <c r="B40" s="239" t="s">
        <v>966</v>
      </c>
      <c r="C40" s="239" t="s">
        <v>70</v>
      </c>
      <c r="D40" s="239">
        <v>52.4219835649941</v>
      </c>
      <c r="E40" s="239">
        <v>160.91</v>
      </c>
      <c r="F40" s="239">
        <v>134.34</v>
      </c>
      <c r="G40" s="239">
        <v>174.19</v>
      </c>
      <c r="H40" s="239">
        <v>143.21</v>
      </c>
      <c r="I40" s="239">
        <v>0.43392448877976098</v>
      </c>
      <c r="J40" s="240">
        <v>370.82488811013002</v>
      </c>
      <c r="K40" s="240">
        <v>309.59303628559297</v>
      </c>
      <c r="L40" s="240">
        <v>401.42929128024099</v>
      </c>
      <c r="M40" s="240">
        <v>330.034380872859</v>
      </c>
      <c r="N40" s="253">
        <v>-1.07128712360511</v>
      </c>
      <c r="O40" s="253">
        <v>-0.93709119636556903</v>
      </c>
      <c r="P40" s="239">
        <v>-0.87672095921591497</v>
      </c>
      <c r="Q40" s="239">
        <v>-0.681107477130383</v>
      </c>
      <c r="R40" s="253">
        <v>2.3383943208745501</v>
      </c>
      <c r="S40" s="253">
        <v>4.1038631848533598</v>
      </c>
      <c r="T40" s="239">
        <v>2.0582021842694398</v>
      </c>
      <c r="U40" s="239">
        <v>2.8008931714969201</v>
      </c>
      <c r="V40" s="254">
        <v>0.19778174780407901</v>
      </c>
      <c r="W40" s="254">
        <v>0.21632567558131399</v>
      </c>
    </row>
    <row r="41" spans="1:23">
      <c r="A41" s="82">
        <v>37530</v>
      </c>
      <c r="B41" s="239" t="s">
        <v>967</v>
      </c>
      <c r="C41" s="239" t="s">
        <v>71</v>
      </c>
      <c r="D41" s="239">
        <v>52.653036086685702</v>
      </c>
      <c r="E41" s="239">
        <v>160.16</v>
      </c>
      <c r="F41" s="239">
        <v>133.97999999999999</v>
      </c>
      <c r="G41" s="239">
        <v>173.6</v>
      </c>
      <c r="H41" s="239">
        <v>142.69</v>
      </c>
      <c r="I41" s="239">
        <v>0.43583703272674801</v>
      </c>
      <c r="J41" s="240">
        <v>367.47680434125402</v>
      </c>
      <c r="K41" s="240">
        <v>307.40848055470298</v>
      </c>
      <c r="L41" s="240">
        <v>398.314018691569</v>
      </c>
      <c r="M41" s="240">
        <v>327.39301455702798</v>
      </c>
      <c r="N41" s="253">
        <v>-0.90287461177124295</v>
      </c>
      <c r="O41" s="253">
        <v>-0.70562172751042995</v>
      </c>
      <c r="P41" s="239">
        <v>-0.77604516071461105</v>
      </c>
      <c r="Q41" s="239">
        <v>-0.80033065308079399</v>
      </c>
      <c r="R41" s="253">
        <v>1.7640776345428499</v>
      </c>
      <c r="S41" s="253">
        <v>2.9821918885567702</v>
      </c>
      <c r="T41" s="239">
        <v>1.4369489394484301</v>
      </c>
      <c r="U41" s="239">
        <v>1.8177358642005801</v>
      </c>
      <c r="V41" s="254">
        <v>0.195402298850575</v>
      </c>
      <c r="W41" s="254">
        <v>0.21662344943584</v>
      </c>
    </row>
    <row r="42" spans="1:23">
      <c r="A42" s="82">
        <v>37561</v>
      </c>
      <c r="B42" s="239" t="s">
        <v>968</v>
      </c>
      <c r="C42" s="239" t="s">
        <v>72</v>
      </c>
      <c r="D42" s="239">
        <v>53.0788772813736</v>
      </c>
      <c r="E42" s="239">
        <v>161.66999999999999</v>
      </c>
      <c r="F42" s="239">
        <v>135.5</v>
      </c>
      <c r="G42" s="239">
        <v>175.15</v>
      </c>
      <c r="H42" s="239">
        <v>144.16</v>
      </c>
      <c r="I42" s="239">
        <v>0.43936194556178398</v>
      </c>
      <c r="J42" s="240">
        <v>367.96541355734098</v>
      </c>
      <c r="K42" s="240">
        <v>308.40176617195402</v>
      </c>
      <c r="L42" s="240">
        <v>398.64626822891302</v>
      </c>
      <c r="M42" s="240">
        <v>328.11216687342301</v>
      </c>
      <c r="N42" s="253">
        <v>0.132963281032872</v>
      </c>
      <c r="O42" s="253">
        <v>0.32311588003630698</v>
      </c>
      <c r="P42" s="239">
        <v>8.3413970322920902E-2</v>
      </c>
      <c r="Q42" s="239">
        <v>0.219660250652676</v>
      </c>
      <c r="R42" s="253">
        <v>1.8621551733409001</v>
      </c>
      <c r="S42" s="253">
        <v>3.0475128910912401</v>
      </c>
      <c r="T42" s="239">
        <v>1.92274176242226</v>
      </c>
      <c r="U42" s="239">
        <v>2.0818117817941602</v>
      </c>
      <c r="V42" s="254">
        <v>0.193136531365314</v>
      </c>
      <c r="W42" s="254">
        <v>0.21496947835738101</v>
      </c>
    </row>
    <row r="43" spans="1:23">
      <c r="A43" s="82">
        <v>37591</v>
      </c>
      <c r="B43" s="239" t="s">
        <v>969</v>
      </c>
      <c r="C43" s="239" t="s">
        <v>1366</v>
      </c>
      <c r="D43" s="239">
        <v>53.309929803065103</v>
      </c>
      <c r="E43" s="239">
        <v>162.41</v>
      </c>
      <c r="F43" s="239">
        <v>136.44</v>
      </c>
      <c r="G43" s="239">
        <v>176.06</v>
      </c>
      <c r="H43" s="239">
        <v>145.15</v>
      </c>
      <c r="I43" s="239">
        <v>0.44127448950877102</v>
      </c>
      <c r="J43" s="240">
        <v>368.04756191729001</v>
      </c>
      <c r="K43" s="240">
        <v>309.19530415611803</v>
      </c>
      <c r="L43" s="240">
        <v>398.98068931197702</v>
      </c>
      <c r="M43" s="240">
        <v>328.93358544606002</v>
      </c>
      <c r="N43" s="253">
        <v>2.2325022114144701E-2</v>
      </c>
      <c r="O43" s="253">
        <v>0.25730656280409397</v>
      </c>
      <c r="P43" s="239">
        <v>8.3889179384444304E-2</v>
      </c>
      <c r="Q43" s="239">
        <v>0.250346879990682</v>
      </c>
      <c r="R43" s="253">
        <v>1.6412965243461899</v>
      </c>
      <c r="S43" s="253">
        <v>2.62499838381438</v>
      </c>
      <c r="T43" s="239">
        <v>0.47957813210310901</v>
      </c>
      <c r="U43" s="239">
        <v>1.0091859778427399</v>
      </c>
      <c r="V43" s="254">
        <v>0.190340076223981</v>
      </c>
      <c r="W43" s="254">
        <v>0.212952118498105</v>
      </c>
    </row>
    <row r="44" spans="1:23">
      <c r="A44" s="82">
        <v>37622</v>
      </c>
      <c r="B44" s="239" t="s">
        <v>1192</v>
      </c>
      <c r="C44" s="239" t="s">
        <v>1367</v>
      </c>
      <c r="D44" s="239">
        <v>53.525440675315501</v>
      </c>
      <c r="E44" s="239">
        <v>168.92</v>
      </c>
      <c r="F44" s="239">
        <v>140.52000000000001</v>
      </c>
      <c r="G44" s="239">
        <v>183.75</v>
      </c>
      <c r="H44" s="239">
        <v>151.07</v>
      </c>
      <c r="I44" s="239">
        <v>0.44305838700192501</v>
      </c>
      <c r="J44" s="240">
        <v>381.25900548467899</v>
      </c>
      <c r="K44" s="240">
        <v>317.15910164993602</v>
      </c>
      <c r="L44" s="240">
        <v>414.730891888526</v>
      </c>
      <c r="M44" s="240">
        <v>340.97086170122299</v>
      </c>
      <c r="N44" s="253">
        <v>3.5896022510151</v>
      </c>
      <c r="O44" s="253">
        <v>2.5756527951010102</v>
      </c>
      <c r="P44" s="239">
        <v>3.9476102474307999</v>
      </c>
      <c r="Q44" s="239">
        <v>3.6594853148968198</v>
      </c>
      <c r="R44" s="253">
        <v>0.832281338471064</v>
      </c>
      <c r="S44" s="253">
        <v>2.6333996982580201</v>
      </c>
      <c r="T44" s="239">
        <v>0.45336116291294598</v>
      </c>
      <c r="U44" s="239">
        <v>1.3912756235508801</v>
      </c>
      <c r="V44" s="254">
        <v>0.202106461713635</v>
      </c>
      <c r="W44" s="254">
        <v>0.21632355861521099</v>
      </c>
    </row>
    <row r="45" spans="1:23">
      <c r="A45" s="82">
        <v>37653</v>
      </c>
      <c r="B45" s="239" t="s">
        <v>970</v>
      </c>
      <c r="C45" s="239" t="s">
        <v>63</v>
      </c>
      <c r="D45" s="239">
        <v>53.674122454969499</v>
      </c>
      <c r="E45" s="239">
        <v>168.81</v>
      </c>
      <c r="F45" s="239">
        <v>140.91999999999999</v>
      </c>
      <c r="G45" s="239">
        <v>183.43</v>
      </c>
      <c r="H45" s="239">
        <v>151.24</v>
      </c>
      <c r="I45" s="239">
        <v>0.44428910474359901</v>
      </c>
      <c r="J45" s="240">
        <v>379.95529982086998</v>
      </c>
      <c r="K45" s="240">
        <v>317.180859254528</v>
      </c>
      <c r="L45" s="240">
        <v>412.86180111452001</v>
      </c>
      <c r="M45" s="240">
        <v>340.40897781475201</v>
      </c>
      <c r="N45" s="253">
        <v>-0.34194750682743402</v>
      </c>
      <c r="O45" s="253">
        <v>6.8601545657243097E-3</v>
      </c>
      <c r="P45" s="239">
        <v>-0.45067556108377999</v>
      </c>
      <c r="Q45" s="239">
        <v>-0.1647894144582</v>
      </c>
      <c r="R45" s="253">
        <v>0.82159235357495097</v>
      </c>
      <c r="S45" s="253">
        <v>2.7006631555703602</v>
      </c>
      <c r="T45" s="239">
        <v>0.398088533472851</v>
      </c>
      <c r="U45" s="239">
        <v>1.3809287791862299</v>
      </c>
      <c r="V45" s="254">
        <v>0.19791370990633</v>
      </c>
      <c r="W45" s="254">
        <v>0.21284051838138099</v>
      </c>
    </row>
    <row r="46" spans="1:23">
      <c r="A46" s="82">
        <v>37681</v>
      </c>
      <c r="B46" s="239" t="s">
        <v>971</v>
      </c>
      <c r="C46" s="239" t="s">
        <v>64</v>
      </c>
      <c r="D46" s="239">
        <v>54.012930412786197</v>
      </c>
      <c r="E46" s="239">
        <v>168.3</v>
      </c>
      <c r="F46" s="239">
        <v>141.71</v>
      </c>
      <c r="G46" s="239">
        <v>182.69</v>
      </c>
      <c r="H46" s="239">
        <v>151.84</v>
      </c>
      <c r="I46" s="239">
        <v>0.44709359743716298</v>
      </c>
      <c r="J46" s="240">
        <v>376.43124608523101</v>
      </c>
      <c r="K46" s="240">
        <v>316.95824053914498</v>
      </c>
      <c r="L46" s="240">
        <v>408.61690045936399</v>
      </c>
      <c r="M46" s="240">
        <v>339.61568868438201</v>
      </c>
      <c r="N46" s="253">
        <v>-0.92749166475623002</v>
      </c>
      <c r="O46" s="253">
        <v>-7.0186680213379898E-2</v>
      </c>
      <c r="P46" s="239">
        <v>-1.02816502851486</v>
      </c>
      <c r="Q46" s="239">
        <v>-0.23304001423885001</v>
      </c>
      <c r="R46" s="253">
        <v>1.55582672915322</v>
      </c>
      <c r="S46" s="253">
        <v>2.3507338627163099</v>
      </c>
      <c r="T46" s="239">
        <v>0.85263612666286503</v>
      </c>
      <c r="U46" s="239">
        <v>1.69081655172423</v>
      </c>
      <c r="V46" s="254">
        <v>0.18763672288476499</v>
      </c>
      <c r="W46" s="254">
        <v>0.203174394099052</v>
      </c>
    </row>
    <row r="47" spans="1:23">
      <c r="A47" s="82">
        <v>37712</v>
      </c>
      <c r="B47" s="239" t="s">
        <v>972</v>
      </c>
      <c r="C47" s="239" t="s">
        <v>1368</v>
      </c>
      <c r="D47" s="239">
        <v>54.105144199470402</v>
      </c>
      <c r="E47" s="239">
        <v>168.64</v>
      </c>
      <c r="F47" s="239">
        <v>142.35</v>
      </c>
      <c r="G47" s="239">
        <v>182.97</v>
      </c>
      <c r="H47" s="239">
        <v>152.01</v>
      </c>
      <c r="I47" s="239">
        <v>0.447856899729908</v>
      </c>
      <c r="J47" s="240">
        <v>376.54884875437398</v>
      </c>
      <c r="K47" s="240">
        <v>317.84706250109798</v>
      </c>
      <c r="L47" s="240">
        <v>408.54567633175901</v>
      </c>
      <c r="M47" s="240">
        <v>339.41645220085701</v>
      </c>
      <c r="N47" s="253">
        <v>3.12414738059319E-2</v>
      </c>
      <c r="O47" s="253">
        <v>0.28042241793146999</v>
      </c>
      <c r="P47" s="239">
        <v>-1.74305388554452E-2</v>
      </c>
      <c r="Q47" s="239">
        <v>-5.8665276712477302E-2</v>
      </c>
      <c r="R47" s="253">
        <v>2.29245587616058</v>
      </c>
      <c r="S47" s="253">
        <v>3.1197258747233101</v>
      </c>
      <c r="T47" s="239">
        <v>1.78953629137095</v>
      </c>
      <c r="U47" s="239">
        <v>2.5782275393167602</v>
      </c>
      <c r="V47" s="254">
        <v>0.18468563400070201</v>
      </c>
      <c r="W47" s="254">
        <v>0.20367081113084701</v>
      </c>
    </row>
    <row r="48" spans="1:23">
      <c r="A48" s="82">
        <v>37742</v>
      </c>
      <c r="B48" s="239" t="s">
        <v>973</v>
      </c>
      <c r="C48" s="239" t="s">
        <v>66</v>
      </c>
      <c r="D48" s="239">
        <v>53.9305596707487</v>
      </c>
      <c r="E48" s="239">
        <v>172.82</v>
      </c>
      <c r="F48" s="239">
        <v>144.94999999999999</v>
      </c>
      <c r="G48" s="239">
        <v>186.43</v>
      </c>
      <c r="H48" s="239">
        <v>153.85</v>
      </c>
      <c r="I48" s="239">
        <v>0.446411771231851</v>
      </c>
      <c r="J48" s="240">
        <v>387.13136869825797</v>
      </c>
      <c r="K48" s="240">
        <v>324.700219261732</v>
      </c>
      <c r="L48" s="240">
        <v>417.61891601907303</v>
      </c>
      <c r="M48" s="240">
        <v>344.63696953030302</v>
      </c>
      <c r="N48" s="253">
        <v>2.8103976360279099</v>
      </c>
      <c r="O48" s="253">
        <v>2.15611769594681</v>
      </c>
      <c r="P48" s="239">
        <v>2.2208629812901801</v>
      </c>
      <c r="Q48" s="239">
        <v>1.5380861168028801</v>
      </c>
      <c r="R48" s="253">
        <v>3.1481084604824998</v>
      </c>
      <c r="S48" s="253">
        <v>4.0571707427677897</v>
      </c>
      <c r="T48" s="239">
        <v>2.2083701328354102</v>
      </c>
      <c r="U48" s="239">
        <v>2.9919005926847899</v>
      </c>
      <c r="V48" s="254">
        <v>0.19227319765436299</v>
      </c>
      <c r="W48" s="254">
        <v>0.21176470588235299</v>
      </c>
    </row>
    <row r="49" spans="1:23">
      <c r="A49" s="82">
        <v>37773</v>
      </c>
      <c r="B49" s="239" t="s">
        <v>974</v>
      </c>
      <c r="C49" s="239" t="s">
        <v>67</v>
      </c>
      <c r="D49" s="239">
        <v>53.975112399146603</v>
      </c>
      <c r="E49" s="239">
        <v>175.74</v>
      </c>
      <c r="F49" s="239">
        <v>147.88</v>
      </c>
      <c r="G49" s="239">
        <v>186.45</v>
      </c>
      <c r="H49" s="239">
        <v>154</v>
      </c>
      <c r="I49" s="239">
        <v>0.44678055773283898</v>
      </c>
      <c r="J49" s="240">
        <v>393.34746545772202</v>
      </c>
      <c r="K49" s="240">
        <v>330.990230976943</v>
      </c>
      <c r="L49" s="240">
        <v>417.31896514505701</v>
      </c>
      <c r="M49" s="240">
        <v>344.688230798277</v>
      </c>
      <c r="N49" s="253">
        <v>1.60568149782503</v>
      </c>
      <c r="O49" s="253">
        <v>1.93717507475453</v>
      </c>
      <c r="P49" s="239">
        <v>-7.1824063161485305E-2</v>
      </c>
      <c r="Q49" s="239">
        <v>1.4873989881070099E-2</v>
      </c>
      <c r="R49" s="253">
        <v>5.2232853845791496</v>
      </c>
      <c r="S49" s="253">
        <v>6.6783226861296203</v>
      </c>
      <c r="T49" s="239">
        <v>2.5623013442323002</v>
      </c>
      <c r="U49" s="239">
        <v>3.5312257878725699</v>
      </c>
      <c r="V49" s="254">
        <v>0.18839599675412499</v>
      </c>
      <c r="W49" s="254">
        <v>0.21071428571428599</v>
      </c>
    </row>
    <row r="50" spans="1:23">
      <c r="A50" s="82">
        <v>37803</v>
      </c>
      <c r="B50" s="239" t="s">
        <v>975</v>
      </c>
      <c r="C50" s="239" t="s">
        <v>68</v>
      </c>
      <c r="D50" s="239">
        <v>54.053338701333502</v>
      </c>
      <c r="E50" s="239">
        <v>177.67</v>
      </c>
      <c r="F50" s="239">
        <v>148.26</v>
      </c>
      <c r="G50" s="239">
        <v>188.56</v>
      </c>
      <c r="H50" s="239">
        <v>154.9</v>
      </c>
      <c r="I50" s="239">
        <v>0.44742807821713199</v>
      </c>
      <c r="J50" s="240">
        <v>397.09175317732002</v>
      </c>
      <c r="K50" s="240">
        <v>331.36051852349601</v>
      </c>
      <c r="L50" s="240">
        <v>421.43086046668202</v>
      </c>
      <c r="M50" s="240">
        <v>346.20089248137998</v>
      </c>
      <c r="N50" s="253">
        <v>0.95190335477068899</v>
      </c>
      <c r="O50" s="253">
        <v>0.111872651183553</v>
      </c>
      <c r="P50" s="239">
        <v>0.98531235459093902</v>
      </c>
      <c r="Q50" s="239">
        <v>0.438849240544115</v>
      </c>
      <c r="R50" s="253">
        <v>5.4696875640502904</v>
      </c>
      <c r="S50" s="253">
        <v>5.8305274613200204</v>
      </c>
      <c r="T50" s="239">
        <v>3.4666238712896602</v>
      </c>
      <c r="U50" s="239">
        <v>3.8762974340849499</v>
      </c>
      <c r="V50" s="254">
        <v>0.19836773236206701</v>
      </c>
      <c r="W50" s="254">
        <v>0.217301484828922</v>
      </c>
    </row>
    <row r="51" spans="1:23">
      <c r="A51" s="82">
        <v>37834</v>
      </c>
      <c r="B51" s="239" t="s">
        <v>976</v>
      </c>
      <c r="C51" s="239" t="s">
        <v>1369</v>
      </c>
      <c r="D51" s="239">
        <v>54.215489910502399</v>
      </c>
      <c r="E51" s="239">
        <v>177.64</v>
      </c>
      <c r="F51" s="239">
        <v>148.15</v>
      </c>
      <c r="G51" s="239">
        <v>188.44</v>
      </c>
      <c r="H51" s="239">
        <v>155.11000000000001</v>
      </c>
      <c r="I51" s="239">
        <v>0.448770289552123</v>
      </c>
      <c r="J51" s="240">
        <v>395.83725602086201</v>
      </c>
      <c r="K51" s="240">
        <v>330.124349693147</v>
      </c>
      <c r="L51" s="240">
        <v>419.90302029143902</v>
      </c>
      <c r="M51" s="240">
        <v>345.63339777863001</v>
      </c>
      <c r="N51" s="253">
        <v>-0.315921231408134</v>
      </c>
      <c r="O51" s="253">
        <v>-0.37305857555279798</v>
      </c>
      <c r="P51" s="239">
        <v>-0.36253637750955903</v>
      </c>
      <c r="Q51" s="239">
        <v>-0.16392063540983101</v>
      </c>
      <c r="R51" s="253">
        <v>5.6015157079694102</v>
      </c>
      <c r="S51" s="253">
        <v>5.6324739725199997</v>
      </c>
      <c r="T51" s="239">
        <v>3.6849207432639002</v>
      </c>
      <c r="U51" s="239">
        <v>4.0131824917792898</v>
      </c>
      <c r="V51" s="254">
        <v>0.199055011812352</v>
      </c>
      <c r="W51" s="254">
        <v>0.21487976274901699</v>
      </c>
    </row>
    <row r="52" spans="1:23">
      <c r="A52" s="82">
        <v>37865</v>
      </c>
      <c r="B52" s="239" t="s">
        <v>977</v>
      </c>
      <c r="C52" s="239" t="s">
        <v>70</v>
      </c>
      <c r="D52" s="239">
        <v>54.538238163897297</v>
      </c>
      <c r="E52" s="239">
        <v>175.76</v>
      </c>
      <c r="F52" s="239">
        <v>147.66999999999999</v>
      </c>
      <c r="G52" s="239">
        <v>186.65</v>
      </c>
      <c r="H52" s="239">
        <v>154.5</v>
      </c>
      <c r="I52" s="239">
        <v>0.451441847576731</v>
      </c>
      <c r="J52" s="240">
        <v>389.33032226288299</v>
      </c>
      <c r="K52" s="240">
        <v>327.10746864223898</v>
      </c>
      <c r="L52" s="240">
        <v>413.45303055511602</v>
      </c>
      <c r="M52" s="240">
        <v>342.23677053718399</v>
      </c>
      <c r="N52" s="253">
        <v>-1.6438406590096299</v>
      </c>
      <c r="O52" s="253">
        <v>-0.91386202008807405</v>
      </c>
      <c r="P52" s="239">
        <v>-1.53606652599135</v>
      </c>
      <c r="Q52" s="239">
        <v>-0.98272541463776397</v>
      </c>
      <c r="R52" s="253">
        <v>4.9903430827052304</v>
      </c>
      <c r="S52" s="253">
        <v>5.6572436404832098</v>
      </c>
      <c r="T52" s="239">
        <v>2.9952321706592202</v>
      </c>
      <c r="U52" s="239">
        <v>3.6973086355587701</v>
      </c>
      <c r="V52" s="254">
        <v>0.190221439696621</v>
      </c>
      <c r="W52" s="254">
        <v>0.208090614886731</v>
      </c>
    </row>
    <row r="53" spans="1:23">
      <c r="A53" s="82">
        <v>37895</v>
      </c>
      <c r="B53" s="239" t="s">
        <v>978</v>
      </c>
      <c r="C53" s="239" t="s">
        <v>71</v>
      </c>
      <c r="D53" s="239">
        <v>54.738207386706698</v>
      </c>
      <c r="E53" s="239">
        <v>175.24</v>
      </c>
      <c r="F53" s="239">
        <v>147.03</v>
      </c>
      <c r="G53" s="239">
        <v>185.96</v>
      </c>
      <c r="H53" s="239">
        <v>153.97</v>
      </c>
      <c r="I53" s="239">
        <v>0.45309709861605302</v>
      </c>
      <c r="J53" s="240">
        <v>386.760366674728</v>
      </c>
      <c r="K53" s="240">
        <v>324.49998123821803</v>
      </c>
      <c r="L53" s="240">
        <v>410.419754547092</v>
      </c>
      <c r="M53" s="240">
        <v>339.81678644663299</v>
      </c>
      <c r="N53" s="253">
        <v>-0.660096437702962</v>
      </c>
      <c r="O53" s="253">
        <v>-0.79713478106887603</v>
      </c>
      <c r="P53" s="239">
        <v>-0.73364464252462203</v>
      </c>
      <c r="Q53" s="239">
        <v>-0.70710814818427703</v>
      </c>
      <c r="R53" s="253">
        <v>5.2475590583307898</v>
      </c>
      <c r="S53" s="253">
        <v>5.5598663552397696</v>
      </c>
      <c r="T53" s="239">
        <v>3.0392442363162302</v>
      </c>
      <c r="U53" s="239">
        <v>3.7947577795496299</v>
      </c>
      <c r="V53" s="254">
        <v>0.191865605658709</v>
      </c>
      <c r="W53" s="254">
        <v>0.20776774696369399</v>
      </c>
    </row>
    <row r="54" spans="1:23">
      <c r="A54" s="82">
        <v>37926</v>
      </c>
      <c r="B54" s="239" t="s">
        <v>979</v>
      </c>
      <c r="C54" s="239" t="s">
        <v>72</v>
      </c>
      <c r="D54" s="239">
        <v>55.192541605369897</v>
      </c>
      <c r="E54" s="239">
        <v>176.96</v>
      </c>
      <c r="F54" s="239">
        <v>148.31</v>
      </c>
      <c r="G54" s="239">
        <v>187.54</v>
      </c>
      <c r="H54" s="239">
        <v>155.22</v>
      </c>
      <c r="I54" s="239">
        <v>0.45685786328311601</v>
      </c>
      <c r="J54" s="240">
        <v>387.34147799999198</v>
      </c>
      <c r="K54" s="240">
        <v>324.63050747162498</v>
      </c>
      <c r="L54" s="240">
        <v>410.49966537137402</v>
      </c>
      <c r="M54" s="240">
        <v>339.75556179452201</v>
      </c>
      <c r="N54" s="253">
        <v>0.150251001740309</v>
      </c>
      <c r="O54" s="253">
        <v>4.0223803067407402E-2</v>
      </c>
      <c r="P54" s="239">
        <v>1.9470511201435899E-2</v>
      </c>
      <c r="Q54" s="239">
        <v>-1.8016959300481999E-2</v>
      </c>
      <c r="R54" s="253">
        <v>5.2657298019752403</v>
      </c>
      <c r="S54" s="253">
        <v>5.2622076394409403</v>
      </c>
      <c r="T54" s="239">
        <v>2.9734122923371</v>
      </c>
      <c r="U54" s="239">
        <v>3.5486020015804498</v>
      </c>
      <c r="V54" s="254">
        <v>0.19317645472321501</v>
      </c>
      <c r="W54" s="254">
        <v>0.20822059013013799</v>
      </c>
    </row>
    <row r="55" spans="1:23">
      <c r="A55" s="82">
        <v>37956</v>
      </c>
      <c r="B55" s="239" t="s">
        <v>980</v>
      </c>
      <c r="C55" s="239" t="s">
        <v>1366</v>
      </c>
      <c r="D55" s="239">
        <v>55.429810786838097</v>
      </c>
      <c r="E55" s="239">
        <v>177.24</v>
      </c>
      <c r="F55" s="239">
        <v>149.58000000000001</v>
      </c>
      <c r="G55" s="239">
        <v>188.58</v>
      </c>
      <c r="H55" s="239">
        <v>156.55000000000001</v>
      </c>
      <c r="I55" s="239">
        <v>0.45882186581163698</v>
      </c>
      <c r="J55" s="240">
        <v>386.29370831416202</v>
      </c>
      <c r="K55" s="240">
        <v>326.00887434908799</v>
      </c>
      <c r="L55" s="240">
        <v>411.00918254279298</v>
      </c>
      <c r="M55" s="240">
        <v>341.19995506985998</v>
      </c>
      <c r="N55" s="253">
        <v>-0.27050283673208902</v>
      </c>
      <c r="O55" s="253">
        <v>0.42459560815712999</v>
      </c>
      <c r="P55" s="239">
        <v>0.12412121480232</v>
      </c>
      <c r="Q55" s="239">
        <v>0.42512719076876998</v>
      </c>
      <c r="R55" s="253">
        <v>4.9575512202337801</v>
      </c>
      <c r="S55" s="253">
        <v>5.4378478479351102</v>
      </c>
      <c r="T55" s="239">
        <v>3.0148058673112001</v>
      </c>
      <c r="U55" s="239">
        <v>3.72913261720156</v>
      </c>
      <c r="V55" s="254">
        <v>0.18491776975531499</v>
      </c>
      <c r="W55" s="254">
        <v>0.20459916959437899</v>
      </c>
    </row>
    <row r="56" spans="1:23">
      <c r="A56" s="82">
        <v>37987</v>
      </c>
      <c r="B56" s="239" t="s">
        <v>1193</v>
      </c>
      <c r="C56" s="239" t="s">
        <v>1367</v>
      </c>
      <c r="D56" s="239">
        <v>55.774317349450101</v>
      </c>
      <c r="E56" s="239">
        <v>184.78</v>
      </c>
      <c r="F56" s="239">
        <v>154.09</v>
      </c>
      <c r="G56" s="239">
        <v>196.21</v>
      </c>
      <c r="H56" s="239">
        <v>162.35</v>
      </c>
      <c r="I56" s="239">
        <v>0.46167352887160801</v>
      </c>
      <c r="J56" s="240">
        <v>400.23953821139997</v>
      </c>
      <c r="K56" s="240">
        <v>333.76399200668197</v>
      </c>
      <c r="L56" s="240">
        <v>424.99729295626599</v>
      </c>
      <c r="M56" s="240">
        <v>351.65542281968197</v>
      </c>
      <c r="N56" s="253">
        <v>3.6101623187445102</v>
      </c>
      <c r="O56" s="253">
        <v>2.3788056914334499</v>
      </c>
      <c r="P56" s="239">
        <v>3.4033571529796598</v>
      </c>
      <c r="Q56" s="239">
        <v>3.0643227217545199</v>
      </c>
      <c r="R56" s="253">
        <v>4.9783827932383202</v>
      </c>
      <c r="S56" s="253">
        <v>5.2355080684626198</v>
      </c>
      <c r="T56" s="239">
        <v>2.4754367876939698</v>
      </c>
      <c r="U56" s="239">
        <v>3.13357014295894</v>
      </c>
      <c r="V56" s="254">
        <v>0.199169316633137</v>
      </c>
      <c r="W56" s="254">
        <v>0.20856174930705301</v>
      </c>
    </row>
    <row r="57" spans="1:23">
      <c r="A57" s="82">
        <v>38018</v>
      </c>
      <c r="B57" s="239" t="s">
        <v>981</v>
      </c>
      <c r="C57" s="239" t="s">
        <v>63</v>
      </c>
      <c r="D57" s="239">
        <v>56.107944757453097</v>
      </c>
      <c r="E57" s="239">
        <v>184.55</v>
      </c>
      <c r="F57" s="239">
        <v>154.16999999999999</v>
      </c>
      <c r="G57" s="239">
        <v>195.91</v>
      </c>
      <c r="H57" s="239">
        <v>162.22</v>
      </c>
      <c r="I57" s="239">
        <v>0.46443513941389403</v>
      </c>
      <c r="J57" s="240">
        <v>397.36442042886301</v>
      </c>
      <c r="K57" s="240">
        <v>331.95162664599201</v>
      </c>
      <c r="L57" s="240">
        <v>421.82424061890299</v>
      </c>
      <c r="M57" s="240">
        <v>349.284509791223</v>
      </c>
      <c r="N57" s="253">
        <v>-0.71834926538888499</v>
      </c>
      <c r="O57" s="253">
        <v>-0.54300805482150305</v>
      </c>
      <c r="P57" s="239">
        <v>-0.74660530548128501</v>
      </c>
      <c r="Q57" s="239">
        <v>-0.67421483492241496</v>
      </c>
      <c r="R57" s="253">
        <v>4.58188650512332</v>
      </c>
      <c r="S57" s="253">
        <v>4.6568911586213799</v>
      </c>
      <c r="T57" s="239">
        <v>2.1708086047652801</v>
      </c>
      <c r="U57" s="239">
        <v>2.6073143057056698</v>
      </c>
      <c r="V57" s="254">
        <v>0.19705519880651201</v>
      </c>
      <c r="W57" s="254">
        <v>0.20768092713598801</v>
      </c>
    </row>
    <row r="58" spans="1:23">
      <c r="A58" s="82">
        <v>38047</v>
      </c>
      <c r="B58" s="239" t="s">
        <v>982</v>
      </c>
      <c r="C58" s="239" t="s">
        <v>64</v>
      </c>
      <c r="D58" s="239">
        <v>56.2980709356166</v>
      </c>
      <c r="E58" s="239">
        <v>184.01</v>
      </c>
      <c r="F58" s="239">
        <v>155.5</v>
      </c>
      <c r="G58" s="239">
        <v>193.96</v>
      </c>
      <c r="H58" s="239">
        <v>161.86000000000001</v>
      </c>
      <c r="I58" s="239">
        <v>0.46600891436578901</v>
      </c>
      <c r="J58" s="240">
        <v>394.86369107429402</v>
      </c>
      <c r="K58" s="240">
        <v>333.68460389137903</v>
      </c>
      <c r="L58" s="240">
        <v>416.21521395994802</v>
      </c>
      <c r="M58" s="240">
        <v>347.33241148462201</v>
      </c>
      <c r="N58" s="253">
        <v>-0.62932895498543096</v>
      </c>
      <c r="O58" s="253">
        <v>0.52205716323714402</v>
      </c>
      <c r="P58" s="239">
        <v>-1.32970704830169</v>
      </c>
      <c r="Q58" s="239">
        <v>-0.55888487805192399</v>
      </c>
      <c r="R58" s="253">
        <v>4.8966299107085796</v>
      </c>
      <c r="S58" s="253">
        <v>5.2771504926903097</v>
      </c>
      <c r="T58" s="239">
        <v>1.8595201255852101</v>
      </c>
      <c r="U58" s="239">
        <v>2.2721926746472398</v>
      </c>
      <c r="V58" s="254">
        <v>0.18334405144694499</v>
      </c>
      <c r="W58" s="254">
        <v>0.198319535400964</v>
      </c>
    </row>
    <row r="59" spans="1:23">
      <c r="A59" s="82">
        <v>38078</v>
      </c>
      <c r="B59" s="239" t="s">
        <v>983</v>
      </c>
      <c r="C59" s="239" t="s">
        <v>1368</v>
      </c>
      <c r="D59" s="239">
        <v>56.383031952561801</v>
      </c>
      <c r="E59" s="239">
        <v>184.59</v>
      </c>
      <c r="F59" s="239">
        <v>156.27000000000001</v>
      </c>
      <c r="G59" s="239">
        <v>194.31</v>
      </c>
      <c r="H59" s="239">
        <v>161.81</v>
      </c>
      <c r="I59" s="239">
        <v>0.46671218164674699</v>
      </c>
      <c r="J59" s="240">
        <v>395.511424940084</v>
      </c>
      <c r="K59" s="240">
        <v>334.83162888231698</v>
      </c>
      <c r="L59" s="240">
        <v>416.33796511245299</v>
      </c>
      <c r="M59" s="240">
        <v>346.701899721301</v>
      </c>
      <c r="N59" s="253">
        <v>0.164039865004484</v>
      </c>
      <c r="O59" s="253">
        <v>0.34374525451919002</v>
      </c>
      <c r="P59" s="239">
        <v>2.9492231035255199E-2</v>
      </c>
      <c r="Q59" s="239">
        <v>-0.181529780254441</v>
      </c>
      <c r="R59" s="253">
        <v>5.0358874415464996</v>
      </c>
      <c r="S59" s="253">
        <v>5.3436285512817001</v>
      </c>
      <c r="T59" s="239">
        <v>1.9073237662576601</v>
      </c>
      <c r="U59" s="239">
        <v>2.1464626930144202</v>
      </c>
      <c r="V59" s="254">
        <v>0.181224803225187</v>
      </c>
      <c r="W59" s="254">
        <v>0.2008528521105</v>
      </c>
    </row>
    <row r="60" spans="1:23">
      <c r="A60" s="82">
        <v>38108</v>
      </c>
      <c r="B60" s="239" t="s">
        <v>984</v>
      </c>
      <c r="C60" s="239" t="s">
        <v>66</v>
      </c>
      <c r="D60" s="239">
        <v>56.2416029426468</v>
      </c>
      <c r="E60" s="239">
        <v>188.19</v>
      </c>
      <c r="F60" s="239">
        <v>158.08000000000001</v>
      </c>
      <c r="G60" s="239">
        <v>198.47</v>
      </c>
      <c r="H60" s="239">
        <v>164.17</v>
      </c>
      <c r="I60" s="239">
        <v>0.46554149891685898</v>
      </c>
      <c r="J60" s="240">
        <v>404.23893560047298</v>
      </c>
      <c r="K60" s="240">
        <v>339.561565118884</v>
      </c>
      <c r="L60" s="240">
        <v>426.32074790704098</v>
      </c>
      <c r="M60" s="240">
        <v>352.64310567793001</v>
      </c>
      <c r="N60" s="253">
        <v>2.2066393307631298</v>
      </c>
      <c r="O60" s="253">
        <v>1.41263125361126</v>
      </c>
      <c r="P60" s="239">
        <v>2.39775942409941</v>
      </c>
      <c r="Q60" s="239">
        <v>1.71363524728454</v>
      </c>
      <c r="R60" s="253">
        <v>4.4190598555060596</v>
      </c>
      <c r="S60" s="253">
        <v>4.5769435853609801</v>
      </c>
      <c r="T60" s="239">
        <v>2.08367761951909</v>
      </c>
      <c r="U60" s="239">
        <v>2.3230636453596101</v>
      </c>
      <c r="V60" s="254">
        <v>0.19047317813765199</v>
      </c>
      <c r="W60" s="254">
        <v>0.20892976792349399</v>
      </c>
    </row>
    <row r="61" spans="1:23">
      <c r="A61" s="82">
        <v>38139</v>
      </c>
      <c r="B61" s="239" t="s">
        <v>985</v>
      </c>
      <c r="C61" s="239" t="s">
        <v>67</v>
      </c>
      <c r="D61" s="239">
        <v>56.331744509405603</v>
      </c>
      <c r="E61" s="239">
        <v>188.76</v>
      </c>
      <c r="F61" s="239">
        <v>158.05000000000001</v>
      </c>
      <c r="G61" s="239">
        <v>198.4</v>
      </c>
      <c r="H61" s="239">
        <v>163.93</v>
      </c>
      <c r="I61" s="239">
        <v>0.46628764834909298</v>
      </c>
      <c r="J61" s="240">
        <v>404.814497377983</v>
      </c>
      <c r="K61" s="240">
        <v>338.95386369246802</v>
      </c>
      <c r="L61" s="240">
        <v>425.48843123432903</v>
      </c>
      <c r="M61" s="240">
        <v>351.56410550525999</v>
      </c>
      <c r="N61" s="253">
        <v>0.14238157852233299</v>
      </c>
      <c r="O61" s="253">
        <v>-0.178966493514543</v>
      </c>
      <c r="P61" s="239">
        <v>-0.195232504352194</v>
      </c>
      <c r="Q61" s="239">
        <v>-0.30597512195694698</v>
      </c>
      <c r="R61" s="253">
        <v>2.9152423562504</v>
      </c>
      <c r="S61" s="253">
        <v>2.4060023439421898</v>
      </c>
      <c r="T61" s="239">
        <v>1.95760719535762</v>
      </c>
      <c r="U61" s="239">
        <v>1.99480982888747</v>
      </c>
      <c r="V61" s="254">
        <v>0.194305599493831</v>
      </c>
      <c r="W61" s="254">
        <v>0.210272677362289</v>
      </c>
    </row>
    <row r="62" spans="1:23">
      <c r="A62" s="82">
        <v>38169</v>
      </c>
      <c r="B62" s="239" t="s">
        <v>986</v>
      </c>
      <c r="C62" s="239" t="s">
        <v>68</v>
      </c>
      <c r="D62" s="239">
        <v>56.479390179096498</v>
      </c>
      <c r="E62" s="239">
        <v>190.3</v>
      </c>
      <c r="F62" s="239">
        <v>158.76</v>
      </c>
      <c r="G62" s="239">
        <v>199.97</v>
      </c>
      <c r="H62" s="239">
        <v>165.26</v>
      </c>
      <c r="I62" s="239">
        <v>0.46750978966050999</v>
      </c>
      <c r="J62" s="240">
        <v>407.05029971284603</v>
      </c>
      <c r="K62" s="240">
        <v>339.58647179406898</v>
      </c>
      <c r="L62" s="240">
        <v>427.73435855794997</v>
      </c>
      <c r="M62" s="240">
        <v>353.48992396502899</v>
      </c>
      <c r="N62" s="253">
        <v>0.55230293118062601</v>
      </c>
      <c r="O62" s="253">
        <v>0.186635459678786</v>
      </c>
      <c r="P62" s="239">
        <v>0.52784685992650604</v>
      </c>
      <c r="Q62" s="239">
        <v>0.54778586027752796</v>
      </c>
      <c r="R62" s="253">
        <v>2.5078703991818099</v>
      </c>
      <c r="S62" s="253">
        <v>2.4824783915802202</v>
      </c>
      <c r="T62" s="239">
        <v>1.49573718552243</v>
      </c>
      <c r="U62" s="239">
        <v>2.1054340534492302</v>
      </c>
      <c r="V62" s="254">
        <v>0.19866465104560399</v>
      </c>
      <c r="W62" s="254">
        <v>0.21003267578361401</v>
      </c>
    </row>
    <row r="63" spans="1:23">
      <c r="A63" s="82">
        <v>38200</v>
      </c>
      <c r="B63" s="239" t="s">
        <v>987</v>
      </c>
      <c r="C63" s="239" t="s">
        <v>1369</v>
      </c>
      <c r="D63" s="239">
        <v>56.828041181559897</v>
      </c>
      <c r="E63" s="239">
        <v>190.24</v>
      </c>
      <c r="F63" s="239">
        <v>159.04</v>
      </c>
      <c r="G63" s="239">
        <v>199.54</v>
      </c>
      <c r="H63" s="239">
        <v>165.23</v>
      </c>
      <c r="I63" s="239">
        <v>0.470395758441506</v>
      </c>
      <c r="J63" s="240">
        <v>404.42541537851997</v>
      </c>
      <c r="K63" s="240">
        <v>338.09828669995699</v>
      </c>
      <c r="L63" s="240">
        <v>424.196001811553</v>
      </c>
      <c r="M63" s="240">
        <v>351.25741896022299</v>
      </c>
      <c r="N63" s="253">
        <v>-0.64485503049077597</v>
      </c>
      <c r="O63" s="253">
        <v>-0.43823450511745199</v>
      </c>
      <c r="P63" s="239">
        <v>-0.82723229396993703</v>
      </c>
      <c r="Q63" s="239">
        <v>-0.63156114317596301</v>
      </c>
      <c r="R63" s="253">
        <v>2.1696187579689101</v>
      </c>
      <c r="S63" s="253">
        <v>2.4154343701763499</v>
      </c>
      <c r="T63" s="239">
        <v>1.0223745276074501</v>
      </c>
      <c r="U63" s="239">
        <v>1.6271636993815</v>
      </c>
      <c r="V63" s="254">
        <v>0.19617706237424601</v>
      </c>
      <c r="W63" s="254">
        <v>0.20764994250438801</v>
      </c>
    </row>
    <row r="64" spans="1:23">
      <c r="A64" s="82">
        <v>38231</v>
      </c>
      <c r="B64" s="239" t="s">
        <v>988</v>
      </c>
      <c r="C64" s="239" t="s">
        <v>70</v>
      </c>
      <c r="D64" s="239">
        <v>57.2979170496642</v>
      </c>
      <c r="E64" s="239">
        <v>189.13</v>
      </c>
      <c r="F64" s="239">
        <v>158.80000000000001</v>
      </c>
      <c r="G64" s="239">
        <v>198.07</v>
      </c>
      <c r="H64" s="239">
        <v>163.89</v>
      </c>
      <c r="I64" s="239">
        <v>0.47428516956240202</v>
      </c>
      <c r="J64" s="240">
        <v>398.76853028000102</v>
      </c>
      <c r="K64" s="240">
        <v>334.81966165317101</v>
      </c>
      <c r="L64" s="240">
        <v>417.61794951916602</v>
      </c>
      <c r="M64" s="240">
        <v>345.55160168978699</v>
      </c>
      <c r="N64" s="253">
        <v>-1.3987461923540401</v>
      </c>
      <c r="O64" s="253">
        <v>-0.96972542475375301</v>
      </c>
      <c r="P64" s="239">
        <v>-1.55071058291346</v>
      </c>
      <c r="Q64" s="239">
        <v>-1.62439765324435</v>
      </c>
      <c r="R64" s="253">
        <v>2.4242160133484298</v>
      </c>
      <c r="S64" s="253">
        <v>2.3576939538994401</v>
      </c>
      <c r="T64" s="239">
        <v>1.00734996632097</v>
      </c>
      <c r="U64" s="239">
        <v>0.96857831711063502</v>
      </c>
      <c r="V64" s="254">
        <v>0.19099496221662399</v>
      </c>
      <c r="W64" s="254">
        <v>0.20855451827445201</v>
      </c>
    </row>
    <row r="65" spans="1:23">
      <c r="A65" s="82">
        <v>38261</v>
      </c>
      <c r="B65" s="239" t="s">
        <v>989</v>
      </c>
      <c r="C65" s="239" t="s">
        <v>71</v>
      </c>
      <c r="D65" s="239">
        <v>57.694747165394602</v>
      </c>
      <c r="E65" s="239">
        <v>188.75</v>
      </c>
      <c r="F65" s="239">
        <v>158.43</v>
      </c>
      <c r="G65" s="239">
        <v>197.57</v>
      </c>
      <c r="H65" s="239">
        <v>163.47</v>
      </c>
      <c r="I65" s="239">
        <v>0.477569942350277</v>
      </c>
      <c r="J65" s="240">
        <v>395.23006634609402</v>
      </c>
      <c r="K65" s="240">
        <v>331.74198363555797</v>
      </c>
      <c r="L65" s="240">
        <v>413.69856534038502</v>
      </c>
      <c r="M65" s="240">
        <v>342.29541163229601</v>
      </c>
      <c r="N65" s="253">
        <v>-0.88734783846228205</v>
      </c>
      <c r="O65" s="253">
        <v>-0.91920468541675204</v>
      </c>
      <c r="P65" s="239">
        <v>-0.93850951169438501</v>
      </c>
      <c r="Q65" s="239">
        <v>-0.94231658645692595</v>
      </c>
      <c r="R65" s="253">
        <v>2.1899088947985299</v>
      </c>
      <c r="S65" s="253">
        <v>2.2317420080292498</v>
      </c>
      <c r="T65" s="239">
        <v>0.79889205063021795</v>
      </c>
      <c r="U65" s="239">
        <v>0.72940045475147197</v>
      </c>
      <c r="V65" s="254">
        <v>0.19137789560058099</v>
      </c>
      <c r="W65" s="254">
        <v>0.20860096653820201</v>
      </c>
    </row>
    <row r="66" spans="1:23">
      <c r="A66" s="82">
        <v>38292</v>
      </c>
      <c r="B66" s="239" t="s">
        <v>990</v>
      </c>
      <c r="C66" s="239" t="s">
        <v>72</v>
      </c>
      <c r="D66" s="239">
        <v>58.186899397697402</v>
      </c>
      <c r="E66" s="239">
        <v>189.7</v>
      </c>
      <c r="F66" s="239">
        <v>159.49</v>
      </c>
      <c r="G66" s="239">
        <v>198.49</v>
      </c>
      <c r="H66" s="239">
        <v>164.48</v>
      </c>
      <c r="I66" s="239">
        <v>0.48164374672166299</v>
      </c>
      <c r="J66" s="240">
        <v>393.85957212401098</v>
      </c>
      <c r="K66" s="240">
        <v>331.13686430183799</v>
      </c>
      <c r="L66" s="240">
        <v>412.10957549233001</v>
      </c>
      <c r="M66" s="240">
        <v>341.49721888749298</v>
      </c>
      <c r="N66" s="253">
        <v>-0.346758594241658</v>
      </c>
      <c r="O66" s="253">
        <v>-0.182406618266717</v>
      </c>
      <c r="P66" s="239">
        <v>-0.384093632702731</v>
      </c>
      <c r="Q66" s="239">
        <v>-0.23318826886899999</v>
      </c>
      <c r="R66" s="253">
        <v>1.6827772118998401</v>
      </c>
      <c r="S66" s="253">
        <v>2.0042345622065301</v>
      </c>
      <c r="T66" s="239">
        <v>0.39218305318213798</v>
      </c>
      <c r="U66" s="239">
        <v>0.51262062753922899</v>
      </c>
      <c r="V66" s="254">
        <v>0.18941626434259201</v>
      </c>
      <c r="W66" s="254">
        <v>0.206772859922179</v>
      </c>
    </row>
    <row r="67" spans="1:23">
      <c r="A67" s="82">
        <v>38322</v>
      </c>
      <c r="B67" s="239" t="s">
        <v>991</v>
      </c>
      <c r="C67" s="239" t="s">
        <v>1366</v>
      </c>
      <c r="D67" s="239">
        <v>58.3070881533761</v>
      </c>
      <c r="E67" s="239">
        <v>190.05</v>
      </c>
      <c r="F67" s="239">
        <v>160.19</v>
      </c>
      <c r="G67" s="239">
        <v>199.39</v>
      </c>
      <c r="H67" s="239">
        <v>165.7</v>
      </c>
      <c r="I67" s="239">
        <v>0.48263861263131103</v>
      </c>
      <c r="J67" s="240">
        <v>393.77288726208798</v>
      </c>
      <c r="K67" s="240">
        <v>331.904650410491</v>
      </c>
      <c r="L67" s="240">
        <v>413.12484078499199</v>
      </c>
      <c r="M67" s="240">
        <v>343.32105982282599</v>
      </c>
      <c r="N67" s="253">
        <v>-2.20090783767946E-2</v>
      </c>
      <c r="O67" s="253">
        <v>0.23186367675269701</v>
      </c>
      <c r="P67" s="239">
        <v>0.24635809334179201</v>
      </c>
      <c r="Q67" s="239">
        <v>0.53407197319914601</v>
      </c>
      <c r="R67" s="253">
        <v>1.93613791448137</v>
      </c>
      <c r="S67" s="253">
        <v>1.80847103416291</v>
      </c>
      <c r="T67" s="239">
        <v>0.51474719594106799</v>
      </c>
      <c r="U67" s="239">
        <v>0.62166032599013699</v>
      </c>
      <c r="V67" s="254">
        <v>0.186403645670766</v>
      </c>
      <c r="W67" s="254">
        <v>0.203319251659626</v>
      </c>
    </row>
    <row r="68" spans="1:23">
      <c r="A68" s="82">
        <v>38353</v>
      </c>
      <c r="B68" s="239" t="s">
        <v>1194</v>
      </c>
      <c r="C68" s="239" t="s">
        <v>1367</v>
      </c>
      <c r="D68" s="239">
        <v>58.309160373301403</v>
      </c>
      <c r="E68" s="239">
        <v>196.78</v>
      </c>
      <c r="F68" s="239">
        <v>164.2</v>
      </c>
      <c r="G68" s="239">
        <v>207.52</v>
      </c>
      <c r="H68" s="239">
        <v>171.9</v>
      </c>
      <c r="I68" s="239">
        <v>0.48265576549182099</v>
      </c>
      <c r="J68" s="240">
        <v>407.70257825364098</v>
      </c>
      <c r="K68" s="240">
        <v>340.201053710986</v>
      </c>
      <c r="L68" s="240">
        <v>429.95446203473699</v>
      </c>
      <c r="M68" s="240">
        <v>356.15445269743299</v>
      </c>
      <c r="N68" s="253">
        <v>3.5374936777404802</v>
      </c>
      <c r="O68" s="253">
        <v>2.4996345457147799</v>
      </c>
      <c r="P68" s="239">
        <v>4.0737374246889502</v>
      </c>
      <c r="Q68" s="239">
        <v>3.7380150466825901</v>
      </c>
      <c r="R68" s="253">
        <v>1.8646433772114199</v>
      </c>
      <c r="S68" s="253">
        <v>1.9286267717504999</v>
      </c>
      <c r="T68" s="239">
        <v>1.1664001537489599</v>
      </c>
      <c r="U68" s="239">
        <v>1.2793858947705901</v>
      </c>
      <c r="V68" s="254">
        <v>0.19841656516443401</v>
      </c>
      <c r="W68" s="254">
        <v>0.207213496218732</v>
      </c>
    </row>
    <row r="69" spans="1:23">
      <c r="A69" s="82">
        <v>38384</v>
      </c>
      <c r="B69" s="239" t="s">
        <v>992</v>
      </c>
      <c r="C69" s="239" t="s">
        <v>63</v>
      </c>
      <c r="D69" s="239">
        <v>58.503430991315597</v>
      </c>
      <c r="E69" s="239">
        <v>196.22</v>
      </c>
      <c r="F69" s="239">
        <v>164.23</v>
      </c>
      <c r="G69" s="239">
        <v>206.86</v>
      </c>
      <c r="H69" s="239">
        <v>171.62</v>
      </c>
      <c r="I69" s="239">
        <v>0.484263846164736</v>
      </c>
      <c r="J69" s="240">
        <v>405.19233792491298</v>
      </c>
      <c r="K69" s="240">
        <v>339.13330780454902</v>
      </c>
      <c r="L69" s="240">
        <v>427.16383153168698</v>
      </c>
      <c r="M69" s="240">
        <v>354.39358390925298</v>
      </c>
      <c r="N69" s="253">
        <v>-0.61570381513890204</v>
      </c>
      <c r="O69" s="253">
        <v>-0.31385731901477598</v>
      </c>
      <c r="P69" s="239">
        <v>-0.64905257404320704</v>
      </c>
      <c r="Q69" s="239">
        <v>-0.49441156072692599</v>
      </c>
      <c r="R69" s="253">
        <v>1.96995933546396</v>
      </c>
      <c r="S69" s="253">
        <v>2.1634721995851902</v>
      </c>
      <c r="T69" s="239">
        <v>1.2658331121392601</v>
      </c>
      <c r="U69" s="239">
        <v>1.4627256505260799</v>
      </c>
      <c r="V69" s="254">
        <v>0.19478779760092599</v>
      </c>
      <c r="W69" s="254">
        <v>0.20533737326651899</v>
      </c>
    </row>
    <row r="70" spans="1:23">
      <c r="A70" s="82">
        <v>38412</v>
      </c>
      <c r="B70" s="239" t="s">
        <v>993</v>
      </c>
      <c r="C70" s="239" t="s">
        <v>64</v>
      </c>
      <c r="D70" s="239">
        <v>58.767120976833802</v>
      </c>
      <c r="E70" s="239">
        <v>197.27</v>
      </c>
      <c r="F70" s="239">
        <v>166.99</v>
      </c>
      <c r="G70" s="239">
        <v>206.27</v>
      </c>
      <c r="H70" s="239">
        <v>172.29</v>
      </c>
      <c r="I70" s="239">
        <v>0.48644654766477502</v>
      </c>
      <c r="J70" s="240">
        <v>405.53273724936503</v>
      </c>
      <c r="K70" s="240">
        <v>343.28540474107302</v>
      </c>
      <c r="L70" s="240">
        <v>424.03425615869901</v>
      </c>
      <c r="M70" s="240">
        <v>354.180743654347</v>
      </c>
      <c r="N70" s="253">
        <v>8.4009319177913405E-2</v>
      </c>
      <c r="O70" s="253">
        <v>1.22432590399453</v>
      </c>
      <c r="P70" s="239">
        <v>-0.73264053320386502</v>
      </c>
      <c r="Q70" s="239">
        <v>-6.0057592622808603E-2</v>
      </c>
      <c r="R70" s="253">
        <v>2.70195675526517</v>
      </c>
      <c r="S70" s="253">
        <v>2.8772082192977302</v>
      </c>
      <c r="T70" s="239">
        <v>1.87860557146844</v>
      </c>
      <c r="U70" s="239">
        <v>1.9716939575128201</v>
      </c>
      <c r="V70" s="254">
        <v>0.18132822324690101</v>
      </c>
      <c r="W70" s="254">
        <v>0.19722560798653399</v>
      </c>
    </row>
    <row r="71" spans="1:23">
      <c r="A71" s="82">
        <v>38443</v>
      </c>
      <c r="B71" s="239" t="s">
        <v>994</v>
      </c>
      <c r="C71" s="239" t="s">
        <v>1368</v>
      </c>
      <c r="D71" s="239">
        <v>58.976415189308199</v>
      </c>
      <c r="E71" s="239">
        <v>197.62</v>
      </c>
      <c r="F71" s="239">
        <v>167.3</v>
      </c>
      <c r="G71" s="239">
        <v>206.14</v>
      </c>
      <c r="H71" s="239">
        <v>172.22</v>
      </c>
      <c r="I71" s="239">
        <v>0.48817898657639902</v>
      </c>
      <c r="J71" s="240">
        <v>404.81054169477801</v>
      </c>
      <c r="K71" s="240">
        <v>342.702173998261</v>
      </c>
      <c r="L71" s="240">
        <v>422.26315689182098</v>
      </c>
      <c r="M71" s="240">
        <v>352.78044474584902</v>
      </c>
      <c r="N71" s="253">
        <v>-0.178085636066139</v>
      </c>
      <c r="O71" s="253">
        <v>-0.16989674910639099</v>
      </c>
      <c r="P71" s="239">
        <v>-0.41767834583054098</v>
      </c>
      <c r="Q71" s="239">
        <v>-0.39536280093897003</v>
      </c>
      <c r="R71" s="253">
        <v>2.3511626133437402</v>
      </c>
      <c r="S71" s="253">
        <v>2.35059786383278</v>
      </c>
      <c r="T71" s="239">
        <v>1.42316874171373</v>
      </c>
      <c r="U71" s="239">
        <v>1.75324826008576</v>
      </c>
      <c r="V71" s="254">
        <v>0.181231320980275</v>
      </c>
      <c r="W71" s="254">
        <v>0.19695738009522701</v>
      </c>
    </row>
    <row r="72" spans="1:23">
      <c r="A72" s="82">
        <v>38473</v>
      </c>
      <c r="B72" s="239" t="s">
        <v>995</v>
      </c>
      <c r="C72" s="239" t="s">
        <v>66</v>
      </c>
      <c r="D72" s="239">
        <v>58.828251464635798</v>
      </c>
      <c r="E72" s="239">
        <v>199.18</v>
      </c>
      <c r="F72" s="239">
        <v>167.5</v>
      </c>
      <c r="G72" s="239">
        <v>209.53</v>
      </c>
      <c r="H72" s="239">
        <v>173.76</v>
      </c>
      <c r="I72" s="239">
        <v>0.48695255704985402</v>
      </c>
      <c r="J72" s="240">
        <v>409.03368740213398</v>
      </c>
      <c r="K72" s="240">
        <v>343.97601486021398</v>
      </c>
      <c r="L72" s="240">
        <v>430.28832473827299</v>
      </c>
      <c r="M72" s="240">
        <v>356.83147666931899</v>
      </c>
      <c r="N72" s="253">
        <v>1.04324005241456</v>
      </c>
      <c r="O72" s="253">
        <v>0.37170492591027698</v>
      </c>
      <c r="P72" s="239">
        <v>1.9005133920572099</v>
      </c>
      <c r="Q72" s="239">
        <v>1.1483153286424399</v>
      </c>
      <c r="R72" s="253">
        <v>1.1861182531907</v>
      </c>
      <c r="S72" s="253">
        <v>1.30004399637649</v>
      </c>
      <c r="T72" s="239">
        <v>0.93065534593630395</v>
      </c>
      <c r="U72" s="239">
        <v>1.1877081740578399</v>
      </c>
      <c r="V72" s="254">
        <v>0.18913432835820901</v>
      </c>
      <c r="W72" s="254">
        <v>0.205858655616943</v>
      </c>
    </row>
    <row r="73" spans="1:23">
      <c r="A73" s="82">
        <v>38504</v>
      </c>
      <c r="B73" s="239" t="s">
        <v>996</v>
      </c>
      <c r="C73" s="239" t="s">
        <v>67</v>
      </c>
      <c r="D73" s="239">
        <v>58.771783471665998</v>
      </c>
      <c r="E73" s="239">
        <v>199.67</v>
      </c>
      <c r="F73" s="239">
        <v>168.19</v>
      </c>
      <c r="G73" s="239">
        <v>209.44</v>
      </c>
      <c r="H73" s="239">
        <v>173.51</v>
      </c>
      <c r="I73" s="239">
        <v>0.48648514160092399</v>
      </c>
      <c r="J73" s="240">
        <v>410.43391241698902</v>
      </c>
      <c r="K73" s="240">
        <v>345.72484464072397</v>
      </c>
      <c r="L73" s="240">
        <v>430.51674571349798</v>
      </c>
      <c r="M73" s="240">
        <v>356.66043042756399</v>
      </c>
      <c r="N73" s="253">
        <v>0.34232510865976901</v>
      </c>
      <c r="O73" s="253">
        <v>0.50841619908301705</v>
      </c>
      <c r="P73" s="239">
        <v>5.3085561957533202E-2</v>
      </c>
      <c r="Q73" s="239">
        <v>-4.7934740329236301E-2</v>
      </c>
      <c r="R73" s="253">
        <v>1.38814570016712</v>
      </c>
      <c r="S73" s="253">
        <v>1.9976113782845999</v>
      </c>
      <c r="T73" s="239">
        <v>1.18177466413891</v>
      </c>
      <c r="U73" s="239">
        <v>1.44961469117568</v>
      </c>
      <c r="V73" s="254">
        <v>0.18716927284618601</v>
      </c>
      <c r="W73" s="254">
        <v>0.20707740187885401</v>
      </c>
    </row>
    <row r="74" spans="1:23">
      <c r="A74" s="82">
        <v>38534</v>
      </c>
      <c r="B74" s="239" t="s">
        <v>997</v>
      </c>
      <c r="C74" s="239" t="s">
        <v>68</v>
      </c>
      <c r="D74" s="239">
        <v>59.001799883395201</v>
      </c>
      <c r="E74" s="239">
        <v>202.25</v>
      </c>
      <c r="F74" s="239">
        <v>169.37</v>
      </c>
      <c r="G74" s="239">
        <v>211.69</v>
      </c>
      <c r="H74" s="239">
        <v>174.77</v>
      </c>
      <c r="I74" s="239">
        <v>0.48838910911765798</v>
      </c>
      <c r="J74" s="240">
        <v>414.11652353467099</v>
      </c>
      <c r="K74" s="240">
        <v>346.793154962014</v>
      </c>
      <c r="L74" s="240">
        <v>433.445373879133</v>
      </c>
      <c r="M74" s="240">
        <v>357.84991257431199</v>
      </c>
      <c r="N74" s="253">
        <v>0.89724825514443396</v>
      </c>
      <c r="O74" s="253">
        <v>0.30900594442377899</v>
      </c>
      <c r="P74" s="239">
        <v>0.680258827279978</v>
      </c>
      <c r="Q74" s="239">
        <v>0.33350549858346401</v>
      </c>
      <c r="R74" s="253">
        <v>1.73595838814276</v>
      </c>
      <c r="S74" s="253">
        <v>2.1221938347162799</v>
      </c>
      <c r="T74" s="239">
        <v>1.33517806248649</v>
      </c>
      <c r="U74" s="239">
        <v>1.23341241537465</v>
      </c>
      <c r="V74" s="254">
        <v>0.19413119206471</v>
      </c>
      <c r="W74" s="254">
        <v>0.211249070206557</v>
      </c>
    </row>
    <row r="75" spans="1:23">
      <c r="A75" s="82">
        <v>38565</v>
      </c>
      <c r="B75" s="239" t="s">
        <v>998</v>
      </c>
      <c r="C75" s="239" t="s">
        <v>1369</v>
      </c>
      <c r="D75" s="239">
        <v>59.072255360861497</v>
      </c>
      <c r="E75" s="239">
        <v>202.38</v>
      </c>
      <c r="F75" s="239">
        <v>169.82</v>
      </c>
      <c r="G75" s="239">
        <v>210.84</v>
      </c>
      <c r="H75" s="239">
        <v>174.37</v>
      </c>
      <c r="I75" s="239">
        <v>0.48897230637503403</v>
      </c>
      <c r="J75" s="240">
        <v>413.88847049505</v>
      </c>
      <c r="K75" s="240">
        <v>347.29983229305998</v>
      </c>
      <c r="L75" s="240">
        <v>431.19006383623099</v>
      </c>
      <c r="M75" s="240">
        <v>356.60506275433301</v>
      </c>
      <c r="N75" s="253">
        <v>-5.5069775452221102E-2</v>
      </c>
      <c r="O75" s="253">
        <v>0.14610361357953999</v>
      </c>
      <c r="P75" s="239">
        <v>-0.52032163193202996</v>
      </c>
      <c r="Q75" s="239">
        <v>-0.347869253627409</v>
      </c>
      <c r="R75" s="253">
        <v>2.3398764658925799</v>
      </c>
      <c r="S75" s="253">
        <v>2.72155936751868</v>
      </c>
      <c r="T75" s="239">
        <v>1.64878075107007</v>
      </c>
      <c r="U75" s="239">
        <v>1.5224287105279499</v>
      </c>
      <c r="V75" s="254">
        <v>0.19173242256506901</v>
      </c>
      <c r="W75" s="254">
        <v>0.20915295062224001</v>
      </c>
    </row>
    <row r="76" spans="1:23">
      <c r="A76" s="82">
        <v>38596</v>
      </c>
      <c r="B76" s="239" t="s">
        <v>999</v>
      </c>
      <c r="C76" s="239" t="s">
        <v>70</v>
      </c>
      <c r="D76" s="239">
        <v>59.309006487348199</v>
      </c>
      <c r="E76" s="239">
        <v>200.67</v>
      </c>
      <c r="F76" s="239">
        <v>169.27</v>
      </c>
      <c r="G76" s="239">
        <v>209.09</v>
      </c>
      <c r="H76" s="239">
        <v>173.4</v>
      </c>
      <c r="I76" s="239">
        <v>0.49093202068842701</v>
      </c>
      <c r="J76" s="240">
        <v>408.753129850042</v>
      </c>
      <c r="K76" s="240">
        <v>344.79315438140497</v>
      </c>
      <c r="L76" s="240">
        <v>425.90418059672697</v>
      </c>
      <c r="M76" s="240">
        <v>353.20572440323502</v>
      </c>
      <c r="N76" s="253">
        <v>-1.2407546986912501</v>
      </c>
      <c r="O76" s="253">
        <v>-0.72176191249626598</v>
      </c>
      <c r="P76" s="239">
        <v>-1.2258824316303201</v>
      </c>
      <c r="Q76" s="239">
        <v>-0.95325016555908304</v>
      </c>
      <c r="R76" s="253">
        <v>2.5038584571931599</v>
      </c>
      <c r="S76" s="253">
        <v>2.9787655476952501</v>
      </c>
      <c r="T76" s="239">
        <v>1.9841654524433101</v>
      </c>
      <c r="U76" s="239">
        <v>2.2150447794248702</v>
      </c>
      <c r="V76" s="254">
        <v>0.18550245170437801</v>
      </c>
      <c r="W76" s="254">
        <v>0.205824682814302</v>
      </c>
    </row>
    <row r="77" spans="1:23">
      <c r="A77" s="82">
        <v>38626</v>
      </c>
      <c r="B77" s="239" t="s">
        <v>1000</v>
      </c>
      <c r="C77" s="239" t="s">
        <v>71</v>
      </c>
      <c r="D77" s="239">
        <v>59.454579937113898</v>
      </c>
      <c r="E77" s="239">
        <v>199.86</v>
      </c>
      <c r="F77" s="239">
        <v>168.37</v>
      </c>
      <c r="G77" s="239">
        <v>208.19</v>
      </c>
      <c r="H77" s="239">
        <v>172.66</v>
      </c>
      <c r="I77" s="239">
        <v>0.492137009139335</v>
      </c>
      <c r="J77" s="240">
        <v>406.10642217199199</v>
      </c>
      <c r="K77" s="240">
        <v>342.12017562843101</v>
      </c>
      <c r="L77" s="240">
        <v>423.03260298202201</v>
      </c>
      <c r="M77" s="240">
        <v>350.83726034332102</v>
      </c>
      <c r="N77" s="253">
        <v>-0.647507623738797</v>
      </c>
      <c r="O77" s="253">
        <v>-0.77524124797941896</v>
      </c>
      <c r="P77" s="239">
        <v>-0.67423090580646095</v>
      </c>
      <c r="Q77" s="239">
        <v>-0.67056219542202</v>
      </c>
      <c r="R77" s="253">
        <v>2.75190496675777</v>
      </c>
      <c r="S77" s="253">
        <v>3.12839269818621</v>
      </c>
      <c r="T77" s="239">
        <v>2.2562412402752798</v>
      </c>
      <c r="U77" s="239">
        <v>2.4954610610440602</v>
      </c>
      <c r="V77" s="254">
        <v>0.18702856803468601</v>
      </c>
      <c r="W77" s="254">
        <v>0.20578014595158101</v>
      </c>
    </row>
    <row r="78" spans="1:23">
      <c r="A78" s="82">
        <v>38657</v>
      </c>
      <c r="B78" s="239" t="s">
        <v>1001</v>
      </c>
      <c r="C78" s="239" t="s">
        <v>72</v>
      </c>
      <c r="D78" s="239">
        <v>59.882493351727099</v>
      </c>
      <c r="E78" s="239">
        <v>200.76</v>
      </c>
      <c r="F78" s="239">
        <v>169.62</v>
      </c>
      <c r="G78" s="239">
        <v>210.01</v>
      </c>
      <c r="H78" s="239">
        <v>174.42</v>
      </c>
      <c r="I78" s="239">
        <v>0.49567907483488099</v>
      </c>
      <c r="J78" s="240">
        <v>405.020123286174</v>
      </c>
      <c r="K78" s="240">
        <v>342.19721713389498</v>
      </c>
      <c r="L78" s="240">
        <v>423.68139117020002</v>
      </c>
      <c r="M78" s="240">
        <v>351.880902089931</v>
      </c>
      <c r="N78" s="253">
        <v>-0.267491186179181</v>
      </c>
      <c r="O78" s="253">
        <v>2.2518843071095401E-2</v>
      </c>
      <c r="P78" s="239">
        <v>0.15336600148658799</v>
      </c>
      <c r="Q78" s="239">
        <v>0.29747175245542501</v>
      </c>
      <c r="R78" s="253">
        <v>2.8336371519361001</v>
      </c>
      <c r="S78" s="253">
        <v>3.34011522860107</v>
      </c>
      <c r="T78" s="239">
        <v>2.8079463244807101</v>
      </c>
      <c r="U78" s="239">
        <v>3.04063477771941</v>
      </c>
      <c r="V78" s="254">
        <v>0.18358684117439</v>
      </c>
      <c r="W78" s="254">
        <v>0.204047700951726</v>
      </c>
    </row>
    <row r="79" spans="1:23">
      <c r="A79" s="82">
        <v>38687</v>
      </c>
      <c r="B79" s="239" t="s">
        <v>1002</v>
      </c>
      <c r="C79" s="239" t="s">
        <v>1366</v>
      </c>
      <c r="D79" s="239">
        <v>60.250312388500703</v>
      </c>
      <c r="E79" s="239">
        <v>200.97</v>
      </c>
      <c r="F79" s="239">
        <v>170.33</v>
      </c>
      <c r="G79" s="239">
        <v>211.15</v>
      </c>
      <c r="H79" s="239">
        <v>175.82</v>
      </c>
      <c r="I79" s="239">
        <v>0.49872370757559997</v>
      </c>
      <c r="J79" s="240">
        <v>402.96861157244098</v>
      </c>
      <c r="K79" s="240">
        <v>341.53178886965202</v>
      </c>
      <c r="L79" s="240">
        <v>423.38071519889098</v>
      </c>
      <c r="M79" s="240">
        <v>352.53988797664698</v>
      </c>
      <c r="N79" s="253">
        <v>-0.50652093458648495</v>
      </c>
      <c r="O79" s="253">
        <v>-0.19445753236003699</v>
      </c>
      <c r="P79" s="239">
        <v>-7.0967471684135794E-2</v>
      </c>
      <c r="Q79" s="239">
        <v>0.18727526353436999</v>
      </c>
      <c r="R79" s="253">
        <v>2.33528630533488</v>
      </c>
      <c r="S79" s="253">
        <v>2.9005735373861099</v>
      </c>
      <c r="T79" s="239">
        <v>2.4825121613144798</v>
      </c>
      <c r="U79" s="239">
        <v>2.6851915692496502</v>
      </c>
      <c r="V79" s="254">
        <v>0.179886103446251</v>
      </c>
      <c r="W79" s="254">
        <v>0.200944147423501</v>
      </c>
    </row>
    <row r="80" spans="1:23">
      <c r="A80" s="82">
        <v>38718</v>
      </c>
      <c r="B80" s="239" t="s">
        <v>1195</v>
      </c>
      <c r="C80" s="239" t="s">
        <v>1367</v>
      </c>
      <c r="D80" s="239">
        <v>60.603625885796198</v>
      </c>
      <c r="E80" s="239">
        <v>207.88</v>
      </c>
      <c r="F80" s="239">
        <v>174.21</v>
      </c>
      <c r="G80" s="239">
        <v>219.61</v>
      </c>
      <c r="H80" s="239">
        <v>182.94</v>
      </c>
      <c r="I80" s="239">
        <v>0.50164827029274495</v>
      </c>
      <c r="J80" s="240">
        <v>414.39393357957402</v>
      </c>
      <c r="K80" s="240">
        <v>347.27519323118003</v>
      </c>
      <c r="L80" s="240">
        <v>437.77685084380602</v>
      </c>
      <c r="M80" s="240">
        <v>364.677824750083</v>
      </c>
      <c r="N80" s="253">
        <v>2.83528832743314</v>
      </c>
      <c r="O80" s="253">
        <v>1.6816602579034601</v>
      </c>
      <c r="P80" s="239">
        <v>3.4002813846049502</v>
      </c>
      <c r="Q80" s="239">
        <v>3.4429967182155501</v>
      </c>
      <c r="R80" s="253">
        <v>1.6412344887774399</v>
      </c>
      <c r="S80" s="253">
        <v>2.07939965000921</v>
      </c>
      <c r="T80" s="239">
        <v>1.81935286170767</v>
      </c>
      <c r="U80" s="239">
        <v>2.3931673430154699</v>
      </c>
      <c r="V80" s="254">
        <v>0.19327248722805801</v>
      </c>
      <c r="W80" s="254">
        <v>0.20044823439379</v>
      </c>
    </row>
    <row r="81" spans="1:23">
      <c r="A81" s="82">
        <v>38749</v>
      </c>
      <c r="B81" s="239" t="s">
        <v>1003</v>
      </c>
      <c r="C81" s="239" t="s">
        <v>63</v>
      </c>
      <c r="D81" s="239">
        <v>60.696357727461802</v>
      </c>
      <c r="E81" s="239">
        <v>207.58</v>
      </c>
      <c r="F81" s="239">
        <v>174.23</v>
      </c>
      <c r="G81" s="239">
        <v>219.04</v>
      </c>
      <c r="H81" s="239">
        <v>182.73</v>
      </c>
      <c r="I81" s="239">
        <v>0.50241586080061795</v>
      </c>
      <c r="J81" s="240">
        <v>413.16370798727201</v>
      </c>
      <c r="K81" s="240">
        <v>346.78443415850398</v>
      </c>
      <c r="L81" s="240">
        <v>435.97349743487803</v>
      </c>
      <c r="M81" s="240">
        <v>363.70268985699101</v>
      </c>
      <c r="N81" s="253">
        <v>-0.29687345605568</v>
      </c>
      <c r="O81" s="253">
        <v>-0.141317054094559</v>
      </c>
      <c r="P81" s="239">
        <v>-0.41193439202000798</v>
      </c>
      <c r="Q81" s="239">
        <v>-0.26739626785943199</v>
      </c>
      <c r="R81" s="253">
        <v>1.9673052316787401</v>
      </c>
      <c r="S81" s="253">
        <v>2.2560822478590699</v>
      </c>
      <c r="T81" s="239">
        <v>2.06236231930081</v>
      </c>
      <c r="U81" s="239">
        <v>2.6267704525151099</v>
      </c>
      <c r="V81" s="254">
        <v>0.19141364862537999</v>
      </c>
      <c r="W81" s="254">
        <v>0.198708476987906</v>
      </c>
    </row>
    <row r="82" spans="1:23">
      <c r="A82" s="82">
        <v>38777</v>
      </c>
      <c r="B82" s="239" t="s">
        <v>1004</v>
      </c>
      <c r="C82" s="239" t="s">
        <v>64</v>
      </c>
      <c r="D82" s="239">
        <v>60.772511809723397</v>
      </c>
      <c r="E82" s="239">
        <v>206.88</v>
      </c>
      <c r="F82" s="239">
        <v>175.68</v>
      </c>
      <c r="G82" s="239">
        <v>217.25</v>
      </c>
      <c r="H82" s="239">
        <v>181.92</v>
      </c>
      <c r="I82" s="239">
        <v>0.50304622842440005</v>
      </c>
      <c r="J82" s="240">
        <v>411.25445000944001</v>
      </c>
      <c r="K82" s="240">
        <v>349.23231717738997</v>
      </c>
      <c r="L82" s="240">
        <v>431.86885762060501</v>
      </c>
      <c r="M82" s="240">
        <v>361.63674374380003</v>
      </c>
      <c r="N82" s="253">
        <v>-0.46210689393132398</v>
      </c>
      <c r="O82" s="253">
        <v>0.70588030423730497</v>
      </c>
      <c r="P82" s="239">
        <v>-0.94148837909248095</v>
      </c>
      <c r="Q82" s="239">
        <v>-0.56803157381185598</v>
      </c>
      <c r="R82" s="253">
        <v>1.41091266734319</v>
      </c>
      <c r="S82" s="253">
        <v>1.73235225097972</v>
      </c>
      <c r="T82" s="239">
        <v>1.84763408807573</v>
      </c>
      <c r="U82" s="239">
        <v>2.1051398821187801</v>
      </c>
      <c r="V82" s="254">
        <v>0.17759562841529999</v>
      </c>
      <c r="W82" s="254">
        <v>0.194206244503078</v>
      </c>
    </row>
    <row r="83" spans="1:23">
      <c r="A83" s="82">
        <v>38808</v>
      </c>
      <c r="B83" s="239" t="s">
        <v>1005</v>
      </c>
      <c r="C83" s="239" t="s">
        <v>1368</v>
      </c>
      <c r="D83" s="239">
        <v>60.861617266519197</v>
      </c>
      <c r="E83" s="239">
        <v>208.5</v>
      </c>
      <c r="F83" s="239">
        <v>176.79</v>
      </c>
      <c r="G83" s="239">
        <v>217.74</v>
      </c>
      <c r="H83" s="239">
        <v>182.03</v>
      </c>
      <c r="I83" s="239">
        <v>0.50378380142637702</v>
      </c>
      <c r="J83" s="240">
        <v>413.86801125734502</v>
      </c>
      <c r="K83" s="240">
        <v>350.924343933746</v>
      </c>
      <c r="L83" s="240">
        <v>432.20921233177103</v>
      </c>
      <c r="M83" s="240">
        <v>361.32563112313898</v>
      </c>
      <c r="N83" s="253">
        <v>0.635509536211742</v>
      </c>
      <c r="O83" s="253">
        <v>0.48449890606676599</v>
      </c>
      <c r="P83" s="239">
        <v>7.8809737067198099E-2</v>
      </c>
      <c r="Q83" s="239">
        <v>-8.6029040478541305E-2</v>
      </c>
      <c r="R83" s="253">
        <v>2.2374589171139099</v>
      </c>
      <c r="S83" s="253">
        <v>2.3992173260991301</v>
      </c>
      <c r="T83" s="239">
        <v>2.3554163505908199</v>
      </c>
      <c r="U83" s="239">
        <v>2.4222392438578502</v>
      </c>
      <c r="V83" s="254">
        <v>0.17936534871881901</v>
      </c>
      <c r="W83" s="254">
        <v>0.19617645443058801</v>
      </c>
    </row>
    <row r="84" spans="1:23">
      <c r="A84" s="82">
        <v>38838</v>
      </c>
      <c r="B84" s="239" t="s">
        <v>1006</v>
      </c>
      <c r="C84" s="239" t="s">
        <v>66</v>
      </c>
      <c r="D84" s="239">
        <v>60.590674511261902</v>
      </c>
      <c r="E84" s="239">
        <v>211.26</v>
      </c>
      <c r="F84" s="239">
        <v>176.99</v>
      </c>
      <c r="G84" s="239">
        <v>221.02</v>
      </c>
      <c r="H84" s="239">
        <v>183.17</v>
      </c>
      <c r="I84" s="239">
        <v>0.50154106491454997</v>
      </c>
      <c r="J84" s="240">
        <v>421.22173991075499</v>
      </c>
      <c r="K84" s="240">
        <v>352.892339992448</v>
      </c>
      <c r="L84" s="240">
        <v>440.68176159744002</v>
      </c>
      <c r="M84" s="240">
        <v>365.21436192110701</v>
      </c>
      <c r="N84" s="253">
        <v>1.7768294367736399</v>
      </c>
      <c r="O84" s="253">
        <v>0.56080351583520605</v>
      </c>
      <c r="P84" s="239">
        <v>1.9602889119274101</v>
      </c>
      <c r="Q84" s="239">
        <v>1.0762399517244301</v>
      </c>
      <c r="R84" s="253">
        <v>2.9797185131694</v>
      </c>
      <c r="S84" s="253">
        <v>2.59213571500243</v>
      </c>
      <c r="T84" s="239">
        <v>2.4154587195664101</v>
      </c>
      <c r="U84" s="239">
        <v>2.3492561054407401</v>
      </c>
      <c r="V84" s="254">
        <v>0.193626758573931</v>
      </c>
      <c r="W84" s="254">
        <v>0.20663864169896801</v>
      </c>
    </row>
    <row r="85" spans="1:23">
      <c r="A85" s="82">
        <v>38869</v>
      </c>
      <c r="B85" s="239" t="s">
        <v>1007</v>
      </c>
      <c r="C85" s="239" t="s">
        <v>67</v>
      </c>
      <c r="D85" s="239">
        <v>60.6429980643804</v>
      </c>
      <c r="E85" s="239">
        <v>210.81</v>
      </c>
      <c r="F85" s="239">
        <v>177</v>
      </c>
      <c r="G85" s="239">
        <v>220.44</v>
      </c>
      <c r="H85" s="239">
        <v>182.62</v>
      </c>
      <c r="I85" s="239">
        <v>0.50197417464245497</v>
      </c>
      <c r="J85" s="240">
        <v>419.96184395373501</v>
      </c>
      <c r="K85" s="240">
        <v>352.60778131877601</v>
      </c>
      <c r="L85" s="240">
        <v>439.14609781870598</v>
      </c>
      <c r="M85" s="240">
        <v>363.803576409237</v>
      </c>
      <c r="N85" s="253">
        <v>-0.29910515950266597</v>
      </c>
      <c r="O85" s="253">
        <v>-8.0636115161425395E-2</v>
      </c>
      <c r="P85" s="239">
        <v>-0.34847454842860098</v>
      </c>
      <c r="Q85" s="239">
        <v>-0.386289713375287</v>
      </c>
      <c r="R85" s="253">
        <v>2.3214289191255699</v>
      </c>
      <c r="S85" s="253">
        <v>1.99087129107101</v>
      </c>
      <c r="T85" s="239">
        <v>2.0044172941302301</v>
      </c>
      <c r="U85" s="239">
        <v>2.0027862280963298</v>
      </c>
      <c r="V85" s="254">
        <v>0.191016949152542</v>
      </c>
      <c r="W85" s="254">
        <v>0.20709670353740001</v>
      </c>
    </row>
    <row r="86" spans="1:23">
      <c r="A86" s="82">
        <v>38899</v>
      </c>
      <c r="B86" s="239" t="s">
        <v>1008</v>
      </c>
      <c r="C86" s="239" t="s">
        <v>68</v>
      </c>
      <c r="D86" s="239">
        <v>60.809293713400699</v>
      </c>
      <c r="E86" s="239">
        <v>212.96</v>
      </c>
      <c r="F86" s="239">
        <v>178.56</v>
      </c>
      <c r="G86" s="239">
        <v>222.8</v>
      </c>
      <c r="H86" s="239">
        <v>184.09</v>
      </c>
      <c r="I86" s="239">
        <v>0.50335069169847202</v>
      </c>
      <c r="J86" s="240">
        <v>423.08474690161302</v>
      </c>
      <c r="K86" s="240">
        <v>354.742732939294</v>
      </c>
      <c r="L86" s="240">
        <v>442.63374159315998</v>
      </c>
      <c r="M86" s="240">
        <v>365.729109021027</v>
      </c>
      <c r="N86" s="253">
        <v>0.74361587673710305</v>
      </c>
      <c r="O86" s="253">
        <v>0.60547490260516301</v>
      </c>
      <c r="P86" s="239">
        <v>0.79418758171321302</v>
      </c>
      <c r="Q86" s="239">
        <v>0.52927808758667105</v>
      </c>
      <c r="R86" s="253">
        <v>2.1656279953270201</v>
      </c>
      <c r="S86" s="253">
        <v>2.2923110977063801</v>
      </c>
      <c r="T86" s="239">
        <v>2.1198444527844802</v>
      </c>
      <c r="U86" s="239">
        <v>2.2018159484891799</v>
      </c>
      <c r="V86" s="254">
        <v>0.19265232974910401</v>
      </c>
      <c r="W86" s="254">
        <v>0.210277581617687</v>
      </c>
    </row>
    <row r="87" spans="1:23">
      <c r="A87" s="82">
        <v>38930</v>
      </c>
      <c r="B87" s="239" t="s">
        <v>1009</v>
      </c>
      <c r="C87" s="239" t="s">
        <v>1369</v>
      </c>
      <c r="D87" s="239">
        <v>61.119608647242202</v>
      </c>
      <c r="E87" s="239">
        <v>212.46</v>
      </c>
      <c r="F87" s="239">
        <v>178.64</v>
      </c>
      <c r="G87" s="239">
        <v>222.07</v>
      </c>
      <c r="H87" s="239">
        <v>183.97</v>
      </c>
      <c r="I87" s="239">
        <v>0.50591933256000998</v>
      </c>
      <c r="J87" s="240">
        <v>419.94837185787702</v>
      </c>
      <c r="K87" s="240">
        <v>353.09977006820702</v>
      </c>
      <c r="L87" s="240">
        <v>438.94349495659799</v>
      </c>
      <c r="M87" s="240">
        <v>363.63504645906801</v>
      </c>
      <c r="N87" s="253">
        <v>-0.74131130150749702</v>
      </c>
      <c r="O87" s="253">
        <v>-0.463142079747281</v>
      </c>
      <c r="P87" s="239">
        <v>-0.83370206330865004</v>
      </c>
      <c r="Q87" s="239">
        <v>-0.572572024021889</v>
      </c>
      <c r="R87" s="253">
        <v>1.4641387221003599</v>
      </c>
      <c r="S87" s="253">
        <v>1.6700088038778</v>
      </c>
      <c r="T87" s="239">
        <v>1.79814698218832</v>
      </c>
      <c r="U87" s="239">
        <v>1.9713639650647401</v>
      </c>
      <c r="V87" s="254">
        <v>0.189319301388267</v>
      </c>
      <c r="W87" s="254">
        <v>0.20709898352992301</v>
      </c>
    </row>
    <row r="88" spans="1:23">
      <c r="A88" s="82">
        <v>38961</v>
      </c>
      <c r="B88" s="239" t="s">
        <v>1010</v>
      </c>
      <c r="C88" s="239" t="s">
        <v>70</v>
      </c>
      <c r="D88" s="239">
        <v>61.736612130055903</v>
      </c>
      <c r="E88" s="239">
        <v>210.43</v>
      </c>
      <c r="F88" s="239">
        <v>177.77</v>
      </c>
      <c r="G88" s="239">
        <v>220.28</v>
      </c>
      <c r="H88" s="239">
        <v>183.01</v>
      </c>
      <c r="I88" s="239">
        <v>0.51102659677719298</v>
      </c>
      <c r="J88" s="240">
        <v>411.77895891737199</v>
      </c>
      <c r="K88" s="240">
        <v>347.86839104092201</v>
      </c>
      <c r="L88" s="240">
        <v>431.05388523650902</v>
      </c>
      <c r="M88" s="240">
        <v>358.12226047364101</v>
      </c>
      <c r="N88" s="253">
        <v>-1.94533744811621</v>
      </c>
      <c r="O88" s="253">
        <v>-1.48155832168182</v>
      </c>
      <c r="P88" s="239">
        <v>-1.79740896282535</v>
      </c>
      <c r="Q88" s="239">
        <v>-1.5160216373831801</v>
      </c>
      <c r="R88" s="253">
        <v>0.74025832375648204</v>
      </c>
      <c r="S88" s="253">
        <v>0.89190769028870698</v>
      </c>
      <c r="T88" s="239">
        <v>1.2091228202003099</v>
      </c>
      <c r="U88" s="239">
        <v>1.39197519482792</v>
      </c>
      <c r="V88" s="254">
        <v>0.18372053777352701</v>
      </c>
      <c r="W88" s="254">
        <v>0.20365007376646099</v>
      </c>
    </row>
    <row r="89" spans="1:23">
      <c r="A89" s="82">
        <v>38991</v>
      </c>
      <c r="B89" s="239" t="s">
        <v>1011</v>
      </c>
      <c r="C89" s="239" t="s">
        <v>71</v>
      </c>
      <c r="D89" s="239">
        <v>62.006518775350798</v>
      </c>
      <c r="E89" s="239">
        <v>209.71</v>
      </c>
      <c r="F89" s="239">
        <v>177.12</v>
      </c>
      <c r="G89" s="239">
        <v>219.23</v>
      </c>
      <c r="H89" s="239">
        <v>182.01</v>
      </c>
      <c r="I89" s="239">
        <v>0.51326075685876704</v>
      </c>
      <c r="J89" s="240">
        <v>408.58374071584302</v>
      </c>
      <c r="K89" s="240">
        <v>345.08775049158402</v>
      </c>
      <c r="L89" s="240">
        <v>427.13181763928401</v>
      </c>
      <c r="M89" s="240">
        <v>354.61507151633498</v>
      </c>
      <c r="N89" s="253">
        <v>-0.77595470393364596</v>
      </c>
      <c r="O89" s="253">
        <v>-0.799336939184636</v>
      </c>
      <c r="P89" s="239">
        <v>-0.90987872550386495</v>
      </c>
      <c r="Q89" s="239">
        <v>-0.97932727015265197</v>
      </c>
      <c r="R89" s="253">
        <v>0.61001708138526101</v>
      </c>
      <c r="S89" s="253">
        <v>0.86740714946211805</v>
      </c>
      <c r="T89" s="239">
        <v>0.96900679247091703</v>
      </c>
      <c r="U89" s="239">
        <v>1.07679873264246</v>
      </c>
      <c r="V89" s="254">
        <v>0.18399954832881699</v>
      </c>
      <c r="W89" s="254">
        <v>0.204494258557222</v>
      </c>
    </row>
    <row r="90" spans="1:23">
      <c r="A90" s="82">
        <v>39022</v>
      </c>
      <c r="B90" s="239" t="s">
        <v>1012</v>
      </c>
      <c r="C90" s="239" t="s">
        <v>72</v>
      </c>
      <c r="D90" s="239">
        <v>62.331857303651802</v>
      </c>
      <c r="E90" s="239">
        <v>211.22</v>
      </c>
      <c r="F90" s="239">
        <v>178.43</v>
      </c>
      <c r="G90" s="239">
        <v>221.12</v>
      </c>
      <c r="H90" s="239">
        <v>183.46</v>
      </c>
      <c r="I90" s="239">
        <v>0.51595375595900805</v>
      </c>
      <c r="J90" s="240">
        <v>409.37777380339702</v>
      </c>
      <c r="K90" s="240">
        <v>345.82556661178</v>
      </c>
      <c r="L90" s="240">
        <v>428.56553992712401</v>
      </c>
      <c r="M90" s="240">
        <v>355.57450232918899</v>
      </c>
      <c r="N90" s="253">
        <v>0.194337906389208</v>
      </c>
      <c r="O90" s="253">
        <v>0.21380536375008599</v>
      </c>
      <c r="P90" s="239">
        <v>0.335662722520635</v>
      </c>
      <c r="Q90" s="239">
        <v>0.270555565715558</v>
      </c>
      <c r="R90" s="253">
        <v>1.07590963181459</v>
      </c>
      <c r="S90" s="253">
        <v>1.0603094637280199</v>
      </c>
      <c r="T90" s="239">
        <v>1.1527881230360699</v>
      </c>
      <c r="U90" s="239">
        <v>1.04967340293853</v>
      </c>
      <c r="V90" s="254">
        <v>0.18376954548002</v>
      </c>
      <c r="W90" s="254">
        <v>0.205276354518696</v>
      </c>
    </row>
    <row r="91" spans="1:23">
      <c r="A91" s="82">
        <v>39052</v>
      </c>
      <c r="B91" s="239" t="s">
        <v>1013</v>
      </c>
      <c r="C91" s="239" t="s">
        <v>1366</v>
      </c>
      <c r="D91" s="239">
        <v>62.692423570686302</v>
      </c>
      <c r="E91" s="239">
        <v>211.68</v>
      </c>
      <c r="F91" s="239">
        <v>179.78</v>
      </c>
      <c r="G91" s="239">
        <v>222.42</v>
      </c>
      <c r="H91" s="239">
        <v>184.95</v>
      </c>
      <c r="I91" s="239">
        <v>0.51893835368793995</v>
      </c>
      <c r="J91" s="240">
        <v>407.90972279395697</v>
      </c>
      <c r="K91" s="240">
        <v>346.43806672287201</v>
      </c>
      <c r="L91" s="240">
        <v>428.605822674943</v>
      </c>
      <c r="M91" s="240">
        <v>356.40071443094502</v>
      </c>
      <c r="N91" s="253">
        <v>-0.35860545036452401</v>
      </c>
      <c r="O91" s="253">
        <v>0.177112443447558</v>
      </c>
      <c r="P91" s="239">
        <v>9.3994369742667096E-3</v>
      </c>
      <c r="Q91" s="239">
        <v>0.23235977167763699</v>
      </c>
      <c r="R91" s="253">
        <v>1.2261776921618901</v>
      </c>
      <c r="S91" s="253">
        <v>1.4365508608901401</v>
      </c>
      <c r="T91" s="239">
        <v>1.2341392246923799</v>
      </c>
      <c r="U91" s="239">
        <v>1.0951459922611499</v>
      </c>
      <c r="V91" s="254">
        <v>0.177439092223829</v>
      </c>
      <c r="W91" s="254">
        <v>0.202595296025953</v>
      </c>
    </row>
    <row r="92" spans="1:23">
      <c r="A92" s="82">
        <v>39083</v>
      </c>
      <c r="B92" s="239" t="s">
        <v>1196</v>
      </c>
      <c r="C92" s="239" t="s">
        <v>1367</v>
      </c>
      <c r="D92" s="239">
        <v>63.0162079340435</v>
      </c>
      <c r="E92" s="239">
        <v>218.45</v>
      </c>
      <c r="F92" s="239">
        <v>184.33</v>
      </c>
      <c r="G92" s="239">
        <v>231.27</v>
      </c>
      <c r="H92" s="239">
        <v>192.59</v>
      </c>
      <c r="I92" s="239">
        <v>0.52161848814279999</v>
      </c>
      <c r="J92" s="240">
        <v>418.79267120646301</v>
      </c>
      <c r="K92" s="240">
        <v>353.38087930184201</v>
      </c>
      <c r="L92" s="240">
        <v>443.37002091974699</v>
      </c>
      <c r="M92" s="240">
        <v>369.21620758824798</v>
      </c>
      <c r="N92" s="253">
        <v>2.6679796544107202</v>
      </c>
      <c r="O92" s="253">
        <v>2.0040559181746298</v>
      </c>
      <c r="P92" s="239">
        <v>3.4447031430091499</v>
      </c>
      <c r="Q92" s="239">
        <v>3.5958101761286398</v>
      </c>
      <c r="R92" s="253">
        <v>1.0614869742161099</v>
      </c>
      <c r="S92" s="253">
        <v>1.7581693681752999</v>
      </c>
      <c r="T92" s="239">
        <v>1.2776303875275301</v>
      </c>
      <c r="U92" s="239">
        <v>1.24449103569013</v>
      </c>
      <c r="V92" s="254">
        <v>0.185102804752346</v>
      </c>
      <c r="W92" s="254">
        <v>0.20084116516953099</v>
      </c>
    </row>
    <row r="93" spans="1:23">
      <c r="A93" s="82">
        <v>39114</v>
      </c>
      <c r="B93" s="239" t="s">
        <v>1014</v>
      </c>
      <c r="C93" s="239" t="s">
        <v>63</v>
      </c>
      <c r="D93" s="239">
        <v>63.192346627710499</v>
      </c>
      <c r="E93" s="239">
        <v>218.47</v>
      </c>
      <c r="F93" s="239">
        <v>184.45</v>
      </c>
      <c r="G93" s="239">
        <v>230.57</v>
      </c>
      <c r="H93" s="239">
        <v>192.33</v>
      </c>
      <c r="I93" s="239">
        <v>0.52307648128624895</v>
      </c>
      <c r="J93" s="240">
        <v>417.66358805270801</v>
      </c>
      <c r="K93" s="240">
        <v>352.62529782726199</v>
      </c>
      <c r="L93" s="240">
        <v>440.79596053148202</v>
      </c>
      <c r="M93" s="240">
        <v>367.69001643327402</v>
      </c>
      <c r="N93" s="253">
        <v>-0.26960432485667601</v>
      </c>
      <c r="O93" s="253">
        <v>-0.21381504173984001</v>
      </c>
      <c r="P93" s="239">
        <v>-0.58056708095093301</v>
      </c>
      <c r="Q93" s="239">
        <v>-0.413359739796759</v>
      </c>
      <c r="R93" s="253">
        <v>1.0891276214354499</v>
      </c>
      <c r="S93" s="253">
        <v>1.6842923422820499</v>
      </c>
      <c r="T93" s="239">
        <v>1.10613675486646</v>
      </c>
      <c r="U93" s="239">
        <v>1.0963148438222701</v>
      </c>
      <c r="V93" s="254">
        <v>0.18444022770398499</v>
      </c>
      <c r="W93" s="254">
        <v>0.19882493630738801</v>
      </c>
    </row>
    <row r="94" spans="1:23">
      <c r="A94" s="82">
        <v>39142</v>
      </c>
      <c r="B94" s="239" t="s">
        <v>1015</v>
      </c>
      <c r="C94" s="239" t="s">
        <v>64</v>
      </c>
      <c r="D94" s="239">
        <v>63.329113142792501</v>
      </c>
      <c r="E94" s="239">
        <v>216.97</v>
      </c>
      <c r="F94" s="239">
        <v>184.88</v>
      </c>
      <c r="G94" s="239">
        <v>228.76</v>
      </c>
      <c r="H94" s="239">
        <v>191.87</v>
      </c>
      <c r="I94" s="239">
        <v>0.52420857007998201</v>
      </c>
      <c r="J94" s="240">
        <v>413.90013895975699</v>
      </c>
      <c r="K94" s="240">
        <v>352.68404706125199</v>
      </c>
      <c r="L94" s="240">
        <v>436.39118674671198</v>
      </c>
      <c r="M94" s="240">
        <v>366.01843417158398</v>
      </c>
      <c r="N94" s="253">
        <v>-0.90107186755187296</v>
      </c>
      <c r="O94" s="253">
        <v>1.6660527294010099E-2</v>
      </c>
      <c r="P94" s="239">
        <v>-0.99927725731859796</v>
      </c>
      <c r="Q94" s="239">
        <v>-0.45461725556340499</v>
      </c>
      <c r="R94" s="253">
        <v>0.64332165895259996</v>
      </c>
      <c r="S94" s="253">
        <v>0.98837642282369997</v>
      </c>
      <c r="T94" s="239">
        <v>1.0471533305323599</v>
      </c>
      <c r="U94" s="239">
        <v>1.2116275526715701</v>
      </c>
      <c r="V94" s="254">
        <v>0.17357204673301599</v>
      </c>
      <c r="W94" s="254">
        <v>0.192265596497629</v>
      </c>
    </row>
    <row r="95" spans="1:23">
      <c r="A95" s="82">
        <v>39173</v>
      </c>
      <c r="B95" s="239" t="s">
        <v>1016</v>
      </c>
      <c r="C95" s="239" t="s">
        <v>1368</v>
      </c>
      <c r="D95" s="239">
        <v>63.291295129152097</v>
      </c>
      <c r="E95" s="239">
        <v>217.67</v>
      </c>
      <c r="F95" s="239">
        <v>185.78</v>
      </c>
      <c r="G95" s="239">
        <v>228.8</v>
      </c>
      <c r="H95" s="239">
        <v>191.93</v>
      </c>
      <c r="I95" s="239">
        <v>0.52389553037565195</v>
      </c>
      <c r="J95" s="240">
        <v>415.48359812102802</v>
      </c>
      <c r="K95" s="240">
        <v>354.61268369056199</v>
      </c>
      <c r="L95" s="240">
        <v>436.72829168048497</v>
      </c>
      <c r="M95" s="240">
        <v>366.35166530697302</v>
      </c>
      <c r="N95" s="253">
        <v>0.38257033816184699</v>
      </c>
      <c r="O95" s="253">
        <v>0.54684544009855296</v>
      </c>
      <c r="P95" s="239">
        <v>7.7248336815993704E-2</v>
      </c>
      <c r="Q95" s="239">
        <v>9.1042172819366704E-2</v>
      </c>
      <c r="R95" s="253">
        <v>0.39036282576525599</v>
      </c>
      <c r="S95" s="253">
        <v>1.05103559230761</v>
      </c>
      <c r="T95" s="239">
        <v>1.04557682246826</v>
      </c>
      <c r="U95" s="239">
        <v>1.3909985207003499</v>
      </c>
      <c r="V95" s="254">
        <v>0.171654645279363</v>
      </c>
      <c r="W95" s="254">
        <v>0.19210128692752601</v>
      </c>
    </row>
    <row r="96" spans="1:23">
      <c r="A96" s="82">
        <v>39203</v>
      </c>
      <c r="B96" s="239" t="s">
        <v>1017</v>
      </c>
      <c r="C96" s="239" t="s">
        <v>66</v>
      </c>
      <c r="D96" s="239">
        <v>62.982534360254498</v>
      </c>
      <c r="E96" s="239">
        <v>220.91</v>
      </c>
      <c r="F96" s="239">
        <v>186.13</v>
      </c>
      <c r="G96" s="239">
        <v>232.06</v>
      </c>
      <c r="H96" s="239">
        <v>193.01</v>
      </c>
      <c r="I96" s="239">
        <v>0.52133975415949596</v>
      </c>
      <c r="J96" s="240">
        <v>423.73519041560797</v>
      </c>
      <c r="K96" s="240">
        <v>357.02245707327501</v>
      </c>
      <c r="L96" s="240">
        <v>445.122395038006</v>
      </c>
      <c r="M96" s="240">
        <v>370.21922548601901</v>
      </c>
      <c r="N96" s="253">
        <v>1.9860211887777801</v>
      </c>
      <c r="O96" s="253">
        <v>0.67955081516926097</v>
      </c>
      <c r="P96" s="239">
        <v>1.9220424958551501</v>
      </c>
      <c r="Q96" s="239">
        <v>1.0556960825618</v>
      </c>
      <c r="R96" s="253">
        <v>0.596704838972695</v>
      </c>
      <c r="S96" s="253">
        <v>1.17036178255236</v>
      </c>
      <c r="T96" s="239">
        <v>1.00767352487412</v>
      </c>
      <c r="U96" s="239">
        <v>1.3703906764743099</v>
      </c>
      <c r="V96" s="254">
        <v>0.18685864718207701</v>
      </c>
      <c r="W96" s="254">
        <v>0.202321123257862</v>
      </c>
    </row>
    <row r="97" spans="1:23">
      <c r="A97" s="82">
        <v>39234</v>
      </c>
      <c r="B97" s="239" t="s">
        <v>1018</v>
      </c>
      <c r="C97" s="239" t="s">
        <v>67</v>
      </c>
      <c r="D97" s="239">
        <v>63.058170387534602</v>
      </c>
      <c r="E97" s="239">
        <v>221.21</v>
      </c>
      <c r="F97" s="239">
        <v>186.61</v>
      </c>
      <c r="G97" s="239">
        <v>231.88</v>
      </c>
      <c r="H97" s="239">
        <v>192.7</v>
      </c>
      <c r="I97" s="239">
        <v>0.52196583356814996</v>
      </c>
      <c r="J97" s="240">
        <v>423.80168542414401</v>
      </c>
      <c r="K97" s="240">
        <v>357.51382178472699</v>
      </c>
      <c r="L97" s="240">
        <v>444.243636436646</v>
      </c>
      <c r="M97" s="240">
        <v>369.18125211894801</v>
      </c>
      <c r="N97" s="253">
        <v>1.5692585850812801E-2</v>
      </c>
      <c r="O97" s="253">
        <v>0.13762851655903</v>
      </c>
      <c r="P97" s="239">
        <v>-0.19741954373812001</v>
      </c>
      <c r="Q97" s="239">
        <v>-0.28036722450280899</v>
      </c>
      <c r="R97" s="253">
        <v>0.91433103404303695</v>
      </c>
      <c r="S97" s="253">
        <v>1.3913591037617401</v>
      </c>
      <c r="T97" s="239">
        <v>1.16078422266759</v>
      </c>
      <c r="U97" s="239">
        <v>1.4781811005789101</v>
      </c>
      <c r="V97" s="254">
        <v>0.18541342907668401</v>
      </c>
      <c r="W97" s="254">
        <v>0.20332122470160899</v>
      </c>
    </row>
    <row r="98" spans="1:23">
      <c r="A98" s="82">
        <v>39264</v>
      </c>
      <c r="B98" s="239" t="s">
        <v>1019</v>
      </c>
      <c r="C98" s="239" t="s">
        <v>68</v>
      </c>
      <c r="D98" s="239">
        <v>63.326004812904202</v>
      </c>
      <c r="E98" s="239">
        <v>223.99</v>
      </c>
      <c r="F98" s="239">
        <v>189.37</v>
      </c>
      <c r="G98" s="239">
        <v>233.86</v>
      </c>
      <c r="H98" s="239">
        <v>193.82</v>
      </c>
      <c r="I98" s="239">
        <v>0.52418284078921396</v>
      </c>
      <c r="J98" s="240">
        <v>427.31272863254901</v>
      </c>
      <c r="K98" s="240">
        <v>361.26707183867899</v>
      </c>
      <c r="L98" s="240">
        <v>446.14203633201402</v>
      </c>
      <c r="M98" s="240">
        <v>369.75647601928898</v>
      </c>
      <c r="N98" s="253">
        <v>0.82846371998046597</v>
      </c>
      <c r="O98" s="253">
        <v>1.04981956647594</v>
      </c>
      <c r="P98" s="239">
        <v>0.42733305323074999</v>
      </c>
      <c r="Q98" s="239">
        <v>0.15581070193555499</v>
      </c>
      <c r="R98" s="253">
        <v>0.99932265625224403</v>
      </c>
      <c r="S98" s="253">
        <v>1.83917478599951</v>
      </c>
      <c r="T98" s="239">
        <v>0.79259541449017101</v>
      </c>
      <c r="U98" s="239">
        <v>1.1011885296858399</v>
      </c>
      <c r="V98" s="254">
        <v>0.18281670803189501</v>
      </c>
      <c r="W98" s="254">
        <v>0.206583427922815</v>
      </c>
    </row>
    <row r="99" spans="1:23">
      <c r="A99" s="82">
        <v>39295</v>
      </c>
      <c r="B99" s="239" t="s">
        <v>1020</v>
      </c>
      <c r="C99" s="239" t="s">
        <v>1369</v>
      </c>
      <c r="D99" s="239">
        <v>63.5839961936272</v>
      </c>
      <c r="E99" s="239">
        <v>223.64</v>
      </c>
      <c r="F99" s="239">
        <v>189.28</v>
      </c>
      <c r="G99" s="239">
        <v>233.12</v>
      </c>
      <c r="H99" s="239">
        <v>193.69</v>
      </c>
      <c r="I99" s="239">
        <v>0.52631837192284703</v>
      </c>
      <c r="J99" s="240">
        <v>424.91391509469003</v>
      </c>
      <c r="K99" s="240">
        <v>359.63023541907899</v>
      </c>
      <c r="L99" s="240">
        <v>442.92582671648199</v>
      </c>
      <c r="M99" s="240">
        <v>368.00919430643199</v>
      </c>
      <c r="N99" s="253">
        <v>-0.561371889280049</v>
      </c>
      <c r="O99" s="253">
        <v>-0.45308209554469903</v>
      </c>
      <c r="P99" s="239">
        <v>-0.72089365126268801</v>
      </c>
      <c r="Q99" s="239">
        <v>-0.47254931993827598</v>
      </c>
      <c r="R99" s="253">
        <v>1.18241754691055</v>
      </c>
      <c r="S99" s="253">
        <v>1.8494674606022199</v>
      </c>
      <c r="T99" s="239">
        <v>0.90725385058463304</v>
      </c>
      <c r="U99" s="239">
        <v>1.2028950151965501</v>
      </c>
      <c r="V99" s="254">
        <v>0.18153000845308501</v>
      </c>
      <c r="W99" s="254">
        <v>0.20357271929371701</v>
      </c>
    </row>
    <row r="100" spans="1:23">
      <c r="A100" s="82">
        <v>39326</v>
      </c>
      <c r="B100" s="239" t="s">
        <v>1021</v>
      </c>
      <c r="C100" s="239" t="s">
        <v>70</v>
      </c>
      <c r="D100" s="239">
        <v>64.077702590874594</v>
      </c>
      <c r="E100" s="239">
        <v>221.12</v>
      </c>
      <c r="F100" s="239">
        <v>187.63</v>
      </c>
      <c r="G100" s="239">
        <v>231.38</v>
      </c>
      <c r="H100" s="239">
        <v>192.4</v>
      </c>
      <c r="I100" s="239">
        <v>0.53040504093962004</v>
      </c>
      <c r="J100" s="240">
        <v>416.88894888382401</v>
      </c>
      <c r="K100" s="240">
        <v>353.74852333154797</v>
      </c>
      <c r="L100" s="240">
        <v>436.23265644328501</v>
      </c>
      <c r="M100" s="240">
        <v>362.74165053024501</v>
      </c>
      <c r="N100" s="253">
        <v>-1.8886098867996699</v>
      </c>
      <c r="O100" s="253">
        <v>-1.6354887626946599</v>
      </c>
      <c r="P100" s="239">
        <v>-1.5111266648900199</v>
      </c>
      <c r="Q100" s="239">
        <v>-1.43136200336375</v>
      </c>
      <c r="R100" s="253">
        <v>1.24095460824112</v>
      </c>
      <c r="S100" s="253">
        <v>1.6903324481512201</v>
      </c>
      <c r="T100" s="239">
        <v>1.20142083951627</v>
      </c>
      <c r="U100" s="239">
        <v>1.28989190744382</v>
      </c>
      <c r="V100" s="254">
        <v>0.17848958055747999</v>
      </c>
      <c r="W100" s="254">
        <v>0.20259875259875201</v>
      </c>
    </row>
    <row r="101" spans="1:23">
      <c r="A101" s="82">
        <v>39356</v>
      </c>
      <c r="B101" s="239" t="s">
        <v>1022</v>
      </c>
      <c r="C101" s="239" t="s">
        <v>71</v>
      </c>
      <c r="D101" s="239">
        <v>64.3274050918955</v>
      </c>
      <c r="E101" s="239">
        <v>220.17</v>
      </c>
      <c r="F101" s="239">
        <v>187.02</v>
      </c>
      <c r="G101" s="239">
        <v>230.2</v>
      </c>
      <c r="H101" s="239">
        <v>191.81</v>
      </c>
      <c r="I101" s="239">
        <v>0.53247196063120705</v>
      </c>
      <c r="J101" s="240">
        <v>413.48656131865499</v>
      </c>
      <c r="K101" s="240">
        <v>351.22976199216401</v>
      </c>
      <c r="L101" s="240">
        <v>432.32323393538798</v>
      </c>
      <c r="M101" s="240">
        <v>360.22554083903901</v>
      </c>
      <c r="N101" s="253">
        <v>-0.81613762472686502</v>
      </c>
      <c r="O101" s="253">
        <v>-0.71202031196127002</v>
      </c>
      <c r="P101" s="239">
        <v>-0.89617832368897898</v>
      </c>
      <c r="Q101" s="239">
        <v>-0.69363683148270205</v>
      </c>
      <c r="R101" s="253">
        <v>1.19995489644833</v>
      </c>
      <c r="S101" s="253">
        <v>1.7798404874790601</v>
      </c>
      <c r="T101" s="239">
        <v>1.21541315390548</v>
      </c>
      <c r="U101" s="239">
        <v>1.58212940547433</v>
      </c>
      <c r="V101" s="254">
        <v>0.17725376965030501</v>
      </c>
      <c r="W101" s="254">
        <v>0.20014597779052201</v>
      </c>
    </row>
    <row r="102" spans="1:23">
      <c r="A102" s="82">
        <v>39387</v>
      </c>
      <c r="B102" s="239" t="s">
        <v>1023</v>
      </c>
      <c r="C102" s="239" t="s">
        <v>72</v>
      </c>
      <c r="D102" s="239">
        <v>64.781221255577293</v>
      </c>
      <c r="E102" s="239">
        <v>222.12</v>
      </c>
      <c r="F102" s="239">
        <v>188.68</v>
      </c>
      <c r="G102" s="239">
        <v>232.14</v>
      </c>
      <c r="H102" s="239">
        <v>193.42</v>
      </c>
      <c r="I102" s="239">
        <v>0.53622843708314205</v>
      </c>
      <c r="J102" s="240">
        <v>414.22644649030502</v>
      </c>
      <c r="K102" s="240">
        <v>351.864964540747</v>
      </c>
      <c r="L102" s="240">
        <v>432.91251255294202</v>
      </c>
      <c r="M102" s="240">
        <v>360.70448082187499</v>
      </c>
      <c r="N102" s="253">
        <v>0.178938142340268</v>
      </c>
      <c r="O102" s="253">
        <v>0.180851003337512</v>
      </c>
      <c r="P102" s="239">
        <v>0.13630510028104201</v>
      </c>
      <c r="Q102" s="239">
        <v>0.13295558713584099</v>
      </c>
      <c r="R102" s="253">
        <v>1.1844005701287601</v>
      </c>
      <c r="S102" s="253">
        <v>1.74637115125353</v>
      </c>
      <c r="T102" s="239">
        <v>1.01430754944893</v>
      </c>
      <c r="U102" s="239">
        <v>1.44272957118186</v>
      </c>
      <c r="V102" s="254">
        <v>0.17723129107483601</v>
      </c>
      <c r="W102" s="254">
        <v>0.20018612346189599</v>
      </c>
    </row>
    <row r="103" spans="1:23">
      <c r="A103" s="82">
        <v>39417</v>
      </c>
      <c r="B103" s="239" t="s">
        <v>1024</v>
      </c>
      <c r="C103" s="239" t="s">
        <v>1366</v>
      </c>
      <c r="D103" s="239">
        <v>65.049055680946097</v>
      </c>
      <c r="E103" s="239">
        <v>222.56</v>
      </c>
      <c r="F103" s="239">
        <v>189.4</v>
      </c>
      <c r="G103" s="239">
        <v>233.11</v>
      </c>
      <c r="H103" s="239">
        <v>194.29</v>
      </c>
      <c r="I103" s="239">
        <v>0.53844544430420005</v>
      </c>
      <c r="J103" s="240">
        <v>413.33806860897602</v>
      </c>
      <c r="K103" s="240">
        <v>351.75337075188702</v>
      </c>
      <c r="L103" s="240">
        <v>432.93151138317</v>
      </c>
      <c r="M103" s="240">
        <v>360.83507076760401</v>
      </c>
      <c r="N103" s="253">
        <v>-0.21446672197205099</v>
      </c>
      <c r="O103" s="253">
        <v>-3.17149475241085E-2</v>
      </c>
      <c r="P103" s="239">
        <v>4.3886073231469399E-3</v>
      </c>
      <c r="Q103" s="239">
        <v>3.6204137368001099E-2</v>
      </c>
      <c r="R103" s="253">
        <v>1.3307713721157699</v>
      </c>
      <c r="S103" s="253">
        <v>1.5342725120524301</v>
      </c>
      <c r="T103" s="239">
        <v>1.00924637029671</v>
      </c>
      <c r="U103" s="239">
        <v>1.2442052322311901</v>
      </c>
      <c r="V103" s="254">
        <v>0.17507919746568101</v>
      </c>
      <c r="W103" s="254">
        <v>0.199804416079057</v>
      </c>
    </row>
    <row r="104" spans="1:23">
      <c r="A104" s="82">
        <v>39448</v>
      </c>
      <c r="B104" s="239" t="s">
        <v>1197</v>
      </c>
      <c r="C104" s="239" t="s">
        <v>1367</v>
      </c>
      <c r="D104" s="239">
        <v>65.350563680104003</v>
      </c>
      <c r="E104" s="239">
        <v>229.58</v>
      </c>
      <c r="F104" s="239">
        <v>194.56</v>
      </c>
      <c r="G104" s="239">
        <v>241.89</v>
      </c>
      <c r="H104" s="239">
        <v>202.54</v>
      </c>
      <c r="I104" s="239">
        <v>0.54094118550856296</v>
      </c>
      <c r="J104" s="240">
        <v>424.40843136054002</v>
      </c>
      <c r="K104" s="240">
        <v>359.66941547829299</v>
      </c>
      <c r="L104" s="240">
        <v>447.16506429915898</v>
      </c>
      <c r="M104" s="240">
        <v>374.42148134752</v>
      </c>
      <c r="N104" s="253">
        <v>2.6782828856822398</v>
      </c>
      <c r="O104" s="253">
        <v>2.25045312557635</v>
      </c>
      <c r="P104" s="239">
        <v>3.28771469429747</v>
      </c>
      <c r="Q104" s="239">
        <v>3.7652688667467999</v>
      </c>
      <c r="R104" s="253">
        <v>1.3409404080301901</v>
      </c>
      <c r="S104" s="253">
        <v>1.7795349281136501</v>
      </c>
      <c r="T104" s="239">
        <v>0.85595398884643603</v>
      </c>
      <c r="U104" s="239">
        <v>1.40981724320113</v>
      </c>
      <c r="V104" s="254">
        <v>0.179995888157895</v>
      </c>
      <c r="W104" s="254">
        <v>0.194282610842303</v>
      </c>
    </row>
    <row r="105" spans="1:23">
      <c r="A105" s="82">
        <v>39479</v>
      </c>
      <c r="B105" s="239" t="s">
        <v>1025</v>
      </c>
      <c r="C105" s="239" t="s">
        <v>63</v>
      </c>
      <c r="D105" s="239">
        <v>65.5448342981189</v>
      </c>
      <c r="E105" s="239">
        <v>229.46</v>
      </c>
      <c r="F105" s="239">
        <v>194.69</v>
      </c>
      <c r="G105" s="239">
        <v>241.32</v>
      </c>
      <c r="H105" s="239">
        <v>202.46</v>
      </c>
      <c r="I105" s="239">
        <v>0.54254926618148402</v>
      </c>
      <c r="J105" s="240">
        <v>422.92933435328803</v>
      </c>
      <c r="K105" s="240">
        <v>358.84298834324801</v>
      </c>
      <c r="L105" s="240">
        <v>444.78910034923501</v>
      </c>
      <c r="M105" s="240">
        <v>373.16426842659598</v>
      </c>
      <c r="N105" s="253">
        <v>-0.34850792254760299</v>
      </c>
      <c r="O105" s="253">
        <v>-0.22977409239716101</v>
      </c>
      <c r="P105" s="239">
        <v>-0.531339350860904</v>
      </c>
      <c r="Q105" s="239">
        <v>-0.33577478418161899</v>
      </c>
      <c r="R105" s="253">
        <v>1.2607625972690399</v>
      </c>
      <c r="S105" s="253">
        <v>1.7632570760795601</v>
      </c>
      <c r="T105" s="239">
        <v>0.90589301520336296</v>
      </c>
      <c r="U105" s="239">
        <v>1.48882258115806</v>
      </c>
      <c r="V105" s="254">
        <v>0.17859160717037301</v>
      </c>
      <c r="W105" s="254">
        <v>0.191939148473772</v>
      </c>
    </row>
    <row r="106" spans="1:23">
      <c r="A106" s="82">
        <v>39508</v>
      </c>
      <c r="B106" s="239" t="s">
        <v>1026</v>
      </c>
      <c r="C106" s="239" t="s">
        <v>64</v>
      </c>
      <c r="D106" s="239">
        <v>66.019890716036102</v>
      </c>
      <c r="E106" s="239">
        <v>231.11</v>
      </c>
      <c r="F106" s="239">
        <v>196.75</v>
      </c>
      <c r="G106" s="239">
        <v>241.16</v>
      </c>
      <c r="H106" s="239">
        <v>202.6</v>
      </c>
      <c r="I106" s="239">
        <v>0.54648155945365096</v>
      </c>
      <c r="J106" s="240">
        <v>422.90539543741198</v>
      </c>
      <c r="K106" s="240">
        <v>360.03044676695498</v>
      </c>
      <c r="L106" s="240">
        <v>441.29576895714803</v>
      </c>
      <c r="M106" s="240">
        <v>370.73529105456203</v>
      </c>
      <c r="N106" s="253">
        <v>-5.6602637677927196E-3</v>
      </c>
      <c r="O106" s="253">
        <v>0.33091309076125303</v>
      </c>
      <c r="P106" s="239">
        <v>-0.78539051189534503</v>
      </c>
      <c r="Q106" s="239">
        <v>-0.65091370679081195</v>
      </c>
      <c r="R106" s="253">
        <v>2.1757075270107298</v>
      </c>
      <c r="S106" s="253">
        <v>2.0829974496766801</v>
      </c>
      <c r="T106" s="239">
        <v>1.1238957979420801</v>
      </c>
      <c r="U106" s="239">
        <v>1.2886938040848499</v>
      </c>
      <c r="V106" s="254">
        <v>0.17463786531130901</v>
      </c>
      <c r="W106" s="254">
        <v>0.19032576505429399</v>
      </c>
    </row>
    <row r="107" spans="1:23">
      <c r="A107" s="82">
        <v>39539</v>
      </c>
      <c r="B107" s="239" t="s">
        <v>1027</v>
      </c>
      <c r="C107" s="239" t="s">
        <v>1368</v>
      </c>
      <c r="D107" s="239">
        <v>66.170126660633898</v>
      </c>
      <c r="E107" s="239">
        <v>230.41</v>
      </c>
      <c r="F107" s="239">
        <v>196.59</v>
      </c>
      <c r="G107" s="239">
        <v>240.49</v>
      </c>
      <c r="H107" s="239">
        <v>202.4</v>
      </c>
      <c r="I107" s="239">
        <v>0.54772514184070598</v>
      </c>
      <c r="J107" s="240">
        <v>420.66719673607702</v>
      </c>
      <c r="K107" s="240">
        <v>358.92089842604599</v>
      </c>
      <c r="L107" s="240">
        <v>439.07058783498599</v>
      </c>
      <c r="M107" s="240">
        <v>369.52840857333399</v>
      </c>
      <c r="N107" s="253">
        <v>-0.52924335453813398</v>
      </c>
      <c r="O107" s="253">
        <v>-0.30818180819760499</v>
      </c>
      <c r="P107" s="239">
        <v>-0.50423803686586699</v>
      </c>
      <c r="Q107" s="239">
        <v>-0.32553752241780698</v>
      </c>
      <c r="R107" s="253">
        <v>1.24760607602588</v>
      </c>
      <c r="S107" s="253">
        <v>1.2149071179992099</v>
      </c>
      <c r="T107" s="239">
        <v>0.53632800968490502</v>
      </c>
      <c r="U107" s="239">
        <v>0.86712947345251001</v>
      </c>
      <c r="V107" s="254">
        <v>0.172033165471285</v>
      </c>
      <c r="W107" s="254">
        <v>0.188191699604743</v>
      </c>
    </row>
    <row r="108" spans="1:23">
      <c r="A108" s="82">
        <v>39569</v>
      </c>
      <c r="B108" s="239" t="s">
        <v>1028</v>
      </c>
      <c r="C108" s="239" t="s">
        <v>66</v>
      </c>
      <c r="D108" s="239">
        <v>66.098635073205301</v>
      </c>
      <c r="E108" s="239">
        <v>234.18</v>
      </c>
      <c r="F108" s="239">
        <v>197.56</v>
      </c>
      <c r="G108" s="239">
        <v>244.34</v>
      </c>
      <c r="H108" s="239">
        <v>203.6</v>
      </c>
      <c r="I108" s="239">
        <v>0.547133368153079</v>
      </c>
      <c r="J108" s="240">
        <v>428.01264487030897</v>
      </c>
      <c r="K108" s="240">
        <v>361.08198018865102</v>
      </c>
      <c r="L108" s="240">
        <v>446.58215751819699</v>
      </c>
      <c r="M108" s="240">
        <v>372.12133613286801</v>
      </c>
      <c r="N108" s="253">
        <v>1.74614236413615</v>
      </c>
      <c r="O108" s="253">
        <v>0.60210530289030995</v>
      </c>
      <c r="P108" s="239">
        <v>1.71078862746192</v>
      </c>
      <c r="Q108" s="239">
        <v>0.70168558069576603</v>
      </c>
      <c r="R108" s="253">
        <v>1.00946405950051</v>
      </c>
      <c r="S108" s="253">
        <v>1.1370497947537701</v>
      </c>
      <c r="T108" s="239">
        <v>0.327946312399363</v>
      </c>
      <c r="U108" s="239">
        <v>0.51377954355336097</v>
      </c>
      <c r="V108" s="254">
        <v>0.185361409192144</v>
      </c>
      <c r="W108" s="254">
        <v>0.20009823182711201</v>
      </c>
    </row>
    <row r="109" spans="1:23">
      <c r="A109" s="82">
        <v>39600</v>
      </c>
      <c r="B109" s="239" t="s">
        <v>1029</v>
      </c>
      <c r="C109" s="239" t="s">
        <v>67</v>
      </c>
      <c r="D109" s="239">
        <v>66.372168103369305</v>
      </c>
      <c r="E109" s="239">
        <v>234.13</v>
      </c>
      <c r="F109" s="239">
        <v>197.98</v>
      </c>
      <c r="G109" s="239">
        <v>244.15</v>
      </c>
      <c r="H109" s="239">
        <v>203.36</v>
      </c>
      <c r="I109" s="239">
        <v>0.549397545740543</v>
      </c>
      <c r="J109" s="240">
        <v>426.15771005021799</v>
      </c>
      <c r="K109" s="240">
        <v>360.358362600872</v>
      </c>
      <c r="L109" s="240">
        <v>444.39586942621997</v>
      </c>
      <c r="M109" s="240">
        <v>370.150907255851</v>
      </c>
      <c r="N109" s="253">
        <v>-0.43338318209107402</v>
      </c>
      <c r="O109" s="253">
        <v>-0.20040257544861101</v>
      </c>
      <c r="P109" s="239">
        <v>-0.48956010784834098</v>
      </c>
      <c r="Q109" s="239">
        <v>-0.52951246964062504</v>
      </c>
      <c r="R109" s="253">
        <v>0.55592620489852695</v>
      </c>
      <c r="S109" s="253">
        <v>0.79564499127475796</v>
      </c>
      <c r="T109" s="239">
        <v>3.42679055111983E-2</v>
      </c>
      <c r="U109" s="239">
        <v>0.262650156620237</v>
      </c>
      <c r="V109" s="254">
        <v>0.18259420143448801</v>
      </c>
      <c r="W109" s="254">
        <v>0.20058025177026001</v>
      </c>
    </row>
    <row r="110" spans="1:23">
      <c r="A110" s="82">
        <v>39630</v>
      </c>
      <c r="B110" s="239" t="s">
        <v>1030</v>
      </c>
      <c r="C110" s="239" t="s">
        <v>68</v>
      </c>
      <c r="D110" s="239">
        <v>66.742059360068197</v>
      </c>
      <c r="E110" s="239">
        <v>235.99</v>
      </c>
      <c r="F110" s="239">
        <v>199.58</v>
      </c>
      <c r="G110" s="239">
        <v>246.51</v>
      </c>
      <c r="H110" s="239">
        <v>206.49</v>
      </c>
      <c r="I110" s="239">
        <v>0.55245933134177205</v>
      </c>
      <c r="J110" s="240">
        <v>427.16266449304902</v>
      </c>
      <c r="K110" s="240">
        <v>361.25736081835203</v>
      </c>
      <c r="L110" s="240">
        <v>446.20479013594502</v>
      </c>
      <c r="M110" s="240">
        <v>373.76506882143201</v>
      </c>
      <c r="N110" s="253">
        <v>0.23581749646457401</v>
      </c>
      <c r="O110" s="253">
        <v>0.24947338837677499</v>
      </c>
      <c r="P110" s="239">
        <v>0.40705164790590898</v>
      </c>
      <c r="Q110" s="239">
        <v>0.97640219022427899</v>
      </c>
      <c r="R110" s="253">
        <v>-3.5118106586562399E-2</v>
      </c>
      <c r="S110" s="253">
        <v>-2.68804468616102E-3</v>
      </c>
      <c r="T110" s="239">
        <v>1.4065880105507101E-2</v>
      </c>
      <c r="U110" s="239">
        <v>1.08411699648878</v>
      </c>
      <c r="V110" s="254">
        <v>0.18243310953001299</v>
      </c>
      <c r="W110" s="254">
        <v>0.19381083829725401</v>
      </c>
    </row>
    <row r="111" spans="1:23">
      <c r="A111" s="82">
        <v>39661</v>
      </c>
      <c r="B111" s="239" t="s">
        <v>1031</v>
      </c>
      <c r="C111" s="239" t="s">
        <v>1369</v>
      </c>
      <c r="D111" s="239">
        <v>67.127492266208904</v>
      </c>
      <c r="E111" s="239">
        <v>235.46</v>
      </c>
      <c r="F111" s="239">
        <v>199.85</v>
      </c>
      <c r="G111" s="239">
        <v>246.09</v>
      </c>
      <c r="H111" s="239">
        <v>206.54</v>
      </c>
      <c r="I111" s="239">
        <v>0.55564976339684002</v>
      </c>
      <c r="J111" s="240">
        <v>423.75614192754801</v>
      </c>
      <c r="K111" s="240">
        <v>359.66900944627702</v>
      </c>
      <c r="L111" s="240">
        <v>442.88689784655702</v>
      </c>
      <c r="M111" s="240">
        <v>371.70896778100598</v>
      </c>
      <c r="N111" s="253">
        <v>-0.79747666373050097</v>
      </c>
      <c r="O111" s="253">
        <v>-0.43967308194807803</v>
      </c>
      <c r="P111" s="239">
        <v>-0.74358060754502497</v>
      </c>
      <c r="Q111" s="239">
        <v>-0.55010518958049603</v>
      </c>
      <c r="R111" s="253">
        <v>-0.27247240582458598</v>
      </c>
      <c r="S111" s="253">
        <v>1.0781637187085E-2</v>
      </c>
      <c r="T111" s="239">
        <v>-8.7890268702817097E-3</v>
      </c>
      <c r="U111" s="239">
        <v>1.00534810863813</v>
      </c>
      <c r="V111" s="254">
        <v>0.17818363772829601</v>
      </c>
      <c r="W111" s="254">
        <v>0.19148833155805201</v>
      </c>
    </row>
    <row r="112" spans="1:23">
      <c r="A112" s="82">
        <v>39692</v>
      </c>
      <c r="B112" s="239" t="s">
        <v>1032</v>
      </c>
      <c r="C112" s="239" t="s">
        <v>70</v>
      </c>
      <c r="D112" s="239">
        <v>67.584934814759706</v>
      </c>
      <c r="E112" s="239">
        <v>233.93</v>
      </c>
      <c r="F112" s="239">
        <v>198.51</v>
      </c>
      <c r="G112" s="239">
        <v>244.21</v>
      </c>
      <c r="H112" s="239">
        <v>204.38</v>
      </c>
      <c r="I112" s="239">
        <v>0.55943625735466496</v>
      </c>
      <c r="J112" s="240">
        <v>418.153090588292</v>
      </c>
      <c r="K112" s="240">
        <v>354.83935370701403</v>
      </c>
      <c r="L112" s="240">
        <v>436.52873189657902</v>
      </c>
      <c r="M112" s="240">
        <v>365.33205939569501</v>
      </c>
      <c r="N112" s="253">
        <v>-1.3222348385960001</v>
      </c>
      <c r="O112" s="253">
        <v>-1.34280563863394</v>
      </c>
      <c r="P112" s="239">
        <v>-1.4356184346146299</v>
      </c>
      <c r="Q112" s="239">
        <v>-1.7155648472457301</v>
      </c>
      <c r="R112" s="253">
        <v>0.30323224154831202</v>
      </c>
      <c r="S112" s="253">
        <v>0.30836323080378802</v>
      </c>
      <c r="T112" s="239">
        <v>6.7870997028918204E-2</v>
      </c>
      <c r="U112" s="239">
        <v>0.71411950121085299</v>
      </c>
      <c r="V112" s="254">
        <v>0.178429298272128</v>
      </c>
      <c r="W112" s="254">
        <v>0.194882082395538</v>
      </c>
    </row>
    <row r="113" spans="1:23">
      <c r="A113" s="82">
        <v>39722</v>
      </c>
      <c r="B113" s="239" t="s">
        <v>1033</v>
      </c>
      <c r="C113" s="239" t="s">
        <v>71</v>
      </c>
      <c r="D113" s="239">
        <v>68.045485693199694</v>
      </c>
      <c r="E113" s="239">
        <v>233.68</v>
      </c>
      <c r="F113" s="239">
        <v>198.34</v>
      </c>
      <c r="G113" s="239">
        <v>243.64</v>
      </c>
      <c r="H113" s="239">
        <v>204.18</v>
      </c>
      <c r="I113" s="239">
        <v>0.56324848060326405</v>
      </c>
      <c r="J113" s="240">
        <v>414.87905968200499</v>
      </c>
      <c r="K113" s="240">
        <v>352.13588110804898</v>
      </c>
      <c r="L113" s="240">
        <v>432.562196597585</v>
      </c>
      <c r="M113" s="240">
        <v>362.504306769393</v>
      </c>
      <c r="N113" s="253">
        <v>-0.78297422163751096</v>
      </c>
      <c r="O113" s="253">
        <v>-0.76188634961763502</v>
      </c>
      <c r="P113" s="239">
        <v>-0.90865388900306399</v>
      </c>
      <c r="Q113" s="239">
        <v>-0.77402257852211598</v>
      </c>
      <c r="R113" s="253">
        <v>0.336769920383651</v>
      </c>
      <c r="S113" s="253">
        <v>0.25798471938849299</v>
      </c>
      <c r="T113" s="239">
        <v>5.5274073526390098E-2</v>
      </c>
      <c r="U113" s="239">
        <v>0.63259421445975805</v>
      </c>
      <c r="V113" s="254">
        <v>0.17817888474336999</v>
      </c>
      <c r="W113" s="254">
        <v>0.19326084827113299</v>
      </c>
    </row>
    <row r="114" spans="1:23">
      <c r="A114" s="82">
        <v>39753</v>
      </c>
      <c r="B114" s="239" t="s">
        <v>1034</v>
      </c>
      <c r="C114" s="239" t="s">
        <v>72</v>
      </c>
      <c r="D114" s="239">
        <v>68.818941780387206</v>
      </c>
      <c r="E114" s="239">
        <v>235.88</v>
      </c>
      <c r="F114" s="239">
        <v>200.39</v>
      </c>
      <c r="G114" s="239">
        <v>245.1</v>
      </c>
      <c r="H114" s="239">
        <v>205.36</v>
      </c>
      <c r="I114" s="239">
        <v>0.56965078578903205</v>
      </c>
      <c r="J114" s="240">
        <v>414.078249138687</v>
      </c>
      <c r="K114" s="240">
        <v>351.776921930225</v>
      </c>
      <c r="L114" s="240">
        <v>430.263603798085</v>
      </c>
      <c r="M114" s="240">
        <v>360.501565385454</v>
      </c>
      <c r="N114" s="253">
        <v>-0.19302264711339401</v>
      </c>
      <c r="O114" s="253">
        <v>-0.10193768856892001</v>
      </c>
      <c r="P114" s="239">
        <v>-0.531390125531084</v>
      </c>
      <c r="Q114" s="239">
        <v>-0.55247381797677297</v>
      </c>
      <c r="R114" s="253">
        <v>-3.5776892777694698E-2</v>
      </c>
      <c r="S114" s="253">
        <v>-2.50217041746881E-2</v>
      </c>
      <c r="T114" s="239">
        <v>-0.61188084845036395</v>
      </c>
      <c r="U114" s="239">
        <v>-5.6255313479469701E-2</v>
      </c>
      <c r="V114" s="254">
        <v>0.177104645940416</v>
      </c>
      <c r="W114" s="254">
        <v>0.193513829372809</v>
      </c>
    </row>
    <row r="115" spans="1:23">
      <c r="A115" s="82">
        <v>39783</v>
      </c>
      <c r="B115" s="239" t="s">
        <v>1035</v>
      </c>
      <c r="C115" s="239" t="s">
        <v>1366</v>
      </c>
      <c r="D115" s="239">
        <v>69.295552363249001</v>
      </c>
      <c r="E115" s="239">
        <v>235.98</v>
      </c>
      <c r="F115" s="239">
        <v>201.4</v>
      </c>
      <c r="G115" s="239">
        <v>246.32</v>
      </c>
      <c r="H115" s="239">
        <v>206.8</v>
      </c>
      <c r="I115" s="239">
        <v>0.57359594370658595</v>
      </c>
      <c r="J115" s="240">
        <v>411.40458294578099</v>
      </c>
      <c r="K115" s="240">
        <v>351.11824309382303</v>
      </c>
      <c r="L115" s="240">
        <v>429.43120972626798</v>
      </c>
      <c r="M115" s="240">
        <v>360.53253560974503</v>
      </c>
      <c r="N115" s="253">
        <v>-0.64569104957036305</v>
      </c>
      <c r="O115" s="253">
        <v>-0.187243333868581</v>
      </c>
      <c r="P115" s="239">
        <v>-0.19346141864397001</v>
      </c>
      <c r="Q115" s="239">
        <v>8.5908709599680205E-3</v>
      </c>
      <c r="R115" s="253">
        <v>-0.46777343052423198</v>
      </c>
      <c r="S115" s="253">
        <v>-0.180560503715088</v>
      </c>
      <c r="T115" s="239">
        <v>-0.80851163864668096</v>
      </c>
      <c r="U115" s="239">
        <v>-8.3843058052990305E-2</v>
      </c>
      <c r="V115" s="254">
        <v>0.17169811320754699</v>
      </c>
      <c r="W115" s="254">
        <v>0.19110251450676999</v>
      </c>
    </row>
    <row r="116" spans="1:23">
      <c r="A116" s="82">
        <v>39814</v>
      </c>
      <c r="B116" s="239" t="s">
        <v>1198</v>
      </c>
      <c r="C116" s="239" t="s">
        <v>1367</v>
      </c>
      <c r="D116" s="239">
        <v>69.4561494074742</v>
      </c>
      <c r="E116" s="239">
        <v>242.03</v>
      </c>
      <c r="F116" s="239">
        <v>205.03</v>
      </c>
      <c r="G116" s="239">
        <v>255.76</v>
      </c>
      <c r="H116" s="239">
        <v>215.07</v>
      </c>
      <c r="I116" s="239">
        <v>0.574925290396197</v>
      </c>
      <c r="J116" s="240">
        <v>420.97643649179201</v>
      </c>
      <c r="K116" s="240">
        <v>356.62024862170898</v>
      </c>
      <c r="L116" s="240">
        <v>444.85780026088003</v>
      </c>
      <c r="M116" s="240">
        <v>374.08338716807702</v>
      </c>
      <c r="N116" s="253">
        <v>2.3266278361494499</v>
      </c>
      <c r="O116" s="253">
        <v>1.5669950610955901</v>
      </c>
      <c r="P116" s="239">
        <v>3.5923310148894001</v>
      </c>
      <c r="Q116" s="239">
        <v>3.7585655162619198</v>
      </c>
      <c r="R116" s="253">
        <v>-0.80865379081780397</v>
      </c>
      <c r="S116" s="253">
        <v>-0.847769291845346</v>
      </c>
      <c r="T116" s="239">
        <v>-0.51597591638675699</v>
      </c>
      <c r="U116" s="239">
        <v>-9.0297751674428606E-2</v>
      </c>
      <c r="V116" s="254">
        <v>0.180461395893284</v>
      </c>
      <c r="W116" s="254">
        <v>0.18919421583670401</v>
      </c>
    </row>
    <row r="117" spans="1:23">
      <c r="A117" s="82">
        <v>39845</v>
      </c>
      <c r="B117" s="239" t="s">
        <v>1036</v>
      </c>
      <c r="C117" s="239" t="s">
        <v>63</v>
      </c>
      <c r="D117" s="239">
        <v>69.609493681960302</v>
      </c>
      <c r="E117" s="239">
        <v>242.67</v>
      </c>
      <c r="F117" s="239">
        <v>205.81</v>
      </c>
      <c r="G117" s="239">
        <v>255.92</v>
      </c>
      <c r="H117" s="239">
        <v>215.74</v>
      </c>
      <c r="I117" s="239">
        <v>0.57619460207401996</v>
      </c>
      <c r="J117" s="240">
        <v>421.15979415028499</v>
      </c>
      <c r="K117" s="240">
        <v>357.188351399309</v>
      </c>
      <c r="L117" s="240">
        <v>444.15549725528899</v>
      </c>
      <c r="M117" s="240">
        <v>374.42211229234198</v>
      </c>
      <c r="N117" s="253">
        <v>4.3555325808997097E-2</v>
      </c>
      <c r="O117" s="253">
        <v>0.15930188479080801</v>
      </c>
      <c r="P117" s="239">
        <v>-0.157871347918104</v>
      </c>
      <c r="Q117" s="239">
        <v>9.0548026425008005E-2</v>
      </c>
      <c r="R117" s="253">
        <v>-0.41840091458981199</v>
      </c>
      <c r="S117" s="253">
        <v>-0.46110332309362601</v>
      </c>
      <c r="T117" s="239">
        <v>-0.14245022943419899</v>
      </c>
      <c r="U117" s="239">
        <v>0.33707510932099399</v>
      </c>
      <c r="V117" s="254">
        <v>0.17909722559642399</v>
      </c>
      <c r="W117" s="254">
        <v>0.18624269954574901</v>
      </c>
    </row>
    <row r="118" spans="1:23">
      <c r="A118" s="82">
        <v>39873</v>
      </c>
      <c r="B118" s="239" t="s">
        <v>1037</v>
      </c>
      <c r="C118" s="239" t="s">
        <v>64</v>
      </c>
      <c r="D118" s="239">
        <v>70.009950182560502</v>
      </c>
      <c r="E118" s="239">
        <v>240.7</v>
      </c>
      <c r="F118" s="239">
        <v>205.97</v>
      </c>
      <c r="G118" s="239">
        <v>251.83</v>
      </c>
      <c r="H118" s="239">
        <v>213.58</v>
      </c>
      <c r="I118" s="239">
        <v>0.57950939236779098</v>
      </c>
      <c r="J118" s="240">
        <v>415.35133540551402</v>
      </c>
      <c r="K118" s="240">
        <v>355.42133175518802</v>
      </c>
      <c r="L118" s="240">
        <v>434.55723637378702</v>
      </c>
      <c r="M118" s="240">
        <v>368.55312927257899</v>
      </c>
      <c r="N118" s="253">
        <v>-1.3791579408691099</v>
      </c>
      <c r="O118" s="253">
        <v>-0.49470248321330501</v>
      </c>
      <c r="P118" s="239">
        <v>-2.1610136406767002</v>
      </c>
      <c r="Q118" s="239">
        <v>-1.5674776748177099</v>
      </c>
      <c r="R118" s="253">
        <v>-1.78622928754206</v>
      </c>
      <c r="S118" s="253">
        <v>-1.2802014532816299</v>
      </c>
      <c r="T118" s="239">
        <v>-1.52698780667776</v>
      </c>
      <c r="U118" s="239">
        <v>-0.58860373820251999</v>
      </c>
      <c r="V118" s="254">
        <v>0.168616788852745</v>
      </c>
      <c r="W118" s="254">
        <v>0.17908980241595601</v>
      </c>
    </row>
    <row r="119" spans="1:23">
      <c r="A119" s="82">
        <v>39904</v>
      </c>
      <c r="B119" s="239" t="s">
        <v>1038</v>
      </c>
      <c r="C119" s="239" t="s">
        <v>1368</v>
      </c>
      <c r="D119" s="239">
        <v>70.254990188749304</v>
      </c>
      <c r="E119" s="239">
        <v>241.54</v>
      </c>
      <c r="F119" s="239">
        <v>206.18</v>
      </c>
      <c r="G119" s="239">
        <v>251.93</v>
      </c>
      <c r="H119" s="239">
        <v>213.84</v>
      </c>
      <c r="I119" s="239">
        <v>0.58153771812322996</v>
      </c>
      <c r="J119" s="240">
        <v>415.34709180947198</v>
      </c>
      <c r="K119" s="240">
        <v>354.54278127547002</v>
      </c>
      <c r="L119" s="240">
        <v>433.21351676558902</v>
      </c>
      <c r="M119" s="240">
        <v>367.71475578594601</v>
      </c>
      <c r="N119" s="253">
        <v>-1.02168831065397E-3</v>
      </c>
      <c r="O119" s="253">
        <v>-0.247185636095515</v>
      </c>
      <c r="P119" s="239">
        <v>-0.30921579385293502</v>
      </c>
      <c r="Q119" s="239">
        <v>-0.227476968730944</v>
      </c>
      <c r="R119" s="253">
        <v>-1.26468262034292</v>
      </c>
      <c r="S119" s="253">
        <v>-1.2198000087974601</v>
      </c>
      <c r="T119" s="239">
        <v>-1.33397026165611</v>
      </c>
      <c r="U119" s="239">
        <v>-0.490801991216339</v>
      </c>
      <c r="V119" s="254">
        <v>0.17150063051702399</v>
      </c>
      <c r="W119" s="254">
        <v>0.17812383090160899</v>
      </c>
    </row>
    <row r="120" spans="1:23">
      <c r="A120" s="82">
        <v>39934</v>
      </c>
      <c r="B120" s="239" t="s">
        <v>1039</v>
      </c>
      <c r="C120" s="239" t="s">
        <v>66</v>
      </c>
      <c r="D120" s="239">
        <v>70.050358471107799</v>
      </c>
      <c r="E120" s="239">
        <v>244.54</v>
      </c>
      <c r="F120" s="239">
        <v>207.7</v>
      </c>
      <c r="G120" s="239">
        <v>255.81</v>
      </c>
      <c r="H120" s="239">
        <v>215.67</v>
      </c>
      <c r="I120" s="239">
        <v>0.57984387314776098</v>
      </c>
      <c r="J120" s="240">
        <v>421.73421385394897</v>
      </c>
      <c r="K120" s="240">
        <v>358.19987003134599</v>
      </c>
      <c r="L120" s="240">
        <v>441.17048027307902</v>
      </c>
      <c r="M120" s="240">
        <v>371.944949300242</v>
      </c>
      <c r="N120" s="253">
        <v>1.53777940677327</v>
      </c>
      <c r="O120" s="253">
        <v>1.03149434962966</v>
      </c>
      <c r="P120" s="239">
        <v>1.8367302033644299</v>
      </c>
      <c r="Q120" s="239">
        <v>1.15040080598741</v>
      </c>
      <c r="R120" s="253">
        <v>-1.4668797970355001</v>
      </c>
      <c r="S120" s="253">
        <v>-0.79818720275088895</v>
      </c>
      <c r="T120" s="239">
        <v>-1.2117988043213099</v>
      </c>
      <c r="U120" s="239">
        <v>-4.7400354534488098E-2</v>
      </c>
      <c r="V120" s="254">
        <v>0.17737120847376001</v>
      </c>
      <c r="W120" s="254">
        <v>0.186117679788566</v>
      </c>
    </row>
    <row r="121" spans="1:23">
      <c r="A121" s="82">
        <v>39965</v>
      </c>
      <c r="B121" s="239" t="s">
        <v>1040</v>
      </c>
      <c r="C121" s="239" t="s">
        <v>67</v>
      </c>
      <c r="D121" s="239">
        <v>70.179354161469305</v>
      </c>
      <c r="E121" s="239">
        <v>243.87</v>
      </c>
      <c r="F121" s="239">
        <v>207.8</v>
      </c>
      <c r="G121" s="239">
        <v>255.16</v>
      </c>
      <c r="H121" s="239">
        <v>215.6</v>
      </c>
      <c r="I121" s="239">
        <v>0.58091163871457696</v>
      </c>
      <c r="J121" s="240">
        <v>419.80567051407002</v>
      </c>
      <c r="K121" s="240">
        <v>357.71361107485001</v>
      </c>
      <c r="L121" s="240">
        <v>439.240640047444</v>
      </c>
      <c r="M121" s="240">
        <v>371.14078223165399</v>
      </c>
      <c r="N121" s="253">
        <v>-0.45728880335695898</v>
      </c>
      <c r="O121" s="253">
        <v>-0.13575073504438201</v>
      </c>
      <c r="P121" s="239">
        <v>-0.43743639067626</v>
      </c>
      <c r="Q121" s="239">
        <v>-0.216205938567338</v>
      </c>
      <c r="R121" s="253">
        <v>-1.49053727912135</v>
      </c>
      <c r="S121" s="253">
        <v>-0.73392261717851703</v>
      </c>
      <c r="T121" s="239">
        <v>-1.1600533968581099</v>
      </c>
      <c r="U121" s="239">
        <v>0.26742470608582802</v>
      </c>
      <c r="V121" s="254">
        <v>0.17358036573628499</v>
      </c>
      <c r="W121" s="254">
        <v>0.18348794063079801</v>
      </c>
    </row>
    <row r="122" spans="1:23">
      <c r="A122" s="82">
        <v>39995</v>
      </c>
      <c r="B122" s="239" t="s">
        <v>1041</v>
      </c>
      <c r="C122" s="239" t="s">
        <v>68</v>
      </c>
      <c r="D122" s="239">
        <v>70.370516449595101</v>
      </c>
      <c r="E122" s="239">
        <v>244.83</v>
      </c>
      <c r="F122" s="239">
        <v>208.84</v>
      </c>
      <c r="G122" s="239">
        <v>256.70999999999998</v>
      </c>
      <c r="H122" s="239">
        <v>216.94</v>
      </c>
      <c r="I122" s="239">
        <v>0.58249399009672398</v>
      </c>
      <c r="J122" s="240">
        <v>420.313349429315</v>
      </c>
      <c r="K122" s="240">
        <v>358.52730423076503</v>
      </c>
      <c r="L122" s="240">
        <v>440.70840963933898</v>
      </c>
      <c r="M122" s="240">
        <v>372.43302710123601</v>
      </c>
      <c r="N122" s="253">
        <v>0.120931886085063</v>
      </c>
      <c r="O122" s="253">
        <v>0.227470560448984</v>
      </c>
      <c r="P122" s="239">
        <v>0.334160698731512</v>
      </c>
      <c r="Q122" s="239">
        <v>0.34818185751817099</v>
      </c>
      <c r="R122" s="253">
        <v>-1.6034442223230101</v>
      </c>
      <c r="S122" s="253">
        <v>-0.75570960862992897</v>
      </c>
      <c r="T122" s="239">
        <v>-1.2318066991013901</v>
      </c>
      <c r="U122" s="239">
        <v>-0.35638475376974499</v>
      </c>
      <c r="V122" s="254">
        <v>0.17233288642022601</v>
      </c>
      <c r="W122" s="254">
        <v>0.18332257767124499</v>
      </c>
    </row>
    <row r="123" spans="1:23">
      <c r="A123" s="82">
        <v>40026</v>
      </c>
      <c r="B123" s="239" t="s">
        <v>1042</v>
      </c>
      <c r="C123" s="239" t="s">
        <v>1369</v>
      </c>
      <c r="D123" s="239">
        <v>70.538884318540795</v>
      </c>
      <c r="E123" s="239">
        <v>244.71</v>
      </c>
      <c r="F123" s="239">
        <v>208.85</v>
      </c>
      <c r="G123" s="239">
        <v>255.88</v>
      </c>
      <c r="H123" s="239">
        <v>216.45</v>
      </c>
      <c r="I123" s="239">
        <v>0.58388766001325099</v>
      </c>
      <c r="J123" s="240">
        <v>419.10459281575902</v>
      </c>
      <c r="K123" s="240">
        <v>357.68866907593201</v>
      </c>
      <c r="L123" s="240">
        <v>438.23498512401</v>
      </c>
      <c r="M123" s="240">
        <v>370.70487154170701</v>
      </c>
      <c r="N123" s="253">
        <v>-0.287584635414595</v>
      </c>
      <c r="O123" s="253">
        <v>-0.233911098244444</v>
      </c>
      <c r="P123" s="239">
        <v>-0.56123832929644302</v>
      </c>
      <c r="Q123" s="239">
        <v>-0.46401780555805899</v>
      </c>
      <c r="R123" s="253">
        <v>-1.0976947946122799</v>
      </c>
      <c r="S123" s="253">
        <v>-0.55060077969854004</v>
      </c>
      <c r="T123" s="239">
        <v>-1.05036133269367</v>
      </c>
      <c r="U123" s="239">
        <v>-0.27012967841306701</v>
      </c>
      <c r="V123" s="254">
        <v>0.17170217859707901</v>
      </c>
      <c r="W123" s="254">
        <v>0.182166782166782</v>
      </c>
    </row>
    <row r="124" spans="1:23">
      <c r="A124" s="82">
        <v>40057</v>
      </c>
      <c r="B124" s="239" t="s">
        <v>1043</v>
      </c>
      <c r="C124" s="239" t="s">
        <v>70</v>
      </c>
      <c r="D124" s="239">
        <v>70.892715870817796</v>
      </c>
      <c r="E124" s="239">
        <v>244.29</v>
      </c>
      <c r="F124" s="239">
        <v>208.75</v>
      </c>
      <c r="G124" s="239">
        <v>253.79</v>
      </c>
      <c r="H124" s="239">
        <v>215</v>
      </c>
      <c r="I124" s="239">
        <v>0.58681651094552401</v>
      </c>
      <c r="J124" s="240">
        <v>416.29707999589402</v>
      </c>
      <c r="K124" s="240">
        <v>355.73300359876703</v>
      </c>
      <c r="L124" s="240">
        <v>432.486126866257</v>
      </c>
      <c r="M124" s="240">
        <v>366.38369232926902</v>
      </c>
      <c r="N124" s="253">
        <v>-0.66988357273860499</v>
      </c>
      <c r="O124" s="253">
        <v>-0.54675074897323495</v>
      </c>
      <c r="P124" s="239">
        <v>-1.3118209300717101</v>
      </c>
      <c r="Q124" s="239">
        <v>-1.1656656127735101</v>
      </c>
      <c r="R124" s="253">
        <v>-0.44385911145288198</v>
      </c>
      <c r="S124" s="253">
        <v>0.25184633057668798</v>
      </c>
      <c r="T124" s="239">
        <v>-0.92607994272411198</v>
      </c>
      <c r="U124" s="239">
        <v>0.28785673376521298</v>
      </c>
      <c r="V124" s="254">
        <v>0.17025149700598799</v>
      </c>
      <c r="W124" s="254">
        <v>0.18041860465116299</v>
      </c>
    </row>
    <row r="125" spans="1:23">
      <c r="A125" s="82">
        <v>40087</v>
      </c>
      <c r="B125" s="239" t="s">
        <v>1044</v>
      </c>
      <c r="C125" s="239" t="s">
        <v>71</v>
      </c>
      <c r="D125" s="239">
        <v>71.107190633106001</v>
      </c>
      <c r="E125" s="239">
        <v>242.87</v>
      </c>
      <c r="F125" s="239">
        <v>207.34</v>
      </c>
      <c r="G125" s="239">
        <v>251.38</v>
      </c>
      <c r="H125" s="239">
        <v>214.29</v>
      </c>
      <c r="I125" s="239">
        <v>0.58859183200842702</v>
      </c>
      <c r="J125" s="240">
        <v>412.62889967613899</v>
      </c>
      <c r="K125" s="240">
        <v>352.264487416522</v>
      </c>
      <c r="L125" s="240">
        <v>427.087136330497</v>
      </c>
      <c r="M125" s="240">
        <v>364.07233051261898</v>
      </c>
      <c r="N125" s="253">
        <v>-0.88114485928911801</v>
      </c>
      <c r="O125" s="253">
        <v>-0.97503356369971195</v>
      </c>
      <c r="P125" s="239">
        <v>-1.2483615543647499</v>
      </c>
      <c r="Q125" s="239">
        <v>-0.63085826826936298</v>
      </c>
      <c r="R125" s="253">
        <v>-0.54236528775164505</v>
      </c>
      <c r="S125" s="253">
        <v>3.6521784735077403E-2</v>
      </c>
      <c r="T125" s="239">
        <v>-1.2657278676114001</v>
      </c>
      <c r="U125" s="239">
        <v>0.432553134940794</v>
      </c>
      <c r="V125" s="254">
        <v>0.17136104948393899</v>
      </c>
      <c r="W125" s="254">
        <v>0.17308320500256699</v>
      </c>
    </row>
    <row r="126" spans="1:23">
      <c r="A126" s="82">
        <v>40118</v>
      </c>
      <c r="B126" s="239" t="s">
        <v>1045</v>
      </c>
      <c r="C126" s="239" t="s">
        <v>72</v>
      </c>
      <c r="D126" s="239">
        <v>71.476045779842494</v>
      </c>
      <c r="E126" s="239">
        <v>244.38</v>
      </c>
      <c r="F126" s="239">
        <v>209.4</v>
      </c>
      <c r="G126" s="239">
        <v>252.14</v>
      </c>
      <c r="H126" s="239">
        <v>214.72</v>
      </c>
      <c r="I126" s="239">
        <v>0.59164504117940298</v>
      </c>
      <c r="J126" s="240">
        <v>413.051716807844</v>
      </c>
      <c r="K126" s="240">
        <v>353.92842908405999</v>
      </c>
      <c r="L126" s="240">
        <v>426.16768915594503</v>
      </c>
      <c r="M126" s="240">
        <v>362.920307034046</v>
      </c>
      <c r="N126" s="253">
        <v>0.10246910287592401</v>
      </c>
      <c r="O126" s="253">
        <v>0.47235578009610102</v>
      </c>
      <c r="P126" s="239">
        <v>-0.215283275083444</v>
      </c>
      <c r="Q126" s="239">
        <v>-0.31642708935084601</v>
      </c>
      <c r="R126" s="253">
        <v>-0.24790781282972901</v>
      </c>
      <c r="S126" s="253">
        <v>0.61161122851067795</v>
      </c>
      <c r="T126" s="239">
        <v>-0.95195471008564503</v>
      </c>
      <c r="U126" s="239">
        <v>0.67093790452934499</v>
      </c>
      <c r="V126" s="254">
        <v>0.167048710601719</v>
      </c>
      <c r="W126" s="254">
        <v>0.17427347242921001</v>
      </c>
    </row>
    <row r="127" spans="1:23">
      <c r="A127" s="82">
        <v>40148</v>
      </c>
      <c r="B127" s="239" t="s">
        <v>1046</v>
      </c>
      <c r="C127" s="239" t="s">
        <v>1366</v>
      </c>
      <c r="D127" s="239">
        <v>71.7718551742052</v>
      </c>
      <c r="E127" s="239">
        <v>243.78</v>
      </c>
      <c r="F127" s="239">
        <v>209.5</v>
      </c>
      <c r="G127" s="239">
        <v>252.66</v>
      </c>
      <c r="H127" s="239">
        <v>215.26</v>
      </c>
      <c r="I127" s="239">
        <v>0.59409361201736</v>
      </c>
      <c r="J127" s="240">
        <v>410.339372564869</v>
      </c>
      <c r="K127" s="240">
        <v>352.63802835482801</v>
      </c>
      <c r="L127" s="240">
        <v>425.28651190515899</v>
      </c>
      <c r="M127" s="240">
        <v>362.333470089071</v>
      </c>
      <c r="N127" s="253">
        <v>-0.656659719014552</v>
      </c>
      <c r="O127" s="253">
        <v>-0.36459369273361703</v>
      </c>
      <c r="P127" s="239">
        <v>-0.20676772857431999</v>
      </c>
      <c r="Q127" s="239">
        <v>-0.161698569521118</v>
      </c>
      <c r="R127" s="253">
        <v>-0.25892039735802003</v>
      </c>
      <c r="S127" s="253">
        <v>0.43284144042585698</v>
      </c>
      <c r="T127" s="239">
        <v>-0.96515989691363702</v>
      </c>
      <c r="U127" s="239">
        <v>0.49952065387945899</v>
      </c>
      <c r="V127" s="254">
        <v>0.16362768496419999</v>
      </c>
      <c r="W127" s="254">
        <v>0.173743380098486</v>
      </c>
    </row>
    <row r="128" spans="1:23">
      <c r="A128" s="82">
        <v>40179</v>
      </c>
      <c r="B128" s="239" t="s">
        <v>1199</v>
      </c>
      <c r="C128" s="239" t="s">
        <v>1367</v>
      </c>
      <c r="D128" s="239">
        <v>72.552045976150893</v>
      </c>
      <c r="E128" s="239">
        <v>252.72</v>
      </c>
      <c r="F128" s="239">
        <v>215.44</v>
      </c>
      <c r="G128" s="239">
        <v>263.64</v>
      </c>
      <c r="H128" s="239">
        <v>224.43</v>
      </c>
      <c r="I128" s="239">
        <v>0.60055166399979198</v>
      </c>
      <c r="J128" s="240">
        <v>420.813087614869</v>
      </c>
      <c r="K128" s="240">
        <v>358.73682967611302</v>
      </c>
      <c r="L128" s="240">
        <v>438.99636917847499</v>
      </c>
      <c r="M128" s="240">
        <v>373.706399388276</v>
      </c>
      <c r="N128" s="253">
        <v>2.5524518850173199</v>
      </c>
      <c r="O128" s="253">
        <v>1.7294791913787999</v>
      </c>
      <c r="P128" s="239">
        <v>3.2236755433175901</v>
      </c>
      <c r="Q128" s="239">
        <v>3.1388017497829601</v>
      </c>
      <c r="R128" s="253">
        <v>-3.8802380077240801E-2</v>
      </c>
      <c r="S128" s="253">
        <v>0.59351118243706802</v>
      </c>
      <c r="T128" s="239">
        <v>-1.3175965620852701</v>
      </c>
      <c r="U128" s="239">
        <v>-0.100776402463465</v>
      </c>
      <c r="V128" s="254">
        <v>0.17304121797252101</v>
      </c>
      <c r="W128" s="254">
        <v>0.174709263467451</v>
      </c>
    </row>
    <row r="129" spans="1:23">
      <c r="A129" s="82">
        <v>40210</v>
      </c>
      <c r="B129" s="239" t="s">
        <v>1047</v>
      </c>
      <c r="C129" s="239" t="s">
        <v>63</v>
      </c>
      <c r="D129" s="239">
        <v>72.971670511062101</v>
      </c>
      <c r="E129" s="239">
        <v>252.71</v>
      </c>
      <c r="F129" s="239">
        <v>215.78</v>
      </c>
      <c r="G129" s="239">
        <v>262.81</v>
      </c>
      <c r="H129" s="239">
        <v>224.12</v>
      </c>
      <c r="I129" s="239">
        <v>0.60402511825329297</v>
      </c>
      <c r="J129" s="240">
        <v>418.37664090986999</v>
      </c>
      <c r="K129" s="240">
        <v>357.23679939666698</v>
      </c>
      <c r="L129" s="240">
        <v>435.09779983982799</v>
      </c>
      <c r="M129" s="240">
        <v>371.04417221605797</v>
      </c>
      <c r="N129" s="253">
        <v>-0.57898548707416797</v>
      </c>
      <c r="O129" s="253">
        <v>-0.41814225787756298</v>
      </c>
      <c r="P129" s="239">
        <v>-0.88806414183831806</v>
      </c>
      <c r="Q129" s="239">
        <v>-0.71238468931097398</v>
      </c>
      <c r="R129" s="253">
        <v>-0.66083070584415105</v>
      </c>
      <c r="S129" s="253">
        <v>1.3563711461706001E-2</v>
      </c>
      <c r="T129" s="239">
        <v>-2.0393077360145502</v>
      </c>
      <c r="U129" s="239">
        <v>-0.90217430151292599</v>
      </c>
      <c r="V129" s="254">
        <v>0.17114653814069899</v>
      </c>
      <c r="W129" s="254">
        <v>0.17263073353560601</v>
      </c>
    </row>
    <row r="130" spans="1:23">
      <c r="A130" s="82">
        <v>40238</v>
      </c>
      <c r="B130" s="239" t="s">
        <v>1048</v>
      </c>
      <c r="C130" s="239" t="s">
        <v>64</v>
      </c>
      <c r="D130" s="239">
        <v>73.489725492434204</v>
      </c>
      <c r="E130" s="239">
        <v>249.66</v>
      </c>
      <c r="F130" s="239">
        <v>215.05</v>
      </c>
      <c r="G130" s="239">
        <v>258.92</v>
      </c>
      <c r="H130" s="239">
        <v>221.61</v>
      </c>
      <c r="I130" s="239">
        <v>0.60831333338107396</v>
      </c>
      <c r="J130" s="240">
        <v>410.41349301413698</v>
      </c>
      <c r="K130" s="240">
        <v>353.51847181242601</v>
      </c>
      <c r="L130" s="240">
        <v>425.63591128422797</v>
      </c>
      <c r="M130" s="240">
        <v>364.302387995125</v>
      </c>
      <c r="N130" s="253">
        <v>-1.9033442876770801</v>
      </c>
      <c r="O130" s="253">
        <v>-1.040857938074</v>
      </c>
      <c r="P130" s="239">
        <v>-2.1746578721113701</v>
      </c>
      <c r="Q130" s="239">
        <v>-1.8169761785148399</v>
      </c>
      <c r="R130" s="253">
        <v>-1.1888350826068299</v>
      </c>
      <c r="S130" s="253">
        <v>-0.53538146778222595</v>
      </c>
      <c r="T130" s="239">
        <v>-2.0529689400650701</v>
      </c>
      <c r="U130" s="239">
        <v>-1.1533591604128299</v>
      </c>
      <c r="V130" s="254">
        <v>0.16093931643803699</v>
      </c>
      <c r="W130" s="254">
        <v>0.168358828572718</v>
      </c>
    </row>
    <row r="131" spans="1:23">
      <c r="A131" s="82">
        <v>40269</v>
      </c>
      <c r="B131" s="239" t="s">
        <v>1049</v>
      </c>
      <c r="C131" s="239" t="s">
        <v>1368</v>
      </c>
      <c r="D131" s="239">
        <v>73.255564640853606</v>
      </c>
      <c r="E131" s="239">
        <v>249.3</v>
      </c>
      <c r="F131" s="239">
        <v>215.35</v>
      </c>
      <c r="G131" s="239">
        <v>258.72000000000003</v>
      </c>
      <c r="H131" s="239">
        <v>221.53</v>
      </c>
      <c r="I131" s="239">
        <v>0.60637506014331399</v>
      </c>
      <c r="J131" s="240">
        <v>411.13168463933698</v>
      </c>
      <c r="K131" s="240">
        <v>355.14323420409602</v>
      </c>
      <c r="L131" s="240">
        <v>426.66662434773099</v>
      </c>
      <c r="M131" s="240">
        <v>365.33494624208703</v>
      </c>
      <c r="N131" s="253">
        <v>0.17499220601291399</v>
      </c>
      <c r="O131" s="253">
        <v>0.45959759424760699</v>
      </c>
      <c r="P131" s="239">
        <v>0.24215838846701801</v>
      </c>
      <c r="Q131" s="239">
        <v>0.28343438884510502</v>
      </c>
      <c r="R131" s="253">
        <v>-1.0149119262566899</v>
      </c>
      <c r="S131" s="253">
        <v>0.16935979530223699</v>
      </c>
      <c r="T131" s="239">
        <v>-1.51123918448743</v>
      </c>
      <c r="U131" s="239">
        <v>-0.64718902530098699</v>
      </c>
      <c r="V131" s="254">
        <v>0.157650336661249</v>
      </c>
      <c r="W131" s="254">
        <v>0.16787793978242199</v>
      </c>
    </row>
    <row r="132" spans="1:23">
      <c r="A132" s="82">
        <v>40299</v>
      </c>
      <c r="B132" s="239" t="s">
        <v>1050</v>
      </c>
      <c r="C132" s="239" t="s">
        <v>66</v>
      </c>
      <c r="D132" s="239">
        <v>72.793977652452099</v>
      </c>
      <c r="E132" s="239">
        <v>254.68</v>
      </c>
      <c r="F132" s="239">
        <v>217.97</v>
      </c>
      <c r="G132" s="239">
        <v>263.74</v>
      </c>
      <c r="H132" s="239">
        <v>224.3</v>
      </c>
      <c r="I132" s="239">
        <v>0.60255426046447003</v>
      </c>
      <c r="J132" s="240">
        <v>422.66732925211397</v>
      </c>
      <c r="K132" s="240">
        <v>361.74335541496498</v>
      </c>
      <c r="L132" s="240">
        <v>437.70331952627799</v>
      </c>
      <c r="M132" s="240">
        <v>372.248633387974</v>
      </c>
      <c r="N132" s="253">
        <v>2.8058271944903401</v>
      </c>
      <c r="O132" s="253">
        <v>1.8584392366814799</v>
      </c>
      <c r="P132" s="239">
        <v>2.5867256890364398</v>
      </c>
      <c r="Q132" s="239">
        <v>1.8924242580684401</v>
      </c>
      <c r="R132" s="253">
        <v>0.221256745957921</v>
      </c>
      <c r="S132" s="253">
        <v>0.98924809305740402</v>
      </c>
      <c r="T132" s="239">
        <v>-0.78590044026857198</v>
      </c>
      <c r="U132" s="239">
        <v>8.1647590134714704E-2</v>
      </c>
      <c r="V132" s="254">
        <v>0.16841767215671899</v>
      </c>
      <c r="W132" s="254">
        <v>0.175835934016942</v>
      </c>
    </row>
    <row r="133" spans="1:23">
      <c r="A133" s="82">
        <v>40330</v>
      </c>
      <c r="B133" s="239" t="s">
        <v>1051</v>
      </c>
      <c r="C133" s="239" t="s">
        <v>67</v>
      </c>
      <c r="D133" s="239">
        <v>72.771183233271202</v>
      </c>
      <c r="E133" s="239">
        <v>253.51</v>
      </c>
      <c r="F133" s="239">
        <v>217.64</v>
      </c>
      <c r="G133" s="239">
        <v>262.83999999999997</v>
      </c>
      <c r="H133" s="239">
        <v>223.8</v>
      </c>
      <c r="I133" s="239">
        <v>0.60236557899884302</v>
      </c>
      <c r="J133" s="240">
        <v>420.85738102988</v>
      </c>
      <c r="K133" s="240">
        <v>361.30882571631503</v>
      </c>
      <c r="L133" s="240">
        <v>436.34631387280001</v>
      </c>
      <c r="M133" s="240">
        <v>371.53517365976501</v>
      </c>
      <c r="N133" s="253">
        <v>-0.428220516933975</v>
      </c>
      <c r="O133" s="253">
        <v>-0.120120989686645</v>
      </c>
      <c r="P133" s="239">
        <v>-0.31002864107745298</v>
      </c>
      <c r="Q133" s="239">
        <v>-0.19166214841818099</v>
      </c>
      <c r="R133" s="253">
        <v>0.25052318005180901</v>
      </c>
      <c r="S133" s="253">
        <v>1.00505391188828</v>
      </c>
      <c r="T133" s="239">
        <v>-0.65893861149345401</v>
      </c>
      <c r="U133" s="239">
        <v>0.106264643227738</v>
      </c>
      <c r="V133" s="254">
        <v>0.16481345340930001</v>
      </c>
      <c r="W133" s="254">
        <v>0.17444146559428</v>
      </c>
    </row>
    <row r="134" spans="1:23">
      <c r="A134" s="82">
        <v>40360</v>
      </c>
      <c r="B134" s="239" t="s">
        <v>1052</v>
      </c>
      <c r="C134" s="239" t="s">
        <v>68</v>
      </c>
      <c r="D134" s="239">
        <v>72.929190002589607</v>
      </c>
      <c r="E134" s="239">
        <v>260.60000000000002</v>
      </c>
      <c r="F134" s="239">
        <v>230.13</v>
      </c>
      <c r="G134" s="239">
        <v>266.13</v>
      </c>
      <c r="H134" s="239">
        <v>226.69</v>
      </c>
      <c r="I134" s="239">
        <v>0.603673484612815</v>
      </c>
      <c r="J134" s="240">
        <v>431.690320417409</v>
      </c>
      <c r="K134" s="240">
        <v>381.21601472624099</v>
      </c>
      <c r="L134" s="240">
        <v>440.850901660342</v>
      </c>
      <c r="M134" s="240">
        <v>375.51756997476002</v>
      </c>
      <c r="N134" s="253">
        <v>2.57401672771429</v>
      </c>
      <c r="O134" s="253">
        <v>5.5097433533373197</v>
      </c>
      <c r="P134" s="239">
        <v>1.0323423492594901</v>
      </c>
      <c r="Q134" s="239">
        <v>1.07187598842031</v>
      </c>
      <c r="R134" s="253">
        <v>2.7067831663070998</v>
      </c>
      <c r="S134" s="253">
        <v>6.3283075592124503</v>
      </c>
      <c r="T134" s="239">
        <v>3.2332494203890498E-2</v>
      </c>
      <c r="U134" s="239">
        <v>0.82821410805915496</v>
      </c>
      <c r="V134" s="254">
        <v>0.132403424151567</v>
      </c>
      <c r="W134" s="254">
        <v>0.17398209007896201</v>
      </c>
    </row>
    <row r="135" spans="1:23">
      <c r="A135" s="82">
        <v>40391</v>
      </c>
      <c r="B135" s="239" t="s">
        <v>1053</v>
      </c>
      <c r="C135" s="239" t="s">
        <v>1369</v>
      </c>
      <c r="D135" s="239">
        <v>73.131749500305801</v>
      </c>
      <c r="E135" s="239">
        <v>262.43</v>
      </c>
      <c r="F135" s="239">
        <v>241.78</v>
      </c>
      <c r="G135" s="239">
        <v>265.42</v>
      </c>
      <c r="H135" s="239">
        <v>227.47</v>
      </c>
      <c r="I135" s="239">
        <v>0.60535017672777502</v>
      </c>
      <c r="J135" s="240">
        <v>433.51767305754697</v>
      </c>
      <c r="K135" s="240">
        <v>399.40518611383499</v>
      </c>
      <c r="L135" s="240">
        <v>438.45696293462697</v>
      </c>
      <c r="M135" s="240">
        <v>375.76597603322898</v>
      </c>
      <c r="N135" s="253">
        <v>0.42330174055587</v>
      </c>
      <c r="O135" s="253">
        <v>4.7713555267756798</v>
      </c>
      <c r="P135" s="239">
        <v>-0.54302684120608502</v>
      </c>
      <c r="Q135" s="239">
        <v>6.6150315812274499E-2</v>
      </c>
      <c r="R135" s="253">
        <v>3.4390174884396201</v>
      </c>
      <c r="S135" s="253">
        <v>11.662800822199699</v>
      </c>
      <c r="T135" s="239">
        <v>5.0652690486119298E-2</v>
      </c>
      <c r="U135" s="239">
        <v>1.36526516915554</v>
      </c>
      <c r="V135" s="254">
        <v>8.5408222350897595E-2</v>
      </c>
      <c r="W135" s="254">
        <v>0.166835187057634</v>
      </c>
    </row>
    <row r="136" spans="1:23">
      <c r="A136" s="82">
        <v>40422</v>
      </c>
      <c r="B136" s="239" t="s">
        <v>1054</v>
      </c>
      <c r="C136" s="239" t="s">
        <v>70</v>
      </c>
      <c r="D136" s="239">
        <v>73.515110186521099</v>
      </c>
      <c r="E136" s="239">
        <v>259.25</v>
      </c>
      <c r="F136" s="239">
        <v>239.38</v>
      </c>
      <c r="G136" s="239">
        <v>262.10000000000002</v>
      </c>
      <c r="H136" s="239">
        <v>225.08</v>
      </c>
      <c r="I136" s="239">
        <v>0.60852345592233303</v>
      </c>
      <c r="J136" s="240">
        <v>426.03123589879903</v>
      </c>
      <c r="K136" s="240">
        <v>393.378427191725</v>
      </c>
      <c r="L136" s="240">
        <v>430.71470368013598</v>
      </c>
      <c r="M136" s="240">
        <v>369.87892218361299</v>
      </c>
      <c r="N136" s="253">
        <v>-1.7269047201575001</v>
      </c>
      <c r="O136" s="253">
        <v>-1.50893356712519</v>
      </c>
      <c r="P136" s="239">
        <v>-1.7657968532809101</v>
      </c>
      <c r="Q136" s="239">
        <v>-1.5666809198006799</v>
      </c>
      <c r="R136" s="253">
        <v>2.3382714822313102</v>
      </c>
      <c r="S136" s="253">
        <v>10.58249395252</v>
      </c>
      <c r="T136" s="239">
        <v>-0.40959075357077701</v>
      </c>
      <c r="U136" s="239">
        <v>0.95398073864136901</v>
      </c>
      <c r="V136" s="254">
        <v>8.3006099089314195E-2</v>
      </c>
      <c r="W136" s="254">
        <v>0.164474853385463</v>
      </c>
    </row>
    <row r="137" spans="1:23">
      <c r="A137" s="82">
        <v>40452</v>
      </c>
      <c r="B137" s="239" t="s">
        <v>1055</v>
      </c>
      <c r="C137" s="239" t="s">
        <v>71</v>
      </c>
      <c r="D137" s="239">
        <v>73.968926350202807</v>
      </c>
      <c r="E137" s="239">
        <v>257.61</v>
      </c>
      <c r="F137" s="239">
        <v>233.56</v>
      </c>
      <c r="G137" s="239">
        <v>261.45</v>
      </c>
      <c r="H137" s="239">
        <v>224.73</v>
      </c>
      <c r="I137" s="239">
        <v>0.61227993237426703</v>
      </c>
      <c r="J137" s="240">
        <v>420.73892410788898</v>
      </c>
      <c r="K137" s="240">
        <v>381.45950512262101</v>
      </c>
      <c r="L137" s="240">
        <v>427.01056522653403</v>
      </c>
      <c r="M137" s="240">
        <v>367.03799702948601</v>
      </c>
      <c r="N137" s="253">
        <v>-1.2422356261613801</v>
      </c>
      <c r="O137" s="253">
        <v>-3.0298870617259399</v>
      </c>
      <c r="P137" s="239">
        <v>-0.85999814307538003</v>
      </c>
      <c r="Q137" s="239">
        <v>-0.76806895006501497</v>
      </c>
      <c r="R137" s="253">
        <v>1.9654523563703601</v>
      </c>
      <c r="S137" s="253">
        <v>8.2878117860285094</v>
      </c>
      <c r="T137" s="239">
        <v>-1.7928684207324502E-2</v>
      </c>
      <c r="U137" s="239">
        <v>0.81458168290100597</v>
      </c>
      <c r="V137" s="254">
        <v>0.102971399212194</v>
      </c>
      <c r="W137" s="254">
        <v>0.163396075290348</v>
      </c>
    </row>
    <row r="138" spans="1:23">
      <c r="A138" s="82">
        <v>40483</v>
      </c>
      <c r="B138" s="239" t="s">
        <v>1056</v>
      </c>
      <c r="C138" s="239" t="s">
        <v>72</v>
      </c>
      <c r="D138" s="239">
        <v>74.561581248891898</v>
      </c>
      <c r="E138" s="239">
        <v>258.37</v>
      </c>
      <c r="F138" s="239">
        <v>232.8</v>
      </c>
      <c r="G138" s="239">
        <v>262.02999999999997</v>
      </c>
      <c r="H138" s="239">
        <v>224.72</v>
      </c>
      <c r="I138" s="239">
        <v>0.61718565048044305</v>
      </c>
      <c r="J138" s="240">
        <v>418.62606461908803</v>
      </c>
      <c r="K138" s="240">
        <v>377.196067048511</v>
      </c>
      <c r="L138" s="240">
        <v>424.55620897217</v>
      </c>
      <c r="M138" s="240">
        <v>364.10438224717097</v>
      </c>
      <c r="N138" s="253">
        <v>-0.50217827915038904</v>
      </c>
      <c r="O138" s="253">
        <v>-1.11766465820279</v>
      </c>
      <c r="P138" s="239">
        <v>-0.57477647024075695</v>
      </c>
      <c r="Q138" s="239">
        <v>-0.79926732546975499</v>
      </c>
      <c r="R138" s="253">
        <v>1.34955202566975</v>
      </c>
      <c r="S138" s="253">
        <v>6.5741082242716899</v>
      </c>
      <c r="T138" s="239">
        <v>-0.37813288636834302</v>
      </c>
      <c r="U138" s="239">
        <v>0.32626314652959298</v>
      </c>
      <c r="V138" s="254">
        <v>0.10983676975945</v>
      </c>
      <c r="W138" s="254">
        <v>0.166028835884656</v>
      </c>
    </row>
    <row r="139" spans="1:23">
      <c r="A139" s="82">
        <v>40513</v>
      </c>
      <c r="B139" s="239" t="s">
        <v>1057</v>
      </c>
      <c r="C139" s="239" t="s">
        <v>1366</v>
      </c>
      <c r="D139" s="239">
        <v>74.930954450610002</v>
      </c>
      <c r="E139" s="239">
        <v>257.86</v>
      </c>
      <c r="F139" s="239">
        <v>233.34</v>
      </c>
      <c r="G139" s="239">
        <v>262.94</v>
      </c>
      <c r="H139" s="239">
        <v>225.65</v>
      </c>
      <c r="I139" s="239">
        <v>0.62024314786654999</v>
      </c>
      <c r="J139" s="240">
        <v>415.74018332481597</v>
      </c>
      <c r="K139" s="240">
        <v>376.20729999616998</v>
      </c>
      <c r="L139" s="240">
        <v>423.93051967512201</v>
      </c>
      <c r="M139" s="240">
        <v>363.80893650525297</v>
      </c>
      <c r="N139" s="253">
        <v>-0.68936971158219995</v>
      </c>
      <c r="O139" s="253">
        <v>-0.26213609809809801</v>
      </c>
      <c r="P139" s="239">
        <v>-0.14737490203308201</v>
      </c>
      <c r="Q139" s="239">
        <v>-8.1143143648487695E-2</v>
      </c>
      <c r="R139" s="253">
        <v>1.31618146369634</v>
      </c>
      <c r="S139" s="253">
        <v>6.6837010606315896</v>
      </c>
      <c r="T139" s="239">
        <v>-0.31884204931937898</v>
      </c>
      <c r="U139" s="239">
        <v>0.40721228867424097</v>
      </c>
      <c r="V139" s="254">
        <v>0.105082711922517</v>
      </c>
      <c r="W139" s="254">
        <v>0.165255927321073</v>
      </c>
    </row>
    <row r="140" spans="1:23">
      <c r="A140" s="82">
        <v>40544</v>
      </c>
      <c r="B140" s="239" t="s">
        <v>1200</v>
      </c>
      <c r="C140" s="239" t="s">
        <v>1367</v>
      </c>
      <c r="D140" s="239">
        <v>75.295991345633695</v>
      </c>
      <c r="E140" s="239">
        <v>267.67</v>
      </c>
      <c r="F140" s="239">
        <v>238.5</v>
      </c>
      <c r="G140" s="239">
        <v>274.64999999999998</v>
      </c>
      <c r="H140" s="239">
        <v>236.85</v>
      </c>
      <c r="I140" s="239">
        <v>0.62326475134827497</v>
      </c>
      <c r="J140" s="240">
        <v>429.46436393356799</v>
      </c>
      <c r="K140" s="240">
        <v>382.66242312607301</v>
      </c>
      <c r="L140" s="240">
        <v>440.66345707159701</v>
      </c>
      <c r="M140" s="240">
        <v>380.01507302897397</v>
      </c>
      <c r="N140" s="253">
        <v>3.3011436371137801</v>
      </c>
      <c r="O140" s="253">
        <v>1.71584207163666</v>
      </c>
      <c r="P140" s="239">
        <v>3.9470943043445499</v>
      </c>
      <c r="Q140" s="239">
        <v>4.4545735130634601</v>
      </c>
      <c r="R140" s="253">
        <v>2.0558477322398301</v>
      </c>
      <c r="S140" s="253">
        <v>6.6693998136630404</v>
      </c>
      <c r="T140" s="239">
        <v>0.37974981347619302</v>
      </c>
      <c r="U140" s="239">
        <v>1.6881363688245901</v>
      </c>
      <c r="V140" s="254">
        <v>0.12230607966456999</v>
      </c>
      <c r="W140" s="254">
        <v>0.159594680177327</v>
      </c>
    </row>
    <row r="141" spans="1:23">
      <c r="A141" s="82">
        <v>40575</v>
      </c>
      <c r="B141" s="239" t="s">
        <v>1058</v>
      </c>
      <c r="C141" s="239" t="s">
        <v>63</v>
      </c>
      <c r="D141" s="239">
        <v>75.578460244005001</v>
      </c>
      <c r="E141" s="239">
        <v>267.06</v>
      </c>
      <c r="F141" s="239">
        <v>237.3</v>
      </c>
      <c r="G141" s="239">
        <v>273.39999999999998</v>
      </c>
      <c r="H141" s="239">
        <v>235.15</v>
      </c>
      <c r="I141" s="239">
        <v>0.62560289584389395</v>
      </c>
      <c r="J141" s="240">
        <v>426.88421325121101</v>
      </c>
      <c r="K141" s="240">
        <v>379.31410096799402</v>
      </c>
      <c r="L141" s="240">
        <v>437.01843744057902</v>
      </c>
      <c r="M141" s="240">
        <v>375.87741610882301</v>
      </c>
      <c r="N141" s="253">
        <v>-0.60078341744694796</v>
      </c>
      <c r="O141" s="253">
        <v>-0.87500678293047596</v>
      </c>
      <c r="P141" s="239">
        <v>-0.82716630401819002</v>
      </c>
      <c r="Q141" s="239">
        <v>-1.0888138955045501</v>
      </c>
      <c r="R141" s="253">
        <v>2.03347211805101</v>
      </c>
      <c r="S141" s="253">
        <v>6.1800188582509703</v>
      </c>
      <c r="T141" s="239">
        <v>0.44142664050652602</v>
      </c>
      <c r="U141" s="239">
        <v>1.30260606544443</v>
      </c>
      <c r="V141" s="254">
        <v>0.12541087231352699</v>
      </c>
      <c r="W141" s="254">
        <v>0.16266213055496501</v>
      </c>
    </row>
    <row r="142" spans="1:23">
      <c r="A142" s="82">
        <v>40603</v>
      </c>
      <c r="B142" s="239" t="s">
        <v>1059</v>
      </c>
      <c r="C142" s="239" t="s">
        <v>64</v>
      </c>
      <c r="D142" s="239">
        <v>75.723450928541396</v>
      </c>
      <c r="E142" s="239">
        <v>269.05</v>
      </c>
      <c r="F142" s="239">
        <v>246.2</v>
      </c>
      <c r="G142" s="239">
        <v>271.24</v>
      </c>
      <c r="H142" s="239">
        <v>235.12</v>
      </c>
      <c r="I142" s="239">
        <v>0.62680306043872103</v>
      </c>
      <c r="J142" s="240">
        <v>429.24168208700598</v>
      </c>
      <c r="K142" s="240">
        <v>392.78685051039201</v>
      </c>
      <c r="L142" s="240">
        <v>432.73560248756598</v>
      </c>
      <c r="M142" s="240">
        <v>375.109846839981</v>
      </c>
      <c r="N142" s="253">
        <v>0.55225017993538705</v>
      </c>
      <c r="O142" s="253">
        <v>3.551871524949</v>
      </c>
      <c r="P142" s="239">
        <v>-0.98001241734690903</v>
      </c>
      <c r="Q142" s="239">
        <v>-0.20420733886801201</v>
      </c>
      <c r="R142" s="253">
        <v>4.5876145383506799</v>
      </c>
      <c r="S142" s="253">
        <v>11.107871816893899</v>
      </c>
      <c r="T142" s="239">
        <v>1.6680197828977199</v>
      </c>
      <c r="U142" s="239">
        <v>2.9666176234345101</v>
      </c>
      <c r="V142" s="254">
        <v>9.2810722989439695E-2</v>
      </c>
      <c r="W142" s="254">
        <v>0.15362368152432801</v>
      </c>
    </row>
    <row r="143" spans="1:23">
      <c r="A143" s="82">
        <v>40634</v>
      </c>
      <c r="B143" s="239" t="s">
        <v>1060</v>
      </c>
      <c r="C143" s="239" t="s">
        <v>1368</v>
      </c>
      <c r="D143" s="239">
        <v>75.717440951980294</v>
      </c>
      <c r="E143" s="239">
        <v>269.93</v>
      </c>
      <c r="F143" s="239">
        <v>245.96</v>
      </c>
      <c r="G143" s="239">
        <v>271.83999999999997</v>
      </c>
      <c r="H143" s="239">
        <v>235.31</v>
      </c>
      <c r="I143" s="239">
        <v>0.62675331268349499</v>
      </c>
      <c r="J143" s="240">
        <v>430.67981379192599</v>
      </c>
      <c r="K143" s="240">
        <v>392.43510169400201</v>
      </c>
      <c r="L143" s="240">
        <v>433.72726477678299</v>
      </c>
      <c r="M143" s="240">
        <v>375.44277028628898</v>
      </c>
      <c r="N143" s="253">
        <v>0.33504008695681697</v>
      </c>
      <c r="O143" s="253">
        <v>-8.9552085547850394E-2</v>
      </c>
      <c r="P143" s="239">
        <v>0.22916124384417799</v>
      </c>
      <c r="Q143" s="239">
        <v>8.8753587545742404E-2</v>
      </c>
      <c r="R143" s="253">
        <v>4.7547123909306599</v>
      </c>
      <c r="S143" s="253">
        <v>10.500514693312301</v>
      </c>
      <c r="T143" s="239">
        <v>1.6548377646942201</v>
      </c>
      <c r="U143" s="239">
        <v>2.7667279432677101</v>
      </c>
      <c r="V143" s="254">
        <v>9.7454870710684802E-2</v>
      </c>
      <c r="W143" s="254">
        <v>0.155242021163571</v>
      </c>
    </row>
    <row r="144" spans="1:23">
      <c r="A144" s="82">
        <v>40664</v>
      </c>
      <c r="B144" s="239" t="s">
        <v>1061</v>
      </c>
      <c r="C144" s="239" t="s">
        <v>66</v>
      </c>
      <c r="D144" s="239">
        <v>75.159264378868897</v>
      </c>
      <c r="E144" s="239">
        <v>269.02</v>
      </c>
      <c r="F144" s="239">
        <v>236.81</v>
      </c>
      <c r="G144" s="239">
        <v>275</v>
      </c>
      <c r="H144" s="239">
        <v>235.83</v>
      </c>
      <c r="I144" s="239">
        <v>0.62213298991688404</v>
      </c>
      <c r="J144" s="240">
        <v>432.41558374189498</v>
      </c>
      <c r="K144" s="240">
        <v>380.64208752478697</v>
      </c>
      <c r="L144" s="240">
        <v>442.02767648881502</v>
      </c>
      <c r="M144" s="240">
        <v>379.06686162311797</v>
      </c>
      <c r="N144" s="253">
        <v>0.40303025458439101</v>
      </c>
      <c r="O144" s="253">
        <v>-3.0050864762885201</v>
      </c>
      <c r="P144" s="239">
        <v>1.91373989742241</v>
      </c>
      <c r="Q144" s="239">
        <v>0.96528462488834099</v>
      </c>
      <c r="R144" s="253">
        <v>2.3063657432501201</v>
      </c>
      <c r="S144" s="253">
        <v>5.2243480984308599</v>
      </c>
      <c r="T144" s="239">
        <v>0.98796531111924302</v>
      </c>
      <c r="U144" s="239">
        <v>1.83163284525412</v>
      </c>
      <c r="V144" s="254">
        <v>0.136016215531439</v>
      </c>
      <c r="W144" s="254">
        <v>0.166094220413009</v>
      </c>
    </row>
    <row r="145" spans="1:23">
      <c r="A145" s="82">
        <v>40695</v>
      </c>
      <c r="B145" s="239" t="s">
        <v>1062</v>
      </c>
      <c r="C145" s="239" t="s">
        <v>67</v>
      </c>
      <c r="D145" s="239">
        <v>75.155508143518205</v>
      </c>
      <c r="E145" s="239">
        <v>269.07</v>
      </c>
      <c r="F145" s="239">
        <v>237.71</v>
      </c>
      <c r="G145" s="239">
        <v>274.08</v>
      </c>
      <c r="H145" s="239">
        <v>235.13</v>
      </c>
      <c r="I145" s="239">
        <v>0.622101897569868</v>
      </c>
      <c r="J145" s="240">
        <v>432.517568345435</v>
      </c>
      <c r="K145" s="240">
        <v>382.107820163501</v>
      </c>
      <c r="L145" s="240">
        <v>440.57091140638801</v>
      </c>
      <c r="M145" s="240">
        <v>377.96058960516598</v>
      </c>
      <c r="N145" s="253">
        <v>2.35848584958731E-2</v>
      </c>
      <c r="O145" s="253">
        <v>0.385068463722882</v>
      </c>
      <c r="P145" s="239">
        <v>-0.32956422412264702</v>
      </c>
      <c r="Q145" s="239">
        <v>-0.29184086765446898</v>
      </c>
      <c r="R145" s="253">
        <v>2.7705792606087498</v>
      </c>
      <c r="S145" s="253">
        <v>5.7565697173189898</v>
      </c>
      <c r="T145" s="239">
        <v>0.96817536880100497</v>
      </c>
      <c r="U145" s="239">
        <v>1.72942332272557</v>
      </c>
      <c r="V145" s="254">
        <v>0.13192545538681599</v>
      </c>
      <c r="W145" s="254">
        <v>0.16565304299749101</v>
      </c>
    </row>
    <row r="146" spans="1:23">
      <c r="A146" s="82">
        <v>40725</v>
      </c>
      <c r="B146" s="239" t="s">
        <v>1063</v>
      </c>
      <c r="C146" s="239" t="s">
        <v>68</v>
      </c>
      <c r="D146" s="239">
        <v>75.516106737183705</v>
      </c>
      <c r="E146" s="239">
        <v>272.63</v>
      </c>
      <c r="F146" s="239">
        <v>242.97</v>
      </c>
      <c r="G146" s="239">
        <v>277.19</v>
      </c>
      <c r="H146" s="239">
        <v>237.49</v>
      </c>
      <c r="I146" s="239">
        <v>0.62508676288342502</v>
      </c>
      <c r="J146" s="240">
        <v>436.14745374290402</v>
      </c>
      <c r="K146" s="240">
        <v>388.69804069953199</v>
      </c>
      <c r="L146" s="240">
        <v>443.44244104829102</v>
      </c>
      <c r="M146" s="240">
        <v>379.93125770972398</v>
      </c>
      <c r="N146" s="253">
        <v>0.83924577014406998</v>
      </c>
      <c r="O146" s="253">
        <v>1.7247018219126</v>
      </c>
      <c r="P146" s="239">
        <v>0.65177467861789995</v>
      </c>
      <c r="Q146" s="239">
        <v>0.52139512921625097</v>
      </c>
      <c r="R146" s="253">
        <v>1.03248396238882</v>
      </c>
      <c r="S146" s="253">
        <v>1.9626735720071899</v>
      </c>
      <c r="T146" s="239">
        <v>0.58784940173390898</v>
      </c>
      <c r="U146" s="239">
        <v>1.1753611782429301</v>
      </c>
      <c r="V146" s="254">
        <v>0.122072683870437</v>
      </c>
      <c r="W146" s="254">
        <v>0.16716493326034801</v>
      </c>
    </row>
    <row r="147" spans="1:23">
      <c r="A147" s="82">
        <v>40756</v>
      </c>
      <c r="B147" s="239" t="s">
        <v>1064</v>
      </c>
      <c r="C147" s="239" t="s">
        <v>1369</v>
      </c>
      <c r="D147" s="239">
        <v>75.635555021335406</v>
      </c>
      <c r="E147" s="239">
        <v>271.55</v>
      </c>
      <c r="F147" s="239">
        <v>242.63</v>
      </c>
      <c r="G147" s="239">
        <v>275.94</v>
      </c>
      <c r="H147" s="239">
        <v>237.17</v>
      </c>
      <c r="I147" s="239">
        <v>0.62607549951854102</v>
      </c>
      <c r="J147" s="240">
        <v>433.73363150103302</v>
      </c>
      <c r="K147" s="240">
        <v>387.54111954003201</v>
      </c>
      <c r="L147" s="240">
        <v>440.74556537063199</v>
      </c>
      <c r="M147" s="240">
        <v>378.82012661793402</v>
      </c>
      <c r="N147" s="253">
        <v>-0.55344178239624697</v>
      </c>
      <c r="O147" s="253">
        <v>-0.29764008005227499</v>
      </c>
      <c r="P147" s="239">
        <v>-0.60816814720832102</v>
      </c>
      <c r="Q147" s="239">
        <v>-0.29245582437422701</v>
      </c>
      <c r="R147" s="253">
        <v>4.9815372453632101E-2</v>
      </c>
      <c r="S147" s="253">
        <v>-2.9704337816038802</v>
      </c>
      <c r="T147" s="239">
        <v>0.52196740603389602</v>
      </c>
      <c r="U147" s="239">
        <v>0.81277996931665697</v>
      </c>
      <c r="V147" s="254">
        <v>0.119193834233194</v>
      </c>
      <c r="W147" s="254">
        <v>0.163469241472362</v>
      </c>
    </row>
    <row r="148" spans="1:23">
      <c r="A148" s="82">
        <v>40787</v>
      </c>
      <c r="B148" s="239" t="s">
        <v>1065</v>
      </c>
      <c r="C148" s="239" t="s">
        <v>70</v>
      </c>
      <c r="D148" s="239">
        <v>75.821113047659097</v>
      </c>
      <c r="E148" s="239">
        <v>272.38</v>
      </c>
      <c r="F148" s="239">
        <v>252.82</v>
      </c>
      <c r="G148" s="239">
        <v>272.81</v>
      </c>
      <c r="H148" s="239">
        <v>236.18</v>
      </c>
      <c r="I148" s="239">
        <v>0.627611461461142</v>
      </c>
      <c r="J148" s="240">
        <v>433.99462362569398</v>
      </c>
      <c r="K148" s="240">
        <v>402.82884479421398</v>
      </c>
      <c r="L148" s="240">
        <v>434.67976089039399</v>
      </c>
      <c r="M148" s="240">
        <v>376.31562599279101</v>
      </c>
      <c r="N148" s="253">
        <v>6.0173365795423997E-2</v>
      </c>
      <c r="O148" s="253">
        <v>3.94480081812394</v>
      </c>
      <c r="P148" s="239">
        <v>-1.3762599006837</v>
      </c>
      <c r="Q148" s="239">
        <v>-0.66113188005693102</v>
      </c>
      <c r="R148" s="253">
        <v>1.8692027851183499</v>
      </c>
      <c r="S148" s="253">
        <v>2.4023731219717299</v>
      </c>
      <c r="T148" s="239">
        <v>0.920576236747772</v>
      </c>
      <c r="U148" s="239">
        <v>1.7402191428421701</v>
      </c>
      <c r="V148" s="254">
        <v>7.7367296891068804E-2</v>
      </c>
      <c r="W148" s="254">
        <v>0.15509357269878901</v>
      </c>
    </row>
    <row r="149" spans="1:23">
      <c r="A149" s="82">
        <v>40817</v>
      </c>
      <c r="B149" s="239" t="s">
        <v>1066</v>
      </c>
      <c r="C149" s="239" t="s">
        <v>71</v>
      </c>
      <c r="D149" s="239">
        <v>76.332712302421996</v>
      </c>
      <c r="E149" s="239">
        <v>270.92</v>
      </c>
      <c r="F149" s="239">
        <v>251.95</v>
      </c>
      <c r="G149" s="239">
        <v>271.72000000000003</v>
      </c>
      <c r="H149" s="239">
        <v>235.67</v>
      </c>
      <c r="I149" s="239">
        <v>0.63184623912475102</v>
      </c>
      <c r="J149" s="240">
        <v>428.775203877585</v>
      </c>
      <c r="K149" s="240">
        <v>398.752076690379</v>
      </c>
      <c r="L149" s="240">
        <v>430.04133470255903</v>
      </c>
      <c r="M149" s="240">
        <v>372.98631440215001</v>
      </c>
      <c r="N149" s="253">
        <v>-1.2026461766979999</v>
      </c>
      <c r="O149" s="253">
        <v>-1.0120348025021599</v>
      </c>
      <c r="P149" s="239">
        <v>-1.0670904433953201</v>
      </c>
      <c r="Q149" s="239">
        <v>-0.88471255528068704</v>
      </c>
      <c r="R149" s="253">
        <v>1.9100395302705599</v>
      </c>
      <c r="S149" s="253">
        <v>4.5332653494106996</v>
      </c>
      <c r="T149" s="239">
        <v>0.70976451704813903</v>
      </c>
      <c r="U149" s="239">
        <v>1.62062713419444</v>
      </c>
      <c r="V149" s="254">
        <v>7.5292716808890797E-2</v>
      </c>
      <c r="W149" s="254">
        <v>0.15296813340688301</v>
      </c>
    </row>
    <row r="150" spans="1:23">
      <c r="A150" s="82">
        <v>40848</v>
      </c>
      <c r="B150" s="239" t="s">
        <v>1067</v>
      </c>
      <c r="C150" s="239" t="s">
        <v>72</v>
      </c>
      <c r="D150" s="239">
        <v>77.158332832501898</v>
      </c>
      <c r="E150" s="239">
        <v>272.29000000000002</v>
      </c>
      <c r="F150" s="239">
        <v>252.12</v>
      </c>
      <c r="G150" s="239">
        <v>273.27999999999997</v>
      </c>
      <c r="H150" s="239">
        <v>236.52</v>
      </c>
      <c r="I150" s="239">
        <v>0.63868033699891502</v>
      </c>
      <c r="J150" s="240">
        <v>426.33221069472597</v>
      </c>
      <c r="K150" s="240">
        <v>394.75146704012002</v>
      </c>
      <c r="L150" s="240">
        <v>427.88228190038097</v>
      </c>
      <c r="M150" s="240">
        <v>370.326102587376</v>
      </c>
      <c r="N150" s="253">
        <v>-0.56976083522683996</v>
      </c>
      <c r="O150" s="253">
        <v>-1.00328246148921</v>
      </c>
      <c r="P150" s="239">
        <v>-0.50205704148682495</v>
      </c>
      <c r="Q150" s="239">
        <v>-0.71321968449098405</v>
      </c>
      <c r="R150" s="253">
        <v>1.8408185077176</v>
      </c>
      <c r="S150" s="253">
        <v>4.6541842625712704</v>
      </c>
      <c r="T150" s="239">
        <v>0.78342345675805902</v>
      </c>
      <c r="U150" s="239">
        <v>1.70877381420305</v>
      </c>
      <c r="V150" s="254">
        <v>8.0001586546089201E-2</v>
      </c>
      <c r="W150" s="254">
        <v>0.15542026044309101</v>
      </c>
    </row>
    <row r="151" spans="1:23">
      <c r="A151" s="82">
        <v>40878</v>
      </c>
      <c r="B151" s="239" t="s">
        <v>1068</v>
      </c>
      <c r="C151" s="239" t="s">
        <v>1366</v>
      </c>
      <c r="D151" s="239">
        <v>77.792385359697093</v>
      </c>
      <c r="E151" s="239">
        <v>272.67</v>
      </c>
      <c r="F151" s="239">
        <v>253.34</v>
      </c>
      <c r="G151" s="239">
        <v>273.92</v>
      </c>
      <c r="H151" s="239">
        <v>237.22</v>
      </c>
      <c r="I151" s="239">
        <v>0.64392872517525301</v>
      </c>
      <c r="J151" s="240">
        <v>423.44748625057798</v>
      </c>
      <c r="K151" s="240">
        <v>393.42863595819603</v>
      </c>
      <c r="L151" s="240">
        <v>425.38869488303902</v>
      </c>
      <c r="M151" s="240">
        <v>368.39480943397501</v>
      </c>
      <c r="N151" s="253">
        <v>-0.67663769515500205</v>
      </c>
      <c r="O151" s="253">
        <v>-0.33510479184347702</v>
      </c>
      <c r="P151" s="239">
        <v>-0.58277407661444502</v>
      </c>
      <c r="Q151" s="239">
        <v>-0.52151148404259196</v>
      </c>
      <c r="R151" s="253">
        <v>1.85387490430309</v>
      </c>
      <c r="S151" s="253">
        <v>4.5776187655586398</v>
      </c>
      <c r="T151" s="239">
        <v>0.343965612344799</v>
      </c>
      <c r="U151" s="239">
        <v>1.2605168451259099</v>
      </c>
      <c r="V151" s="254">
        <v>7.6300623667798301E-2</v>
      </c>
      <c r="W151" s="254">
        <v>0.15470870921507501</v>
      </c>
    </row>
    <row r="152" spans="1:23">
      <c r="A152" s="82">
        <v>40909</v>
      </c>
      <c r="B152" s="239" t="s">
        <v>1201</v>
      </c>
      <c r="C152" s="239" t="s">
        <v>1367</v>
      </c>
      <c r="D152" s="239">
        <v>78.343049462107103</v>
      </c>
      <c r="E152" s="239">
        <v>280.33999999999997</v>
      </c>
      <c r="F152" s="239">
        <v>251.78</v>
      </c>
      <c r="G152" s="239">
        <v>285.08999999999997</v>
      </c>
      <c r="H152" s="239">
        <v>246.36</v>
      </c>
      <c r="I152" s="239">
        <v>0.64848686324783</v>
      </c>
      <c r="J152" s="240">
        <v>432.29865690103202</v>
      </c>
      <c r="K152" s="240">
        <v>388.25767223564901</v>
      </c>
      <c r="L152" s="240">
        <v>439.62340049909102</v>
      </c>
      <c r="M152" s="240">
        <v>379.89975427744201</v>
      </c>
      <c r="N152" s="253">
        <v>2.0902640676478099</v>
      </c>
      <c r="O152" s="253">
        <v>-1.3143333377230499</v>
      </c>
      <c r="P152" s="239">
        <v>3.3462820679720999</v>
      </c>
      <c r="Q152" s="239">
        <v>3.1229931988302901</v>
      </c>
      <c r="R152" s="253">
        <v>0.65995998864816197</v>
      </c>
      <c r="S152" s="253">
        <v>1.46218932704882</v>
      </c>
      <c r="T152" s="239">
        <v>-0.23602060842935499</v>
      </c>
      <c r="U152" s="239">
        <v>-3.0345836182943401E-2</v>
      </c>
      <c r="V152" s="254">
        <v>0.113432361585511</v>
      </c>
      <c r="W152" s="254">
        <v>0.157208962493911</v>
      </c>
    </row>
    <row r="153" spans="1:23">
      <c r="A153" s="82">
        <v>40940</v>
      </c>
      <c r="B153" s="239" t="s">
        <v>1069</v>
      </c>
      <c r="C153" s="239" t="s">
        <v>63</v>
      </c>
      <c r="D153" s="239">
        <v>78.502313840976001</v>
      </c>
      <c r="E153" s="239">
        <v>279.18</v>
      </c>
      <c r="F153" s="239">
        <v>251.82</v>
      </c>
      <c r="G153" s="239">
        <v>284.33</v>
      </c>
      <c r="H153" s="239">
        <v>246.39</v>
      </c>
      <c r="I153" s="239">
        <v>0.64980517876131705</v>
      </c>
      <c r="J153" s="240">
        <v>429.63646508971101</v>
      </c>
      <c r="K153" s="240">
        <v>387.53153749871399</v>
      </c>
      <c r="L153" s="240">
        <v>437.56191746886401</v>
      </c>
      <c r="M153" s="240">
        <v>379.17518673778102</v>
      </c>
      <c r="N153" s="253">
        <v>-0.61582236465991302</v>
      </c>
      <c r="O153" s="253">
        <v>-0.18702392479552599</v>
      </c>
      <c r="P153" s="239">
        <v>-0.46892022305604603</v>
      </c>
      <c r="Q153" s="239">
        <v>-0.19072598271063801</v>
      </c>
      <c r="R153" s="253">
        <v>0.64473029291438599</v>
      </c>
      <c r="S153" s="253">
        <v>2.1663936325461601</v>
      </c>
      <c r="T153" s="239">
        <v>0.12436089229272999</v>
      </c>
      <c r="U153" s="239">
        <v>0.87735269202864297</v>
      </c>
      <c r="V153" s="254">
        <v>0.10864903502501801</v>
      </c>
      <c r="W153" s="254">
        <v>0.153983522058525</v>
      </c>
    </row>
    <row r="154" spans="1:23">
      <c r="A154" s="82">
        <v>40969</v>
      </c>
      <c r="B154" s="239" t="s">
        <v>1070</v>
      </c>
      <c r="C154" s="239" t="s">
        <v>64</v>
      </c>
      <c r="D154" s="239">
        <v>78.547388665184201</v>
      </c>
      <c r="E154" s="239">
        <v>279.64999999999998</v>
      </c>
      <c r="F154" s="239">
        <v>256.76</v>
      </c>
      <c r="G154" s="239">
        <v>281.63</v>
      </c>
      <c r="H154" s="239">
        <v>245.23</v>
      </c>
      <c r="I154" s="239">
        <v>0.65017828692551205</v>
      </c>
      <c r="J154" s="240">
        <v>430.112794634186</v>
      </c>
      <c r="K154" s="240">
        <v>394.90706651268999</v>
      </c>
      <c r="L154" s="240">
        <v>433.15811318729101</v>
      </c>
      <c r="M154" s="240">
        <v>377.17346907971199</v>
      </c>
      <c r="N154" s="253">
        <v>0.11086804384172801</v>
      </c>
      <c r="O154" s="253">
        <v>1.9032074296664101</v>
      </c>
      <c r="P154" s="239">
        <v>-1.0064413985219101</v>
      </c>
      <c r="Q154" s="239">
        <v>-0.52791367370074205</v>
      </c>
      <c r="R154" s="253">
        <v>0.20294220797583101</v>
      </c>
      <c r="S154" s="253">
        <v>0.53978792811999499</v>
      </c>
      <c r="T154" s="239">
        <v>9.7637147786366896E-2</v>
      </c>
      <c r="U154" s="239">
        <v>0.55013811477238095</v>
      </c>
      <c r="V154" s="254">
        <v>8.9149400218102401E-2</v>
      </c>
      <c r="W154" s="254">
        <v>0.14843208416588499</v>
      </c>
    </row>
    <row r="155" spans="1:23">
      <c r="A155" s="82">
        <v>41000</v>
      </c>
      <c r="B155" s="239" t="s">
        <v>1071</v>
      </c>
      <c r="C155" s="239" t="s">
        <v>1368</v>
      </c>
      <c r="D155" s="239">
        <v>78.300979626179497</v>
      </c>
      <c r="E155" s="239">
        <v>280.07</v>
      </c>
      <c r="F155" s="239">
        <v>256.95</v>
      </c>
      <c r="G155" s="239">
        <v>282.05</v>
      </c>
      <c r="H155" s="239">
        <v>245.43</v>
      </c>
      <c r="I155" s="239">
        <v>0.64813862896124896</v>
      </c>
      <c r="J155" s="240">
        <v>432.11434635343301</v>
      </c>
      <c r="K155" s="240">
        <v>396.44296531408003</v>
      </c>
      <c r="L155" s="240">
        <v>435.16924836285801</v>
      </c>
      <c r="M155" s="240">
        <v>378.66898998651402</v>
      </c>
      <c r="N155" s="253">
        <v>0.465355075277052</v>
      </c>
      <c r="O155" s="253">
        <v>0.38892664417318201</v>
      </c>
      <c r="P155" s="239">
        <v>0.46429585741072399</v>
      </c>
      <c r="Q155" s="239">
        <v>0.39650745065675802</v>
      </c>
      <c r="R155" s="253">
        <v>0.33308562778377998</v>
      </c>
      <c r="S155" s="253">
        <v>1.02128061500555</v>
      </c>
      <c r="T155" s="239">
        <v>0.332463209758593</v>
      </c>
      <c r="U155" s="239">
        <v>0.85931064746957997</v>
      </c>
      <c r="V155" s="254">
        <v>8.9978595057404104E-2</v>
      </c>
      <c r="W155" s="254">
        <v>0.14920751334392701</v>
      </c>
    </row>
    <row r="156" spans="1:23">
      <c r="A156" s="82">
        <v>41030</v>
      </c>
      <c r="B156" s="239" t="s">
        <v>1072</v>
      </c>
      <c r="C156" s="239" t="s">
        <v>66</v>
      </c>
      <c r="D156" s="239">
        <v>78.053819340104596</v>
      </c>
      <c r="E156" s="239">
        <v>280.31</v>
      </c>
      <c r="F156" s="239">
        <v>250.33</v>
      </c>
      <c r="G156" s="239">
        <v>286</v>
      </c>
      <c r="H156" s="239">
        <v>246.11</v>
      </c>
      <c r="I156" s="239">
        <v>0.64609275252758203</v>
      </c>
      <c r="J156" s="240">
        <v>433.85411599712</v>
      </c>
      <c r="K156" s="240">
        <v>387.45210965559198</v>
      </c>
      <c r="L156" s="240">
        <v>442.660901056603</v>
      </c>
      <c r="M156" s="240">
        <v>380.92053971692502</v>
      </c>
      <c r="N156" s="253">
        <v>0.40261788537436799</v>
      </c>
      <c r="O156" s="253">
        <v>-2.2678812452543098</v>
      </c>
      <c r="P156" s="239">
        <v>1.72154919538294</v>
      </c>
      <c r="Q156" s="239">
        <v>0.59459575247795504</v>
      </c>
      <c r="R156" s="253">
        <v>0.33267354584609599</v>
      </c>
      <c r="S156" s="253">
        <v>1.7890880577839701</v>
      </c>
      <c r="T156" s="239">
        <v>0.14325450678054399</v>
      </c>
      <c r="U156" s="239">
        <v>0.48901085309072101</v>
      </c>
      <c r="V156" s="254">
        <v>0.11976191427315901</v>
      </c>
      <c r="W156" s="254">
        <v>0.162081995855512</v>
      </c>
    </row>
    <row r="157" spans="1:23">
      <c r="A157" s="82">
        <v>41061</v>
      </c>
      <c r="B157" s="239" t="s">
        <v>1073</v>
      </c>
      <c r="C157" s="239" t="s">
        <v>67</v>
      </c>
      <c r="D157" s="239">
        <v>78.413666686699898</v>
      </c>
      <c r="E157" s="239">
        <v>280.43</v>
      </c>
      <c r="F157" s="239">
        <v>249.75</v>
      </c>
      <c r="G157" s="239">
        <v>285.10000000000002</v>
      </c>
      <c r="H157" s="239">
        <v>245.06</v>
      </c>
      <c r="I157" s="239">
        <v>0.64907139937173497</v>
      </c>
      <c r="J157" s="240">
        <v>432.04800006815998</v>
      </c>
      <c r="K157" s="240">
        <v>384.78047290597601</v>
      </c>
      <c r="L157" s="240">
        <v>439.24289419617202</v>
      </c>
      <c r="M157" s="240">
        <v>377.554765526881</v>
      </c>
      <c r="N157" s="253">
        <v>-0.4162956769026</v>
      </c>
      <c r="O157" s="253">
        <v>-0.68953986390490896</v>
      </c>
      <c r="P157" s="239">
        <v>-0.77215016105388601</v>
      </c>
      <c r="Q157" s="239">
        <v>-0.883589578168964</v>
      </c>
      <c r="R157" s="253">
        <v>-0.108566289936096</v>
      </c>
      <c r="S157" s="253">
        <v>0.69944989383670098</v>
      </c>
      <c r="T157" s="239">
        <v>-0.30143097872179497</v>
      </c>
      <c r="U157" s="239">
        <v>-0.107372061914912</v>
      </c>
      <c r="V157" s="254">
        <v>0.122842842842843</v>
      </c>
      <c r="W157" s="254">
        <v>0.16338855790418699</v>
      </c>
    </row>
    <row r="158" spans="1:23">
      <c r="A158" s="82">
        <v>41091</v>
      </c>
      <c r="B158" s="239" t="s">
        <v>1074</v>
      </c>
      <c r="C158" s="239" t="s">
        <v>68</v>
      </c>
      <c r="D158" s="239">
        <v>78.853897469799904</v>
      </c>
      <c r="E158" s="239">
        <v>284.25</v>
      </c>
      <c r="F158" s="239">
        <v>253.56</v>
      </c>
      <c r="G158" s="239">
        <v>288.83999999999997</v>
      </c>
      <c r="H158" s="239">
        <v>248.2</v>
      </c>
      <c r="I158" s="239">
        <v>0.65271542244203595</v>
      </c>
      <c r="J158" s="240">
        <v>435.488407699211</v>
      </c>
      <c r="K158" s="240">
        <v>388.46944821886302</v>
      </c>
      <c r="L158" s="240">
        <v>442.52056879451197</v>
      </c>
      <c r="M158" s="240">
        <v>380.25759996814099</v>
      </c>
      <c r="N158" s="253">
        <v>0.796302177190511</v>
      </c>
      <c r="O158" s="253">
        <v>0.95872206950282601</v>
      </c>
      <c r="P158" s="239">
        <v>0.74621004497719101</v>
      </c>
      <c r="Q158" s="239">
        <v>0.71587877787429</v>
      </c>
      <c r="R158" s="253">
        <v>-0.15110624584343499</v>
      </c>
      <c r="S158" s="253">
        <v>-5.8809784648439202E-2</v>
      </c>
      <c r="T158" s="239">
        <v>-0.20788994657323601</v>
      </c>
      <c r="U158" s="239">
        <v>8.5895080174247504E-2</v>
      </c>
      <c r="V158" s="254">
        <v>0.121036441079035</v>
      </c>
      <c r="W158" s="254">
        <v>0.163738920225625</v>
      </c>
    </row>
    <row r="159" spans="1:23">
      <c r="A159" s="82">
        <v>41122</v>
      </c>
      <c r="B159" s="239" t="s">
        <v>1075</v>
      </c>
      <c r="C159" s="239" t="s">
        <v>1369</v>
      </c>
      <c r="D159" s="239">
        <v>79.090540296892797</v>
      </c>
      <c r="E159" s="239">
        <v>285.62</v>
      </c>
      <c r="F159" s="239">
        <v>260.5</v>
      </c>
      <c r="G159" s="239">
        <v>287.91000000000003</v>
      </c>
      <c r="H159" s="239">
        <v>248.46</v>
      </c>
      <c r="I159" s="239">
        <v>0.65467424030405696</v>
      </c>
      <c r="J159" s="240">
        <v>436.27804855640397</v>
      </c>
      <c r="K159" s="240">
        <v>397.90782035201698</v>
      </c>
      <c r="L159" s="240">
        <v>439.77597143013202</v>
      </c>
      <c r="M159" s="240">
        <v>379.516994413291</v>
      </c>
      <c r="N159" s="253">
        <v>0.181323048612159</v>
      </c>
      <c r="O159" s="253">
        <v>2.4296304835370801</v>
      </c>
      <c r="P159" s="239">
        <v>-0.62021916220915696</v>
      </c>
      <c r="Q159" s="239">
        <v>-0.19476416905609401</v>
      </c>
      <c r="R159" s="253">
        <v>0.58663125719928799</v>
      </c>
      <c r="S159" s="253">
        <v>2.6749937720904202</v>
      </c>
      <c r="T159" s="239">
        <v>-0.21998949432078299</v>
      </c>
      <c r="U159" s="239">
        <v>0.18395743689176799</v>
      </c>
      <c r="V159" s="254">
        <v>9.6429942418426104E-2</v>
      </c>
      <c r="W159" s="254">
        <v>0.15877807292924401</v>
      </c>
    </row>
    <row r="160" spans="1:23">
      <c r="A160" s="82">
        <v>41153</v>
      </c>
      <c r="B160" s="239" t="s">
        <v>1076</v>
      </c>
      <c r="C160" s="239" t="s">
        <v>70</v>
      </c>
      <c r="D160" s="239">
        <v>79.439118937436106</v>
      </c>
      <c r="E160" s="239">
        <v>280.62</v>
      </c>
      <c r="F160" s="239">
        <v>255.56</v>
      </c>
      <c r="G160" s="239">
        <v>284.02999999999997</v>
      </c>
      <c r="H160" s="239">
        <v>245.41</v>
      </c>
      <c r="I160" s="239">
        <v>0.65755961010716202</v>
      </c>
      <c r="J160" s="240">
        <v>426.75978829397297</v>
      </c>
      <c r="K160" s="240">
        <v>388.64917502818003</v>
      </c>
      <c r="L160" s="240">
        <v>431.945629923517</v>
      </c>
      <c r="M160" s="240">
        <v>373.21331211326299</v>
      </c>
      <c r="N160" s="253">
        <v>-2.1816958918573301</v>
      </c>
      <c r="O160" s="253">
        <v>-2.3268317058072898</v>
      </c>
      <c r="P160" s="239">
        <v>-1.7805296367491601</v>
      </c>
      <c r="Q160" s="239">
        <v>-1.6609749741964199</v>
      </c>
      <c r="R160" s="253">
        <v>-1.66703340038616</v>
      </c>
      <c r="S160" s="253">
        <v>-3.5200234415382101</v>
      </c>
      <c r="T160" s="239">
        <v>-0.628998912044332</v>
      </c>
      <c r="U160" s="239">
        <v>-0.82439145898950394</v>
      </c>
      <c r="V160" s="254">
        <v>9.8059164188448997E-2</v>
      </c>
      <c r="W160" s="254">
        <v>0.157369300354509</v>
      </c>
    </row>
    <row r="161" spans="1:23">
      <c r="A161" s="82">
        <v>41183</v>
      </c>
      <c r="B161" s="239" t="s">
        <v>1077</v>
      </c>
      <c r="C161" s="239" t="s">
        <v>71</v>
      </c>
      <c r="D161" s="239">
        <v>79.841036119959099</v>
      </c>
      <c r="E161" s="239">
        <v>280.89</v>
      </c>
      <c r="F161" s="239">
        <v>261.02999999999997</v>
      </c>
      <c r="G161" s="239">
        <v>283.13</v>
      </c>
      <c r="H161" s="239">
        <v>245.66</v>
      </c>
      <c r="I161" s="239">
        <v>0.660886491237897</v>
      </c>
      <c r="J161" s="240">
        <v>425.02003554932497</v>
      </c>
      <c r="K161" s="240">
        <v>394.96948940667301</v>
      </c>
      <c r="L161" s="240">
        <v>428.40942242543503</v>
      </c>
      <c r="M161" s="240">
        <v>371.71284820765197</v>
      </c>
      <c r="N161" s="253">
        <v>-0.40766557496025901</v>
      </c>
      <c r="O161" s="253">
        <v>1.6262261146019701</v>
      </c>
      <c r="P161" s="239">
        <v>-0.81866958550023095</v>
      </c>
      <c r="Q161" s="239">
        <v>-0.40203922446267998</v>
      </c>
      <c r="R161" s="253">
        <v>-0.87578952660966003</v>
      </c>
      <c r="S161" s="253">
        <v>-0.94860629068089797</v>
      </c>
      <c r="T161" s="239">
        <v>-0.37947800488816702</v>
      </c>
      <c r="U161" s="239">
        <v>-0.34142437545971999</v>
      </c>
      <c r="V161" s="254">
        <v>7.6083208826571699E-2</v>
      </c>
      <c r="W161" s="254">
        <v>0.15252788406741</v>
      </c>
    </row>
    <row r="162" spans="1:23">
      <c r="A162" s="82">
        <v>41214</v>
      </c>
      <c r="B162" s="239" t="s">
        <v>1078</v>
      </c>
      <c r="C162" s="239" t="s">
        <v>72</v>
      </c>
      <c r="D162" s="239">
        <v>80.383436504597597</v>
      </c>
      <c r="E162" s="239">
        <v>281.83</v>
      </c>
      <c r="F162" s="239">
        <v>261.37</v>
      </c>
      <c r="G162" s="239">
        <v>283.95999999999998</v>
      </c>
      <c r="H162" s="239">
        <v>245.72</v>
      </c>
      <c r="I162" s="239">
        <v>0.66537622614703895</v>
      </c>
      <c r="J162" s="240">
        <v>423.56487792174198</v>
      </c>
      <c r="K162" s="240">
        <v>392.81535728065103</v>
      </c>
      <c r="L162" s="240">
        <v>426.76607435211997</v>
      </c>
      <c r="M162" s="240">
        <v>369.29482951754801</v>
      </c>
      <c r="N162" s="253">
        <v>-0.34237388966911197</v>
      </c>
      <c r="O162" s="253">
        <v>-0.54539203249812696</v>
      </c>
      <c r="P162" s="239">
        <v>-0.38359288738605302</v>
      </c>
      <c r="Q162" s="239">
        <v>-0.65050715942787096</v>
      </c>
      <c r="R162" s="253">
        <v>-0.64910243785577504</v>
      </c>
      <c r="S162" s="253">
        <v>-0.490462967493632</v>
      </c>
      <c r="T162" s="239">
        <v>-0.26086790584171099</v>
      </c>
      <c r="U162" s="239">
        <v>-0.27847701326559898</v>
      </c>
      <c r="V162" s="254">
        <v>7.8279833186670103E-2</v>
      </c>
      <c r="W162" s="254">
        <v>0.15562428780726001</v>
      </c>
    </row>
    <row r="163" spans="1:23">
      <c r="A163" s="82">
        <v>41244</v>
      </c>
      <c r="B163" s="239" t="s">
        <v>1079</v>
      </c>
      <c r="C163" s="239" t="s">
        <v>1366</v>
      </c>
      <c r="D163" s="239">
        <v>80.568243283851203</v>
      </c>
      <c r="E163" s="239">
        <v>280.14999999999998</v>
      </c>
      <c r="F163" s="239">
        <v>255.4</v>
      </c>
      <c r="G163" s="239">
        <v>284.99</v>
      </c>
      <c r="H163" s="239">
        <v>246.13</v>
      </c>
      <c r="I163" s="239">
        <v>0.66690596962023696</v>
      </c>
      <c r="J163" s="240">
        <v>420.07421250034503</v>
      </c>
      <c r="K163" s="240">
        <v>382.96253390179601</v>
      </c>
      <c r="L163" s="240">
        <v>427.33160742628303</v>
      </c>
      <c r="M163" s="240">
        <v>369.06252337215699</v>
      </c>
      <c r="N163" s="253">
        <v>-0.82411588008064496</v>
      </c>
      <c r="O163" s="253">
        <v>-2.5082581921091598</v>
      </c>
      <c r="P163" s="239">
        <v>0.13251593979728399</v>
      </c>
      <c r="Q163" s="239">
        <v>-6.29053338477292E-2</v>
      </c>
      <c r="R163" s="253">
        <v>-0.79662150792337805</v>
      </c>
      <c r="S163" s="253">
        <v>-2.66022884452991</v>
      </c>
      <c r="T163" s="239">
        <v>0.456738170669646</v>
      </c>
      <c r="U163" s="239">
        <v>0.181249551047657</v>
      </c>
      <c r="V163" s="254">
        <v>9.6906812842599596E-2</v>
      </c>
      <c r="W163" s="254">
        <v>0.15788404501686101</v>
      </c>
    </row>
    <row r="164" spans="1:23">
      <c r="A164" s="82">
        <v>41275</v>
      </c>
      <c r="B164" s="239" t="s">
        <v>1202</v>
      </c>
      <c r="C164" s="239" t="s">
        <v>1367</v>
      </c>
      <c r="D164" s="239">
        <v>80.8927820181501</v>
      </c>
      <c r="E164" s="239">
        <v>290.27999999999997</v>
      </c>
      <c r="F164" s="239">
        <v>263.62</v>
      </c>
      <c r="G164" s="239">
        <v>297.17</v>
      </c>
      <c r="H164" s="239">
        <v>256.69</v>
      </c>
      <c r="I164" s="239">
        <v>0.66959234840243798</v>
      </c>
      <c r="J164" s="240">
        <v>433.517498658058</v>
      </c>
      <c r="K164" s="240">
        <v>393.70222886949603</v>
      </c>
      <c r="L164" s="240">
        <v>443.80734145037599</v>
      </c>
      <c r="M164" s="240">
        <v>383.35264823803601</v>
      </c>
      <c r="N164" s="253">
        <v>3.2002169515945802</v>
      </c>
      <c r="O164" s="253">
        <v>2.80437223408763</v>
      </c>
      <c r="P164" s="239">
        <v>3.8554915521747302</v>
      </c>
      <c r="Q164" s="239">
        <v>3.87200649237105</v>
      </c>
      <c r="R164" s="253">
        <v>0.281944377473686</v>
      </c>
      <c r="S164" s="253">
        <v>1.4023049699177601</v>
      </c>
      <c r="T164" s="239">
        <v>0.95171024711957497</v>
      </c>
      <c r="U164" s="239">
        <v>0.90889607632431701</v>
      </c>
      <c r="V164" s="254">
        <v>0.10113041499127499</v>
      </c>
      <c r="W164" s="254">
        <v>0.157699949355254</v>
      </c>
    </row>
    <row r="165" spans="1:23">
      <c r="A165" s="82">
        <v>41306</v>
      </c>
      <c r="B165" s="239" t="s">
        <v>1080</v>
      </c>
      <c r="C165" s="239" t="s">
        <v>63</v>
      </c>
      <c r="D165" s="239">
        <v>81.290942965322401</v>
      </c>
      <c r="E165" s="239">
        <v>289.76</v>
      </c>
      <c r="F165" s="239">
        <v>264.44</v>
      </c>
      <c r="G165" s="239">
        <v>296.52999999999997</v>
      </c>
      <c r="H165" s="239">
        <v>257.08</v>
      </c>
      <c r="I165" s="239">
        <v>0.67288813718615703</v>
      </c>
      <c r="J165" s="240">
        <v>430.62135292160298</v>
      </c>
      <c r="K165" s="240">
        <v>392.99251299899498</v>
      </c>
      <c r="L165" s="240">
        <v>440.682460594433</v>
      </c>
      <c r="M165" s="240">
        <v>382.05458796619899</v>
      </c>
      <c r="N165" s="253">
        <v>-0.66805740147061199</v>
      </c>
      <c r="O165" s="253">
        <v>-0.18026717109006499</v>
      </c>
      <c r="P165" s="239">
        <v>-0.70410751785471304</v>
      </c>
      <c r="Q165" s="239">
        <v>-0.33860735743012099</v>
      </c>
      <c r="R165" s="253">
        <v>0.22923748608876199</v>
      </c>
      <c r="S165" s="253">
        <v>1.409169311878</v>
      </c>
      <c r="T165" s="239">
        <v>0.71316606884352896</v>
      </c>
      <c r="U165" s="239">
        <v>0.75938545799631996</v>
      </c>
      <c r="V165" s="254">
        <v>9.5749508395099006E-2</v>
      </c>
      <c r="W165" s="254">
        <v>0.153454177687879</v>
      </c>
    </row>
    <row r="166" spans="1:23">
      <c r="A166" s="82">
        <v>41334</v>
      </c>
      <c r="B166" s="239" t="s">
        <v>1081</v>
      </c>
      <c r="C166" s="239" t="s">
        <v>64</v>
      </c>
      <c r="D166" s="239">
        <v>81.887433139010795</v>
      </c>
      <c r="E166" s="239">
        <v>289.95</v>
      </c>
      <c r="F166" s="239">
        <v>267.83</v>
      </c>
      <c r="G166" s="239">
        <v>293.74</v>
      </c>
      <c r="H166" s="239">
        <v>255.93</v>
      </c>
      <c r="I166" s="239">
        <v>0.67782560189233299</v>
      </c>
      <c r="J166" s="240">
        <v>427.764898803655</v>
      </c>
      <c r="K166" s="240">
        <v>395.13113587371203</v>
      </c>
      <c r="L166" s="240">
        <v>433.35630755159701</v>
      </c>
      <c r="M166" s="240">
        <v>377.57499758861701</v>
      </c>
      <c r="N166" s="253">
        <v>-0.66333313445056097</v>
      </c>
      <c r="O166" s="253">
        <v>0.54418921581922397</v>
      </c>
      <c r="P166" s="239">
        <v>-1.66245623503006</v>
      </c>
      <c r="Q166" s="239">
        <v>-1.1725000873378599</v>
      </c>
      <c r="R166" s="253">
        <v>-0.54587909493104503</v>
      </c>
      <c r="S166" s="253">
        <v>5.67397699415828E-2</v>
      </c>
      <c r="T166" s="239">
        <v>4.5755662487212398E-2</v>
      </c>
      <c r="U166" s="239">
        <v>0.10645725158875401</v>
      </c>
      <c r="V166" s="254">
        <v>8.2589702423178799E-2</v>
      </c>
      <c r="W166" s="254">
        <v>0.14773570898292501</v>
      </c>
    </row>
    <row r="167" spans="1:23">
      <c r="A167" s="82">
        <v>41365</v>
      </c>
      <c r="B167" s="239" t="s">
        <v>1082</v>
      </c>
      <c r="C167" s="239" t="s">
        <v>1368</v>
      </c>
      <c r="D167" s="239">
        <v>81.941522928060607</v>
      </c>
      <c r="E167" s="239">
        <v>289.88</v>
      </c>
      <c r="F167" s="239">
        <v>267.95</v>
      </c>
      <c r="G167" s="239">
        <v>293.48</v>
      </c>
      <c r="H167" s="239">
        <v>256.19</v>
      </c>
      <c r="I167" s="239">
        <v>0.67827333168936599</v>
      </c>
      <c r="J167" s="240">
        <v>427.37932697132601</v>
      </c>
      <c r="K167" s="240">
        <v>395.04722872211499</v>
      </c>
      <c r="L167" s="240">
        <v>432.686921759158</v>
      </c>
      <c r="M167" s="240">
        <v>377.70908574853001</v>
      </c>
      <c r="N167" s="253">
        <v>-9.0136388798445197E-2</v>
      </c>
      <c r="O167" s="253">
        <v>-2.1235266973207399E-2</v>
      </c>
      <c r="P167" s="239">
        <v>-0.15446545504806999</v>
      </c>
      <c r="Q167" s="239">
        <v>3.5512987027752602E-2</v>
      </c>
      <c r="R167" s="253">
        <v>-1.095779258908</v>
      </c>
      <c r="S167" s="253">
        <v>-0.35206491578416699</v>
      </c>
      <c r="T167" s="239">
        <v>-0.57042785376928395</v>
      </c>
      <c r="U167" s="239">
        <v>-0.25349428217449299</v>
      </c>
      <c r="V167" s="254">
        <v>8.1843627542451905E-2</v>
      </c>
      <c r="W167" s="254">
        <v>0.14555603263203101</v>
      </c>
    </row>
    <row r="168" spans="1:23">
      <c r="A168" s="82">
        <v>41395</v>
      </c>
      <c r="B168" s="239" t="s">
        <v>1083</v>
      </c>
      <c r="C168" s="239" t="s">
        <v>66</v>
      </c>
      <c r="D168" s="239">
        <v>81.668820241601097</v>
      </c>
      <c r="E168" s="239">
        <v>290.47000000000003</v>
      </c>
      <c r="F168" s="239">
        <v>259.56</v>
      </c>
      <c r="G168" s="239">
        <v>296.76</v>
      </c>
      <c r="H168" s="239">
        <v>256.51</v>
      </c>
      <c r="I168" s="239">
        <v>0.67601602729598897</v>
      </c>
      <c r="J168" s="240">
        <v>429.67916184155803</v>
      </c>
      <c r="K168" s="240">
        <v>383.95539383617802</v>
      </c>
      <c r="L168" s="240">
        <v>438.98367496850199</v>
      </c>
      <c r="M168" s="240">
        <v>379.443666485275</v>
      </c>
      <c r="N168" s="253">
        <v>0.53812496887251104</v>
      </c>
      <c r="O168" s="253">
        <v>-2.8077237554143299</v>
      </c>
      <c r="P168" s="239">
        <v>1.45526774503448</v>
      </c>
      <c r="Q168" s="239">
        <v>0.45923722838376901</v>
      </c>
      <c r="R168" s="253">
        <v>-0.96229446756939097</v>
      </c>
      <c r="S168" s="253">
        <v>-0.90248981287576202</v>
      </c>
      <c r="T168" s="239">
        <v>-0.83070948424042201</v>
      </c>
      <c r="U168" s="239">
        <v>-0.38771162950336202</v>
      </c>
      <c r="V168" s="254">
        <v>0.119086145785175</v>
      </c>
      <c r="W168" s="254">
        <v>0.156913960469377</v>
      </c>
    </row>
    <row r="169" spans="1:23">
      <c r="A169" s="82">
        <v>41426</v>
      </c>
      <c r="B169" s="239" t="s">
        <v>1084</v>
      </c>
      <c r="C169" s="239" t="s">
        <v>67</v>
      </c>
      <c r="D169" s="239">
        <v>81.619237934972006</v>
      </c>
      <c r="E169" s="239">
        <v>290.93</v>
      </c>
      <c r="F169" s="239">
        <v>261.45999999999998</v>
      </c>
      <c r="G169" s="239">
        <v>296.42</v>
      </c>
      <c r="H169" s="239">
        <v>255.97</v>
      </c>
      <c r="I169" s="239">
        <v>0.67560560831537397</v>
      </c>
      <c r="J169" s="240">
        <v>430.62105527133701</v>
      </c>
      <c r="K169" s="240">
        <v>387.00093187792203</v>
      </c>
      <c r="L169" s="240">
        <v>438.74709793946897</v>
      </c>
      <c r="M169" s="240">
        <v>378.87488920979001</v>
      </c>
      <c r="N169" s="253">
        <v>0.21920854289108099</v>
      </c>
      <c r="O169" s="253">
        <v>0.79320100476123501</v>
      </c>
      <c r="P169" s="239">
        <v>-5.3891987908061302E-2</v>
      </c>
      <c r="Q169" s="239">
        <v>-0.149897685934264</v>
      </c>
      <c r="R169" s="253">
        <v>-0.33027459833115902</v>
      </c>
      <c r="S169" s="253">
        <v>0.57707163650375604</v>
      </c>
      <c r="T169" s="239">
        <v>-0.11287519121051499</v>
      </c>
      <c r="U169" s="239">
        <v>0.34965091251502001</v>
      </c>
      <c r="V169" s="254">
        <v>0.112713225732425</v>
      </c>
      <c r="W169" s="254">
        <v>0.15802633121068899</v>
      </c>
    </row>
    <row r="170" spans="1:23">
      <c r="A170" s="82">
        <v>41456</v>
      </c>
      <c r="B170" s="239" t="s">
        <v>1085</v>
      </c>
      <c r="C170" s="239" t="s">
        <v>68</v>
      </c>
      <c r="D170" s="239">
        <v>81.5921930404471</v>
      </c>
      <c r="E170" s="239">
        <v>291.38</v>
      </c>
      <c r="F170" s="239">
        <v>261.85000000000002</v>
      </c>
      <c r="G170" s="239">
        <v>298.75</v>
      </c>
      <c r="H170" s="239">
        <v>258.38</v>
      </c>
      <c r="I170" s="239">
        <v>0.67538174341685697</v>
      </c>
      <c r="J170" s="240">
        <v>431.430080602808</v>
      </c>
      <c r="K170" s="240">
        <v>387.70666005163503</v>
      </c>
      <c r="L170" s="240">
        <v>442.342427689234</v>
      </c>
      <c r="M170" s="240">
        <v>382.568824991947</v>
      </c>
      <c r="N170" s="253">
        <v>0.18787407665459299</v>
      </c>
      <c r="O170" s="253">
        <v>0.18235826210766201</v>
      </c>
      <c r="P170" s="239">
        <v>0.819453796196012</v>
      </c>
      <c r="Q170" s="239">
        <v>0.97497508738619798</v>
      </c>
      <c r="R170" s="253">
        <v>-0.93190243980169096</v>
      </c>
      <c r="S170" s="253">
        <v>-0.196357312196838</v>
      </c>
      <c r="T170" s="239">
        <v>-4.0256005672989502E-2</v>
      </c>
      <c r="U170" s="239">
        <v>0.607805083711632</v>
      </c>
      <c r="V170" s="254">
        <v>0.11277448921138</v>
      </c>
      <c r="W170" s="254">
        <v>0.15624274324638099</v>
      </c>
    </row>
    <row r="171" spans="1:23">
      <c r="A171" s="82">
        <v>41487</v>
      </c>
      <c r="B171" s="239" t="s">
        <v>1086</v>
      </c>
      <c r="C171" s="239" t="s">
        <v>1369</v>
      </c>
      <c r="D171" s="239">
        <v>81.824328385119301</v>
      </c>
      <c r="E171" s="239">
        <v>291.29000000000002</v>
      </c>
      <c r="F171" s="239">
        <v>263.24</v>
      </c>
      <c r="G171" s="239">
        <v>298.14999999999998</v>
      </c>
      <c r="H171" s="239">
        <v>258.5</v>
      </c>
      <c r="I171" s="239">
        <v>0.67730325046245998</v>
      </c>
      <c r="J171" s="240">
        <v>430.073234996449</v>
      </c>
      <c r="K171" s="240">
        <v>388.65899406249798</v>
      </c>
      <c r="L171" s="240">
        <v>440.20163759206002</v>
      </c>
      <c r="M171" s="240">
        <v>381.66065174424801</v>
      </c>
      <c r="N171" s="253">
        <v>-0.31449953708928602</v>
      </c>
      <c r="O171" s="253">
        <v>0.24563261583812099</v>
      </c>
      <c r="P171" s="239">
        <v>-0.48396671066742702</v>
      </c>
      <c r="Q171" s="239">
        <v>-0.237388200075794</v>
      </c>
      <c r="R171" s="253">
        <v>-1.4222153923366101</v>
      </c>
      <c r="S171" s="253">
        <v>-2.3243640402283798</v>
      </c>
      <c r="T171" s="239">
        <v>9.6791591533329502E-2</v>
      </c>
      <c r="U171" s="239">
        <v>0.56483829776090599</v>
      </c>
      <c r="V171" s="254">
        <v>0.106556754292661</v>
      </c>
      <c r="W171" s="254">
        <v>0.153384912959381</v>
      </c>
    </row>
    <row r="172" spans="1:23">
      <c r="A172" s="82">
        <v>41518</v>
      </c>
      <c r="B172" s="239" t="s">
        <v>1087</v>
      </c>
      <c r="C172" s="239" t="s">
        <v>70</v>
      </c>
      <c r="D172" s="239">
        <v>82.132339683875202</v>
      </c>
      <c r="E172" s="239">
        <v>290.54000000000002</v>
      </c>
      <c r="F172" s="239">
        <v>270.68</v>
      </c>
      <c r="G172" s="239">
        <v>294.68</v>
      </c>
      <c r="H172" s="239">
        <v>256.33</v>
      </c>
      <c r="I172" s="239">
        <v>0.67985282291778903</v>
      </c>
      <c r="J172" s="240">
        <v>427.35720174413899</v>
      </c>
      <c r="K172" s="240">
        <v>398.14499679253601</v>
      </c>
      <c r="L172" s="240">
        <v>433.44675504220697</v>
      </c>
      <c r="M172" s="240">
        <v>377.03748717242098</v>
      </c>
      <c r="N172" s="253">
        <v>-0.63152808203287303</v>
      </c>
      <c r="O172" s="253">
        <v>2.4407006849075201</v>
      </c>
      <c r="P172" s="239">
        <v>-1.53449736961514</v>
      </c>
      <c r="Q172" s="239">
        <v>-1.2113285848825901</v>
      </c>
      <c r="R172" s="253">
        <v>0.13998822441867501</v>
      </c>
      <c r="S172" s="253">
        <v>2.4432887998972599</v>
      </c>
      <c r="T172" s="239">
        <v>0.34752640487560899</v>
      </c>
      <c r="U172" s="239">
        <v>1.02466201902163</v>
      </c>
      <c r="V172" s="254">
        <v>7.3370769912812106E-2</v>
      </c>
      <c r="W172" s="254">
        <v>0.14961182850232099</v>
      </c>
    </row>
    <row r="173" spans="1:23">
      <c r="A173" s="82">
        <v>41548</v>
      </c>
      <c r="B173" s="239" t="s">
        <v>1088</v>
      </c>
      <c r="C173" s="239" t="s">
        <v>71</v>
      </c>
      <c r="D173" s="239">
        <v>82.522988160346202</v>
      </c>
      <c r="E173" s="239">
        <v>287.33</v>
      </c>
      <c r="F173" s="239">
        <v>264.52999999999997</v>
      </c>
      <c r="G173" s="239">
        <v>293.27</v>
      </c>
      <c r="H173" s="239">
        <v>255.66</v>
      </c>
      <c r="I173" s="239">
        <v>0.68308642700747602</v>
      </c>
      <c r="J173" s="240">
        <v>420.63491329898</v>
      </c>
      <c r="K173" s="240">
        <v>387.25699932126599</v>
      </c>
      <c r="L173" s="240">
        <v>429.33073825633198</v>
      </c>
      <c r="M173" s="240">
        <v>374.27181962905797</v>
      </c>
      <c r="N173" s="253">
        <v>-1.5729905609929</v>
      </c>
      <c r="O173" s="253">
        <v>-2.73468147508691</v>
      </c>
      <c r="P173" s="239">
        <v>-0.94960147653525595</v>
      </c>
      <c r="Q173" s="239">
        <v>-0.73352587937702796</v>
      </c>
      <c r="R173" s="253">
        <v>-1.0317448316707301</v>
      </c>
      <c r="S173" s="253">
        <v>-1.9526799644685</v>
      </c>
      <c r="T173" s="239">
        <v>0.215054987745322</v>
      </c>
      <c r="U173" s="239">
        <v>0.68842694938993099</v>
      </c>
      <c r="V173" s="254">
        <v>8.6190602200128599E-2</v>
      </c>
      <c r="W173" s="254">
        <v>0.14710944222795899</v>
      </c>
    </row>
    <row r="174" spans="1:23">
      <c r="A174" s="82">
        <v>41579</v>
      </c>
      <c r="B174" s="239" t="s">
        <v>1089</v>
      </c>
      <c r="C174" s="239" t="s">
        <v>72</v>
      </c>
      <c r="D174" s="239">
        <v>83.292265160165897</v>
      </c>
      <c r="E174" s="239">
        <v>289.89</v>
      </c>
      <c r="F174" s="239">
        <v>265.87</v>
      </c>
      <c r="G174" s="239">
        <v>294.45</v>
      </c>
      <c r="H174" s="239">
        <v>255.98</v>
      </c>
      <c r="I174" s="239">
        <v>0.68945413967639702</v>
      </c>
      <c r="J174" s="240">
        <v>420.46306391903403</v>
      </c>
      <c r="K174" s="240">
        <v>385.62390839336899</v>
      </c>
      <c r="L174" s="240">
        <v>427.07699186229098</v>
      </c>
      <c r="M174" s="240">
        <v>371.27922695503298</v>
      </c>
      <c r="N174" s="253">
        <v>-4.0854758963781997E-2</v>
      </c>
      <c r="O174" s="253">
        <v>-0.42170727211102699</v>
      </c>
      <c r="P174" s="239">
        <v>-0.52494410327896801</v>
      </c>
      <c r="Q174" s="239">
        <v>-0.79957734381161905</v>
      </c>
      <c r="R174" s="253">
        <v>-0.73231142721915699</v>
      </c>
      <c r="S174" s="253">
        <v>-1.8307453499441</v>
      </c>
      <c r="T174" s="239">
        <v>7.2854317354953402E-2</v>
      </c>
      <c r="U174" s="239">
        <v>0.53734774464007096</v>
      </c>
      <c r="V174" s="254">
        <v>9.0344905404896994E-2</v>
      </c>
      <c r="W174" s="254">
        <v>0.15028517852957299</v>
      </c>
    </row>
    <row r="175" spans="1:23">
      <c r="A175" s="82">
        <v>41609</v>
      </c>
      <c r="B175" s="239" t="s">
        <v>1090</v>
      </c>
      <c r="C175" s="239" t="s">
        <v>1366</v>
      </c>
      <c r="D175" s="239">
        <v>83.770058296772604</v>
      </c>
      <c r="E175" s="239">
        <v>290.29000000000002</v>
      </c>
      <c r="F175" s="239">
        <v>267.99</v>
      </c>
      <c r="G175" s="239">
        <v>295.67</v>
      </c>
      <c r="H175" s="239">
        <v>257.14999999999998</v>
      </c>
      <c r="I175" s="239">
        <v>0.69340908621686004</v>
      </c>
      <c r="J175" s="240">
        <v>418.64175963395701</v>
      </c>
      <c r="K175" s="240">
        <v>386.48181185815599</v>
      </c>
      <c r="L175" s="240">
        <v>426.40052730363402</v>
      </c>
      <c r="M175" s="240">
        <v>370.84890450884302</v>
      </c>
      <c r="N175" s="253">
        <v>-0.43316629720145899</v>
      </c>
      <c r="O175" s="253">
        <v>0.22247154445405001</v>
      </c>
      <c r="P175" s="239">
        <v>-0.158394053425293</v>
      </c>
      <c r="Q175" s="239">
        <v>-0.11590264548849701</v>
      </c>
      <c r="R175" s="253">
        <v>-0.34099995280886303</v>
      </c>
      <c r="S175" s="253">
        <v>0.91896142437324402</v>
      </c>
      <c r="T175" s="239">
        <v>-0.21788234393825801</v>
      </c>
      <c r="U175" s="239">
        <v>0.484032114765509</v>
      </c>
      <c r="V175" s="254">
        <v>8.3212060151498304E-2</v>
      </c>
      <c r="W175" s="254">
        <v>0.14979583900447199</v>
      </c>
    </row>
    <row r="176" spans="1:23">
      <c r="A176" s="82">
        <v>41640</v>
      </c>
      <c r="B176" s="239" t="s">
        <v>1203</v>
      </c>
      <c r="C176" s="239" t="s">
        <v>1367</v>
      </c>
      <c r="D176" s="239">
        <v>84.519051625698694</v>
      </c>
      <c r="E176" s="239">
        <v>299.79000000000002</v>
      </c>
      <c r="F176" s="239">
        <v>274.99</v>
      </c>
      <c r="G176" s="239">
        <v>308.41000000000003</v>
      </c>
      <c r="H176" s="239">
        <v>268.39</v>
      </c>
      <c r="I176" s="239">
        <v>0.69960890021189404</v>
      </c>
      <c r="J176" s="240">
        <v>428.510843571603</v>
      </c>
      <c r="K176" s="240">
        <v>393.06246663916397</v>
      </c>
      <c r="L176" s="240">
        <v>440.83201329570102</v>
      </c>
      <c r="M176" s="240">
        <v>383.62862439101502</v>
      </c>
      <c r="N176" s="253">
        <v>2.3574055168971801</v>
      </c>
      <c r="O176" s="253">
        <v>1.7027074959542701</v>
      </c>
      <c r="P176" s="239">
        <v>3.3844906532655399</v>
      </c>
      <c r="Q176" s="239">
        <v>3.44607189796029</v>
      </c>
      <c r="R176" s="253">
        <v>-1.15489111787955</v>
      </c>
      <c r="S176" s="253">
        <v>-0.16249901154204999</v>
      </c>
      <c r="T176" s="239">
        <v>-0.67040985508538498</v>
      </c>
      <c r="U176" s="239">
        <v>7.1990151691414497E-2</v>
      </c>
      <c r="V176" s="254">
        <v>9.0185097639914294E-2</v>
      </c>
      <c r="W176" s="254">
        <v>0.14911136778568501</v>
      </c>
    </row>
    <row r="177" spans="1:23">
      <c r="A177" s="82">
        <v>41671</v>
      </c>
      <c r="B177" s="239" t="s">
        <v>1091</v>
      </c>
      <c r="C177" s="239" t="s">
        <v>63</v>
      </c>
      <c r="D177" s="239">
        <v>84.733157040687601</v>
      </c>
      <c r="E177" s="239">
        <v>299.77</v>
      </c>
      <c r="F177" s="239">
        <v>274.29000000000002</v>
      </c>
      <c r="G177" s="239">
        <v>308.19</v>
      </c>
      <c r="H177" s="239">
        <v>268.7</v>
      </c>
      <c r="I177" s="239">
        <v>0.70138116399181805</v>
      </c>
      <c r="J177" s="240">
        <v>427.39955874192401</v>
      </c>
      <c r="K177" s="240">
        <v>391.07123784008502</v>
      </c>
      <c r="L177" s="240">
        <v>439.40444343554498</v>
      </c>
      <c r="M177" s="240">
        <v>383.10124907080399</v>
      </c>
      <c r="N177" s="253">
        <v>-0.25933645468964001</v>
      </c>
      <c r="O177" s="253">
        <v>-0.50659347256054599</v>
      </c>
      <c r="P177" s="239">
        <v>-0.323835342511192</v>
      </c>
      <c r="Q177" s="239">
        <v>-0.13747027377027901</v>
      </c>
      <c r="R177" s="253">
        <v>-0.74817334482386599</v>
      </c>
      <c r="S177" s="253">
        <v>-0.48888339990201801</v>
      </c>
      <c r="T177" s="239">
        <v>-0.29000862824533102</v>
      </c>
      <c r="U177" s="239">
        <v>0.27395590514356399</v>
      </c>
      <c r="V177" s="254">
        <v>9.2894381858616801E-2</v>
      </c>
      <c r="W177" s="254">
        <v>0.14696687755861501</v>
      </c>
    </row>
    <row r="178" spans="1:23">
      <c r="A178" s="82">
        <v>41699</v>
      </c>
      <c r="B178" s="239" t="s">
        <v>1092</v>
      </c>
      <c r="C178" s="239" t="s">
        <v>64</v>
      </c>
      <c r="D178" s="239">
        <v>84.965292385359703</v>
      </c>
      <c r="E178" s="239">
        <v>299.70999999999998</v>
      </c>
      <c r="F178" s="239">
        <v>278.49</v>
      </c>
      <c r="G178" s="239">
        <v>305.56</v>
      </c>
      <c r="H178" s="239">
        <v>267.20999999999998</v>
      </c>
      <c r="I178" s="239">
        <v>0.70330267103741995</v>
      </c>
      <c r="J178" s="240">
        <v>426.14654023410299</v>
      </c>
      <c r="K178" s="240">
        <v>395.97460875444699</v>
      </c>
      <c r="L178" s="240">
        <v>434.464438403565</v>
      </c>
      <c r="M178" s="240">
        <v>379.93599484820197</v>
      </c>
      <c r="N178" s="253">
        <v>-0.293172625519111</v>
      </c>
      <c r="O178" s="253">
        <v>1.25383061701079</v>
      </c>
      <c r="P178" s="239">
        <v>-1.1242501312358699</v>
      </c>
      <c r="Q178" s="239">
        <v>-0.82621871640436995</v>
      </c>
      <c r="R178" s="253">
        <v>-0.37832897792176001</v>
      </c>
      <c r="S178" s="253">
        <v>0.21346656948955101</v>
      </c>
      <c r="T178" s="239">
        <v>0.255708947269917</v>
      </c>
      <c r="U178" s="239">
        <v>0.62530550875030699</v>
      </c>
      <c r="V178" s="254">
        <v>7.6196631835972597E-2</v>
      </c>
      <c r="W178" s="254">
        <v>0.143520077841398</v>
      </c>
    </row>
    <row r="179" spans="1:23">
      <c r="A179" s="82">
        <v>41730</v>
      </c>
      <c r="B179" s="239" t="s">
        <v>1093</v>
      </c>
      <c r="C179" s="239" t="s">
        <v>1368</v>
      </c>
      <c r="D179" s="239">
        <v>84.806779253560904</v>
      </c>
      <c r="E179" s="239">
        <v>300.44</v>
      </c>
      <c r="F179" s="239">
        <v>279.45999999999998</v>
      </c>
      <c r="G179" s="239">
        <v>306.26</v>
      </c>
      <c r="H179" s="239">
        <v>267.92</v>
      </c>
      <c r="I179" s="239">
        <v>0.70199057399333598</v>
      </c>
      <c r="J179" s="240">
        <v>427.98295465837998</v>
      </c>
      <c r="K179" s="240">
        <v>398.09651347633798</v>
      </c>
      <c r="L179" s="240">
        <v>436.27366427132</v>
      </c>
      <c r="M179" s="240">
        <v>381.65754630566198</v>
      </c>
      <c r="N179" s="253">
        <v>0.43093496037027701</v>
      </c>
      <c r="O179" s="253">
        <v>0.535868885271507</v>
      </c>
      <c r="P179" s="239">
        <v>0.41642668716528303</v>
      </c>
      <c r="Q179" s="239">
        <v>0.45311617767305201</v>
      </c>
      <c r="R179" s="253">
        <v>0.14123932744520801</v>
      </c>
      <c r="S179" s="253">
        <v>0.77187853312783405</v>
      </c>
      <c r="T179" s="239">
        <v>0.82894636555683698</v>
      </c>
      <c r="U179" s="239">
        <v>1.04537081741285</v>
      </c>
      <c r="V179" s="254">
        <v>7.5073355757532503E-2</v>
      </c>
      <c r="W179" s="254">
        <v>0.14310241863242701</v>
      </c>
    </row>
    <row r="180" spans="1:23">
      <c r="A180" s="82">
        <v>41760</v>
      </c>
      <c r="B180" s="239" t="s">
        <v>1094</v>
      </c>
      <c r="C180" s="239" t="s">
        <v>66</v>
      </c>
      <c r="D180" s="239">
        <v>84.535579061241705</v>
      </c>
      <c r="E180" s="239">
        <v>300.52</v>
      </c>
      <c r="F180" s="239">
        <v>271.08999999999997</v>
      </c>
      <c r="G180" s="239">
        <v>309.58999999999997</v>
      </c>
      <c r="H180" s="239">
        <v>268.37</v>
      </c>
      <c r="I180" s="239">
        <v>0.699745706538765</v>
      </c>
      <c r="J180" s="240">
        <v>429.47030212803702</v>
      </c>
      <c r="K180" s="240">
        <v>387.412166258117</v>
      </c>
      <c r="L180" s="240">
        <v>442.43215371961497</v>
      </c>
      <c r="M180" s="240">
        <v>383.52503987122702</v>
      </c>
      <c r="N180" s="253">
        <v>0.34752493141785301</v>
      </c>
      <c r="O180" s="253">
        <v>-2.68385852589368</v>
      </c>
      <c r="P180" s="239">
        <v>1.4116115531707301</v>
      </c>
      <c r="Q180" s="239">
        <v>0.48931131681837498</v>
      </c>
      <c r="R180" s="253">
        <v>-4.8608294762531E-2</v>
      </c>
      <c r="S180" s="253">
        <v>0.90030573275756698</v>
      </c>
      <c r="T180" s="239">
        <v>0.78555967972187002</v>
      </c>
      <c r="U180" s="239">
        <v>1.07562037436462</v>
      </c>
      <c r="V180" s="254">
        <v>0.10856173226603701</v>
      </c>
      <c r="W180" s="254">
        <v>0.15359391884338799</v>
      </c>
    </row>
    <row r="181" spans="1:23">
      <c r="A181" s="82">
        <v>41791</v>
      </c>
      <c r="B181" s="239" t="s">
        <v>1095</v>
      </c>
      <c r="C181" s="239" t="s">
        <v>67</v>
      </c>
      <c r="D181" s="239">
        <v>84.682072239918298</v>
      </c>
      <c r="E181" s="239">
        <v>301.27</v>
      </c>
      <c r="F181" s="239">
        <v>272.89999999999998</v>
      </c>
      <c r="G181" s="239">
        <v>309.14</v>
      </c>
      <c r="H181" s="239">
        <v>267.92</v>
      </c>
      <c r="I181" s="239">
        <v>0.70095830807239801</v>
      </c>
      <c r="J181" s="240">
        <v>429.79731680258999</v>
      </c>
      <c r="K181" s="240">
        <v>389.32415360117801</v>
      </c>
      <c r="L181" s="240">
        <v>441.02480338683802</v>
      </c>
      <c r="M181" s="240">
        <v>382.21959411076398</v>
      </c>
      <c r="N181" s="253">
        <v>7.6143722379229395E-2</v>
      </c>
      <c r="O181" s="253">
        <v>0.49352795538864003</v>
      </c>
      <c r="P181" s="239">
        <v>-0.31809404469034203</v>
      </c>
      <c r="Q181" s="239">
        <v>-0.34038084212210101</v>
      </c>
      <c r="R181" s="253">
        <v>-0.191290801660393</v>
      </c>
      <c r="S181" s="253">
        <v>0.60031424523516697</v>
      </c>
      <c r="T181" s="239">
        <v>0.51913857848087097</v>
      </c>
      <c r="U181" s="239">
        <v>0.88279930822294805</v>
      </c>
      <c r="V181" s="254">
        <v>0.10395749358739501</v>
      </c>
      <c r="W181" s="254">
        <v>0.15385189608838501</v>
      </c>
    </row>
    <row r="182" spans="1:23">
      <c r="A182" s="82">
        <v>41821</v>
      </c>
      <c r="B182" s="239" t="s">
        <v>1096</v>
      </c>
      <c r="C182" s="239" t="s">
        <v>68</v>
      </c>
      <c r="D182" s="239">
        <v>84.914958831660599</v>
      </c>
      <c r="E182" s="239">
        <v>302.7</v>
      </c>
      <c r="F182" s="239">
        <v>273.27</v>
      </c>
      <c r="G182" s="239">
        <v>312.76</v>
      </c>
      <c r="H182" s="239">
        <v>271.25</v>
      </c>
      <c r="I182" s="239">
        <v>0.70288603358740298</v>
      </c>
      <c r="J182" s="240">
        <v>430.653029844787</v>
      </c>
      <c r="K182" s="240">
        <v>388.78279968842099</v>
      </c>
      <c r="L182" s="240">
        <v>444.96544966718102</v>
      </c>
      <c r="M182" s="240">
        <v>385.90893407796</v>
      </c>
      <c r="N182" s="253">
        <v>0.19909687863170999</v>
      </c>
      <c r="O182" s="253">
        <v>-0.13904966022523199</v>
      </c>
      <c r="P182" s="239">
        <v>0.89352033039420398</v>
      </c>
      <c r="Q182" s="239">
        <v>0.96524093061709504</v>
      </c>
      <c r="R182" s="253">
        <v>-0.18011047281072401</v>
      </c>
      <c r="S182" s="253">
        <v>0.27756542449965899</v>
      </c>
      <c r="T182" s="239">
        <v>0.59298448752680399</v>
      </c>
      <c r="U182" s="239">
        <v>0.87307403735337197</v>
      </c>
      <c r="V182" s="254">
        <v>0.107695685585685</v>
      </c>
      <c r="W182" s="254">
        <v>0.15303225806451601</v>
      </c>
    </row>
    <row r="183" spans="1:23">
      <c r="A183" s="82">
        <v>41852</v>
      </c>
      <c r="B183" s="239" t="s">
        <v>1097</v>
      </c>
      <c r="C183" s="239" t="s">
        <v>1369</v>
      </c>
      <c r="D183" s="239">
        <v>85.219965142135905</v>
      </c>
      <c r="E183" s="239">
        <v>303.16000000000003</v>
      </c>
      <c r="F183" s="239">
        <v>274.29000000000002</v>
      </c>
      <c r="G183" s="239">
        <v>311.69</v>
      </c>
      <c r="H183" s="239">
        <v>270.70999999999998</v>
      </c>
      <c r="I183" s="239">
        <v>0.70541073216511896</v>
      </c>
      <c r="J183" s="240">
        <v>429.76380451359199</v>
      </c>
      <c r="K183" s="240">
        <v>388.83729364043103</v>
      </c>
      <c r="L183" s="240">
        <v>441.85605036561998</v>
      </c>
      <c r="M183" s="240">
        <v>383.76223617850098</v>
      </c>
      <c r="N183" s="253">
        <v>-0.206483008262071</v>
      </c>
      <c r="O183" s="253">
        <v>1.40165542441784E-2</v>
      </c>
      <c r="P183" s="239">
        <v>-0.69879567141364296</v>
      </c>
      <c r="Q183" s="239">
        <v>-0.55627058870453305</v>
      </c>
      <c r="R183" s="253">
        <v>-7.1948323605752804E-2</v>
      </c>
      <c r="S183" s="253">
        <v>4.5875582620391597E-2</v>
      </c>
      <c r="T183" s="239">
        <v>0.37583067219146798</v>
      </c>
      <c r="U183" s="239">
        <v>0.55064215413578299</v>
      </c>
      <c r="V183" s="254">
        <v>0.10525356374640001</v>
      </c>
      <c r="W183" s="254">
        <v>0.151379705219608</v>
      </c>
    </row>
    <row r="184" spans="1:23">
      <c r="A184" s="82">
        <v>41883</v>
      </c>
      <c r="B184" s="239" t="s">
        <v>1098</v>
      </c>
      <c r="C184" s="239" t="s">
        <v>70</v>
      </c>
      <c r="D184" s="239">
        <v>85.596339924274304</v>
      </c>
      <c r="E184" s="239">
        <v>302.62</v>
      </c>
      <c r="F184" s="239">
        <v>281.74</v>
      </c>
      <c r="G184" s="239">
        <v>307.62</v>
      </c>
      <c r="H184" s="239">
        <v>268.45</v>
      </c>
      <c r="I184" s="239">
        <v>0.70852618533614498</v>
      </c>
      <c r="J184" s="240">
        <v>427.11194908968503</v>
      </c>
      <c r="K184" s="240">
        <v>397.64232547924098</v>
      </c>
      <c r="L184" s="240">
        <v>434.16885129525099</v>
      </c>
      <c r="M184" s="240">
        <v>378.885079416846</v>
      </c>
      <c r="N184" s="253">
        <v>-0.61704950394982905</v>
      </c>
      <c r="O184" s="253">
        <v>2.26445147695935</v>
      </c>
      <c r="P184" s="239">
        <v>-1.73975190879663</v>
      </c>
      <c r="Q184" s="239">
        <v>-1.2708798057417099</v>
      </c>
      <c r="R184" s="253">
        <v>-5.73882114196844E-2</v>
      </c>
      <c r="S184" s="253">
        <v>-0.12625332915027199</v>
      </c>
      <c r="T184" s="239">
        <v>0.166593992144071</v>
      </c>
      <c r="U184" s="239">
        <v>0.49002879217157103</v>
      </c>
      <c r="V184" s="254">
        <v>7.41108823738197E-2</v>
      </c>
      <c r="W184" s="254">
        <v>0.14591171540324099</v>
      </c>
    </row>
    <row r="185" spans="1:23">
      <c r="A185" s="82">
        <v>41913</v>
      </c>
      <c r="B185" s="239" t="s">
        <v>1099</v>
      </c>
      <c r="C185" s="239" t="s">
        <v>71</v>
      </c>
      <c r="D185" s="239">
        <v>86.069625578460204</v>
      </c>
      <c r="E185" s="239">
        <v>299.67</v>
      </c>
      <c r="F185" s="239">
        <v>276.52999999999997</v>
      </c>
      <c r="G185" s="239">
        <v>305.89999999999998</v>
      </c>
      <c r="H185" s="239">
        <v>267.36</v>
      </c>
      <c r="I185" s="239">
        <v>0.712443821060188</v>
      </c>
      <c r="J185" s="240">
        <v>420.62263878443201</v>
      </c>
      <c r="K185" s="240">
        <v>388.14288485019898</v>
      </c>
      <c r="L185" s="240">
        <v>429.36718792057201</v>
      </c>
      <c r="M185" s="240">
        <v>375.27169454868999</v>
      </c>
      <c r="N185" s="253">
        <v>-1.51934646620945</v>
      </c>
      <c r="O185" s="253">
        <v>-2.38894102070073</v>
      </c>
      <c r="P185" s="239">
        <v>-1.10594377287871</v>
      </c>
      <c r="Q185" s="239">
        <v>-0.95368887941368297</v>
      </c>
      <c r="R185" s="253">
        <v>-2.9180921886973201E-3</v>
      </c>
      <c r="S185" s="253">
        <v>0.22875907484845001</v>
      </c>
      <c r="T185" s="239">
        <v>8.4898799438182203E-3</v>
      </c>
      <c r="U185" s="239">
        <v>0.26715207162069099</v>
      </c>
      <c r="V185" s="254">
        <v>8.3679890066177501E-2</v>
      </c>
      <c r="W185" s="254">
        <v>0.14415020945541601</v>
      </c>
    </row>
    <row r="186" spans="1:23">
      <c r="A186" s="82">
        <v>41944</v>
      </c>
      <c r="B186" s="239" t="s">
        <v>1100</v>
      </c>
      <c r="C186" s="239" t="s">
        <v>72</v>
      </c>
      <c r="D186" s="239">
        <v>86.763777871266299</v>
      </c>
      <c r="E186" s="239">
        <v>300.81</v>
      </c>
      <c r="F186" s="239">
        <v>277.73</v>
      </c>
      <c r="G186" s="239">
        <v>308.45</v>
      </c>
      <c r="H186" s="239">
        <v>268.74</v>
      </c>
      <c r="I186" s="239">
        <v>0.71818968678878503</v>
      </c>
      <c r="J186" s="240">
        <v>418.844778104515</v>
      </c>
      <c r="K186" s="240">
        <v>386.708421338942</v>
      </c>
      <c r="L186" s="240">
        <v>429.48263623662001</v>
      </c>
      <c r="M186" s="240">
        <v>374.19083696621601</v>
      </c>
      <c r="N186" s="253">
        <v>-0.42267355961980202</v>
      </c>
      <c r="O186" s="253">
        <v>-0.369570992344881</v>
      </c>
      <c r="P186" s="239">
        <v>2.6888015501946898E-2</v>
      </c>
      <c r="Q186" s="239">
        <v>-0.288020012746593</v>
      </c>
      <c r="R186" s="253">
        <v>-0.38488180137283801</v>
      </c>
      <c r="S186" s="253">
        <v>0.28123591975699502</v>
      </c>
      <c r="T186" s="239">
        <v>0.56328119289192902</v>
      </c>
      <c r="U186" s="239">
        <v>0.78421031929589702</v>
      </c>
      <c r="V186" s="254">
        <v>8.3102293594498097E-2</v>
      </c>
      <c r="W186" s="254">
        <v>0.14776363771675199</v>
      </c>
    </row>
    <row r="187" spans="1:23">
      <c r="A187" s="82">
        <v>41974</v>
      </c>
      <c r="B187" s="239" t="s">
        <v>1101</v>
      </c>
      <c r="C187" s="239" t="s">
        <v>1366</v>
      </c>
      <c r="D187" s="239">
        <v>87.188983712963505</v>
      </c>
      <c r="E187" s="239">
        <v>300.98</v>
      </c>
      <c r="F187" s="239">
        <v>277.42</v>
      </c>
      <c r="G187" s="239">
        <v>309.20999999999998</v>
      </c>
      <c r="H187" s="239">
        <v>269.32</v>
      </c>
      <c r="I187" s="239">
        <v>0.72170934047101998</v>
      </c>
      <c r="J187" s="240">
        <v>417.037695263258</v>
      </c>
      <c r="K187" s="240">
        <v>384.39297435023201</v>
      </c>
      <c r="L187" s="240">
        <v>428.44117799306201</v>
      </c>
      <c r="M187" s="240">
        <v>373.16961953717998</v>
      </c>
      <c r="N187" s="253">
        <v>-0.43144451971821601</v>
      </c>
      <c r="O187" s="253">
        <v>-0.59875783948342098</v>
      </c>
      <c r="P187" s="239">
        <v>-0.2424913502171</v>
      </c>
      <c r="Q187" s="239">
        <v>-0.27291353185327999</v>
      </c>
      <c r="R187" s="253">
        <v>-0.38315918892122303</v>
      </c>
      <c r="S187" s="253">
        <v>-0.54047498325483501</v>
      </c>
      <c r="T187" s="239">
        <v>0.47857602389291798</v>
      </c>
      <c r="U187" s="239">
        <v>0.62578451766259802</v>
      </c>
      <c r="V187" s="254">
        <v>8.4925383894455905E-2</v>
      </c>
      <c r="W187" s="254">
        <v>0.14811376800831699</v>
      </c>
    </row>
    <row r="188" spans="1:23">
      <c r="A188" s="82">
        <v>42005</v>
      </c>
      <c r="B188" s="239" t="s">
        <v>1204</v>
      </c>
      <c r="C188" s="239" t="s">
        <v>1367</v>
      </c>
      <c r="D188" s="239">
        <v>87.110102770599198</v>
      </c>
      <c r="E188" s="239">
        <v>309.92</v>
      </c>
      <c r="F188" s="239">
        <v>285.60000000000002</v>
      </c>
      <c r="G188" s="239">
        <v>321.05</v>
      </c>
      <c r="H188" s="239">
        <v>281.25</v>
      </c>
      <c r="I188" s="239">
        <v>0.72105640118367997</v>
      </c>
      <c r="J188" s="240">
        <v>429.81381136238201</v>
      </c>
      <c r="K188" s="240">
        <v>396.08552053786798</v>
      </c>
      <c r="L188" s="240">
        <v>445.24949708922497</v>
      </c>
      <c r="M188" s="240">
        <v>390.05270536160901</v>
      </c>
      <c r="N188" s="253">
        <v>3.06353987762644</v>
      </c>
      <c r="O188" s="253">
        <v>3.0418209925405102</v>
      </c>
      <c r="P188" s="239">
        <v>3.9231334333683199</v>
      </c>
      <c r="Q188" s="239">
        <v>4.5242390967859896</v>
      </c>
      <c r="R188" s="253">
        <v>0.30406880253453</v>
      </c>
      <c r="S188" s="253">
        <v>0.769102663134547</v>
      </c>
      <c r="T188" s="239">
        <v>1.00207871939677</v>
      </c>
      <c r="U188" s="239">
        <v>1.6745572572409899</v>
      </c>
      <c r="V188" s="254">
        <v>8.5154061624649793E-2</v>
      </c>
      <c r="W188" s="254">
        <v>0.141511111111111</v>
      </c>
    </row>
    <row r="189" spans="1:23">
      <c r="A189" s="82">
        <v>42036</v>
      </c>
      <c r="B189" s="239" t="s">
        <v>1102</v>
      </c>
      <c r="C189" s="239" t="s">
        <v>63</v>
      </c>
      <c r="D189" s="239">
        <v>87.275377126029198</v>
      </c>
      <c r="E189" s="239">
        <v>309.82</v>
      </c>
      <c r="F189" s="239">
        <v>287.07</v>
      </c>
      <c r="G189" s="239">
        <v>320.36</v>
      </c>
      <c r="H189" s="239">
        <v>281.07</v>
      </c>
      <c r="I189" s="239">
        <v>0.72242446445239294</v>
      </c>
      <c r="J189" s="240">
        <v>428.86144537594998</v>
      </c>
      <c r="K189" s="240">
        <v>397.37026377920699</v>
      </c>
      <c r="L189" s="240">
        <v>443.45120599263902</v>
      </c>
      <c r="M189" s="240">
        <v>389.06489720424202</v>
      </c>
      <c r="N189" s="253">
        <v>-0.22157640384171701</v>
      </c>
      <c r="O189" s="253">
        <v>0.32436006234055598</v>
      </c>
      <c r="P189" s="239">
        <v>-0.40388391415206998</v>
      </c>
      <c r="Q189" s="239">
        <v>-0.25324991822610599</v>
      </c>
      <c r="R189" s="253">
        <v>0.342042148646438</v>
      </c>
      <c r="S189" s="253">
        <v>1.6107106147494199</v>
      </c>
      <c r="T189" s="239">
        <v>0.92096532421317401</v>
      </c>
      <c r="U189" s="239">
        <v>1.5566767657120999</v>
      </c>
      <c r="V189" s="254">
        <v>7.9248963667398295E-2</v>
      </c>
      <c r="W189" s="254">
        <v>0.13978724161240999</v>
      </c>
    </row>
    <row r="190" spans="1:23">
      <c r="A190" s="82">
        <v>42064</v>
      </c>
      <c r="B190" s="239" t="s">
        <v>1103</v>
      </c>
      <c r="C190" s="239" t="s">
        <v>64</v>
      </c>
      <c r="D190" s="239">
        <v>87.630716990203695</v>
      </c>
      <c r="E190" s="239">
        <v>310.54000000000002</v>
      </c>
      <c r="F190" s="239">
        <v>289.63</v>
      </c>
      <c r="G190" s="239">
        <v>317.81</v>
      </c>
      <c r="H190" s="239">
        <v>279.07</v>
      </c>
      <c r="I190" s="239">
        <v>0.725365800480127</v>
      </c>
      <c r="J190" s="240">
        <v>428.11502802372303</v>
      </c>
      <c r="K190" s="240">
        <v>399.28819336159899</v>
      </c>
      <c r="L190" s="240">
        <v>438.13755733953599</v>
      </c>
      <c r="M190" s="240">
        <v>384.73002148058299</v>
      </c>
      <c r="N190" s="253">
        <v>-0.17404627071860901</v>
      </c>
      <c r="O190" s="253">
        <v>0.48265553747057799</v>
      </c>
      <c r="P190" s="239">
        <v>-1.1982487771588499</v>
      </c>
      <c r="Q190" s="239">
        <v>-1.11417805996074</v>
      </c>
      <c r="R190" s="253">
        <v>0.46192743663691099</v>
      </c>
      <c r="S190" s="253">
        <v>0.83681744583949902</v>
      </c>
      <c r="T190" s="239">
        <v>0.84543603832514203</v>
      </c>
      <c r="U190" s="239">
        <v>1.26179848642582</v>
      </c>
      <c r="V190" s="254">
        <v>7.2195559852225505E-2</v>
      </c>
      <c r="W190" s="254">
        <v>0.138818217651485</v>
      </c>
    </row>
    <row r="191" spans="1:23">
      <c r="A191" s="82">
        <v>42095</v>
      </c>
      <c r="B191" s="239" t="s">
        <v>1104</v>
      </c>
      <c r="C191" s="239" t="s">
        <v>1368</v>
      </c>
      <c r="D191" s="239">
        <v>87.403840375022497</v>
      </c>
      <c r="E191" s="239">
        <v>310.38</v>
      </c>
      <c r="F191" s="239">
        <v>289.26</v>
      </c>
      <c r="G191" s="239">
        <v>317.98</v>
      </c>
      <c r="H191" s="239">
        <v>279.48</v>
      </c>
      <c r="I191" s="239">
        <v>0.72348782272034795</v>
      </c>
      <c r="J191" s="240">
        <v>429.00514736095602</v>
      </c>
      <c r="K191" s="240">
        <v>399.81322548369798</v>
      </c>
      <c r="L191" s="240">
        <v>439.509816218303</v>
      </c>
      <c r="M191" s="240">
        <v>386.295375296217</v>
      </c>
      <c r="N191" s="253">
        <v>0.20791592888991201</v>
      </c>
      <c r="O191" s="253">
        <v>0.131492022761481</v>
      </c>
      <c r="P191" s="239">
        <v>0.31320275009054699</v>
      </c>
      <c r="Q191" s="239">
        <v>0.40687072186620399</v>
      </c>
      <c r="R191" s="253">
        <v>0.23883958261652299</v>
      </c>
      <c r="S191" s="253">
        <v>0.43123010356689301</v>
      </c>
      <c r="T191" s="239">
        <v>0.74177109736559599</v>
      </c>
      <c r="U191" s="239">
        <v>1.21518073871409</v>
      </c>
      <c r="V191" s="254">
        <v>7.3013897531632593E-2</v>
      </c>
      <c r="W191" s="254">
        <v>0.137755832259911</v>
      </c>
    </row>
    <row r="192" spans="1:23">
      <c r="A192" s="82">
        <v>42125</v>
      </c>
      <c r="B192" s="239" t="s">
        <v>1105</v>
      </c>
      <c r="C192" s="239" t="s">
        <v>66</v>
      </c>
      <c r="D192" s="239">
        <v>86.967365827273298</v>
      </c>
      <c r="E192" s="239">
        <v>311.18</v>
      </c>
      <c r="F192" s="239">
        <v>281.57</v>
      </c>
      <c r="G192" s="239">
        <v>322.64999999999998</v>
      </c>
      <c r="H192" s="239">
        <v>280.83</v>
      </c>
      <c r="I192" s="239">
        <v>0.719874891997064</v>
      </c>
      <c r="J192" s="240">
        <v>432.269556084572</v>
      </c>
      <c r="K192" s="240">
        <v>391.13740891680999</v>
      </c>
      <c r="L192" s="240">
        <v>448.2028802323</v>
      </c>
      <c r="M192" s="240">
        <v>390.109452520182</v>
      </c>
      <c r="N192" s="253">
        <v>0.76092530443914197</v>
      </c>
      <c r="O192" s="253">
        <v>-2.1699673782406101</v>
      </c>
      <c r="P192" s="239">
        <v>1.9778998541592401</v>
      </c>
      <c r="Q192" s="239">
        <v>0.98734736884700203</v>
      </c>
      <c r="R192" s="253">
        <v>0.65179220604192301</v>
      </c>
      <c r="S192" s="253">
        <v>0.961570901263475</v>
      </c>
      <c r="T192" s="239">
        <v>1.30431897052889</v>
      </c>
      <c r="U192" s="239">
        <v>1.7168142792360901</v>
      </c>
      <c r="V192" s="254">
        <v>0.105160350889654</v>
      </c>
      <c r="W192" s="254">
        <v>0.148915714133105</v>
      </c>
    </row>
    <row r="193" spans="1:23">
      <c r="A193" s="82">
        <v>42156</v>
      </c>
      <c r="B193" s="239" t="s">
        <v>1106</v>
      </c>
      <c r="C193" s="239" t="s">
        <v>67</v>
      </c>
      <c r="D193" s="239">
        <v>87.113107758879707</v>
      </c>
      <c r="E193" s="239">
        <v>312.29000000000002</v>
      </c>
      <c r="F193" s="239">
        <v>281.52999999999997</v>
      </c>
      <c r="G193" s="239">
        <v>321.39</v>
      </c>
      <c r="H193" s="239">
        <v>279.8</v>
      </c>
      <c r="I193" s="239">
        <v>0.72108127506129305</v>
      </c>
      <c r="J193" s="240">
        <v>433.085715578254</v>
      </c>
      <c r="K193" s="240">
        <v>390.42755613931303</v>
      </c>
      <c r="L193" s="240">
        <v>445.70565221331202</v>
      </c>
      <c r="M193" s="240">
        <v>388.02838137242799</v>
      </c>
      <c r="N193" s="253">
        <v>0.18880799773992599</v>
      </c>
      <c r="O193" s="253">
        <v>-0.18148424602574301</v>
      </c>
      <c r="P193" s="239">
        <v>-0.55716465224272504</v>
      </c>
      <c r="Q193" s="239">
        <v>-0.53345827287959402</v>
      </c>
      <c r="R193" s="253">
        <v>0.765104538140848</v>
      </c>
      <c r="S193" s="253">
        <v>0.283414868542953</v>
      </c>
      <c r="T193" s="239">
        <v>1.0613572729985199</v>
      </c>
      <c r="U193" s="239">
        <v>1.5197513029592</v>
      </c>
      <c r="V193" s="254">
        <v>0.109260114375022</v>
      </c>
      <c r="W193" s="254">
        <v>0.14864188706218701</v>
      </c>
    </row>
    <row r="194" spans="1:23">
      <c r="A194" s="82">
        <v>42186</v>
      </c>
      <c r="B194" s="239" t="s">
        <v>1107</v>
      </c>
      <c r="C194" s="239" t="s">
        <v>68</v>
      </c>
      <c r="D194" s="239">
        <v>87.240819760802907</v>
      </c>
      <c r="E194" s="239">
        <v>316.92</v>
      </c>
      <c r="F194" s="239">
        <v>286.75</v>
      </c>
      <c r="G194" s="239">
        <v>325.49</v>
      </c>
      <c r="H194" s="239">
        <v>283.91000000000003</v>
      </c>
      <c r="I194" s="239">
        <v>0.72213841485984398</v>
      </c>
      <c r="J194" s="240">
        <v>438.86323380471202</v>
      </c>
      <c r="K194" s="240">
        <v>397.08453961094699</v>
      </c>
      <c r="L194" s="240">
        <v>450.73076477059101</v>
      </c>
      <c r="M194" s="240">
        <v>393.15177555691002</v>
      </c>
      <c r="N194" s="253">
        <v>1.3340357390323201</v>
      </c>
      <c r="O194" s="253">
        <v>1.70504959677045</v>
      </c>
      <c r="P194" s="239">
        <v>1.1274509381528699</v>
      </c>
      <c r="Q194" s="239">
        <v>1.32036583673611</v>
      </c>
      <c r="R194" s="253">
        <v>1.9064544751686201</v>
      </c>
      <c r="S194" s="253">
        <v>2.13531563875231</v>
      </c>
      <c r="T194" s="239">
        <v>1.2956770256483501</v>
      </c>
      <c r="U194" s="239">
        <v>1.8768265876650101</v>
      </c>
      <c r="V194" s="254">
        <v>0.105213600697472</v>
      </c>
      <c r="W194" s="254">
        <v>0.14645486245641201</v>
      </c>
    </row>
    <row r="195" spans="1:23">
      <c r="A195" s="82">
        <v>42217</v>
      </c>
      <c r="B195" s="239" t="s">
        <v>1108</v>
      </c>
      <c r="C195" s="239" t="s">
        <v>1369</v>
      </c>
      <c r="D195" s="239">
        <v>87.4248752929864</v>
      </c>
      <c r="E195" s="239">
        <v>318.01</v>
      </c>
      <c r="F195" s="239">
        <v>294.06</v>
      </c>
      <c r="G195" s="239">
        <v>324.55</v>
      </c>
      <c r="H195" s="239">
        <v>284.08999999999997</v>
      </c>
      <c r="I195" s="239">
        <v>0.72366193986363903</v>
      </c>
      <c r="J195" s="240">
        <v>439.44552349944399</v>
      </c>
      <c r="K195" s="240">
        <v>406.349959561795</v>
      </c>
      <c r="L195" s="240">
        <v>448.48289252458898</v>
      </c>
      <c r="M195" s="240">
        <v>392.57280831092402</v>
      </c>
      <c r="N195" s="253">
        <v>0.132681357169839</v>
      </c>
      <c r="O195" s="253">
        <v>2.3333620492821199</v>
      </c>
      <c r="P195" s="239">
        <v>-0.49871728794606002</v>
      </c>
      <c r="Q195" s="239">
        <v>-0.14726303732587301</v>
      </c>
      <c r="R195" s="253">
        <v>2.2527999994810699</v>
      </c>
      <c r="S195" s="253">
        <v>4.50385449332913</v>
      </c>
      <c r="T195" s="239">
        <v>1.49977399958316</v>
      </c>
      <c r="U195" s="239">
        <v>2.29584135744008</v>
      </c>
      <c r="V195" s="254">
        <v>8.1445963408827995E-2</v>
      </c>
      <c r="W195" s="254">
        <v>0.142419655742898</v>
      </c>
    </row>
    <row r="196" spans="1:23">
      <c r="A196" s="82">
        <v>42248</v>
      </c>
      <c r="B196" s="239" t="s">
        <v>1109</v>
      </c>
      <c r="C196" s="239" t="s">
        <v>70</v>
      </c>
      <c r="D196" s="239">
        <v>87.752419015565806</v>
      </c>
      <c r="E196" s="239">
        <v>311.20999999999998</v>
      </c>
      <c r="F196" s="239">
        <v>289.33</v>
      </c>
      <c r="G196" s="239">
        <v>319.72000000000003</v>
      </c>
      <c r="H196" s="239">
        <v>280.02</v>
      </c>
      <c r="I196" s="239">
        <v>0.726373192523453</v>
      </c>
      <c r="J196" s="240">
        <v>428.44367496388799</v>
      </c>
      <c r="K196" s="240">
        <v>398.321417940625</v>
      </c>
      <c r="L196" s="240">
        <v>440.159415698256</v>
      </c>
      <c r="M196" s="240">
        <v>385.504314975059</v>
      </c>
      <c r="N196" s="253">
        <v>-2.5035750615785899</v>
      </c>
      <c r="O196" s="253">
        <v>-1.97577025227921</v>
      </c>
      <c r="P196" s="239">
        <v>-1.8559184675870599</v>
      </c>
      <c r="Q196" s="239">
        <v>-1.80055602074893</v>
      </c>
      <c r="R196" s="253">
        <v>0.31179784996457899</v>
      </c>
      <c r="S196" s="253">
        <v>0.170779722849046</v>
      </c>
      <c r="T196" s="239">
        <v>1.3797775646810799</v>
      </c>
      <c r="U196" s="239">
        <v>1.7470298826231601</v>
      </c>
      <c r="V196" s="254">
        <v>7.5622991048284197E-2</v>
      </c>
      <c r="W196" s="254">
        <v>0.141775587458039</v>
      </c>
    </row>
    <row r="197" spans="1:23">
      <c r="A197" s="82">
        <v>42278</v>
      </c>
      <c r="B197" s="239" t="s">
        <v>1110</v>
      </c>
      <c r="C197" s="239" t="s">
        <v>71</v>
      </c>
      <c r="D197" s="239">
        <v>88.203918504717805</v>
      </c>
      <c r="E197" s="239">
        <v>309.87</v>
      </c>
      <c r="F197" s="239">
        <v>289.83</v>
      </c>
      <c r="G197" s="239">
        <v>318.54000000000002</v>
      </c>
      <c r="H197" s="239">
        <v>279.33999999999997</v>
      </c>
      <c r="I197" s="239">
        <v>0.73011049263480199</v>
      </c>
      <c r="J197" s="240">
        <v>424.41521266425002</v>
      </c>
      <c r="K197" s="240">
        <v>396.96731237770598</v>
      </c>
      <c r="L197" s="240">
        <v>436.29012760857898</v>
      </c>
      <c r="M197" s="240">
        <v>382.59962405405997</v>
      </c>
      <c r="N197" s="253">
        <v>-0.94025481878745598</v>
      </c>
      <c r="O197" s="253">
        <v>-0.33995298819728997</v>
      </c>
      <c r="P197" s="239">
        <v>-0.87906516404734303</v>
      </c>
      <c r="Q197" s="239">
        <v>-0.75347818640791897</v>
      </c>
      <c r="R197" s="253">
        <v>0.90165709833833796</v>
      </c>
      <c r="S197" s="253">
        <v>2.27349975278115</v>
      </c>
      <c r="T197" s="239">
        <v>1.61235881147195</v>
      </c>
      <c r="U197" s="239">
        <v>1.9526997670803199</v>
      </c>
      <c r="V197" s="254">
        <v>6.9143980954352605E-2</v>
      </c>
      <c r="W197" s="254">
        <v>0.14033077969499599</v>
      </c>
    </row>
    <row r="198" spans="1:23">
      <c r="A198" s="82">
        <v>42309</v>
      </c>
      <c r="B198" s="239" t="s">
        <v>1111</v>
      </c>
      <c r="C198" s="239" t="s">
        <v>72</v>
      </c>
      <c r="D198" s="239">
        <v>88.685467876675304</v>
      </c>
      <c r="E198" s="239">
        <v>311.99</v>
      </c>
      <c r="F198" s="239">
        <v>290.98</v>
      </c>
      <c r="G198" s="239">
        <v>320.44</v>
      </c>
      <c r="H198" s="239">
        <v>280.73</v>
      </c>
      <c r="I198" s="239">
        <v>0.73409653152228105</v>
      </c>
      <c r="J198" s="240">
        <v>424.99860250399598</v>
      </c>
      <c r="K198" s="240">
        <v>396.37838827081799</v>
      </c>
      <c r="L198" s="240">
        <v>436.50935025603502</v>
      </c>
      <c r="M198" s="240">
        <v>382.41564691479402</v>
      </c>
      <c r="N198" s="253">
        <v>0.13745733478382999</v>
      </c>
      <c r="O198" s="253">
        <v>-0.14835581886066801</v>
      </c>
      <c r="P198" s="239">
        <v>5.0246987860558298E-2</v>
      </c>
      <c r="Q198" s="239">
        <v>-4.8086074240327702E-2</v>
      </c>
      <c r="R198" s="253">
        <v>1.46923746485019</v>
      </c>
      <c r="S198" s="253">
        <v>2.5005834883024698</v>
      </c>
      <c r="T198" s="239">
        <v>1.63608803396262</v>
      </c>
      <c r="U198" s="239">
        <v>2.1980254822008898</v>
      </c>
      <c r="V198" s="254">
        <v>7.2204275207918195E-2</v>
      </c>
      <c r="W198" s="254">
        <v>0.14145264132796601</v>
      </c>
    </row>
    <row r="199" spans="1:23">
      <c r="A199" s="82">
        <v>42339</v>
      </c>
      <c r="B199" s="239" t="s">
        <v>1112</v>
      </c>
      <c r="C199" s="239" t="s">
        <v>1366</v>
      </c>
      <c r="D199" s="239">
        <v>89.046817717410903</v>
      </c>
      <c r="E199" s="239">
        <v>310.87</v>
      </c>
      <c r="F199" s="239">
        <v>284.74</v>
      </c>
      <c r="G199" s="239">
        <v>321.54000000000002</v>
      </c>
      <c r="H199" s="239">
        <v>280.95999999999998</v>
      </c>
      <c r="I199" s="239">
        <v>0.73708761530524103</v>
      </c>
      <c r="J199" s="240">
        <v>421.75447469872802</v>
      </c>
      <c r="K199" s="240">
        <v>386.304143615388</v>
      </c>
      <c r="L199" s="240">
        <v>436.23036573046301</v>
      </c>
      <c r="M199" s="240">
        <v>381.17585232204601</v>
      </c>
      <c r="N199" s="253">
        <v>-0.76332669946540499</v>
      </c>
      <c r="O199" s="253">
        <v>-2.54157263703974</v>
      </c>
      <c r="P199" s="239">
        <v>-6.3912611587513296E-2</v>
      </c>
      <c r="Q199" s="239">
        <v>-0.32420080160168202</v>
      </c>
      <c r="R199" s="253">
        <v>1.13101992674614</v>
      </c>
      <c r="S199" s="253">
        <v>0.49719151823379698</v>
      </c>
      <c r="T199" s="239">
        <v>1.81802967069766</v>
      </c>
      <c r="U199" s="239">
        <v>2.1454674672594498</v>
      </c>
      <c r="V199" s="254">
        <v>9.1767928636651105E-2</v>
      </c>
      <c r="W199" s="254">
        <v>0.144433371298406</v>
      </c>
    </row>
    <row r="200" spans="1:23">
      <c r="A200" s="82">
        <v>42370</v>
      </c>
      <c r="B200" s="239" t="s">
        <v>1205</v>
      </c>
      <c r="C200" s="239" t="s">
        <v>1367</v>
      </c>
      <c r="D200" s="239">
        <v>89.3863813931126</v>
      </c>
      <c r="E200" s="239">
        <v>320.52</v>
      </c>
      <c r="F200" s="239">
        <v>292.33999999999997</v>
      </c>
      <c r="G200" s="239">
        <v>333.27</v>
      </c>
      <c r="H200" s="239">
        <v>292</v>
      </c>
      <c r="I200" s="239">
        <v>0.73989836347550797</v>
      </c>
      <c r="J200" s="240">
        <v>433.19463296881599</v>
      </c>
      <c r="K200" s="240">
        <v>395.10832086017598</v>
      </c>
      <c r="L200" s="240">
        <v>450.42672946935397</v>
      </c>
      <c r="M200" s="240">
        <v>394.64879828682803</v>
      </c>
      <c r="N200" s="253">
        <v>2.7125161572405498</v>
      </c>
      <c r="O200" s="253">
        <v>2.2790791634772898</v>
      </c>
      <c r="P200" s="239">
        <v>3.2543272669978802</v>
      </c>
      <c r="Q200" s="239">
        <v>3.5345748904888699</v>
      </c>
      <c r="R200" s="253">
        <v>0.78657816874658804</v>
      </c>
      <c r="S200" s="253">
        <v>-0.246714314718077</v>
      </c>
      <c r="T200" s="239">
        <v>1.1627710786815699</v>
      </c>
      <c r="U200" s="239">
        <v>1.1783261241473699</v>
      </c>
      <c r="V200" s="254">
        <v>9.63946090168981E-2</v>
      </c>
      <c r="W200" s="254">
        <v>0.14133561643835599</v>
      </c>
    </row>
    <row r="201" spans="1:23">
      <c r="A201" s="82">
        <v>42401</v>
      </c>
      <c r="B201" s="239" t="s">
        <v>1113</v>
      </c>
      <c r="C201" s="239" t="s">
        <v>63</v>
      </c>
      <c r="D201" s="239">
        <v>89.7777811166536</v>
      </c>
      <c r="E201" s="239">
        <v>321.2</v>
      </c>
      <c r="F201" s="239">
        <v>293.27</v>
      </c>
      <c r="G201" s="239">
        <v>332.41</v>
      </c>
      <c r="H201" s="239">
        <v>292.02</v>
      </c>
      <c r="I201" s="239">
        <v>0.74313818603459703</v>
      </c>
      <c r="J201" s="240">
        <v>432.22109432154298</v>
      </c>
      <c r="K201" s="240">
        <v>394.63723639999699</v>
      </c>
      <c r="L201" s="240">
        <v>447.30577199073502</v>
      </c>
      <c r="M201" s="240">
        <v>392.955180460078</v>
      </c>
      <c r="N201" s="253">
        <v>-0.22473469733468299</v>
      </c>
      <c r="O201" s="253">
        <v>-0.11922919242843801</v>
      </c>
      <c r="P201" s="239">
        <v>-0.69288904819105901</v>
      </c>
      <c r="Q201" s="239">
        <v>-0.42914556793338698</v>
      </c>
      <c r="R201" s="253">
        <v>0.783387964065696</v>
      </c>
      <c r="S201" s="253">
        <v>-0.68777853511675602</v>
      </c>
      <c r="T201" s="239">
        <v>0.869219870418103</v>
      </c>
      <c r="U201" s="239">
        <v>0.99990600123296403</v>
      </c>
      <c r="V201" s="254">
        <v>9.5236471510894399E-2</v>
      </c>
      <c r="W201" s="254">
        <v>0.13831244435312701</v>
      </c>
    </row>
    <row r="202" spans="1:23">
      <c r="A202" s="82">
        <v>42430</v>
      </c>
      <c r="B202" s="239" t="s">
        <v>1114</v>
      </c>
      <c r="C202" s="239" t="s">
        <v>64</v>
      </c>
      <c r="D202" s="239">
        <v>89.910000600997606</v>
      </c>
      <c r="E202" s="239">
        <v>323.32</v>
      </c>
      <c r="F202" s="239">
        <v>297.91000000000003</v>
      </c>
      <c r="G202" s="239">
        <v>329.88</v>
      </c>
      <c r="H202" s="239">
        <v>290.64</v>
      </c>
      <c r="I202" s="239">
        <v>0.74423263664956796</v>
      </c>
      <c r="J202" s="240">
        <v>434.43405203988601</v>
      </c>
      <c r="K202" s="240">
        <v>400.29150205122602</v>
      </c>
      <c r="L202" s="240">
        <v>443.24850020696999</v>
      </c>
      <c r="M202" s="240">
        <v>390.52305110996099</v>
      </c>
      <c r="N202" s="253">
        <v>0.51199669507495704</v>
      </c>
      <c r="O202" s="253">
        <v>1.4327755036016401</v>
      </c>
      <c r="P202" s="239">
        <v>-0.90704659716507297</v>
      </c>
      <c r="Q202" s="239">
        <v>-0.618933016042578</v>
      </c>
      <c r="R202" s="253">
        <v>1.4760107920839001</v>
      </c>
      <c r="S202" s="253">
        <v>0.25127431922813398</v>
      </c>
      <c r="T202" s="239">
        <v>1.1665155798259901</v>
      </c>
      <c r="U202" s="239">
        <v>1.50573890934835</v>
      </c>
      <c r="V202" s="254">
        <v>8.5294216374072598E-2</v>
      </c>
      <c r="W202" s="254">
        <v>0.13501238645747299</v>
      </c>
    </row>
    <row r="203" spans="1:23">
      <c r="A203" s="82">
        <v>42461</v>
      </c>
      <c r="B203" s="239" t="s">
        <v>1115</v>
      </c>
      <c r="C203" s="239" t="s">
        <v>1368</v>
      </c>
      <c r="D203" s="239">
        <v>89.625277961415904</v>
      </c>
      <c r="E203" s="239">
        <v>321.99</v>
      </c>
      <c r="F203" s="239">
        <v>296.14</v>
      </c>
      <c r="G203" s="239">
        <v>329</v>
      </c>
      <c r="H203" s="239">
        <v>290.05</v>
      </c>
      <c r="I203" s="239">
        <v>0.74187583674573798</v>
      </c>
      <c r="J203" s="240">
        <v>434.02141443562698</v>
      </c>
      <c r="K203" s="240">
        <v>399.17730883246901</v>
      </c>
      <c r="L203" s="240">
        <v>443.47043494928897</v>
      </c>
      <c r="M203" s="240">
        <v>390.968388015323</v>
      </c>
      <c r="N203" s="253">
        <v>-9.4982794815756694E-2</v>
      </c>
      <c r="O203" s="253">
        <v>-0.27834545900872198</v>
      </c>
      <c r="P203" s="239">
        <v>5.0070049242023601E-2</v>
      </c>
      <c r="Q203" s="239">
        <v>0.114036009934892</v>
      </c>
      <c r="R203" s="253">
        <v>1.1692789947928</v>
      </c>
      <c r="S203" s="253">
        <v>-0.159053430626099</v>
      </c>
      <c r="T203" s="239">
        <v>0.90114454440735103</v>
      </c>
      <c r="U203" s="239">
        <v>1.20969936943249</v>
      </c>
      <c r="V203" s="254">
        <v>8.7289795367056194E-2</v>
      </c>
      <c r="W203" s="254">
        <v>0.13428719186347199</v>
      </c>
    </row>
    <row r="204" spans="1:23">
      <c r="A204" s="82">
        <v>42491</v>
      </c>
      <c r="B204" s="239" t="s">
        <v>1116</v>
      </c>
      <c r="C204" s="239" t="s">
        <v>66</v>
      </c>
      <c r="D204" s="239">
        <v>89.225614520103406</v>
      </c>
      <c r="E204" s="239">
        <v>324.94</v>
      </c>
      <c r="F204" s="239">
        <v>291.2</v>
      </c>
      <c r="G204" s="239">
        <v>334.69</v>
      </c>
      <c r="H204" s="239">
        <v>293.44</v>
      </c>
      <c r="I204" s="239">
        <v>0.738567611023214</v>
      </c>
      <c r="J204" s="240">
        <v>439.95972088435798</v>
      </c>
      <c r="K204" s="240">
        <v>394.27669945690002</v>
      </c>
      <c r="L204" s="240">
        <v>453.16094966081698</v>
      </c>
      <c r="M204" s="240">
        <v>397.30959714503001</v>
      </c>
      <c r="N204" s="253">
        <v>1.3682058652456399</v>
      </c>
      <c r="O204" s="253">
        <v>-1.22767734215726</v>
      </c>
      <c r="P204" s="239">
        <v>2.18515462313424</v>
      </c>
      <c r="Q204" s="239">
        <v>1.62192374731291</v>
      </c>
      <c r="R204" s="253">
        <v>1.77902068085529</v>
      </c>
      <c r="S204" s="253">
        <v>0.80260554693132302</v>
      </c>
      <c r="T204" s="239">
        <v>1.10621096989534</v>
      </c>
      <c r="U204" s="239">
        <v>1.8456729459727499</v>
      </c>
      <c r="V204" s="254">
        <v>0.11586538461538499</v>
      </c>
      <c r="W204" s="254">
        <v>0.14057388222464601</v>
      </c>
    </row>
    <row r="205" spans="1:23">
      <c r="A205" s="82">
        <v>42522</v>
      </c>
      <c r="B205" s="239" t="s">
        <v>1117</v>
      </c>
      <c r="C205" s="239" t="s">
        <v>67</v>
      </c>
      <c r="D205" s="239">
        <v>89.324027886291205</v>
      </c>
      <c r="E205" s="239">
        <v>325.77999999999997</v>
      </c>
      <c r="F205" s="239">
        <v>292.32</v>
      </c>
      <c r="G205" s="239">
        <v>333.91</v>
      </c>
      <c r="H205" s="239">
        <v>292.72000000000003</v>
      </c>
      <c r="I205" s="239">
        <v>0.73938223051503804</v>
      </c>
      <c r="J205" s="240">
        <v>440.61107578020699</v>
      </c>
      <c r="K205" s="240">
        <v>395.35708045942101</v>
      </c>
      <c r="L205" s="240">
        <v>451.60674170841997</v>
      </c>
      <c r="M205" s="240">
        <v>395.898072633011</v>
      </c>
      <c r="N205" s="253">
        <v>0.14804875649527799</v>
      </c>
      <c r="O205" s="253">
        <v>0.27401593956970499</v>
      </c>
      <c r="P205" s="239">
        <v>-0.34297040677488999</v>
      </c>
      <c r="Q205" s="239">
        <v>-0.35527068114178401</v>
      </c>
      <c r="R205" s="253">
        <v>1.73761450245593</v>
      </c>
      <c r="S205" s="253">
        <v>1.26259641323816</v>
      </c>
      <c r="T205" s="239">
        <v>1.3239880324164699</v>
      </c>
      <c r="U205" s="239">
        <v>2.0281225906075</v>
      </c>
      <c r="V205" s="254">
        <v>0.114463601532567</v>
      </c>
      <c r="W205" s="254">
        <v>0.14071467614102201</v>
      </c>
    </row>
    <row r="206" spans="1:23">
      <c r="A206" s="82">
        <v>42552</v>
      </c>
      <c r="B206" s="239" t="s">
        <v>1118</v>
      </c>
      <c r="C206" s="239" t="s">
        <v>68</v>
      </c>
      <c r="D206" s="239">
        <v>89.556914478033505</v>
      </c>
      <c r="E206" s="239">
        <v>327.23</v>
      </c>
      <c r="F206" s="239">
        <v>293.08999999999997</v>
      </c>
      <c r="G206" s="239">
        <v>337.19</v>
      </c>
      <c r="H206" s="239">
        <v>295.08</v>
      </c>
      <c r="I206" s="239">
        <v>0.74130995603004302</v>
      </c>
      <c r="J206" s="240">
        <v>441.42129393813002</v>
      </c>
      <c r="K206" s="240">
        <v>395.36768340410902</v>
      </c>
      <c r="L206" s="240">
        <v>454.85696941905701</v>
      </c>
      <c r="M206" s="240">
        <v>398.05212057349098</v>
      </c>
      <c r="N206" s="253">
        <v>0.18388510921749601</v>
      </c>
      <c r="O206" s="253">
        <v>2.6818653849458602E-3</v>
      </c>
      <c r="P206" s="239">
        <v>0.71970309795237297</v>
      </c>
      <c r="Q206" s="239">
        <v>0.54409154511765301</v>
      </c>
      <c r="R206" s="253">
        <v>0.58288321654125197</v>
      </c>
      <c r="S206" s="253">
        <v>-0.43236541229230202</v>
      </c>
      <c r="T206" s="239">
        <v>0.91544775084655405</v>
      </c>
      <c r="U206" s="239">
        <v>1.2464257625797399</v>
      </c>
      <c r="V206" s="254">
        <v>0.116482991572554</v>
      </c>
      <c r="W206" s="254">
        <v>0.14270706249152801</v>
      </c>
    </row>
    <row r="207" spans="1:23">
      <c r="A207" s="82">
        <v>42583</v>
      </c>
      <c r="B207" s="239" t="s">
        <v>1119</v>
      </c>
      <c r="C207" s="239" t="s">
        <v>1369</v>
      </c>
      <c r="D207" s="239">
        <v>89.809333493599397</v>
      </c>
      <c r="E207" s="239">
        <v>327.8</v>
      </c>
      <c r="F207" s="239">
        <v>298.11</v>
      </c>
      <c r="G207" s="239">
        <v>335.83</v>
      </c>
      <c r="H207" s="239">
        <v>294.95</v>
      </c>
      <c r="I207" s="239">
        <v>0.74339936174953403</v>
      </c>
      <c r="J207" s="240">
        <v>440.94737884701402</v>
      </c>
      <c r="K207" s="240">
        <v>401.00922241636198</v>
      </c>
      <c r="L207" s="240">
        <v>451.74910993957502</v>
      </c>
      <c r="M207" s="240">
        <v>396.7584789229</v>
      </c>
      <c r="N207" s="253">
        <v>-0.107361175734855</v>
      </c>
      <c r="O207" s="253">
        <v>1.42690949439248</v>
      </c>
      <c r="P207" s="239">
        <v>-0.68326082448542103</v>
      </c>
      <c r="Q207" s="239">
        <v>-0.32499303074344799</v>
      </c>
      <c r="R207" s="253">
        <v>0.34176143964570499</v>
      </c>
      <c r="S207" s="253">
        <v>-1.3143195956492399</v>
      </c>
      <c r="T207" s="239">
        <v>0.72828138362204298</v>
      </c>
      <c r="U207" s="239">
        <v>1.0662151130603099</v>
      </c>
      <c r="V207" s="254">
        <v>9.9594109556875102E-2</v>
      </c>
      <c r="W207" s="254">
        <v>0.13859976267163901</v>
      </c>
    </row>
    <row r="208" spans="1:23">
      <c r="A208" s="82">
        <v>42614</v>
      </c>
      <c r="B208" s="239" t="s">
        <v>1120</v>
      </c>
      <c r="C208" s="239" t="s">
        <v>70</v>
      </c>
      <c r="D208" s="239">
        <v>90.357743854798997</v>
      </c>
      <c r="E208" s="239">
        <v>324.25</v>
      </c>
      <c r="F208" s="239">
        <v>298.97000000000003</v>
      </c>
      <c r="G208" s="239">
        <v>331.25</v>
      </c>
      <c r="H208" s="239">
        <v>291.29000000000002</v>
      </c>
      <c r="I208" s="239">
        <v>0.74793884441390102</v>
      </c>
      <c r="J208" s="240">
        <v>433.52474927824898</v>
      </c>
      <c r="K208" s="240">
        <v>399.725194423186</v>
      </c>
      <c r="L208" s="240">
        <v>442.88380323336997</v>
      </c>
      <c r="M208" s="240">
        <v>389.45697522671202</v>
      </c>
      <c r="N208" s="253">
        <v>-1.6833368163279301</v>
      </c>
      <c r="O208" s="253">
        <v>-0.32019911797491801</v>
      </c>
      <c r="P208" s="239">
        <v>-1.9624403260897101</v>
      </c>
      <c r="Q208" s="239">
        <v>-1.8402892651495799</v>
      </c>
      <c r="R208" s="253">
        <v>1.1859375248775199</v>
      </c>
      <c r="S208" s="253">
        <v>0.35242304815532599</v>
      </c>
      <c r="T208" s="239">
        <v>0.61895473275093105</v>
      </c>
      <c r="U208" s="239">
        <v>1.0253219219890499</v>
      </c>
      <c r="V208" s="254">
        <v>8.4556978961099802E-2</v>
      </c>
      <c r="W208" s="254">
        <v>0.13718287617151301</v>
      </c>
    </row>
    <row r="209" spans="1:23">
      <c r="A209" s="82">
        <v>42644</v>
      </c>
      <c r="B209" s="239" t="s">
        <v>1121</v>
      </c>
      <c r="C209" s="239" t="s">
        <v>71</v>
      </c>
      <c r="D209" s="239">
        <v>90.906154215998598</v>
      </c>
      <c r="E209" s="239">
        <v>322.02999999999997</v>
      </c>
      <c r="F209" s="239">
        <v>296.68</v>
      </c>
      <c r="G209" s="239">
        <v>329.88</v>
      </c>
      <c r="H209" s="239">
        <v>290.2</v>
      </c>
      <c r="I209" s="239">
        <v>0.752478327078269</v>
      </c>
      <c r="J209" s="240">
        <v>427.959169602109</v>
      </c>
      <c r="K209" s="240">
        <v>394.27049168572398</v>
      </c>
      <c r="L209" s="240">
        <v>438.39136374978602</v>
      </c>
      <c r="M209" s="240">
        <v>385.65894798165402</v>
      </c>
      <c r="N209" s="253">
        <v>-1.2837974499509901</v>
      </c>
      <c r="O209" s="253">
        <v>-1.36461319265448</v>
      </c>
      <c r="P209" s="239">
        <v>-1.01436075349456</v>
      </c>
      <c r="Q209" s="239">
        <v>-0.97521099547566203</v>
      </c>
      <c r="R209" s="253">
        <v>0.83502118494092104</v>
      </c>
      <c r="S209" s="253">
        <v>-0.67935585825157396</v>
      </c>
      <c r="T209" s="239">
        <v>0.48161441395084797</v>
      </c>
      <c r="U209" s="239">
        <v>0.79961498528844399</v>
      </c>
      <c r="V209" s="254">
        <v>8.5445597950653707E-2</v>
      </c>
      <c r="W209" s="254">
        <v>0.136733287388008</v>
      </c>
    </row>
    <row r="210" spans="1:23">
      <c r="A210" s="82">
        <v>42675</v>
      </c>
      <c r="B210" s="239" t="s">
        <v>1122</v>
      </c>
      <c r="C210" s="239" t="s">
        <v>72</v>
      </c>
      <c r="D210" s="239">
        <v>91.616833944347604</v>
      </c>
      <c r="E210" s="239">
        <v>325.04000000000002</v>
      </c>
      <c r="F210" s="239">
        <v>299.99</v>
      </c>
      <c r="G210" s="239">
        <v>332.15</v>
      </c>
      <c r="H210" s="239">
        <v>292.11</v>
      </c>
      <c r="I210" s="239">
        <v>0.758360999133737</v>
      </c>
      <c r="J210" s="240">
        <v>428.60853916708197</v>
      </c>
      <c r="K210" s="240">
        <v>395.57677721121399</v>
      </c>
      <c r="L210" s="240">
        <v>437.98402130305902</v>
      </c>
      <c r="M210" s="240">
        <v>385.18594750214299</v>
      </c>
      <c r="N210" s="253">
        <v>0.151736336337294</v>
      </c>
      <c r="O210" s="253">
        <v>0.33131709144789101</v>
      </c>
      <c r="P210" s="239">
        <v>-9.2917534515846195E-2</v>
      </c>
      <c r="Q210" s="239">
        <v>-0.12264734994130699</v>
      </c>
      <c r="R210" s="253">
        <v>0.849399654920724</v>
      </c>
      <c r="S210" s="253">
        <v>-0.202233795616658</v>
      </c>
      <c r="T210" s="239">
        <v>0.33783263661122398</v>
      </c>
      <c r="U210" s="239">
        <v>0.72442134878587505</v>
      </c>
      <c r="V210" s="254">
        <v>8.3502783426114197E-2</v>
      </c>
      <c r="W210" s="254">
        <v>0.137071651090342</v>
      </c>
    </row>
    <row r="211" spans="1:23">
      <c r="A211" s="82">
        <v>42705</v>
      </c>
      <c r="B211" s="239" t="s">
        <v>1123</v>
      </c>
      <c r="C211" s="239" t="s">
        <v>1366</v>
      </c>
      <c r="D211" s="239">
        <v>92.039034797764302</v>
      </c>
      <c r="E211" s="239">
        <v>325.89999999999998</v>
      </c>
      <c r="F211" s="239">
        <v>300.19</v>
      </c>
      <c r="G211" s="239">
        <v>333.76</v>
      </c>
      <c r="H211" s="239">
        <v>292.88</v>
      </c>
      <c r="I211" s="239">
        <v>0.76185577893835998</v>
      </c>
      <c r="J211" s="240">
        <v>427.771251475101</v>
      </c>
      <c r="K211" s="240">
        <v>394.024706904911</v>
      </c>
      <c r="L211" s="240">
        <v>438.08816475093499</v>
      </c>
      <c r="M211" s="240">
        <v>384.42971504150802</v>
      </c>
      <c r="N211" s="253">
        <v>-0.19535021248263701</v>
      </c>
      <c r="O211" s="253">
        <v>-0.392356274613748</v>
      </c>
      <c r="P211" s="239">
        <v>2.3777910336919599E-2</v>
      </c>
      <c r="Q211" s="239">
        <v>-0.196329192572686</v>
      </c>
      <c r="R211" s="253">
        <v>1.4266065062311699</v>
      </c>
      <c r="S211" s="253">
        <v>1.9985711820916101</v>
      </c>
      <c r="T211" s="239">
        <v>0.42587567634393397</v>
      </c>
      <c r="U211" s="239">
        <v>0.85363820914679001</v>
      </c>
      <c r="V211" s="254">
        <v>8.5645757686798205E-2</v>
      </c>
      <c r="W211" s="254">
        <v>0.13957934990439799</v>
      </c>
    </row>
    <row r="212" spans="1:23">
      <c r="A212" s="82">
        <v>42736</v>
      </c>
      <c r="B212" s="239" t="s">
        <v>1206</v>
      </c>
      <c r="C212" s="239" t="s">
        <v>1367</v>
      </c>
      <c r="D212" s="239">
        <v>93.603882444858499</v>
      </c>
      <c r="E212" s="239">
        <v>335.89</v>
      </c>
      <c r="F212" s="239">
        <v>307.48</v>
      </c>
      <c r="G212" s="239">
        <v>346.51</v>
      </c>
      <c r="H212" s="239">
        <v>304.77999999999997</v>
      </c>
      <c r="I212" s="239">
        <v>0.77480885070531602</v>
      </c>
      <c r="J212" s="240">
        <v>433.51337519471599</v>
      </c>
      <c r="K212" s="240">
        <v>396.84626694712898</v>
      </c>
      <c r="L212" s="240">
        <v>447.219981656855</v>
      </c>
      <c r="M212" s="240">
        <v>393.36153649065301</v>
      </c>
      <c r="N212" s="253">
        <v>1.34233511481054</v>
      </c>
      <c r="O212" s="253">
        <v>0.71608708610722005</v>
      </c>
      <c r="P212" s="239">
        <v>2.0844701228373701</v>
      </c>
      <c r="Q212" s="239">
        <v>2.32339517463687</v>
      </c>
      <c r="R212" s="253">
        <v>7.3579449430249994E-2</v>
      </c>
      <c r="S212" s="253">
        <v>0.43986572673777602</v>
      </c>
      <c r="T212" s="239">
        <v>-0.71193550531001304</v>
      </c>
      <c r="U212" s="239">
        <v>-0.32617907409406799</v>
      </c>
      <c r="V212" s="254">
        <v>9.2396253414856105E-2</v>
      </c>
      <c r="W212" s="254">
        <v>0.13691843296804301</v>
      </c>
    </row>
    <row r="213" spans="1:23">
      <c r="A213" s="82">
        <v>42767</v>
      </c>
      <c r="B213" s="239" t="s">
        <v>1124</v>
      </c>
      <c r="C213" s="239" t="s">
        <v>63</v>
      </c>
      <c r="D213" s="239">
        <v>94.1447803353567</v>
      </c>
      <c r="E213" s="239">
        <v>336.62</v>
      </c>
      <c r="F213" s="239">
        <v>308.08999999999997</v>
      </c>
      <c r="G213" s="239">
        <v>346.74</v>
      </c>
      <c r="H213" s="239">
        <v>305.18</v>
      </c>
      <c r="I213" s="239">
        <v>0.77928614867565105</v>
      </c>
      <c r="J213" s="240">
        <v>431.95942924439902</v>
      </c>
      <c r="K213" s="240">
        <v>395.34900052256802</v>
      </c>
      <c r="L213" s="240">
        <v>444.94567315133702</v>
      </c>
      <c r="M213" s="240">
        <v>391.61481378648199</v>
      </c>
      <c r="N213" s="253">
        <v>-0.35845398071482298</v>
      </c>
      <c r="O213" s="253">
        <v>-0.37729129621884</v>
      </c>
      <c r="P213" s="239">
        <v>-0.50854358007266198</v>
      </c>
      <c r="Q213" s="239">
        <v>-0.44405020372704201</v>
      </c>
      <c r="R213" s="253">
        <v>-6.0539635983047901E-2</v>
      </c>
      <c r="S213" s="253">
        <v>0.18035908853006899</v>
      </c>
      <c r="T213" s="239">
        <v>-0.52762539345181403</v>
      </c>
      <c r="U213" s="239">
        <v>-0.34109912281250498</v>
      </c>
      <c r="V213" s="254">
        <v>9.2602810866954502E-2</v>
      </c>
      <c r="W213" s="254">
        <v>0.136181925421063</v>
      </c>
    </row>
    <row r="214" spans="1:23">
      <c r="A214" s="82">
        <v>42795</v>
      </c>
      <c r="B214" s="239" t="s">
        <v>1125</v>
      </c>
      <c r="C214" s="239" t="s">
        <v>64</v>
      </c>
      <c r="D214" s="239">
        <v>94.722489332291602</v>
      </c>
      <c r="E214" s="239">
        <v>336.77</v>
      </c>
      <c r="F214" s="239">
        <v>309.07</v>
      </c>
      <c r="G214" s="239">
        <v>344.88</v>
      </c>
      <c r="H214" s="239">
        <v>303.77</v>
      </c>
      <c r="I214" s="239">
        <v>0.78406815164674504</v>
      </c>
      <c r="J214" s="240">
        <v>429.51623438944199</v>
      </c>
      <c r="K214" s="240">
        <v>394.18767278185402</v>
      </c>
      <c r="L214" s="240">
        <v>439.85972300451601</v>
      </c>
      <c r="M214" s="240">
        <v>387.42805630097899</v>
      </c>
      <c r="N214" s="253">
        <v>-0.56560748291352203</v>
      </c>
      <c r="O214" s="253">
        <v>-0.29374748366109998</v>
      </c>
      <c r="P214" s="239">
        <v>-1.1430496920667399</v>
      </c>
      <c r="Q214" s="239">
        <v>-1.06910089662381</v>
      </c>
      <c r="R214" s="253">
        <v>-1.1320055661734001</v>
      </c>
      <c r="S214" s="253">
        <v>-1.52484607794435</v>
      </c>
      <c r="T214" s="239">
        <v>-0.76453213059315395</v>
      </c>
      <c r="U214" s="239">
        <v>-0.79252551166562002</v>
      </c>
      <c r="V214" s="254">
        <v>8.9623709839195001E-2</v>
      </c>
      <c r="W214" s="254">
        <v>0.13533265299404201</v>
      </c>
    </row>
    <row r="215" spans="1:23">
      <c r="A215" s="82">
        <v>42826</v>
      </c>
      <c r="B215" s="239" t="s">
        <v>1126</v>
      </c>
      <c r="C215" s="239" t="s">
        <v>1368</v>
      </c>
      <c r="D215" s="239">
        <v>94.838932628162794</v>
      </c>
      <c r="E215" s="239">
        <v>338.45</v>
      </c>
      <c r="F215" s="239">
        <v>309.64999999999998</v>
      </c>
      <c r="G215" s="239">
        <v>345.41</v>
      </c>
      <c r="H215" s="239">
        <v>303.95999999999998</v>
      </c>
      <c r="I215" s="239">
        <v>0.78503201440424797</v>
      </c>
      <c r="J215" s="240">
        <v>431.12891422249299</v>
      </c>
      <c r="K215" s="240">
        <v>394.44251230313199</v>
      </c>
      <c r="L215" s="240">
        <v>439.99479468633899</v>
      </c>
      <c r="M215" s="240">
        <v>387.194400257258</v>
      </c>
      <c r="N215" s="253">
        <v>0.375464232532075</v>
      </c>
      <c r="O215" s="253">
        <v>6.4649287350770898E-2</v>
      </c>
      <c r="P215" s="239">
        <v>3.07078995322119E-2</v>
      </c>
      <c r="Q215" s="239">
        <v>-6.0309531001001601E-2</v>
      </c>
      <c r="R215" s="253">
        <v>-0.66644181990319595</v>
      </c>
      <c r="S215" s="253">
        <v>-1.18613869690782</v>
      </c>
      <c r="T215" s="239">
        <v>-0.78373663474258204</v>
      </c>
      <c r="U215" s="239">
        <v>-0.96529230335542504</v>
      </c>
      <c r="V215" s="254">
        <v>9.3008235104149906E-2</v>
      </c>
      <c r="W215" s="254">
        <v>0.136366627187788</v>
      </c>
    </row>
    <row r="216" spans="1:23">
      <c r="A216" s="82">
        <v>42856</v>
      </c>
      <c r="B216" s="239" t="s">
        <v>1127</v>
      </c>
      <c r="C216" s="239" t="s">
        <v>66</v>
      </c>
      <c r="D216" s="239">
        <v>94.725494320572096</v>
      </c>
      <c r="E216" s="239">
        <v>342</v>
      </c>
      <c r="F216" s="239">
        <v>306.01</v>
      </c>
      <c r="G216" s="239">
        <v>351.7</v>
      </c>
      <c r="H216" s="239">
        <v>308.14</v>
      </c>
      <c r="I216" s="239">
        <v>0.784093025524357</v>
      </c>
      <c r="J216" s="240">
        <v>436.17273571753799</v>
      </c>
      <c r="K216" s="240">
        <v>390.27256975708701</v>
      </c>
      <c r="L216" s="240">
        <v>448.54371681829798</v>
      </c>
      <c r="M216" s="240">
        <v>392.989084163749</v>
      </c>
      <c r="N216" s="253">
        <v>1.1699102817403599</v>
      </c>
      <c r="O216" s="253">
        <v>-1.0571737112455399</v>
      </c>
      <c r="P216" s="239">
        <v>1.9429598338893199</v>
      </c>
      <c r="Q216" s="239">
        <v>1.49658257005796</v>
      </c>
      <c r="R216" s="253">
        <v>-0.86075724368768203</v>
      </c>
      <c r="S216" s="253">
        <v>-1.0155633607891399</v>
      </c>
      <c r="T216" s="239">
        <v>-1.0188946876323499</v>
      </c>
      <c r="U216" s="239">
        <v>-1.087442390601</v>
      </c>
      <c r="V216" s="254">
        <v>0.117610535603412</v>
      </c>
      <c r="W216" s="254">
        <v>0.141364314921789</v>
      </c>
    </row>
    <row r="217" spans="1:23">
      <c r="A217" s="82">
        <v>42887</v>
      </c>
      <c r="B217" s="239" t="s">
        <v>1128</v>
      </c>
      <c r="C217" s="239" t="s">
        <v>67</v>
      </c>
      <c r="D217" s="239">
        <v>94.963639641805401</v>
      </c>
      <c r="E217" s="239">
        <v>341.23</v>
      </c>
      <c r="F217" s="239">
        <v>304.36</v>
      </c>
      <c r="G217" s="239">
        <v>350.49</v>
      </c>
      <c r="H217" s="239">
        <v>306.54000000000002</v>
      </c>
      <c r="I217" s="239">
        <v>0.78606428032518605</v>
      </c>
      <c r="J217" s="240">
        <v>434.09935871763201</v>
      </c>
      <c r="K217" s="240">
        <v>387.19479770037299</v>
      </c>
      <c r="L217" s="240">
        <v>445.87956579709498</v>
      </c>
      <c r="M217" s="240">
        <v>389.96810779035502</v>
      </c>
      <c r="N217" s="253">
        <v>-0.47535685523647497</v>
      </c>
      <c r="O217" s="253">
        <v>-0.78862115742056604</v>
      </c>
      <c r="P217" s="239">
        <v>-0.59395571073895803</v>
      </c>
      <c r="Q217" s="239">
        <v>-0.76871762986038294</v>
      </c>
      <c r="R217" s="253">
        <v>-1.4778831991558301</v>
      </c>
      <c r="S217" s="253">
        <v>-2.0645343570330699</v>
      </c>
      <c r="T217" s="239">
        <v>-1.26817768256935</v>
      </c>
      <c r="U217" s="239">
        <v>-1.49785140483693</v>
      </c>
      <c r="V217" s="254">
        <v>0.12113944013668</v>
      </c>
      <c r="W217" s="254">
        <v>0.14337443726756699</v>
      </c>
    </row>
    <row r="218" spans="1:23">
      <c r="A218" s="82">
        <v>42917</v>
      </c>
      <c r="B218" s="239" t="s">
        <v>1129</v>
      </c>
      <c r="C218" s="239" t="s">
        <v>68</v>
      </c>
      <c r="D218" s="239">
        <v>95.322735741330604</v>
      </c>
      <c r="E218" s="239">
        <v>345.26</v>
      </c>
      <c r="F218" s="239">
        <v>306.55</v>
      </c>
      <c r="G218" s="239">
        <v>354.1</v>
      </c>
      <c r="H218" s="239">
        <v>308.86</v>
      </c>
      <c r="I218" s="239">
        <v>0.78903670869993603</v>
      </c>
      <c r="J218" s="240">
        <v>437.571530187576</v>
      </c>
      <c r="K218" s="240">
        <v>388.51170879627398</v>
      </c>
      <c r="L218" s="240">
        <v>448.77506470318201</v>
      </c>
      <c r="M218" s="240">
        <v>391.43932924096299</v>
      </c>
      <c r="N218" s="253">
        <v>0.79985639237099004</v>
      </c>
      <c r="O218" s="253">
        <v>0.34011590644342798</v>
      </c>
      <c r="P218" s="239">
        <v>0.64939035744127105</v>
      </c>
      <c r="Q218" s="239">
        <v>0.37726712036631999</v>
      </c>
      <c r="R218" s="253">
        <v>-0.87212914361430904</v>
      </c>
      <c r="S218" s="253">
        <v>-1.7340756201430401</v>
      </c>
      <c r="T218" s="239">
        <v>-1.33710267727513</v>
      </c>
      <c r="U218" s="239">
        <v>-1.6612878039691701</v>
      </c>
      <c r="V218" s="254">
        <v>0.12627630076659599</v>
      </c>
      <c r="W218" s="254">
        <v>0.14647413067409201</v>
      </c>
    </row>
    <row r="219" spans="1:23">
      <c r="A219" s="82">
        <v>42948</v>
      </c>
      <c r="B219" s="239" t="s">
        <v>1130</v>
      </c>
      <c r="C219" s="239" t="s">
        <v>1369</v>
      </c>
      <c r="D219" s="239">
        <v>95.793767654306095</v>
      </c>
      <c r="E219" s="239">
        <v>344.02</v>
      </c>
      <c r="F219" s="239">
        <v>305.91000000000003</v>
      </c>
      <c r="G219" s="239">
        <v>352.76</v>
      </c>
      <c r="H219" s="239">
        <v>308.12</v>
      </c>
      <c r="I219" s="239">
        <v>0.79293568901576905</v>
      </c>
      <c r="J219" s="240">
        <v>433.85611817651198</v>
      </c>
      <c r="K219" s="240">
        <v>385.79421286953402</v>
      </c>
      <c r="L219" s="240">
        <v>444.87844964812098</v>
      </c>
      <c r="M219" s="240">
        <v>388.58132414553501</v>
      </c>
      <c r="N219" s="253">
        <v>-0.84909820560563598</v>
      </c>
      <c r="O219" s="253">
        <v>-0.69946307027910504</v>
      </c>
      <c r="P219" s="239">
        <v>-0.86827797744039004</v>
      </c>
      <c r="Q219" s="239">
        <v>-0.73012722072908198</v>
      </c>
      <c r="R219" s="253">
        <v>-1.60818750959442</v>
      </c>
      <c r="S219" s="253">
        <v>-3.79417945930195</v>
      </c>
      <c r="T219" s="239">
        <v>-1.52090178824553</v>
      </c>
      <c r="U219" s="239">
        <v>-2.0609905551518901</v>
      </c>
      <c r="V219" s="254">
        <v>0.124579124579124</v>
      </c>
      <c r="W219" s="254">
        <v>0.14487861871997901</v>
      </c>
    </row>
    <row r="220" spans="1:23">
      <c r="A220" s="82">
        <v>42979</v>
      </c>
      <c r="B220" s="239" t="s">
        <v>1131</v>
      </c>
      <c r="C220" s="239" t="s">
        <v>70</v>
      </c>
      <c r="D220" s="239">
        <v>96.093515235290596</v>
      </c>
      <c r="E220" s="239">
        <v>342.03</v>
      </c>
      <c r="F220" s="239">
        <v>312.79000000000002</v>
      </c>
      <c r="G220" s="239">
        <v>348.29</v>
      </c>
      <c r="H220" s="239">
        <v>305.42</v>
      </c>
      <c r="I220" s="239">
        <v>0.79541685830766395</v>
      </c>
      <c r="J220" s="240">
        <v>430.00094406812798</v>
      </c>
      <c r="K220" s="240">
        <v>393.24034527693402</v>
      </c>
      <c r="L220" s="240">
        <v>437.87103122383502</v>
      </c>
      <c r="M220" s="240">
        <v>383.97476343387302</v>
      </c>
      <c r="N220" s="253">
        <v>-0.88858355267355005</v>
      </c>
      <c r="O220" s="253">
        <v>1.93007882415246</v>
      </c>
      <c r="P220" s="239">
        <v>-1.5751310115894099</v>
      </c>
      <c r="Q220" s="239">
        <v>-1.1854817577225201</v>
      </c>
      <c r="R220" s="253">
        <v>-0.812826768480435</v>
      </c>
      <c r="S220" s="253">
        <v>-1.62232684772601</v>
      </c>
      <c r="T220" s="239">
        <v>-1.13184812199896</v>
      </c>
      <c r="U220" s="239">
        <v>-1.4076553102295799</v>
      </c>
      <c r="V220" s="254">
        <v>9.3481249400556105E-2</v>
      </c>
      <c r="W220" s="254">
        <v>0.14036408879575701</v>
      </c>
    </row>
    <row r="221" spans="1:23">
      <c r="A221" s="82">
        <v>43009</v>
      </c>
      <c r="B221" s="239" t="s">
        <v>1132</v>
      </c>
      <c r="C221" s="239" t="s">
        <v>71</v>
      </c>
      <c r="D221" s="239">
        <v>96.698269126750404</v>
      </c>
      <c r="E221" s="239">
        <v>340.26</v>
      </c>
      <c r="F221" s="239">
        <v>311.89</v>
      </c>
      <c r="G221" s="239">
        <v>346.97</v>
      </c>
      <c r="H221" s="239">
        <v>304.74</v>
      </c>
      <c r="I221" s="239">
        <v>0.80042272617727495</v>
      </c>
      <c r="J221" s="240">
        <v>425.100373680095</v>
      </c>
      <c r="K221" s="240">
        <v>389.65660244249898</v>
      </c>
      <c r="L221" s="240">
        <v>433.483444001007</v>
      </c>
      <c r="M221" s="240">
        <v>380.72382259234797</v>
      </c>
      <c r="N221" s="253">
        <v>-1.1396650299578099</v>
      </c>
      <c r="O221" s="253">
        <v>-0.91133650895124396</v>
      </c>
      <c r="P221" s="239">
        <v>-1.0020272888491899</v>
      </c>
      <c r="Q221" s="239">
        <v>-0.846654819825299</v>
      </c>
      <c r="R221" s="253">
        <v>-0.66800669902028498</v>
      </c>
      <c r="S221" s="253">
        <v>-1.17023448128148</v>
      </c>
      <c r="T221" s="239">
        <v>-1.1195292961064001</v>
      </c>
      <c r="U221" s="239">
        <v>-1.27966054337236</v>
      </c>
      <c r="V221" s="254">
        <v>9.0961556959184203E-2</v>
      </c>
      <c r="W221" s="254">
        <v>0.13857714773249299</v>
      </c>
    </row>
    <row r="222" spans="1:23">
      <c r="A222" s="82">
        <v>43040</v>
      </c>
      <c r="B222" s="239" t="s">
        <v>1133</v>
      </c>
      <c r="C222" s="239" t="s">
        <v>72</v>
      </c>
      <c r="D222" s="239">
        <v>97.695173988821495</v>
      </c>
      <c r="E222" s="239">
        <v>343.22</v>
      </c>
      <c r="F222" s="239">
        <v>314.64999999999998</v>
      </c>
      <c r="G222" s="239">
        <v>348.95</v>
      </c>
      <c r="H222" s="239">
        <v>306.07</v>
      </c>
      <c r="I222" s="239">
        <v>0.80867463507537896</v>
      </c>
      <c r="J222" s="240">
        <v>424.42285823396401</v>
      </c>
      <c r="K222" s="240">
        <v>389.09344543825102</v>
      </c>
      <c r="L222" s="240">
        <v>431.50852625354503</v>
      </c>
      <c r="M222" s="240">
        <v>378.48349227804101</v>
      </c>
      <c r="N222" s="253">
        <v>-0.159377758308266</v>
      </c>
      <c r="O222" s="253">
        <v>-0.144526488379249</v>
      </c>
      <c r="P222" s="239">
        <v>-0.45559242799076999</v>
      </c>
      <c r="Q222" s="239">
        <v>-0.58843975116978897</v>
      </c>
      <c r="R222" s="253">
        <v>-0.97657432146659495</v>
      </c>
      <c r="S222" s="253">
        <v>-1.6389566189071501</v>
      </c>
      <c r="T222" s="239">
        <v>-1.4784774636867599</v>
      </c>
      <c r="U222" s="239">
        <v>-1.7400570471393899</v>
      </c>
      <c r="V222" s="254">
        <v>9.0799300810424394E-2</v>
      </c>
      <c r="W222" s="254">
        <v>0.14009867023883399</v>
      </c>
    </row>
    <row r="223" spans="1:23">
      <c r="A223" s="82">
        <v>43070</v>
      </c>
      <c r="B223" s="239" t="s">
        <v>1134</v>
      </c>
      <c r="C223" s="239" t="s">
        <v>1366</v>
      </c>
      <c r="D223" s="239">
        <v>98.272882985756297</v>
      </c>
      <c r="E223" s="239">
        <v>345.5</v>
      </c>
      <c r="F223" s="239">
        <v>316.08999999999997</v>
      </c>
      <c r="G223" s="239">
        <v>352.57</v>
      </c>
      <c r="H223" s="239">
        <v>308.82</v>
      </c>
      <c r="I223" s="239">
        <v>0.81345663804647295</v>
      </c>
      <c r="J223" s="240">
        <v>424.730691029485</v>
      </c>
      <c r="K223" s="240">
        <v>388.57633611435602</v>
      </c>
      <c r="L223" s="240">
        <v>433.42199634230298</v>
      </c>
      <c r="M223" s="240">
        <v>379.63916643625402</v>
      </c>
      <c r="N223" s="253">
        <v>7.2529739986748595E-2</v>
      </c>
      <c r="O223" s="253">
        <v>-0.132901062703117</v>
      </c>
      <c r="P223" s="239">
        <v>0.44343737663103999</v>
      </c>
      <c r="Q223" s="239">
        <v>0.30534334569167798</v>
      </c>
      <c r="R223" s="253">
        <v>-0.71079120794838002</v>
      </c>
      <c r="S223" s="253">
        <v>-1.38274851680055</v>
      </c>
      <c r="T223" s="239">
        <v>-1.0651208555896701</v>
      </c>
      <c r="U223" s="239">
        <v>-1.24614420213004</v>
      </c>
      <c r="V223" s="254">
        <v>9.3043120630200496E-2</v>
      </c>
      <c r="W223" s="254">
        <v>0.141668285732789</v>
      </c>
    </row>
    <row r="224" spans="1:23">
      <c r="A224" s="82">
        <v>43101</v>
      </c>
      <c r="B224" s="239" t="s">
        <v>1207</v>
      </c>
      <c r="C224" s="239" t="s">
        <v>1367</v>
      </c>
      <c r="D224" s="239">
        <v>98.794999699501204</v>
      </c>
      <c r="E224" s="239">
        <v>355.64</v>
      </c>
      <c r="F224" s="239">
        <v>320.8</v>
      </c>
      <c r="G224" s="239">
        <v>364.67</v>
      </c>
      <c r="H224" s="239">
        <v>320.05</v>
      </c>
      <c r="I224" s="239">
        <v>0.81777847428172701</v>
      </c>
      <c r="J224" s="240">
        <v>434.88549917184599</v>
      </c>
      <c r="K224" s="240">
        <v>392.28227458758403</v>
      </c>
      <c r="L224" s="240">
        <v>445.92760933246302</v>
      </c>
      <c r="M224" s="240">
        <v>391.36515580347901</v>
      </c>
      <c r="N224" s="253">
        <v>2.3908816473204402</v>
      </c>
      <c r="O224" s="253">
        <v>0.953722120674239</v>
      </c>
      <c r="P224" s="239">
        <v>2.8853203334618298</v>
      </c>
      <c r="Q224" s="239">
        <v>3.0887196063831102</v>
      </c>
      <c r="R224" s="253">
        <v>0.31651248972754997</v>
      </c>
      <c r="S224" s="253">
        <v>-1.15006558954307</v>
      </c>
      <c r="T224" s="239">
        <v>-0.288979110370569</v>
      </c>
      <c r="U224" s="239">
        <v>-0.50751802145783098</v>
      </c>
      <c r="V224" s="254">
        <v>0.10860349127181999</v>
      </c>
      <c r="W224" s="254">
        <v>0.139415716294329</v>
      </c>
    </row>
    <row r="225" spans="1:23">
      <c r="A225" s="82">
        <v>43132</v>
      </c>
      <c r="B225" s="239" t="s">
        <v>1135</v>
      </c>
      <c r="C225" s="239" t="s">
        <v>63</v>
      </c>
      <c r="D225" s="239">
        <v>99.171374481639504</v>
      </c>
      <c r="E225" s="239">
        <v>356.63</v>
      </c>
      <c r="F225" s="239">
        <v>321.22000000000003</v>
      </c>
      <c r="G225" s="239">
        <v>366.21</v>
      </c>
      <c r="H225" s="239">
        <v>320.88</v>
      </c>
      <c r="I225" s="239">
        <v>0.82089392745275203</v>
      </c>
      <c r="J225" s="240">
        <v>434.44102590285797</v>
      </c>
      <c r="K225" s="240">
        <v>391.305123911382</v>
      </c>
      <c r="L225" s="240">
        <v>446.11123039532799</v>
      </c>
      <c r="M225" s="240">
        <v>390.89094128847597</v>
      </c>
      <c r="N225" s="253">
        <v>-0.10220466532791</v>
      </c>
      <c r="O225" s="253">
        <v>-0.24909376219695001</v>
      </c>
      <c r="P225" s="239">
        <v>4.1177325427166303E-2</v>
      </c>
      <c r="Q225" s="239">
        <v>-0.121169324343662</v>
      </c>
      <c r="R225" s="253">
        <v>0.57449762418662098</v>
      </c>
      <c r="S225" s="253">
        <v>-1.0228624850046599</v>
      </c>
      <c r="T225" s="239">
        <v>0.26195495637388899</v>
      </c>
      <c r="U225" s="239">
        <v>-0.18484298155309101</v>
      </c>
      <c r="V225" s="254">
        <v>0.11023597534400099</v>
      </c>
      <c r="W225" s="254">
        <v>0.14126776364996299</v>
      </c>
    </row>
    <row r="226" spans="1:23">
      <c r="A226" s="82">
        <v>43160</v>
      </c>
      <c r="B226" s="239" t="s">
        <v>1136</v>
      </c>
      <c r="C226" s="239" t="s">
        <v>64</v>
      </c>
      <c r="D226" s="239">
        <v>99.492156980587794</v>
      </c>
      <c r="E226" s="239">
        <v>359.77</v>
      </c>
      <c r="F226" s="239">
        <v>326.92</v>
      </c>
      <c r="G226" s="239">
        <v>365.73</v>
      </c>
      <c r="H226" s="239">
        <v>321.62</v>
      </c>
      <c r="I226" s="239">
        <v>0.823549213887937</v>
      </c>
      <c r="J226" s="240">
        <v>436.85306710638798</v>
      </c>
      <c r="K226" s="240">
        <v>396.96474052427999</v>
      </c>
      <c r="L226" s="240">
        <v>444.090035947464</v>
      </c>
      <c r="M226" s="240">
        <v>390.52918098439699</v>
      </c>
      <c r="N226" s="253">
        <v>0.55520566882856204</v>
      </c>
      <c r="O226" s="253">
        <v>1.4463435991653799</v>
      </c>
      <c r="P226" s="239">
        <v>-0.453069618102242</v>
      </c>
      <c r="Q226" s="239">
        <v>-9.2547630519779198E-2</v>
      </c>
      <c r="R226" s="253">
        <v>1.70816191089378</v>
      </c>
      <c r="S226" s="253">
        <v>0.70450395437997604</v>
      </c>
      <c r="T226" s="239">
        <v>0.96174137383000502</v>
      </c>
      <c r="U226" s="239">
        <v>0.80043885128657799</v>
      </c>
      <c r="V226" s="254">
        <v>0.10048329866634</v>
      </c>
      <c r="W226" s="254">
        <v>0.13714943100553401</v>
      </c>
    </row>
    <row r="227" spans="1:23">
      <c r="A227" s="82">
        <v>43191</v>
      </c>
      <c r="B227" s="239" t="s">
        <v>1137</v>
      </c>
      <c r="C227" s="239" t="s">
        <v>1368</v>
      </c>
      <c r="D227" s="239">
        <v>99.154847046096506</v>
      </c>
      <c r="E227" s="239">
        <v>360.26</v>
      </c>
      <c r="F227" s="239">
        <v>327.19</v>
      </c>
      <c r="G227" s="239">
        <v>365.69</v>
      </c>
      <c r="H227" s="239">
        <v>321.85000000000002</v>
      </c>
      <c r="I227" s="239">
        <v>0.82075712112588095</v>
      </c>
      <c r="J227" s="240">
        <v>438.93618553782397</v>
      </c>
      <c r="K227" s="240">
        <v>398.644119652808</v>
      </c>
      <c r="L227" s="240">
        <v>445.55202822774402</v>
      </c>
      <c r="M227" s="240">
        <v>392.13793181410301</v>
      </c>
      <c r="N227" s="253">
        <v>0.47684647042411898</v>
      </c>
      <c r="O227" s="253">
        <v>0.42305498627157601</v>
      </c>
      <c r="P227" s="239">
        <v>0.32921078203436099</v>
      </c>
      <c r="Q227" s="239">
        <v>0.41194126022820998</v>
      </c>
      <c r="R227" s="253">
        <v>1.8108902135248499</v>
      </c>
      <c r="S227" s="253">
        <v>1.0652014472637401</v>
      </c>
      <c r="T227" s="239">
        <v>1.2630225649297799</v>
      </c>
      <c r="U227" s="239">
        <v>1.2767569865577399</v>
      </c>
      <c r="V227" s="254">
        <v>0.101072771172713</v>
      </c>
      <c r="W227" s="254">
        <v>0.13621252136088199</v>
      </c>
    </row>
    <row r="228" spans="1:23">
      <c r="A228" s="82">
        <v>43221</v>
      </c>
      <c r="B228" s="239" t="s">
        <v>1138</v>
      </c>
      <c r="C228" s="239" t="s">
        <v>66</v>
      </c>
      <c r="D228" s="239">
        <v>98.994080173087298</v>
      </c>
      <c r="E228" s="239">
        <v>361.99</v>
      </c>
      <c r="F228" s="239">
        <v>320.75</v>
      </c>
      <c r="G228" s="239">
        <v>371.47</v>
      </c>
      <c r="H228" s="239">
        <v>324.17</v>
      </c>
      <c r="I228" s="239">
        <v>0.81942636867358598</v>
      </c>
      <c r="J228" s="240">
        <v>441.76025307308203</v>
      </c>
      <c r="K228" s="240">
        <v>391.43236325089401</v>
      </c>
      <c r="L228" s="240">
        <v>453.32932182949202</v>
      </c>
      <c r="M228" s="240">
        <v>395.60601463770001</v>
      </c>
      <c r="N228" s="253">
        <v>0.64338909124053201</v>
      </c>
      <c r="O228" s="253">
        <v>-1.80907131107203</v>
      </c>
      <c r="P228" s="239">
        <v>1.74554106120526</v>
      </c>
      <c r="Q228" s="239">
        <v>0.88440381361549703</v>
      </c>
      <c r="R228" s="253">
        <v>1.2810331545258999</v>
      </c>
      <c r="S228" s="253">
        <v>0.29717525229324698</v>
      </c>
      <c r="T228" s="239">
        <v>1.0669205323262201</v>
      </c>
      <c r="U228" s="239">
        <v>0.66590411271088001</v>
      </c>
      <c r="V228" s="254">
        <v>0.12857365549493399</v>
      </c>
      <c r="W228" s="254">
        <v>0.14591109602986099</v>
      </c>
    </row>
    <row r="229" spans="1:23">
      <c r="A229" s="82">
        <v>43252</v>
      </c>
      <c r="B229" s="239" t="s">
        <v>1139</v>
      </c>
      <c r="C229" s="239" t="s">
        <v>67</v>
      </c>
      <c r="D229" s="239">
        <v>99.376464931786799</v>
      </c>
      <c r="E229" s="239">
        <v>362.05</v>
      </c>
      <c r="F229" s="239">
        <v>320.2</v>
      </c>
      <c r="G229" s="239">
        <v>371.45</v>
      </c>
      <c r="H229" s="239">
        <v>323.33</v>
      </c>
      <c r="I229" s="239">
        <v>0.82259156959983804</v>
      </c>
      <c r="J229" s="240">
        <v>440.13337041142398</v>
      </c>
      <c r="K229" s="240">
        <v>389.257575488849</v>
      </c>
      <c r="L229" s="240">
        <v>451.56066962939798</v>
      </c>
      <c r="M229" s="240">
        <v>393.06262299440903</v>
      </c>
      <c r="N229" s="253">
        <v>-0.36827275662321102</v>
      </c>
      <c r="O229" s="253">
        <v>-0.55559733078338602</v>
      </c>
      <c r="P229" s="239">
        <v>-0.39014732004461999</v>
      </c>
      <c r="Q229" s="239">
        <v>-0.642910256463192</v>
      </c>
      <c r="R229" s="253">
        <v>1.3900070508321201</v>
      </c>
      <c r="S229" s="253">
        <v>0.53274935529279399</v>
      </c>
      <c r="T229" s="239">
        <v>1.27413415372521</v>
      </c>
      <c r="U229" s="239">
        <v>0.79353032779729804</v>
      </c>
      <c r="V229" s="254">
        <v>0.130699562773267</v>
      </c>
      <c r="W229" s="254">
        <v>0.148826276559552</v>
      </c>
    </row>
    <row r="230" spans="1:23">
      <c r="A230" s="82">
        <v>43282</v>
      </c>
      <c r="B230" s="239" t="s">
        <v>1140</v>
      </c>
      <c r="C230" s="239" t="s">
        <v>68</v>
      </c>
      <c r="D230" s="239">
        <v>99.909099104513501</v>
      </c>
      <c r="E230" s="239">
        <v>367.05</v>
      </c>
      <c r="F230" s="239">
        <v>324.42</v>
      </c>
      <c r="G230" s="239">
        <v>375.85</v>
      </c>
      <c r="H230" s="239">
        <v>326.52</v>
      </c>
      <c r="I230" s="239">
        <v>0.82700046440673702</v>
      </c>
      <c r="J230" s="240">
        <v>443.83288256471502</v>
      </c>
      <c r="K230" s="240">
        <v>392.285148512859</v>
      </c>
      <c r="L230" s="240">
        <v>454.47374720596099</v>
      </c>
      <c r="M230" s="240">
        <v>394.82444575679199</v>
      </c>
      <c r="N230" s="253">
        <v>0.84054343569375201</v>
      </c>
      <c r="O230" s="253">
        <v>0.77778140096751402</v>
      </c>
      <c r="P230" s="239">
        <v>0.64511322010274397</v>
      </c>
      <c r="Q230" s="239">
        <v>0.44822953374756802</v>
      </c>
      <c r="R230" s="253">
        <v>1.4309323036749</v>
      </c>
      <c r="S230" s="253">
        <v>0.971255082189448</v>
      </c>
      <c r="T230" s="239">
        <v>1.26983046764151</v>
      </c>
      <c r="U230" s="239">
        <v>0.86478702137411401</v>
      </c>
      <c r="V230" s="254">
        <v>0.13140373589790999</v>
      </c>
      <c r="W230" s="254">
        <v>0.15107803503613901</v>
      </c>
    </row>
    <row r="231" spans="1:23">
      <c r="A231" s="82">
        <v>43313</v>
      </c>
      <c r="B231" s="239" t="s">
        <v>1141</v>
      </c>
      <c r="C231" s="239" t="s">
        <v>1369</v>
      </c>
      <c r="D231" s="239">
        <v>100.492</v>
      </c>
      <c r="E231" s="239">
        <v>365.69</v>
      </c>
      <c r="F231" s="239">
        <v>323.62</v>
      </c>
      <c r="G231" s="239">
        <v>374.28</v>
      </c>
      <c r="H231" s="239">
        <v>325.76</v>
      </c>
      <c r="I231" s="239">
        <v>0.83182544346861598</v>
      </c>
      <c r="J231" s="240">
        <v>439.62348455598499</v>
      </c>
      <c r="K231" s="240">
        <v>389.04796978863999</v>
      </c>
      <c r="L231" s="240">
        <v>449.95017036182003</v>
      </c>
      <c r="M231" s="240">
        <v>391.620624925367</v>
      </c>
      <c r="N231" s="253">
        <v>-0.94841959081671801</v>
      </c>
      <c r="O231" s="253">
        <v>-0.82521062459052197</v>
      </c>
      <c r="P231" s="239">
        <v>-0.99534392733392496</v>
      </c>
      <c r="Q231" s="239">
        <v>-0.81145452513313698</v>
      </c>
      <c r="R231" s="253">
        <v>1.32932696759291</v>
      </c>
      <c r="S231" s="253">
        <v>0.84339184222201902</v>
      </c>
      <c r="T231" s="239">
        <v>1.14002391388266</v>
      </c>
      <c r="U231" s="239">
        <v>0.78215307606850404</v>
      </c>
      <c r="V231" s="254">
        <v>0.12999814597367301</v>
      </c>
      <c r="W231" s="254">
        <v>0.148944007858546</v>
      </c>
    </row>
    <row r="232" spans="1:23">
      <c r="A232" s="82">
        <v>43344</v>
      </c>
      <c r="B232" s="239" t="s">
        <v>1142</v>
      </c>
      <c r="C232" s="239" t="s">
        <v>70</v>
      </c>
      <c r="D232" s="239">
        <v>100.917</v>
      </c>
      <c r="E232" s="239">
        <v>361.04</v>
      </c>
      <c r="F232" s="239">
        <v>320.54000000000002</v>
      </c>
      <c r="G232" s="239">
        <v>369.56</v>
      </c>
      <c r="H232" s="239">
        <v>322.14999999999998</v>
      </c>
      <c r="I232" s="239">
        <v>0.83534339329023499</v>
      </c>
      <c r="J232" s="240">
        <v>432.20548926345401</v>
      </c>
      <c r="K232" s="240">
        <v>383.72243388130801</v>
      </c>
      <c r="L232" s="240">
        <v>442.40488758088298</v>
      </c>
      <c r="M232" s="240">
        <v>385.64978497180903</v>
      </c>
      <c r="N232" s="253">
        <v>-1.6873519166116699</v>
      </c>
      <c r="O232" s="253">
        <v>-1.3688635646202501</v>
      </c>
      <c r="P232" s="239">
        <v>-1.6769151959358199</v>
      </c>
      <c r="Q232" s="239">
        <v>-1.5246490030233999</v>
      </c>
      <c r="R232" s="253">
        <v>0.51268380354458898</v>
      </c>
      <c r="S232" s="253">
        <v>-2.4203801847755102</v>
      </c>
      <c r="T232" s="239">
        <v>1.03543190431581</v>
      </c>
      <c r="U232" s="239">
        <v>0.43623219478166098</v>
      </c>
      <c r="V232" s="254">
        <v>0.126349285580583</v>
      </c>
      <c r="W232" s="254">
        <v>0.147167468570542</v>
      </c>
    </row>
    <row r="233" spans="1:23">
      <c r="A233" s="82">
        <v>43374</v>
      </c>
      <c r="B233" s="239" t="s">
        <v>1143</v>
      </c>
      <c r="C233" s="239" t="s">
        <v>71</v>
      </c>
      <c r="D233" s="239">
        <v>101.44</v>
      </c>
      <c r="E233" s="239">
        <v>359.73</v>
      </c>
      <c r="F233" s="239">
        <v>319.87</v>
      </c>
      <c r="G233" s="239">
        <v>368.26</v>
      </c>
      <c r="H233" s="239">
        <v>321.26</v>
      </c>
      <c r="I233" s="239">
        <v>0.83967254095307498</v>
      </c>
      <c r="J233" s="240">
        <v>428.41701074526799</v>
      </c>
      <c r="K233" s="240">
        <v>380.94612411277598</v>
      </c>
      <c r="L233" s="240">
        <v>438.575732847003</v>
      </c>
      <c r="M233" s="240">
        <v>382.60153134858001</v>
      </c>
      <c r="N233" s="253">
        <v>-0.87654567382799997</v>
      </c>
      <c r="O233" s="253">
        <v>-0.72352031661279104</v>
      </c>
      <c r="P233" s="239">
        <v>-0.86553174283818801</v>
      </c>
      <c r="Q233" s="239">
        <v>-0.790420153728566</v>
      </c>
      <c r="R233" s="253">
        <v>0.78020092912667305</v>
      </c>
      <c r="S233" s="253">
        <v>-2.2354242877249302</v>
      </c>
      <c r="T233" s="239">
        <v>1.1747366402266699</v>
      </c>
      <c r="U233" s="239">
        <v>0.49319444826110298</v>
      </c>
      <c r="V233" s="254">
        <v>0.12461312408165801</v>
      </c>
      <c r="W233" s="254">
        <v>0.146298947892673</v>
      </c>
    </row>
    <row r="234" spans="1:23">
      <c r="A234" s="82">
        <v>43405</v>
      </c>
      <c r="B234" s="239" t="s">
        <v>1144</v>
      </c>
      <c r="C234" s="239" t="s">
        <v>72</v>
      </c>
      <c r="D234" s="239">
        <v>102.303</v>
      </c>
      <c r="E234" s="239">
        <v>362.73</v>
      </c>
      <c r="F234" s="239">
        <v>320.83999999999997</v>
      </c>
      <c r="G234" s="239">
        <v>370.66</v>
      </c>
      <c r="H234" s="239">
        <v>322.98</v>
      </c>
      <c r="I234" s="239">
        <v>0.84681604847321001</v>
      </c>
      <c r="J234" s="240">
        <v>428.34568458402998</v>
      </c>
      <c r="K234" s="240">
        <v>378.87803446624201</v>
      </c>
      <c r="L234" s="240">
        <v>437.710174090691</v>
      </c>
      <c r="M234" s="240">
        <v>381.40514764962899</v>
      </c>
      <c r="N234" s="253">
        <v>-1.6648769644855801E-2</v>
      </c>
      <c r="O234" s="253">
        <v>-0.54288244862713597</v>
      </c>
      <c r="P234" s="239">
        <v>-0.19735673715757199</v>
      </c>
      <c r="Q234" s="239">
        <v>-0.31269704926021302</v>
      </c>
      <c r="R234" s="253">
        <v>0.92427310969751497</v>
      </c>
      <c r="S234" s="253">
        <v>-2.62543897661986</v>
      </c>
      <c r="T234" s="239">
        <v>1.43720169123676</v>
      </c>
      <c r="U234" s="239">
        <v>0.77193733179825597</v>
      </c>
      <c r="V234" s="254">
        <v>0.13056352075801</v>
      </c>
      <c r="W234" s="254">
        <v>0.147625239952938</v>
      </c>
    </row>
    <row r="235" spans="1:23">
      <c r="A235" s="82">
        <v>43435</v>
      </c>
      <c r="B235" s="239" t="s">
        <v>1145</v>
      </c>
      <c r="C235" s="239" t="s">
        <v>1366</v>
      </c>
      <c r="D235" s="239">
        <v>103.02</v>
      </c>
      <c r="E235" s="239">
        <v>363.8</v>
      </c>
      <c r="F235" s="239">
        <v>321.35000000000002</v>
      </c>
      <c r="G235" s="239">
        <v>372.79</v>
      </c>
      <c r="H235" s="239">
        <v>323.97000000000003</v>
      </c>
      <c r="I235" s="239">
        <v>0.85275103676050601</v>
      </c>
      <c r="J235" s="240">
        <v>426.61924092409203</v>
      </c>
      <c r="K235" s="240">
        <v>376.83917831488998</v>
      </c>
      <c r="L235" s="240">
        <v>437.16159105028203</v>
      </c>
      <c r="M235" s="240">
        <v>379.91158736167699</v>
      </c>
      <c r="N235" s="253">
        <v>-0.40304915447296802</v>
      </c>
      <c r="O235" s="253">
        <v>-0.53812994311594997</v>
      </c>
      <c r="P235" s="239">
        <v>-0.125330200868534</v>
      </c>
      <c r="Q235" s="239">
        <v>-0.39159416100059702</v>
      </c>
      <c r="R235" s="253">
        <v>0.44464643937780501</v>
      </c>
      <c r="S235" s="253">
        <v>-3.0205539320364698</v>
      </c>
      <c r="T235" s="239">
        <v>0.862806857874721</v>
      </c>
      <c r="U235" s="239">
        <v>7.1757855750531604E-2</v>
      </c>
      <c r="V235" s="254">
        <v>0.13209895752295001</v>
      </c>
      <c r="W235" s="254">
        <v>0.15069296539803101</v>
      </c>
    </row>
    <row r="236" spans="1:23">
      <c r="A236" s="82">
        <v>43466</v>
      </c>
      <c r="B236" s="239" t="s">
        <v>1208</v>
      </c>
      <c r="C236" s="239" t="s">
        <v>1367</v>
      </c>
      <c r="D236" s="239">
        <v>103.108</v>
      </c>
      <c r="E236" s="239">
        <v>377.95</v>
      </c>
      <c r="F236" s="239">
        <v>336.24</v>
      </c>
      <c r="G236" s="239">
        <v>390.89</v>
      </c>
      <c r="H236" s="239">
        <v>341.41</v>
      </c>
      <c r="I236" s="239">
        <v>0.85347945931180602</v>
      </c>
      <c r="J236" s="240">
        <v>442.83432468867602</v>
      </c>
      <c r="K236" s="240">
        <v>393.96378709702401</v>
      </c>
      <c r="L236" s="240">
        <v>457.99579091826001</v>
      </c>
      <c r="M236" s="240">
        <v>400.02134354269299</v>
      </c>
      <c r="N236" s="253">
        <v>3.8008327354060101</v>
      </c>
      <c r="O236" s="253">
        <v>4.5442750561950804</v>
      </c>
      <c r="P236" s="239">
        <v>4.7657891943170902</v>
      </c>
      <c r="Q236" s="239">
        <v>5.2932726586912802</v>
      </c>
      <c r="R236" s="253">
        <v>1.8277973241155501</v>
      </c>
      <c r="S236" s="253">
        <v>0.42864860799749499</v>
      </c>
      <c r="T236" s="239">
        <v>2.70630957429678</v>
      </c>
      <c r="U236" s="239">
        <v>2.2117931580910102</v>
      </c>
      <c r="V236" s="254">
        <v>0.124048298834166</v>
      </c>
      <c r="W236" s="254">
        <v>0.14492838522597501</v>
      </c>
    </row>
    <row r="237" spans="1:23">
      <c r="A237" s="82">
        <v>43497</v>
      </c>
      <c r="B237" s="239" t="s">
        <v>1146</v>
      </c>
      <c r="C237" s="239" t="s">
        <v>63</v>
      </c>
      <c r="D237" s="239">
        <v>103.07899999999999</v>
      </c>
      <c r="E237" s="239">
        <v>379.18</v>
      </c>
      <c r="F237" s="239">
        <v>337.78</v>
      </c>
      <c r="G237" s="239">
        <v>392.34</v>
      </c>
      <c r="H237" s="239">
        <v>342.54</v>
      </c>
      <c r="I237" s="239">
        <v>0.85323941097103695</v>
      </c>
      <c r="J237" s="240">
        <v>444.40047555758201</v>
      </c>
      <c r="K237" s="240">
        <v>395.87951008449801</v>
      </c>
      <c r="L237" s="240">
        <v>459.82404815723902</v>
      </c>
      <c r="M237" s="240">
        <v>401.45824910990598</v>
      </c>
      <c r="N237" s="253">
        <v>0.35366519296065002</v>
      </c>
      <c r="O237" s="253">
        <v>0.48626880190945099</v>
      </c>
      <c r="P237" s="239">
        <v>0.39918647184782302</v>
      </c>
      <c r="Q237" s="239">
        <v>0.35920722491638002</v>
      </c>
      <c r="R237" s="253">
        <v>2.29247448120862</v>
      </c>
      <c r="S237" s="253">
        <v>1.1690074812698701</v>
      </c>
      <c r="T237" s="239">
        <v>3.0738562106493501</v>
      </c>
      <c r="U237" s="239">
        <v>2.7033903079456398</v>
      </c>
      <c r="V237" s="254">
        <v>0.12256498312511099</v>
      </c>
      <c r="W237" s="254">
        <v>0.145384480644596</v>
      </c>
    </row>
    <row r="238" spans="1:23">
      <c r="A238" s="82">
        <v>43525</v>
      </c>
      <c r="B238" s="239" t="s">
        <v>1147</v>
      </c>
      <c r="C238" s="239" t="s">
        <v>64</v>
      </c>
      <c r="D238" s="239">
        <v>103.476</v>
      </c>
      <c r="E238" s="239">
        <v>380.82</v>
      </c>
      <c r="F238" s="239">
        <v>343.43</v>
      </c>
      <c r="G238" s="239">
        <v>391.1</v>
      </c>
      <c r="H238" s="239">
        <v>342.69</v>
      </c>
      <c r="I238" s="239">
        <v>0.85652558998087902</v>
      </c>
      <c r="J238" s="240">
        <v>444.61018381073899</v>
      </c>
      <c r="K238" s="240">
        <v>400.95708057907098</v>
      </c>
      <c r="L238" s="240">
        <v>456.61216030770402</v>
      </c>
      <c r="M238" s="240">
        <v>400.09312507248097</v>
      </c>
      <c r="N238" s="253">
        <v>4.71890253702867E-2</v>
      </c>
      <c r="O238" s="253">
        <v>1.2826050263347499</v>
      </c>
      <c r="P238" s="239">
        <v>-0.69850366948099896</v>
      </c>
      <c r="Q238" s="239">
        <v>-0.340041346877828</v>
      </c>
      <c r="R238" s="253">
        <v>1.7756809528046</v>
      </c>
      <c r="S238" s="253">
        <v>1.0057165403452299</v>
      </c>
      <c r="T238" s="239">
        <v>2.8197264848611101</v>
      </c>
      <c r="U238" s="239">
        <v>2.4489704108604702</v>
      </c>
      <c r="V238" s="254">
        <v>0.10887225926680801</v>
      </c>
      <c r="W238" s="254">
        <v>0.141264699874522</v>
      </c>
    </row>
    <row r="239" spans="1:23">
      <c r="A239" s="82">
        <v>43556</v>
      </c>
      <c r="B239" s="239" t="s">
        <v>1148</v>
      </c>
      <c r="C239" s="239" t="s">
        <v>1368</v>
      </c>
      <c r="D239" s="239">
        <v>103.53100000000001</v>
      </c>
      <c r="E239" s="239">
        <v>381.4</v>
      </c>
      <c r="F239" s="239">
        <v>344.09</v>
      </c>
      <c r="G239" s="239">
        <v>391.98</v>
      </c>
      <c r="H239" s="239">
        <v>343.61</v>
      </c>
      <c r="I239" s="239">
        <v>0.856980854075441</v>
      </c>
      <c r="J239" s="240">
        <v>445.05078285730798</v>
      </c>
      <c r="K239" s="240">
        <v>401.51422095797398</v>
      </c>
      <c r="L239" s="240">
        <v>457.39644956582998</v>
      </c>
      <c r="M239" s="240">
        <v>400.95411509596198</v>
      </c>
      <c r="N239" s="253">
        <v>9.9097830551997404E-2</v>
      </c>
      <c r="O239" s="253">
        <v>0.13895262258438701</v>
      </c>
      <c r="P239" s="239">
        <v>0.171762674388209</v>
      </c>
      <c r="Q239" s="239">
        <v>0.21519740518536301</v>
      </c>
      <c r="R239" s="253">
        <v>1.3930492679686599</v>
      </c>
      <c r="S239" s="253">
        <v>0.71996579497153301</v>
      </c>
      <c r="T239" s="239">
        <v>2.6583699742541702</v>
      </c>
      <c r="U239" s="239">
        <v>2.2482352679000801</v>
      </c>
      <c r="V239" s="254">
        <v>0.108430933767328</v>
      </c>
      <c r="W239" s="254">
        <v>0.14077005907860701</v>
      </c>
    </row>
    <row r="240" spans="1:23">
      <c r="A240" s="82">
        <v>43586</v>
      </c>
      <c r="B240" s="239" t="s">
        <v>1149</v>
      </c>
      <c r="C240" s="239" t="s">
        <v>66</v>
      </c>
      <c r="D240" s="239">
        <v>103.233</v>
      </c>
      <c r="E240" s="239">
        <v>384.38</v>
      </c>
      <c r="F240" s="239">
        <v>339.9</v>
      </c>
      <c r="G240" s="239">
        <v>397.05</v>
      </c>
      <c r="H240" s="239">
        <v>345.44</v>
      </c>
      <c r="I240" s="239">
        <v>0.85451415043581203</v>
      </c>
      <c r="J240" s="240">
        <v>449.82286110061699</v>
      </c>
      <c r="K240" s="240">
        <v>397.76989044201002</v>
      </c>
      <c r="L240" s="240">
        <v>464.65</v>
      </c>
      <c r="M240" s="240">
        <v>404.25310666162898</v>
      </c>
      <c r="N240" s="253">
        <v>1.0722547689212101</v>
      </c>
      <c r="O240" s="253">
        <v>-0.93255240300840203</v>
      </c>
      <c r="P240" s="239">
        <v>1.58583444210263</v>
      </c>
      <c r="Q240" s="239">
        <v>0.82278531170041402</v>
      </c>
      <c r="R240" s="253">
        <v>1.8251094278962701</v>
      </c>
      <c r="S240" s="253">
        <v>1.61906060563879</v>
      </c>
      <c r="T240" s="239">
        <v>2.4972305177219898</v>
      </c>
      <c r="U240" s="239">
        <v>2.1857837606055601</v>
      </c>
      <c r="V240" s="254">
        <v>0.13086201824065899</v>
      </c>
      <c r="W240" s="254">
        <v>0.14940365910143599</v>
      </c>
    </row>
    <row r="241" spans="1:23">
      <c r="A241" s="82">
        <v>43617</v>
      </c>
      <c r="B241" s="239" t="s">
        <v>1150</v>
      </c>
      <c r="C241" s="239" t="s">
        <v>67</v>
      </c>
      <c r="D241" s="239">
        <v>103.29900000000001</v>
      </c>
      <c r="E241" s="239">
        <v>385.32</v>
      </c>
      <c r="F241" s="239">
        <v>339.25</v>
      </c>
      <c r="G241" s="239">
        <v>396.3</v>
      </c>
      <c r="H241" s="239">
        <v>344.48</v>
      </c>
      <c r="I241" s="239">
        <v>0.85506046734928698</v>
      </c>
      <c r="J241" s="240">
        <v>450.634796851857</v>
      </c>
      <c r="K241" s="240">
        <v>396.75556636559901</v>
      </c>
      <c r="L241" s="240">
        <v>463.47599395928302</v>
      </c>
      <c r="M241" s="240">
        <v>402.87209285665898</v>
      </c>
      <c r="N241" s="253">
        <v>0.18050121980317499</v>
      </c>
      <c r="O241" s="253">
        <v>-0.25500272916178002</v>
      </c>
      <c r="P241" s="239">
        <v>-0.252664595010621</v>
      </c>
      <c r="Q241" s="239">
        <v>-0.34162107407788</v>
      </c>
      <c r="R241" s="253">
        <v>2.38596460673199</v>
      </c>
      <c r="S241" s="253">
        <v>1.92622863340117</v>
      </c>
      <c r="T241" s="239">
        <v>2.6386984366164401</v>
      </c>
      <c r="U241" s="239">
        <v>2.4956506389541802</v>
      </c>
      <c r="V241" s="254">
        <v>0.135799557848195</v>
      </c>
      <c r="W241" s="254">
        <v>0.15042963307013499</v>
      </c>
    </row>
    <row r="242" spans="1:23">
      <c r="A242" s="82">
        <v>43647</v>
      </c>
      <c r="B242" s="239" t="s">
        <v>1151</v>
      </c>
      <c r="C242" s="239" t="s">
        <v>68</v>
      </c>
      <c r="D242" s="239">
        <v>103.687</v>
      </c>
      <c r="E242" s="239">
        <v>389.26</v>
      </c>
      <c r="F242" s="239">
        <v>340.21</v>
      </c>
      <c r="G242" s="239">
        <v>401.27</v>
      </c>
      <c r="H242" s="239">
        <v>347.08</v>
      </c>
      <c r="I242" s="239">
        <v>0.8582721485982</v>
      </c>
      <c r="J242" s="240">
        <v>453.53912583062498</v>
      </c>
      <c r="K242" s="240">
        <v>396.38942094958901</v>
      </c>
      <c r="L242" s="240">
        <v>467.53235632239301</v>
      </c>
      <c r="M242" s="240">
        <v>404.39387502772797</v>
      </c>
      <c r="N242" s="253">
        <v>0.64449727341460195</v>
      </c>
      <c r="O242" s="253">
        <v>-9.2284884460269695E-2</v>
      </c>
      <c r="P242" s="239">
        <v>0.87520441532653603</v>
      </c>
      <c r="Q242" s="239">
        <v>0.377733329771823</v>
      </c>
      <c r="R242" s="253">
        <v>2.1869139595565699</v>
      </c>
      <c r="S242" s="253">
        <v>1.04624721386704</v>
      </c>
      <c r="T242" s="239">
        <v>2.87334729381279</v>
      </c>
      <c r="U242" s="239">
        <v>2.4237175214905098</v>
      </c>
      <c r="V242" s="254">
        <v>0.14417565621233999</v>
      </c>
      <c r="W242" s="254">
        <v>0.15613115131958</v>
      </c>
    </row>
    <row r="243" spans="1:23">
      <c r="A243" s="82">
        <v>43678</v>
      </c>
      <c r="B243" s="239" t="s">
        <v>1152</v>
      </c>
      <c r="C243" s="239" t="s">
        <v>1369</v>
      </c>
      <c r="D243" s="239">
        <v>103.67</v>
      </c>
      <c r="E243" s="239">
        <v>389.42</v>
      </c>
      <c r="F243" s="239">
        <v>340.25</v>
      </c>
      <c r="G243" s="239">
        <v>400.23</v>
      </c>
      <c r="H243" s="239">
        <v>346.16</v>
      </c>
      <c r="I243" s="239">
        <v>0.85813143060533603</v>
      </c>
      <c r="J243" s="240">
        <v>453.79994964792098</v>
      </c>
      <c r="K243" s="240">
        <v>396.501034532652</v>
      </c>
      <c r="L243" s="240">
        <v>466.39708758560801</v>
      </c>
      <c r="M243" s="240">
        <v>403.388091444005</v>
      </c>
      <c r="N243" s="253">
        <v>5.7508559337371402E-2</v>
      </c>
      <c r="O243" s="253">
        <v>2.8157558492769599E-2</v>
      </c>
      <c r="P243" s="239">
        <v>-0.24282142646023799</v>
      </c>
      <c r="Q243" s="239">
        <v>-0.248713851972582</v>
      </c>
      <c r="R243" s="253">
        <v>3.2246833005872899</v>
      </c>
      <c r="S243" s="253">
        <v>1.9157187089450201</v>
      </c>
      <c r="T243" s="239">
        <v>3.6552752520490901</v>
      </c>
      <c r="U243" s="239">
        <v>3.0048127625761398</v>
      </c>
      <c r="V243" s="254">
        <v>0.14451138868479099</v>
      </c>
      <c r="W243" s="254">
        <v>0.15619944534319399</v>
      </c>
    </row>
    <row r="244" spans="1:23">
      <c r="A244" s="82">
        <v>43709</v>
      </c>
      <c r="B244" s="239" t="s">
        <v>1153</v>
      </c>
      <c r="C244" s="239" t="s">
        <v>70</v>
      </c>
      <c r="D244" s="239">
        <v>103.94199999999999</v>
      </c>
      <c r="E244" s="239">
        <v>382.22</v>
      </c>
      <c r="F244" s="239">
        <v>335.52</v>
      </c>
      <c r="G244" s="239">
        <v>394.15</v>
      </c>
      <c r="H244" s="239">
        <v>342.47</v>
      </c>
      <c r="I244" s="239">
        <v>0.86038291849117199</v>
      </c>
      <c r="J244" s="240">
        <v>444.244058994439</v>
      </c>
      <c r="K244" s="240">
        <v>389.965900983241</v>
      </c>
      <c r="L244" s="240">
        <v>458.10997816089701</v>
      </c>
      <c r="M244" s="240">
        <v>398.04369965942499</v>
      </c>
      <c r="N244" s="253">
        <v>-2.1057496063840402</v>
      </c>
      <c r="O244" s="253">
        <v>-1.64820088227862</v>
      </c>
      <c r="P244" s="239">
        <v>-1.7768355860905001</v>
      </c>
      <c r="Q244" s="239">
        <v>-1.32487594401914</v>
      </c>
      <c r="R244" s="253">
        <v>2.7853810351878399</v>
      </c>
      <c r="S244" s="253">
        <v>1.62707899008674</v>
      </c>
      <c r="T244" s="239">
        <v>3.5499360474725301</v>
      </c>
      <c r="U244" s="239">
        <v>3.2137745619443399</v>
      </c>
      <c r="V244" s="254">
        <v>0.13918693371483101</v>
      </c>
      <c r="W244" s="254">
        <v>0.15090372879376299</v>
      </c>
    </row>
    <row r="245" spans="1:23">
      <c r="A245" s="82">
        <v>43739</v>
      </c>
      <c r="B245" s="239" t="s">
        <v>1154</v>
      </c>
      <c r="C245" s="239" t="s">
        <v>71</v>
      </c>
      <c r="D245" s="239">
        <v>104.503</v>
      </c>
      <c r="E245" s="239">
        <v>380.56</v>
      </c>
      <c r="F245" s="239">
        <v>335.03</v>
      </c>
      <c r="G245" s="239">
        <v>392.68</v>
      </c>
      <c r="H245" s="239">
        <v>341.69</v>
      </c>
      <c r="I245" s="239">
        <v>0.86502661225570898</v>
      </c>
      <c r="J245" s="240">
        <v>439.94022219457798</v>
      </c>
      <c r="K245" s="240">
        <v>387.30600336832401</v>
      </c>
      <c r="L245" s="240">
        <v>453.95135182721998</v>
      </c>
      <c r="M245" s="240">
        <v>395.00518846348899</v>
      </c>
      <c r="N245" s="253">
        <v>-0.96880008020883102</v>
      </c>
      <c r="O245" s="253">
        <v>-0.68208466643104904</v>
      </c>
      <c r="P245" s="239">
        <v>-0.90777903384077197</v>
      </c>
      <c r="Q245" s="239">
        <v>-0.76336120846435296</v>
      </c>
      <c r="R245" s="253">
        <v>2.6897184659554898</v>
      </c>
      <c r="S245" s="253">
        <v>1.66949572471973</v>
      </c>
      <c r="T245" s="239">
        <v>3.5058070542131099</v>
      </c>
      <c r="U245" s="239">
        <v>3.24192563244288</v>
      </c>
      <c r="V245" s="254">
        <v>0.13589827776617</v>
      </c>
      <c r="W245" s="254">
        <v>0.14922883315285801</v>
      </c>
    </row>
    <row r="246" spans="1:23">
      <c r="A246" s="82">
        <v>43770</v>
      </c>
      <c r="B246" s="239" t="s">
        <v>1155</v>
      </c>
      <c r="C246" s="239" t="s">
        <v>72</v>
      </c>
      <c r="D246" s="239">
        <v>105.346</v>
      </c>
      <c r="E246" s="239">
        <v>385.62</v>
      </c>
      <c r="F246" s="239">
        <v>339.7</v>
      </c>
      <c r="G246" s="239">
        <v>395.42</v>
      </c>
      <c r="H246" s="239">
        <v>344.07</v>
      </c>
      <c r="I246" s="239">
        <v>0.872004569196004</v>
      </c>
      <c r="J246" s="240">
        <v>442.22245343914301</v>
      </c>
      <c r="K246" s="240">
        <v>389.56217891519401</v>
      </c>
      <c r="L246" s="240">
        <v>453.46092666071797</v>
      </c>
      <c r="M246" s="240">
        <v>394.573620545631</v>
      </c>
      <c r="N246" s="253">
        <v>0.51875939717005404</v>
      </c>
      <c r="O246" s="253">
        <v>0.58253048681091701</v>
      </c>
      <c r="P246" s="239">
        <v>-0.108034740843532</v>
      </c>
      <c r="Q246" s="239">
        <v>-0.10925626560432899</v>
      </c>
      <c r="R246" s="253">
        <v>3.23961915680075</v>
      </c>
      <c r="S246" s="253">
        <v>2.8199429571057002</v>
      </c>
      <c r="T246" s="239">
        <v>3.5984433313088098</v>
      </c>
      <c r="U246" s="239">
        <v>3.4526206521204199</v>
      </c>
      <c r="V246" s="254">
        <v>0.135178098322049</v>
      </c>
      <c r="W246" s="254">
        <v>0.14924288662190799</v>
      </c>
    </row>
    <row r="247" spans="1:23">
      <c r="A247" s="82">
        <v>43800</v>
      </c>
      <c r="B247" s="239" t="s">
        <v>1156</v>
      </c>
      <c r="C247" s="239" t="s">
        <v>1366</v>
      </c>
      <c r="D247" s="239">
        <v>105.934</v>
      </c>
      <c r="E247" s="239">
        <v>388</v>
      </c>
      <c r="F247" s="239">
        <v>341.83</v>
      </c>
      <c r="G247" s="239">
        <v>398.22</v>
      </c>
      <c r="H247" s="239">
        <v>345.87</v>
      </c>
      <c r="I247" s="239">
        <v>0.87687175624332603</v>
      </c>
      <c r="J247" s="240">
        <v>442.48203598467001</v>
      </c>
      <c r="K247" s="240">
        <v>389.82895453773102</v>
      </c>
      <c r="L247" s="240">
        <v>454.13710404591501</v>
      </c>
      <c r="M247" s="240">
        <v>394.43624171654102</v>
      </c>
      <c r="N247" s="253">
        <v>5.8699539905226999E-2</v>
      </c>
      <c r="O247" s="253">
        <v>6.8480883662824801E-2</v>
      </c>
      <c r="P247" s="239">
        <v>0.14911480690889001</v>
      </c>
      <c r="Q247" s="239">
        <v>-3.4817033358713903E-2</v>
      </c>
      <c r="R247" s="253">
        <v>3.7182558916511099</v>
      </c>
      <c r="S247" s="253">
        <v>3.4470344301584999</v>
      </c>
      <c r="T247" s="239">
        <v>3.8831208741029202</v>
      </c>
      <c r="U247" s="239">
        <v>3.8231669783305602</v>
      </c>
      <c r="V247" s="254">
        <v>0.13506713863616401</v>
      </c>
      <c r="W247" s="254">
        <v>0.15135744643941401</v>
      </c>
    </row>
    <row r="248" spans="1:23">
      <c r="A248" s="82">
        <v>43831</v>
      </c>
      <c r="B248" s="239" t="s">
        <v>1209</v>
      </c>
      <c r="C248" s="239" t="s">
        <v>1367</v>
      </c>
      <c r="D248" s="239">
        <v>106.447</v>
      </c>
      <c r="E248" s="239">
        <v>404.42</v>
      </c>
      <c r="F248" s="239">
        <v>358.89</v>
      </c>
      <c r="G248" s="239">
        <v>416.4</v>
      </c>
      <c r="H248" s="239">
        <v>363.5</v>
      </c>
      <c r="I248" s="239">
        <v>0.88111812861624506</v>
      </c>
      <c r="J248" s="240">
        <v>458.98499516191202</v>
      </c>
      <c r="K248" s="240">
        <v>407.31201452366003</v>
      </c>
      <c r="L248" s="240">
        <v>472.58135597997102</v>
      </c>
      <c r="M248" s="240">
        <v>412.544003118923</v>
      </c>
      <c r="N248" s="253">
        <v>3.7296337105566999</v>
      </c>
      <c r="O248" s="253">
        <v>4.4848028301695697</v>
      </c>
      <c r="P248" s="239">
        <v>4.0613840555496497</v>
      </c>
      <c r="Q248" s="239">
        <v>4.59079554241253</v>
      </c>
      <c r="R248" s="253">
        <v>3.64711350787679</v>
      </c>
      <c r="S248" s="253">
        <v>3.38818639271223</v>
      </c>
      <c r="T248" s="239">
        <v>3.1846504598802801</v>
      </c>
      <c r="U248" s="239">
        <v>3.13049785427097</v>
      </c>
      <c r="V248" s="254">
        <v>0.126863384323888</v>
      </c>
      <c r="W248" s="254">
        <v>0.145529573590096</v>
      </c>
    </row>
    <row r="249" spans="1:23">
      <c r="A249" s="82">
        <v>43862</v>
      </c>
      <c r="B249" s="239" t="s">
        <v>1157</v>
      </c>
      <c r="C249" s="239" t="s">
        <v>63</v>
      </c>
      <c r="D249" s="239">
        <v>106.889</v>
      </c>
      <c r="E249" s="239">
        <v>405.08</v>
      </c>
      <c r="F249" s="239">
        <v>359.7</v>
      </c>
      <c r="G249" s="239">
        <v>417.77</v>
      </c>
      <c r="H249" s="239">
        <v>365.08</v>
      </c>
      <c r="I249" s="239">
        <v>0.88477679643072904</v>
      </c>
      <c r="J249" s="240">
        <v>457.83298300105702</v>
      </c>
      <c r="K249" s="240">
        <v>406.54321118169298</v>
      </c>
      <c r="L249" s="240">
        <v>472.175583362179</v>
      </c>
      <c r="M249" s="240">
        <v>412.62384080681801</v>
      </c>
      <c r="N249" s="253">
        <v>-0.250991246554366</v>
      </c>
      <c r="O249" s="253">
        <v>-0.18875047004581799</v>
      </c>
      <c r="P249" s="239">
        <v>-8.5863018643705893E-2</v>
      </c>
      <c r="Q249" s="239">
        <v>1.93525265890893E-2</v>
      </c>
      <c r="R249" s="253">
        <v>3.0226132018921699</v>
      </c>
      <c r="S249" s="253">
        <v>2.6936734095984698</v>
      </c>
      <c r="T249" s="239">
        <v>2.6861438096680699</v>
      </c>
      <c r="U249" s="239">
        <v>2.7812585048801601</v>
      </c>
      <c r="V249" s="254">
        <v>0.126160689463442</v>
      </c>
      <c r="W249" s="254">
        <v>0.14432453160951</v>
      </c>
    </row>
    <row r="250" spans="1:23">
      <c r="A250" s="82">
        <v>43891</v>
      </c>
      <c r="B250" s="239" t="s">
        <v>1158</v>
      </c>
      <c r="C250" s="239" t="s">
        <v>64</v>
      </c>
      <c r="D250" s="239">
        <v>106.83799999999999</v>
      </c>
      <c r="E250" s="239">
        <v>411.32</v>
      </c>
      <c r="F250" s="239">
        <v>368.1</v>
      </c>
      <c r="G250" s="239">
        <v>419.37</v>
      </c>
      <c r="H250" s="239">
        <v>366.95</v>
      </c>
      <c r="I250" s="239">
        <v>0.88435464245213502</v>
      </c>
      <c r="J250" s="240">
        <v>465.10752616110398</v>
      </c>
      <c r="K250" s="240">
        <v>416.23572979651402</v>
      </c>
      <c r="L250" s="240">
        <v>474.21020919522999</v>
      </c>
      <c r="M250" s="240">
        <v>414.935346505925</v>
      </c>
      <c r="N250" s="253">
        <v>1.58890762136938</v>
      </c>
      <c r="O250" s="253">
        <v>2.3841299887035898</v>
      </c>
      <c r="P250" s="239">
        <v>0.43090449924643198</v>
      </c>
      <c r="Q250" s="239">
        <v>0.56019683559409605</v>
      </c>
      <c r="R250" s="253">
        <v>4.6101828290757902</v>
      </c>
      <c r="S250" s="253">
        <v>3.8105448082815099</v>
      </c>
      <c r="T250" s="239">
        <v>3.8540473551267098</v>
      </c>
      <c r="U250" s="239">
        <v>3.7096916950911201</v>
      </c>
      <c r="V250" s="254">
        <v>0.11741374626460201</v>
      </c>
      <c r="W250" s="254">
        <v>0.14285324976154801</v>
      </c>
    </row>
    <row r="251" spans="1:23">
      <c r="A251" s="82">
        <v>43922</v>
      </c>
      <c r="B251" s="239" t="s">
        <v>1159</v>
      </c>
      <c r="C251" s="239" t="s">
        <v>1368</v>
      </c>
      <c r="D251" s="239">
        <v>105.755</v>
      </c>
      <c r="E251" s="239">
        <v>414.62</v>
      </c>
      <c r="F251" s="239">
        <v>370.67</v>
      </c>
      <c r="G251" s="239">
        <v>424.7</v>
      </c>
      <c r="H251" s="239">
        <v>370</v>
      </c>
      <c r="I251" s="239">
        <v>0.87539007855374995</v>
      </c>
      <c r="J251" s="240">
        <v>473.64027781192402</v>
      </c>
      <c r="K251" s="240">
        <v>423.43408850645397</v>
      </c>
      <c r="L251" s="240">
        <v>485.15514443761498</v>
      </c>
      <c r="M251" s="240">
        <v>422.668715427167</v>
      </c>
      <c r="N251" s="253">
        <v>1.83457612936251</v>
      </c>
      <c r="O251" s="253">
        <v>1.7293947142544199</v>
      </c>
      <c r="P251" s="239">
        <v>2.3080345024539599</v>
      </c>
      <c r="Q251" s="239">
        <v>1.8637527475937199</v>
      </c>
      <c r="R251" s="253">
        <v>6.4238725232805196</v>
      </c>
      <c r="S251" s="253">
        <v>5.4593004193428403</v>
      </c>
      <c r="T251" s="239">
        <v>6.0688479104142203</v>
      </c>
      <c r="U251" s="239">
        <v>5.4157320036503496</v>
      </c>
      <c r="V251" s="254">
        <v>0.118569077616208</v>
      </c>
      <c r="W251" s="254">
        <v>0.14783783783783799</v>
      </c>
    </row>
    <row r="252" spans="1:23">
      <c r="A252" s="82">
        <v>43952</v>
      </c>
      <c r="B252" s="239" t="s">
        <v>1160</v>
      </c>
      <c r="C252" s="239" t="s">
        <v>66</v>
      </c>
      <c r="D252" s="239">
        <v>106.16200000000001</v>
      </c>
      <c r="E252" s="239">
        <v>413.74</v>
      </c>
      <c r="F252" s="239">
        <v>365.48</v>
      </c>
      <c r="G252" s="239">
        <v>429.74</v>
      </c>
      <c r="H252" s="239">
        <v>373.56</v>
      </c>
      <c r="I252" s="239">
        <v>0.87875903285351298</v>
      </c>
      <c r="J252" s="240">
        <v>470.82304082439998</v>
      </c>
      <c r="K252" s="240">
        <v>415.90468642263698</v>
      </c>
      <c r="L252" s="240">
        <v>489.03053503136698</v>
      </c>
      <c r="M252" s="240">
        <v>425.09947099715498</v>
      </c>
      <c r="N252" s="253">
        <v>-0.59480519700271195</v>
      </c>
      <c r="O252" s="253">
        <v>-1.77817570389158</v>
      </c>
      <c r="P252" s="239">
        <v>0.79879408436329702</v>
      </c>
      <c r="Q252" s="239">
        <v>0.57509711063712399</v>
      </c>
      <c r="R252" s="253">
        <v>4.6685443404100404</v>
      </c>
      <c r="S252" s="253">
        <v>4.5591173229516002</v>
      </c>
      <c r="T252" s="239">
        <v>5.2470752246566397</v>
      </c>
      <c r="U252" s="239">
        <v>5.1567604532906497</v>
      </c>
      <c r="V252" s="254">
        <v>0.132045529167123</v>
      </c>
      <c r="W252" s="254">
        <v>0.15039083413641699</v>
      </c>
    </row>
    <row r="253" spans="1:23">
      <c r="A253" s="82">
        <v>43983</v>
      </c>
      <c r="B253" s="239" t="s">
        <v>1161</v>
      </c>
      <c r="C253" s="239" t="s">
        <v>67</v>
      </c>
      <c r="D253" s="239">
        <v>106.74299999999999</v>
      </c>
      <c r="E253" s="239">
        <v>414.79</v>
      </c>
      <c r="F253" s="239">
        <v>365.6</v>
      </c>
      <c r="G253" s="239">
        <v>428.11</v>
      </c>
      <c r="H253" s="239">
        <v>373.98</v>
      </c>
      <c r="I253" s="239">
        <v>0.88356827719789099</v>
      </c>
      <c r="J253" s="240">
        <v>469.44872366337802</v>
      </c>
      <c r="K253" s="240">
        <v>413.77673852149599</v>
      </c>
      <c r="L253" s="240">
        <v>484.52395932285998</v>
      </c>
      <c r="M253" s="240">
        <v>423.26100840336102</v>
      </c>
      <c r="N253" s="253">
        <v>-0.29189675140274302</v>
      </c>
      <c r="O253" s="253">
        <v>-0.51164316503495799</v>
      </c>
      <c r="P253" s="239">
        <v>-0.92153258041821595</v>
      </c>
      <c r="Q253" s="239">
        <v>-0.43247821256550101</v>
      </c>
      <c r="R253" s="253">
        <v>4.1749831444344103</v>
      </c>
      <c r="S253" s="253">
        <v>4.2900903223150202</v>
      </c>
      <c r="T253" s="239">
        <v>4.5413280596848997</v>
      </c>
      <c r="U253" s="239">
        <v>5.0608905179135597</v>
      </c>
      <c r="V253" s="254">
        <v>0.13454595185995599</v>
      </c>
      <c r="W253" s="254">
        <v>0.14474036044708299</v>
      </c>
    </row>
    <row r="254" spans="1:23">
      <c r="A254" s="82">
        <v>44013</v>
      </c>
      <c r="B254" s="239" t="s">
        <v>1162</v>
      </c>
      <c r="C254" s="239" t="s">
        <v>68</v>
      </c>
      <c r="D254" s="239">
        <v>107.444</v>
      </c>
      <c r="E254" s="239">
        <v>418.62</v>
      </c>
      <c r="F254" s="239">
        <v>366.28</v>
      </c>
      <c r="G254" s="239">
        <v>425.94</v>
      </c>
      <c r="H254" s="239">
        <v>371.96</v>
      </c>
      <c r="I254" s="239">
        <v>0.88937082502131504</v>
      </c>
      <c r="J254" s="240">
        <v>470.69230091954898</v>
      </c>
      <c r="K254" s="240">
        <v>411.841708424854</v>
      </c>
      <c r="L254" s="240">
        <v>478.922838501917</v>
      </c>
      <c r="M254" s="240">
        <v>418.22824578385001</v>
      </c>
      <c r="N254" s="253">
        <v>0.26490161619057201</v>
      </c>
      <c r="O254" s="253">
        <v>-0.46765076827566299</v>
      </c>
      <c r="P254" s="239">
        <v>-1.1560049225986999</v>
      </c>
      <c r="Q254" s="239">
        <v>-1.1890447075425099</v>
      </c>
      <c r="R254" s="253">
        <v>3.7820717358197302</v>
      </c>
      <c r="S254" s="253">
        <v>3.89825930224064</v>
      </c>
      <c r="T254" s="239">
        <v>2.4362981567995301</v>
      </c>
      <c r="U254" s="239">
        <v>3.4210139199496701</v>
      </c>
      <c r="V254" s="254">
        <v>0.142896145025663</v>
      </c>
      <c r="W254" s="254">
        <v>0.145123131519518</v>
      </c>
    </row>
    <row r="255" spans="1:23">
      <c r="A255" s="82">
        <v>44044</v>
      </c>
      <c r="B255" s="239" t="s">
        <v>1163</v>
      </c>
      <c r="C255" s="239" t="s">
        <v>1369</v>
      </c>
      <c r="D255" s="239">
        <v>107.867</v>
      </c>
      <c r="E255" s="239">
        <v>417.3</v>
      </c>
      <c r="F255" s="239">
        <v>365.36</v>
      </c>
      <c r="G255" s="239">
        <v>424.45</v>
      </c>
      <c r="H255" s="239">
        <v>371.55</v>
      </c>
      <c r="I255" s="239">
        <v>0.89287221978495002</v>
      </c>
      <c r="J255" s="240">
        <v>467.36810794774999</v>
      </c>
      <c r="K255" s="240">
        <v>409.19629024632201</v>
      </c>
      <c r="L255" s="240">
        <v>475.37597272567098</v>
      </c>
      <c r="M255" s="240">
        <v>416.12897317993497</v>
      </c>
      <c r="N255" s="253">
        <v>-0.70623483012238797</v>
      </c>
      <c r="O255" s="253">
        <v>-0.64233857922010296</v>
      </c>
      <c r="P255" s="239">
        <v>-0.74059232325202096</v>
      </c>
      <c r="Q255" s="239">
        <v>-0.50194424338344501</v>
      </c>
      <c r="R255" s="253">
        <v>2.9898985908561402</v>
      </c>
      <c r="S255" s="253">
        <v>3.2018215863254502</v>
      </c>
      <c r="T255" s="239">
        <v>1.92515892124114</v>
      </c>
      <c r="U255" s="239">
        <v>3.1584674922655802</v>
      </c>
      <c r="V255" s="254">
        <v>0.142161156119991</v>
      </c>
      <c r="W255" s="254">
        <v>0.142376530749563</v>
      </c>
    </row>
    <row r="256" spans="1:23">
      <c r="A256" s="82">
        <v>44075</v>
      </c>
      <c r="B256" s="239" t="s">
        <v>1164</v>
      </c>
      <c r="C256" s="239" t="s">
        <v>70</v>
      </c>
      <c r="D256" s="239">
        <v>108.114</v>
      </c>
      <c r="E256" s="239">
        <v>411.69</v>
      </c>
      <c r="F256" s="239">
        <v>361.72</v>
      </c>
      <c r="G256" s="239">
        <v>423.14</v>
      </c>
      <c r="H256" s="239">
        <v>370.27</v>
      </c>
      <c r="I256" s="239">
        <v>0.89491676944598497</v>
      </c>
      <c r="J256" s="240">
        <v>460.031607469893</v>
      </c>
      <c r="K256" s="240">
        <v>404.19401261631202</v>
      </c>
      <c r="L256" s="240">
        <v>472.82609338291098</v>
      </c>
      <c r="M256" s="240">
        <v>413.747973712933</v>
      </c>
      <c r="N256" s="253">
        <v>-1.5697477754895901</v>
      </c>
      <c r="O256" s="253">
        <v>-1.22246407146023</v>
      </c>
      <c r="P256" s="239">
        <v>-0.53639213781472295</v>
      </c>
      <c r="Q256" s="239">
        <v>-0.57217824772137804</v>
      </c>
      <c r="R256" s="253">
        <v>3.5538006993699001</v>
      </c>
      <c r="S256" s="253">
        <v>3.64855275735589</v>
      </c>
      <c r="T256" s="239">
        <v>3.2123542213796901</v>
      </c>
      <c r="U256" s="239">
        <v>3.9453643072215399</v>
      </c>
      <c r="V256" s="254">
        <v>0.13814552692690499</v>
      </c>
      <c r="W256" s="254">
        <v>0.14278769546547099</v>
      </c>
    </row>
    <row r="257" spans="1:23">
      <c r="A257" s="82">
        <v>44105</v>
      </c>
      <c r="B257" s="239" t="s">
        <v>1165</v>
      </c>
      <c r="C257" s="239" t="s">
        <v>71</v>
      </c>
      <c r="D257" s="239">
        <v>108.774</v>
      </c>
      <c r="E257" s="239">
        <v>410.28</v>
      </c>
      <c r="F257" s="239">
        <v>360.57</v>
      </c>
      <c r="G257" s="239">
        <v>421.86</v>
      </c>
      <c r="H257" s="239">
        <v>369.83</v>
      </c>
      <c r="I257" s="239">
        <v>0.90037993858073495</v>
      </c>
      <c r="J257" s="240">
        <v>455.67430194715598</v>
      </c>
      <c r="K257" s="240">
        <v>400.46427574604201</v>
      </c>
      <c r="L257" s="240">
        <v>468.53553919135101</v>
      </c>
      <c r="M257" s="240">
        <v>410.748822972401</v>
      </c>
      <c r="N257" s="253">
        <v>-0.947175248827126</v>
      </c>
      <c r="O257" s="253">
        <v>-0.92275905972182304</v>
      </c>
      <c r="P257" s="239">
        <v>-0.90742754082421295</v>
      </c>
      <c r="Q257" s="239">
        <v>-0.72487381959047703</v>
      </c>
      <c r="R257" s="253">
        <v>3.5764131031463999</v>
      </c>
      <c r="S257" s="253">
        <v>3.3973840486031701</v>
      </c>
      <c r="T257" s="239">
        <v>3.2127203290456299</v>
      </c>
      <c r="U257" s="239">
        <v>3.9856779021442099</v>
      </c>
      <c r="V257" s="254">
        <v>0.13786504700890201</v>
      </c>
      <c r="W257" s="254">
        <v>0.140686261255171</v>
      </c>
    </row>
    <row r="258" spans="1:23">
      <c r="A258" s="82">
        <v>44136</v>
      </c>
      <c r="B258" s="239" t="s">
        <v>1166</v>
      </c>
      <c r="C258" s="239" t="s">
        <v>72</v>
      </c>
      <c r="D258" s="239">
        <v>108.85599999999999</v>
      </c>
      <c r="E258" s="239">
        <v>415.97</v>
      </c>
      <c r="F258" s="239">
        <v>365.89</v>
      </c>
      <c r="G258" s="239">
        <v>426.06</v>
      </c>
      <c r="H258" s="239">
        <v>372.92</v>
      </c>
      <c r="I258" s="239">
        <v>0.90105869595808297</v>
      </c>
      <c r="J258" s="240">
        <v>461.64584157051502</v>
      </c>
      <c r="K258" s="240">
        <v>406.06677638347901</v>
      </c>
      <c r="L258" s="240">
        <v>472.843780223414</v>
      </c>
      <c r="M258" s="240">
        <v>413.86870985522199</v>
      </c>
      <c r="N258" s="253">
        <v>1.3104841764921999</v>
      </c>
      <c r="O258" s="253">
        <v>1.3990013533665899</v>
      </c>
      <c r="P258" s="239">
        <v>0.91951211203726801</v>
      </c>
      <c r="Q258" s="239">
        <v>0.75956076033110198</v>
      </c>
      <c r="R258" s="253">
        <v>4.3922211503095498</v>
      </c>
      <c r="S258" s="253">
        <v>4.2367042699692901</v>
      </c>
      <c r="T258" s="239">
        <v>4.2744263999616496</v>
      </c>
      <c r="U258" s="239">
        <v>4.8901113264767</v>
      </c>
      <c r="V258" s="254">
        <v>0.13687173740741801</v>
      </c>
      <c r="W258" s="254">
        <v>0.14249705030569501</v>
      </c>
    </row>
    <row r="259" spans="1:23">
      <c r="A259" s="82">
        <v>44166</v>
      </c>
      <c r="B259" s="239" t="s">
        <v>1167</v>
      </c>
      <c r="C259" s="239" t="s">
        <v>1366</v>
      </c>
      <c r="D259" s="239">
        <v>109.271</v>
      </c>
      <c r="E259" s="239">
        <v>418.39</v>
      </c>
      <c r="F259" s="239">
        <v>367.66</v>
      </c>
      <c r="G259" s="239">
        <v>428.56</v>
      </c>
      <c r="H259" s="239">
        <v>375.24</v>
      </c>
      <c r="I259" s="239">
        <v>0.90449387048978103</v>
      </c>
      <c r="J259" s="240">
        <v>462.56808769023797</v>
      </c>
      <c r="K259" s="240">
        <v>406.48147211977602</v>
      </c>
      <c r="L259" s="240">
        <v>473.81194498082698</v>
      </c>
      <c r="M259" s="240">
        <v>414.86184953006699</v>
      </c>
      <c r="N259" s="253">
        <v>0.19977351395288301</v>
      </c>
      <c r="O259" s="253">
        <v>0.102125010075893</v>
      </c>
      <c r="P259" s="239">
        <v>0.20475362009742001</v>
      </c>
      <c r="Q259" s="239">
        <v>0.239964909449952</v>
      </c>
      <c r="R259" s="253">
        <v>4.5394050090350202</v>
      </c>
      <c r="S259" s="253">
        <v>4.2717497990347102</v>
      </c>
      <c r="T259" s="239">
        <v>4.33235707006288</v>
      </c>
      <c r="U259" s="239">
        <v>5.1784307964798204</v>
      </c>
      <c r="V259" s="254">
        <v>0.137980743077843</v>
      </c>
      <c r="W259" s="254">
        <v>0.142095725402409</v>
      </c>
    </row>
    <row r="260" spans="1:23">
      <c r="A260" s="82">
        <v>44197</v>
      </c>
      <c r="B260" s="239" t="s">
        <v>1210</v>
      </c>
      <c r="C260" s="239" t="s">
        <v>1367</v>
      </c>
      <c r="D260" s="239">
        <v>110.21</v>
      </c>
      <c r="E260" s="239">
        <v>436.33</v>
      </c>
      <c r="F260" s="239">
        <v>383.91</v>
      </c>
      <c r="G260" s="239">
        <v>449.57</v>
      </c>
      <c r="H260" s="239">
        <v>395.48</v>
      </c>
      <c r="I260" s="239">
        <v>0.91226647021331198</v>
      </c>
      <c r="J260" s="240">
        <v>478.29226903184798</v>
      </c>
      <c r="K260" s="240">
        <v>420.83098802286497</v>
      </c>
      <c r="L260" s="240">
        <v>492.80557236185501</v>
      </c>
      <c r="M260" s="240">
        <v>433.51368587242501</v>
      </c>
      <c r="N260" s="253">
        <v>3.39932255597799</v>
      </c>
      <c r="O260" s="253">
        <v>3.5301771144101699</v>
      </c>
      <c r="P260" s="239">
        <v>4.0086847919792001</v>
      </c>
      <c r="Q260" s="239">
        <v>4.4959150530437402</v>
      </c>
      <c r="R260" s="253">
        <v>4.2065152615993204</v>
      </c>
      <c r="S260" s="253">
        <v>3.3190706429359702</v>
      </c>
      <c r="T260" s="239">
        <v>4.27952057904304</v>
      </c>
      <c r="U260" s="239">
        <v>5.0830172284573401</v>
      </c>
      <c r="V260" s="254">
        <v>0.13654241879607201</v>
      </c>
      <c r="W260" s="254">
        <v>0.13677050672600399</v>
      </c>
    </row>
    <row r="261" spans="1:23">
      <c r="A261" s="82">
        <v>44228</v>
      </c>
      <c r="B261" s="239" t="s">
        <v>1168</v>
      </c>
      <c r="C261" s="239" t="s">
        <v>63</v>
      </c>
      <c r="D261" s="239">
        <v>110.907</v>
      </c>
      <c r="E261" s="239">
        <v>436.85</v>
      </c>
      <c r="F261" s="239">
        <v>384.48</v>
      </c>
      <c r="G261" s="239">
        <v>450.48</v>
      </c>
      <c r="H261" s="239">
        <v>396.47</v>
      </c>
      <c r="I261" s="239">
        <v>0.91803590792076795</v>
      </c>
      <c r="J261" s="240">
        <v>475.85284652907399</v>
      </c>
      <c r="K261" s="240">
        <v>418.80714761015997</v>
      </c>
      <c r="L261" s="240">
        <v>490.69976033974399</v>
      </c>
      <c r="M261" s="240">
        <v>431.86763892270102</v>
      </c>
      <c r="N261" s="253">
        <v>-0.510027583701533</v>
      </c>
      <c r="O261" s="253">
        <v>-0.48091525346409802</v>
      </c>
      <c r="P261" s="239">
        <v>-0.42731091939932597</v>
      </c>
      <c r="Q261" s="239">
        <v>-0.37969895838739798</v>
      </c>
      <c r="R261" s="253">
        <v>3.9359033090840199</v>
      </c>
      <c r="S261" s="253">
        <v>3.01663786066413</v>
      </c>
      <c r="T261" s="239">
        <v>3.9231543583133202</v>
      </c>
      <c r="U261" s="239">
        <v>4.6637630240304704</v>
      </c>
      <c r="V261" s="254">
        <v>0.136209945900957</v>
      </c>
      <c r="W261" s="254">
        <v>0.13622720508487399</v>
      </c>
    </row>
    <row r="262" spans="1:23">
      <c r="A262" s="82">
        <v>44256</v>
      </c>
      <c r="B262" s="239" t="s">
        <v>1169</v>
      </c>
      <c r="C262" s="239" t="s">
        <v>64</v>
      </c>
      <c r="D262" s="239">
        <v>111.824</v>
      </c>
      <c r="E262" s="239">
        <v>440.88</v>
      </c>
      <c r="F262" s="239">
        <v>391.39</v>
      </c>
      <c r="G262" s="239">
        <v>447.77</v>
      </c>
      <c r="H262" s="239">
        <v>395.01</v>
      </c>
      <c r="I262" s="239">
        <v>0.92562640200647295</v>
      </c>
      <c r="J262" s="240">
        <v>476.304477750751</v>
      </c>
      <c r="K262" s="240">
        <v>422.83798209686603</v>
      </c>
      <c r="L262" s="240">
        <v>483.74808565245399</v>
      </c>
      <c r="M262" s="240">
        <v>426.748847206324</v>
      </c>
      <c r="N262" s="253">
        <v>9.4909849751134701E-2</v>
      </c>
      <c r="O262" s="253">
        <v>0.962455991906497</v>
      </c>
      <c r="P262" s="239">
        <v>-1.41668597565182</v>
      </c>
      <c r="Q262" s="239">
        <v>-1.18526864600129</v>
      </c>
      <c r="R262" s="253">
        <v>2.4073898958515398</v>
      </c>
      <c r="S262" s="253">
        <v>1.58618105744543</v>
      </c>
      <c r="T262" s="239">
        <v>2.0113182450057598</v>
      </c>
      <c r="U262" s="239">
        <v>2.8470702242838799</v>
      </c>
      <c r="V262" s="254">
        <v>0.12644676665218799</v>
      </c>
      <c r="W262" s="254">
        <v>0.133566238829397</v>
      </c>
    </row>
    <row r="263" spans="1:23">
      <c r="A263" s="82">
        <v>44287</v>
      </c>
      <c r="B263" s="239" t="s">
        <v>1170</v>
      </c>
      <c r="C263" s="239" t="s">
        <v>1368</v>
      </c>
      <c r="D263" s="239">
        <v>112.19</v>
      </c>
      <c r="E263" s="239">
        <v>441</v>
      </c>
      <c r="F263" s="239">
        <v>390.85</v>
      </c>
      <c r="G263" s="239">
        <v>448.13</v>
      </c>
      <c r="H263" s="239">
        <v>395.08</v>
      </c>
      <c r="I263" s="239">
        <v>0.92865597761756202</v>
      </c>
      <c r="J263" s="240">
        <v>474.87983777520299</v>
      </c>
      <c r="K263" s="240">
        <v>420.87706257242201</v>
      </c>
      <c r="L263" s="240">
        <v>482.55760023174997</v>
      </c>
      <c r="M263" s="240">
        <v>425.43203244495902</v>
      </c>
      <c r="N263" s="253">
        <v>-0.299102788677508</v>
      </c>
      <c r="O263" s="253">
        <v>-0.46375198243080501</v>
      </c>
      <c r="P263" s="239">
        <v>-0.24609615128469201</v>
      </c>
      <c r="Q263" s="239">
        <v>-0.30856902601733599</v>
      </c>
      <c r="R263" s="253">
        <v>0.261709153834078</v>
      </c>
      <c r="S263" s="253">
        <v>-0.60387814855695798</v>
      </c>
      <c r="T263" s="239">
        <v>-0.53540485670342497</v>
      </c>
      <c r="U263" s="239">
        <v>0.653778459803944</v>
      </c>
      <c r="V263" s="254">
        <v>0.12831009338620999</v>
      </c>
      <c r="W263" s="254">
        <v>0.13427660220714799</v>
      </c>
    </row>
    <row r="264" spans="1:23">
      <c r="A264" s="82">
        <v>44317</v>
      </c>
      <c r="B264" s="239" t="s">
        <v>1171</v>
      </c>
      <c r="C264" s="239" t="s">
        <v>66</v>
      </c>
      <c r="D264" s="239">
        <v>112.419</v>
      </c>
      <c r="E264" s="239">
        <v>442.26</v>
      </c>
      <c r="F264" s="239">
        <v>384.54</v>
      </c>
      <c r="G264" s="239">
        <v>455.21</v>
      </c>
      <c r="H264" s="239">
        <v>398.11</v>
      </c>
      <c r="I264" s="239">
        <v>0.93055153175673999</v>
      </c>
      <c r="J264" s="240">
        <v>475.266532703547</v>
      </c>
      <c r="K264" s="240">
        <v>413.238801803966</v>
      </c>
      <c r="L264" s="240">
        <v>489.18301078999099</v>
      </c>
      <c r="M264" s="240">
        <v>427.821551428139</v>
      </c>
      <c r="N264" s="253">
        <v>8.1430058213327605E-2</v>
      </c>
      <c r="O264" s="253">
        <v>-1.8148436794751499</v>
      </c>
      <c r="P264" s="239">
        <v>1.3729781802337</v>
      </c>
      <c r="Q264" s="239">
        <v>0.561668798056281</v>
      </c>
      <c r="R264" s="253">
        <v>0.94377111862784502</v>
      </c>
      <c r="S264" s="253">
        <v>-0.64098451056223704</v>
      </c>
      <c r="T264" s="239">
        <v>3.1179189784968898E-2</v>
      </c>
      <c r="U264" s="239">
        <v>0.640339642060472</v>
      </c>
      <c r="V264" s="254">
        <v>0.15010141987829601</v>
      </c>
      <c r="W264" s="254">
        <v>0.14342769586295201</v>
      </c>
    </row>
    <row r="265" spans="1:23">
      <c r="A265" s="82">
        <v>44348</v>
      </c>
      <c r="B265" s="239" t="s">
        <v>1172</v>
      </c>
      <c r="C265" s="239" t="s">
        <v>67</v>
      </c>
      <c r="D265" s="239">
        <v>113.018</v>
      </c>
      <c r="E265" s="239">
        <v>441.9</v>
      </c>
      <c r="F265" s="239">
        <v>383.07</v>
      </c>
      <c r="G265" s="239">
        <v>454.36</v>
      </c>
      <c r="H265" s="239">
        <v>396.51</v>
      </c>
      <c r="I265" s="239">
        <v>0.93550977162297499</v>
      </c>
      <c r="J265" s="240">
        <v>472.36278380434999</v>
      </c>
      <c r="K265" s="240">
        <v>409.47728353005698</v>
      </c>
      <c r="L265" s="240">
        <v>485.68172538887598</v>
      </c>
      <c r="M265" s="240">
        <v>423.84378231786098</v>
      </c>
      <c r="N265" s="253">
        <v>-0.61097272780368295</v>
      </c>
      <c r="O265" s="253">
        <v>-0.91025292336725006</v>
      </c>
      <c r="P265" s="239">
        <v>-0.71574141453942797</v>
      </c>
      <c r="Q265" s="239">
        <v>-0.92977296188097003</v>
      </c>
      <c r="R265" s="253">
        <v>0.62074088054413501</v>
      </c>
      <c r="S265" s="253">
        <v>-1.0390760502393701</v>
      </c>
      <c r="T265" s="239">
        <v>0.238949187906945</v>
      </c>
      <c r="U265" s="239">
        <v>0.137686652663294</v>
      </c>
      <c r="V265" s="254">
        <v>0.15357506460960099</v>
      </c>
      <c r="W265" s="254">
        <v>0.145897959698368</v>
      </c>
    </row>
    <row r="266" spans="1:23">
      <c r="A266" s="82">
        <v>44378</v>
      </c>
      <c r="B266" s="239" t="s">
        <v>1173</v>
      </c>
      <c r="C266" s="239" t="s">
        <v>68</v>
      </c>
      <c r="D266" s="239">
        <v>113.682</v>
      </c>
      <c r="E266" s="239">
        <v>447.66</v>
      </c>
      <c r="F266" s="239">
        <v>385.65</v>
      </c>
      <c r="G266" s="239">
        <v>458.73</v>
      </c>
      <c r="H266" s="239">
        <v>398.42</v>
      </c>
      <c r="I266" s="239">
        <v>0.94100605087369305</v>
      </c>
      <c r="J266" s="240">
        <v>475.72488995619398</v>
      </c>
      <c r="K266" s="240">
        <v>409.82733282313802</v>
      </c>
      <c r="L266" s="240">
        <v>487.48889507573801</v>
      </c>
      <c r="M266" s="240">
        <v>423.39791506131098</v>
      </c>
      <c r="N266" s="253">
        <v>0.71176355697752902</v>
      </c>
      <c r="O266" s="253">
        <v>8.5486865123085606E-2</v>
      </c>
      <c r="P266" s="239">
        <v>0.372089290659328</v>
      </c>
      <c r="Q266" s="239">
        <v>-0.105196130072072</v>
      </c>
      <c r="R266" s="253">
        <v>1.0691887304748999</v>
      </c>
      <c r="S266" s="253">
        <v>-0.48911403592897301</v>
      </c>
      <c r="T266" s="239">
        <v>1.7886089125787299</v>
      </c>
      <c r="U266" s="239">
        <v>1.2360880283855999</v>
      </c>
      <c r="V266" s="254">
        <v>0.160793465577596</v>
      </c>
      <c r="W266" s="254">
        <v>0.151372923046032</v>
      </c>
    </row>
    <row r="267" spans="1:23">
      <c r="A267" s="82">
        <v>44409</v>
      </c>
      <c r="B267" s="239" t="s">
        <v>1174</v>
      </c>
      <c r="C267" s="239" t="s">
        <v>1369</v>
      </c>
      <c r="D267" s="239">
        <v>113.899</v>
      </c>
      <c r="E267" s="239">
        <v>447.43</v>
      </c>
      <c r="F267" s="239">
        <v>385.56</v>
      </c>
      <c r="G267" s="239">
        <v>457.48</v>
      </c>
      <c r="H267" s="239">
        <v>397.51</v>
      </c>
      <c r="I267" s="239">
        <v>0.94280227466496702</v>
      </c>
      <c r="J267" s="240">
        <v>474.57458687082402</v>
      </c>
      <c r="K267" s="240">
        <v>408.95107103662002</v>
      </c>
      <c r="L267" s="240">
        <v>485.23429810621701</v>
      </c>
      <c r="M267" s="240">
        <v>421.62605106278397</v>
      </c>
      <c r="N267" s="253">
        <v>-0.241800063367581</v>
      </c>
      <c r="O267" s="253">
        <v>-0.21381243180679199</v>
      </c>
      <c r="P267" s="239">
        <v>-0.462491964903189</v>
      </c>
      <c r="Q267" s="239">
        <v>-0.41848670848346797</v>
      </c>
      <c r="R267" s="253">
        <v>1.5419278295898</v>
      </c>
      <c r="S267" s="253">
        <v>-5.9927036375151399E-2</v>
      </c>
      <c r="T267" s="239">
        <v>2.0737954684627402</v>
      </c>
      <c r="U267" s="239">
        <v>1.32100339970134</v>
      </c>
      <c r="V267" s="254">
        <v>0.16046789086004801</v>
      </c>
      <c r="W267" s="254">
        <v>0.15086412920429701</v>
      </c>
    </row>
    <row r="268" spans="1:23">
      <c r="A268" s="82">
        <v>44440</v>
      </c>
      <c r="B268" s="239" t="s">
        <v>1175</v>
      </c>
      <c r="C268" s="239" t="s">
        <v>70</v>
      </c>
      <c r="D268" s="239">
        <v>114.601</v>
      </c>
      <c r="E268" s="239">
        <v>445.97</v>
      </c>
      <c r="F268" s="239">
        <v>385.62</v>
      </c>
      <c r="G268" s="239">
        <v>454.53</v>
      </c>
      <c r="H268" s="239">
        <v>396.61</v>
      </c>
      <c r="I268" s="239">
        <v>0.94861310001738297</v>
      </c>
      <c r="J268" s="240">
        <v>470.12844329456101</v>
      </c>
      <c r="K268" s="240">
        <v>406.50925018106301</v>
      </c>
      <c r="L268" s="240">
        <v>479.15214326227499</v>
      </c>
      <c r="M268" s="240">
        <v>418.09458460222902</v>
      </c>
      <c r="N268" s="253">
        <v>-0.93686929289225096</v>
      </c>
      <c r="O268" s="253">
        <v>-0.59709364481369498</v>
      </c>
      <c r="P268" s="239">
        <v>-1.2534470188276801</v>
      </c>
      <c r="Q268" s="239">
        <v>-0.83758260469279899</v>
      </c>
      <c r="R268" s="253">
        <v>2.19481349992436</v>
      </c>
      <c r="S268" s="253">
        <v>0.57280352812853996</v>
      </c>
      <c r="T268" s="239">
        <v>1.33792317469279</v>
      </c>
      <c r="U268" s="239">
        <v>1.05054554111528</v>
      </c>
      <c r="V268" s="254">
        <v>0.15650121881645199</v>
      </c>
      <c r="W268" s="254">
        <v>0.14603766924686701</v>
      </c>
    </row>
    <row r="269" spans="1:23">
      <c r="A269" s="82">
        <v>44470</v>
      </c>
      <c r="B269" s="239" t="s">
        <v>1176</v>
      </c>
      <c r="C269" s="239" t="s">
        <v>71</v>
      </c>
      <c r="D269" s="239">
        <v>115.56100000000001</v>
      </c>
      <c r="E269" s="239">
        <v>445.78</v>
      </c>
      <c r="F269" s="239">
        <v>385.66</v>
      </c>
      <c r="G269" s="239">
        <v>454.35</v>
      </c>
      <c r="H269" s="239">
        <v>396.8</v>
      </c>
      <c r="I269" s="239">
        <v>0.95655952784974596</v>
      </c>
      <c r="J269" s="240">
        <v>466.02431633509599</v>
      </c>
      <c r="K269" s="240">
        <v>403.17407204852799</v>
      </c>
      <c r="L269" s="240">
        <v>474.983507844342</v>
      </c>
      <c r="M269" s="240">
        <v>414.81997559730399</v>
      </c>
      <c r="N269" s="253">
        <v>-0.87297993091092196</v>
      </c>
      <c r="O269" s="253">
        <v>-0.82044335548304703</v>
      </c>
      <c r="P269" s="239">
        <v>-0.87000245674606602</v>
      </c>
      <c r="Q269" s="239">
        <v>-0.78322205680815304</v>
      </c>
      <c r="R269" s="253">
        <v>2.2713623181540599</v>
      </c>
      <c r="S269" s="253">
        <v>0.67666367928524995</v>
      </c>
      <c r="T269" s="239">
        <v>1.37619627832708</v>
      </c>
      <c r="U269" s="239">
        <v>0.99115381401242397</v>
      </c>
      <c r="V269" s="254">
        <v>0.155888606544625</v>
      </c>
      <c r="W269" s="254">
        <v>0.145035282258065</v>
      </c>
    </row>
    <row r="270" spans="1:23">
      <c r="A270" s="82">
        <v>44501</v>
      </c>
      <c r="B270" s="239" t="s">
        <v>1177</v>
      </c>
      <c r="C270" s="239" t="s">
        <v>72</v>
      </c>
      <c r="D270" s="239">
        <v>116.884</v>
      </c>
      <c r="E270" s="239">
        <v>450.96</v>
      </c>
      <c r="F270" s="239">
        <v>389.02</v>
      </c>
      <c r="G270" s="239">
        <v>458.92</v>
      </c>
      <c r="H270" s="239">
        <v>399.32</v>
      </c>
      <c r="I270" s="239">
        <v>0.96751069870622197</v>
      </c>
      <c r="J270" s="240">
        <v>466.10337291673801</v>
      </c>
      <c r="K270" s="240">
        <v>402.08340902090998</v>
      </c>
      <c r="L270" s="240">
        <v>474.330672119366</v>
      </c>
      <c r="M270" s="240">
        <v>412.72928612983799</v>
      </c>
      <c r="N270" s="253">
        <v>1.6964046482392799E-2</v>
      </c>
      <c r="O270" s="253">
        <v>-0.27051913881197498</v>
      </c>
      <c r="P270" s="239">
        <v>-0.13744387209117001</v>
      </c>
      <c r="Q270" s="239">
        <v>-0.50399922628001603</v>
      </c>
      <c r="R270" s="253">
        <v>0.96557381109687601</v>
      </c>
      <c r="S270" s="253">
        <v>-0.98096362328538</v>
      </c>
      <c r="T270" s="239">
        <v>0.31445732356874001</v>
      </c>
      <c r="U270" s="239">
        <v>-0.27531043015599499</v>
      </c>
      <c r="V270" s="254">
        <v>0.15922060562439</v>
      </c>
      <c r="W270" s="254">
        <v>0.14925373134328401</v>
      </c>
    </row>
    <row r="271" spans="1:23">
      <c r="A271" s="82">
        <v>44531</v>
      </c>
      <c r="B271" s="239" t="s">
        <v>1178</v>
      </c>
      <c r="C271" s="239" t="s">
        <v>1366</v>
      </c>
      <c r="D271" s="239">
        <v>117.30800000000001</v>
      </c>
      <c r="E271" s="239">
        <v>454.14</v>
      </c>
      <c r="F271" s="239">
        <v>391.24</v>
      </c>
      <c r="G271" s="239">
        <v>461.99</v>
      </c>
      <c r="H271" s="239">
        <v>401.93</v>
      </c>
      <c r="I271" s="239">
        <v>0.97102037099884997</v>
      </c>
      <c r="J271" s="240">
        <v>467.69358662665798</v>
      </c>
      <c r="K271" s="240">
        <v>402.91636682920199</v>
      </c>
      <c r="L271" s="240">
        <v>475.77786604494202</v>
      </c>
      <c r="M271" s="240">
        <v>413.92540466123398</v>
      </c>
      <c r="N271" s="253">
        <v>0.34117189497449002</v>
      </c>
      <c r="O271" s="253">
        <v>0.20716045218587301</v>
      </c>
      <c r="P271" s="239">
        <v>0.305102328531492</v>
      </c>
      <c r="Q271" s="239">
        <v>0.28980704098113802</v>
      </c>
      <c r="R271" s="253">
        <v>1.10805286244742</v>
      </c>
      <c r="S271" s="253">
        <v>-0.87706464749355295</v>
      </c>
      <c r="T271" s="239">
        <v>0.41491589330733297</v>
      </c>
      <c r="U271" s="239">
        <v>-0.225724508024672</v>
      </c>
      <c r="V271" s="254">
        <v>0.16077088232287101</v>
      </c>
      <c r="W271" s="254">
        <v>0.149429005050631</v>
      </c>
    </row>
    <row r="272" spans="1:23">
      <c r="A272" s="82">
        <v>44562</v>
      </c>
      <c r="B272" s="239" t="s">
        <v>1211</v>
      </c>
      <c r="C272" s="239" t="s">
        <v>1367</v>
      </c>
      <c r="D272" s="239">
        <v>118.002</v>
      </c>
      <c r="E272" s="239">
        <v>480.26</v>
      </c>
      <c r="F272" s="239">
        <v>413.1</v>
      </c>
      <c r="G272" s="239">
        <v>490.49</v>
      </c>
      <c r="H272" s="239">
        <v>429.48</v>
      </c>
      <c r="I272" s="239">
        <v>0.976764976119329</v>
      </c>
      <c r="J272" s="240">
        <v>491.684296367858</v>
      </c>
      <c r="K272" s="240">
        <v>422.92671225911403</v>
      </c>
      <c r="L272" s="240">
        <v>502.157644870426</v>
      </c>
      <c r="M272" s="240">
        <v>439.69635531601199</v>
      </c>
      <c r="N272" s="253">
        <v>5.1295785161901399</v>
      </c>
      <c r="O272" s="253">
        <v>4.9663769152358697</v>
      </c>
      <c r="P272" s="239">
        <v>5.54455780904122</v>
      </c>
      <c r="Q272" s="239">
        <v>6.2259891189499399</v>
      </c>
      <c r="R272" s="253">
        <v>2.7999673427960201</v>
      </c>
      <c r="S272" s="253">
        <v>0.497996653263311</v>
      </c>
      <c r="T272" s="239">
        <v>1.8977205277428</v>
      </c>
      <c r="U272" s="239">
        <v>1.4261762996348799</v>
      </c>
      <c r="V272" s="254">
        <v>0.16257564754296799</v>
      </c>
      <c r="W272" s="254">
        <v>0.14205550898761299</v>
      </c>
    </row>
    <row r="273" spans="1:23">
      <c r="A273" s="82">
        <v>44593</v>
      </c>
      <c r="B273" s="239" t="s">
        <v>1212</v>
      </c>
      <c r="C273" s="239" t="s">
        <v>63</v>
      </c>
      <c r="D273" s="239">
        <v>118.98099999999999</v>
      </c>
      <c r="E273" s="239">
        <v>484.38</v>
      </c>
      <c r="F273" s="239">
        <v>415.56</v>
      </c>
      <c r="G273" s="239">
        <v>494.64</v>
      </c>
      <c r="H273" s="239">
        <v>432.46</v>
      </c>
      <c r="I273" s="239">
        <v>0.98486867700254099</v>
      </c>
      <c r="J273" s="240">
        <v>491.82191627234602</v>
      </c>
      <c r="K273" s="240">
        <v>421.94457972281299</v>
      </c>
      <c r="L273" s="240">
        <v>502.23954883552801</v>
      </c>
      <c r="M273" s="240">
        <v>439.104227901934</v>
      </c>
      <c r="N273" s="253">
        <v>2.79894854288587E-2</v>
      </c>
      <c r="O273" s="253">
        <v>-0.232222866949028</v>
      </c>
      <c r="P273" s="239">
        <v>1.6310408880371201E-2</v>
      </c>
      <c r="Q273" s="239">
        <v>-0.13466734643550199</v>
      </c>
      <c r="R273" s="253">
        <v>3.3558840426725101</v>
      </c>
      <c r="S273" s="253">
        <v>0.74913528352038605</v>
      </c>
      <c r="T273" s="239">
        <v>2.35170045483504</v>
      </c>
      <c r="U273" s="239">
        <v>1.67564974242678</v>
      </c>
      <c r="V273" s="254">
        <v>0.16560785446144999</v>
      </c>
      <c r="W273" s="254">
        <v>0.143782083892152</v>
      </c>
    </row>
    <row r="274" spans="1:23">
      <c r="A274" s="82">
        <v>44621</v>
      </c>
      <c r="B274" s="239" t="s">
        <v>1343</v>
      </c>
      <c r="C274" s="239" t="s">
        <v>64</v>
      </c>
      <c r="D274" s="239">
        <v>120.15900000000001</v>
      </c>
      <c r="E274" s="239">
        <v>487.69</v>
      </c>
      <c r="F274" s="239">
        <v>420.2</v>
      </c>
      <c r="G274" s="239">
        <v>496.14</v>
      </c>
      <c r="H274" s="239">
        <v>435.51</v>
      </c>
      <c r="I274" s="239">
        <v>0.99461960615517098</v>
      </c>
      <c r="J274" s="240">
        <v>490.328158606513</v>
      </c>
      <c r="K274" s="240">
        <v>422.47307151357802</v>
      </c>
      <c r="L274" s="240">
        <v>498.82386887374201</v>
      </c>
      <c r="M274" s="240">
        <v>437.86589094449897</v>
      </c>
      <c r="N274" s="253">
        <v>-0.303719215514964</v>
      </c>
      <c r="O274" s="253">
        <v>0.12525147049218299</v>
      </c>
      <c r="P274" s="239">
        <v>-0.68008980370135597</v>
      </c>
      <c r="Q274" s="239">
        <v>-0.28201435530517099</v>
      </c>
      <c r="R274" s="253">
        <v>2.9442681122767702</v>
      </c>
      <c r="S274" s="253">
        <v>-8.6300332216870904E-2</v>
      </c>
      <c r="T274" s="239">
        <v>3.11645330874126</v>
      </c>
      <c r="U274" s="239">
        <v>2.60505536475404</v>
      </c>
      <c r="V274" s="254">
        <v>0.160613993336506</v>
      </c>
      <c r="W274" s="254">
        <v>0.139216091478956</v>
      </c>
    </row>
    <row r="275" spans="1:23">
      <c r="A275" s="82">
        <v>44652</v>
      </c>
      <c r="B275" s="239" t="s">
        <v>2017</v>
      </c>
      <c r="C275" s="239" t="s">
        <v>1368</v>
      </c>
      <c r="D275" s="239">
        <v>120.809</v>
      </c>
      <c r="E275" s="239">
        <v>489.96</v>
      </c>
      <c r="F275" s="239">
        <v>421.67</v>
      </c>
      <c r="G275" s="239">
        <v>497.83</v>
      </c>
      <c r="H275" s="239">
        <v>436.71</v>
      </c>
      <c r="I275" s="239">
        <v>1</v>
      </c>
      <c r="J275" s="240">
        <v>489.96</v>
      </c>
      <c r="K275" s="240">
        <v>421.67</v>
      </c>
      <c r="L275" s="240">
        <v>497.83</v>
      </c>
      <c r="M275" s="240">
        <v>436.71</v>
      </c>
      <c r="N275" s="253">
        <v>-7.5084124794977405E-2</v>
      </c>
      <c r="O275" s="253">
        <v>-0.19008821336248299</v>
      </c>
      <c r="P275" s="239">
        <v>-0.199242445231473</v>
      </c>
      <c r="Q275" s="239">
        <v>-0.26398286973329199</v>
      </c>
      <c r="R275" s="253">
        <v>3.1755743295919201</v>
      </c>
      <c r="S275" s="253">
        <v>0.18840119790128901</v>
      </c>
      <c r="T275" s="239">
        <v>3.16488638059282</v>
      </c>
      <c r="U275" s="239">
        <v>2.6509446151071501</v>
      </c>
      <c r="V275" s="254">
        <v>0.16195128892261701</v>
      </c>
      <c r="W275" s="254">
        <v>0.13995557692748101</v>
      </c>
    </row>
  </sheetData>
  <mergeCells count="1">
    <mergeCell ref="H1:I1"/>
  </mergeCells>
  <hyperlinks>
    <hyperlink ref="H1:I1" location="Index!A1" display="Regresar al Índice" xr:uid="{39A91E07-74A5-4031-BB4E-8F98CF38BE1F}"/>
  </hyperlink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56"/>
  <dimension ref="A1:AK275"/>
  <sheetViews>
    <sheetView topLeftCell="A263" zoomScaleNormal="100" workbookViewId="0"/>
  </sheetViews>
  <sheetFormatPr baseColWidth="10" defaultColWidth="11.42578125" defaultRowHeight="15"/>
  <cols>
    <col min="1" max="1" width="40.7109375" style="239" customWidth="1"/>
    <col min="2" max="2" width="8.7109375" style="239" customWidth="1"/>
    <col min="3" max="3" width="14.7109375" style="239" customWidth="1"/>
    <col min="4" max="4" width="15.7109375" style="239" customWidth="1"/>
    <col min="5" max="5" width="19.7109375" style="239" customWidth="1"/>
    <col min="6" max="7" width="8.7109375" style="239" customWidth="1"/>
    <col min="8" max="8" width="6.7109375" style="239" customWidth="1"/>
    <col min="9" max="9" width="7.7109375" style="239" customWidth="1"/>
    <col min="10" max="10" width="9.7109375" style="239" customWidth="1"/>
    <col min="11" max="11" width="6.7109375" style="239" customWidth="1"/>
    <col min="12" max="12" width="7.7109375" style="239" customWidth="1"/>
    <col min="13" max="13" width="10.7109375" style="239" customWidth="1"/>
    <col min="14" max="14" width="8.7109375" style="239" customWidth="1"/>
    <col min="15" max="16" width="7.7109375" style="239" customWidth="1"/>
    <col min="17" max="17" width="17.7109375" style="239" customWidth="1"/>
    <col min="18" max="18" width="10.7109375" style="239" customWidth="1"/>
    <col min="19" max="20" width="7.7109375" style="239" customWidth="1"/>
    <col min="21" max="21" width="11.7109375" style="239" customWidth="1"/>
    <col min="22" max="23" width="6.7109375" style="239" customWidth="1"/>
    <col min="24" max="24" width="10.7109375" style="239" customWidth="1"/>
    <col min="25" max="25" width="12.7109375" style="239" customWidth="1"/>
    <col min="26" max="26" width="16.7109375" style="239" customWidth="1"/>
    <col min="27" max="27" width="7.7109375" style="239" customWidth="1"/>
    <col min="28" max="28" width="6.7109375" style="239" customWidth="1"/>
    <col min="29" max="29" width="7.7109375" style="239" customWidth="1"/>
    <col min="30" max="30" width="10.7109375" style="239" customWidth="1"/>
    <col min="31" max="33" width="8.7109375" style="239" customWidth="1"/>
    <col min="34" max="34" width="9.7109375" style="239" customWidth="1"/>
    <col min="35" max="35" width="8.7109375" style="239" customWidth="1"/>
    <col min="36" max="16384" width="11.42578125" style="239"/>
  </cols>
  <sheetData>
    <row r="1" spans="1:37">
      <c r="A1" s="43" t="s">
        <v>2176</v>
      </c>
      <c r="B1" s="239" t="s">
        <v>54</v>
      </c>
      <c r="C1" s="239" t="s">
        <v>54</v>
      </c>
      <c r="D1" s="239" t="s">
        <v>54</v>
      </c>
      <c r="E1" s="239" t="s">
        <v>54</v>
      </c>
      <c r="F1" s="239" t="s">
        <v>54</v>
      </c>
      <c r="G1" s="239" t="s">
        <v>54</v>
      </c>
      <c r="H1" s="90" t="s">
        <v>38</v>
      </c>
      <c r="I1" s="90"/>
    </row>
    <row r="2" spans="1:37">
      <c r="A2" s="239" t="s">
        <v>152</v>
      </c>
      <c r="B2" s="239" t="s">
        <v>54</v>
      </c>
      <c r="C2" s="239" t="s">
        <v>54</v>
      </c>
      <c r="D2" s="239" t="s">
        <v>54</v>
      </c>
      <c r="E2" s="239" t="s">
        <v>54</v>
      </c>
      <c r="F2" s="239" t="s">
        <v>54</v>
      </c>
      <c r="G2" s="239" t="s">
        <v>54</v>
      </c>
      <c r="H2" s="239" t="s">
        <v>54</v>
      </c>
    </row>
    <row r="6" spans="1:37">
      <c r="A6" s="239" t="s">
        <v>934</v>
      </c>
      <c r="B6" s="239" t="s">
        <v>935</v>
      </c>
      <c r="C6" s="239" t="s">
        <v>3</v>
      </c>
      <c r="D6" s="239" t="s">
        <v>4</v>
      </c>
      <c r="E6" s="239" t="s">
        <v>5</v>
      </c>
      <c r="F6" s="239" t="s">
        <v>6</v>
      </c>
      <c r="G6" s="239" t="s">
        <v>10</v>
      </c>
      <c r="H6" s="239" t="s">
        <v>11</v>
      </c>
      <c r="I6" s="239" t="s">
        <v>7</v>
      </c>
      <c r="J6" s="239" t="s">
        <v>8</v>
      </c>
      <c r="K6" s="239" t="s">
        <v>1182</v>
      </c>
      <c r="L6" s="239" t="s">
        <v>12</v>
      </c>
      <c r="M6" s="239" t="s">
        <v>14</v>
      </c>
      <c r="N6" s="239" t="s">
        <v>15</v>
      </c>
      <c r="O6" s="239" t="s">
        <v>16</v>
      </c>
      <c r="P6" s="239" t="s">
        <v>0</v>
      </c>
      <c r="Q6" s="239" t="s">
        <v>13</v>
      </c>
      <c r="R6" s="239" t="s">
        <v>17</v>
      </c>
      <c r="S6" s="239" t="s">
        <v>18</v>
      </c>
      <c r="T6" s="239" t="s">
        <v>19</v>
      </c>
      <c r="U6" s="239" t="s">
        <v>20</v>
      </c>
      <c r="V6" s="239" t="s">
        <v>21</v>
      </c>
      <c r="W6" s="239" t="s">
        <v>22</v>
      </c>
      <c r="X6" s="239" t="s">
        <v>23</v>
      </c>
      <c r="Y6" s="239" t="s">
        <v>24</v>
      </c>
      <c r="Z6" s="239" t="s">
        <v>25</v>
      </c>
      <c r="AA6" s="239" t="s">
        <v>26</v>
      </c>
      <c r="AB6" s="239" t="s">
        <v>27</v>
      </c>
      <c r="AC6" s="239" t="s">
        <v>28</v>
      </c>
      <c r="AD6" s="239" t="s">
        <v>29</v>
      </c>
      <c r="AE6" s="239" t="s">
        <v>30</v>
      </c>
      <c r="AF6" s="239" t="s">
        <v>31</v>
      </c>
      <c r="AG6" s="239" t="s">
        <v>32</v>
      </c>
      <c r="AH6" s="239" t="s">
        <v>33</v>
      </c>
      <c r="AI6" s="239" t="s">
        <v>1</v>
      </c>
      <c r="AJ6" s="239" t="s">
        <v>481</v>
      </c>
      <c r="AK6" s="239" t="s">
        <v>621</v>
      </c>
    </row>
    <row r="7" spans="1:37">
      <c r="A7" s="82">
        <v>36495</v>
      </c>
      <c r="B7" s="239" t="s">
        <v>936</v>
      </c>
      <c r="C7" s="241">
        <v>10920</v>
      </c>
      <c r="D7" s="241">
        <v>33906</v>
      </c>
      <c r="E7" s="241">
        <v>8148</v>
      </c>
      <c r="F7" s="241">
        <v>4743</v>
      </c>
      <c r="G7" s="241">
        <v>27294</v>
      </c>
      <c r="H7" s="241">
        <v>6682</v>
      </c>
      <c r="I7" s="241">
        <v>11628</v>
      </c>
      <c r="J7" s="241">
        <v>33166</v>
      </c>
      <c r="K7" s="241">
        <v>103706</v>
      </c>
      <c r="L7" s="241">
        <v>11638</v>
      </c>
      <c r="M7" s="241">
        <v>37505</v>
      </c>
      <c r="N7" s="241">
        <v>11885</v>
      </c>
      <c r="O7" s="241">
        <v>10322</v>
      </c>
      <c r="P7" s="241">
        <v>64682</v>
      </c>
      <c r="Q7" s="241">
        <v>45726</v>
      </c>
      <c r="R7" s="241">
        <v>22341</v>
      </c>
      <c r="S7" s="241">
        <v>9580</v>
      </c>
      <c r="T7" s="241">
        <v>8759</v>
      </c>
      <c r="U7" s="241">
        <v>51730</v>
      </c>
      <c r="V7" s="241">
        <v>10762</v>
      </c>
      <c r="W7" s="241">
        <v>21231</v>
      </c>
      <c r="X7" s="241">
        <v>13596</v>
      </c>
      <c r="Y7" s="241">
        <v>9885</v>
      </c>
      <c r="Z7" s="241">
        <v>15459</v>
      </c>
      <c r="AA7" s="241">
        <v>29508</v>
      </c>
      <c r="AB7" s="241">
        <v>28480</v>
      </c>
      <c r="AC7" s="241">
        <v>8784</v>
      </c>
      <c r="AD7" s="241">
        <v>30935</v>
      </c>
      <c r="AE7" s="241">
        <v>3173</v>
      </c>
      <c r="AF7" s="241">
        <v>36415</v>
      </c>
      <c r="AG7" s="241">
        <v>13503</v>
      </c>
      <c r="AH7" s="241">
        <v>8470</v>
      </c>
      <c r="AI7" s="241">
        <v>744562</v>
      </c>
      <c r="AJ7" s="239">
        <v>1999</v>
      </c>
      <c r="AK7" s="239" t="s">
        <v>713</v>
      </c>
    </row>
    <row r="8" spans="1:37">
      <c r="A8" s="82">
        <v>36526</v>
      </c>
      <c r="B8" s="239" t="s">
        <v>1189</v>
      </c>
      <c r="C8" s="241">
        <v>10920</v>
      </c>
      <c r="D8" s="241">
        <v>33971</v>
      </c>
      <c r="E8" s="241">
        <v>8217</v>
      </c>
      <c r="F8" s="241">
        <v>4706</v>
      </c>
      <c r="G8" s="241">
        <v>27376</v>
      </c>
      <c r="H8" s="241">
        <v>6686</v>
      </c>
      <c r="I8" s="241">
        <v>11613</v>
      </c>
      <c r="J8" s="241">
        <v>33169</v>
      </c>
      <c r="K8" s="241">
        <v>103485</v>
      </c>
      <c r="L8" s="241">
        <v>11674</v>
      </c>
      <c r="M8" s="241">
        <v>37455</v>
      </c>
      <c r="N8" s="241">
        <v>11921</v>
      </c>
      <c r="O8" s="241">
        <v>10332</v>
      </c>
      <c r="P8" s="241">
        <v>64742</v>
      </c>
      <c r="Q8" s="241">
        <v>45623</v>
      </c>
      <c r="R8" s="241">
        <v>22457</v>
      </c>
      <c r="S8" s="241">
        <v>9581</v>
      </c>
      <c r="T8" s="241">
        <v>8690</v>
      </c>
      <c r="U8" s="241">
        <v>51804</v>
      </c>
      <c r="V8" s="241">
        <v>10746</v>
      </c>
      <c r="W8" s="241">
        <v>21220</v>
      </c>
      <c r="X8" s="241">
        <v>13666</v>
      </c>
      <c r="Y8" s="241">
        <v>9932</v>
      </c>
      <c r="Z8" s="241">
        <v>15504</v>
      </c>
      <c r="AA8" s="241">
        <v>29560</v>
      </c>
      <c r="AB8" s="241">
        <v>28523</v>
      </c>
      <c r="AC8" s="241">
        <v>8721</v>
      </c>
      <c r="AD8" s="241">
        <v>31076</v>
      </c>
      <c r="AE8" s="241">
        <v>3177</v>
      </c>
      <c r="AF8" s="241">
        <v>36517</v>
      </c>
      <c r="AG8" s="241">
        <v>13449</v>
      </c>
      <c r="AH8" s="241">
        <v>8466</v>
      </c>
      <c r="AI8" s="241">
        <v>744979</v>
      </c>
      <c r="AJ8" s="239">
        <v>2000</v>
      </c>
      <c r="AK8" s="239" t="s">
        <v>705</v>
      </c>
    </row>
    <row r="9" spans="1:37">
      <c r="A9" s="82">
        <v>36557</v>
      </c>
      <c r="B9" s="239" t="s">
        <v>937</v>
      </c>
      <c r="C9" s="241">
        <v>11006</v>
      </c>
      <c r="D9" s="241">
        <v>34201</v>
      </c>
      <c r="E9" s="241">
        <v>8324</v>
      </c>
      <c r="F9" s="241">
        <v>4734</v>
      </c>
      <c r="G9" s="241">
        <v>27570</v>
      </c>
      <c r="H9" s="241">
        <v>6749</v>
      </c>
      <c r="I9" s="241">
        <v>11622</v>
      </c>
      <c r="J9" s="241">
        <v>33376</v>
      </c>
      <c r="K9" s="241">
        <v>103737</v>
      </c>
      <c r="L9" s="241">
        <v>11760</v>
      </c>
      <c r="M9" s="241">
        <v>37641</v>
      </c>
      <c r="N9" s="241">
        <v>11930</v>
      </c>
      <c r="O9" s="241">
        <v>10394</v>
      </c>
      <c r="P9" s="241">
        <v>65193</v>
      </c>
      <c r="Q9" s="241">
        <v>46027</v>
      </c>
      <c r="R9" s="241">
        <v>22595</v>
      </c>
      <c r="S9" s="241">
        <v>9606</v>
      </c>
      <c r="T9" s="241">
        <v>8733</v>
      </c>
      <c r="U9" s="241">
        <v>52235</v>
      </c>
      <c r="V9" s="241">
        <v>10846</v>
      </c>
      <c r="W9" s="241">
        <v>21349</v>
      </c>
      <c r="X9" s="241">
        <v>13826</v>
      </c>
      <c r="Y9" s="241">
        <v>10047</v>
      </c>
      <c r="Z9" s="241">
        <v>15633</v>
      </c>
      <c r="AA9" s="241">
        <v>29925</v>
      </c>
      <c r="AB9" s="241">
        <v>28774</v>
      </c>
      <c r="AC9" s="241">
        <v>8800</v>
      </c>
      <c r="AD9" s="241">
        <v>31337</v>
      </c>
      <c r="AE9" s="241">
        <v>3181</v>
      </c>
      <c r="AF9" s="241">
        <v>36914</v>
      </c>
      <c r="AG9" s="241">
        <v>13489</v>
      </c>
      <c r="AH9" s="241">
        <v>8555</v>
      </c>
      <c r="AI9" s="241">
        <v>750109</v>
      </c>
      <c r="AK9" s="239" t="s">
        <v>706</v>
      </c>
    </row>
    <row r="10" spans="1:37">
      <c r="A10" s="82">
        <v>36586</v>
      </c>
      <c r="B10" s="239" t="s">
        <v>938</v>
      </c>
      <c r="C10" s="241">
        <v>11110</v>
      </c>
      <c r="D10" s="241">
        <v>34513</v>
      </c>
      <c r="E10" s="241">
        <v>8348</v>
      </c>
      <c r="F10" s="241">
        <v>4726</v>
      </c>
      <c r="G10" s="241">
        <v>27835</v>
      </c>
      <c r="H10" s="241">
        <v>6853</v>
      </c>
      <c r="I10" s="241">
        <v>11737</v>
      </c>
      <c r="J10" s="241">
        <v>33656</v>
      </c>
      <c r="K10" s="241">
        <v>104255</v>
      </c>
      <c r="L10" s="241">
        <v>11858</v>
      </c>
      <c r="M10" s="241">
        <v>37902</v>
      </c>
      <c r="N10" s="241">
        <v>11947</v>
      </c>
      <c r="O10" s="241">
        <v>10487</v>
      </c>
      <c r="P10" s="241">
        <v>65617</v>
      </c>
      <c r="Q10" s="241">
        <v>46467</v>
      </c>
      <c r="R10" s="241">
        <v>22778</v>
      </c>
      <c r="S10" s="241">
        <v>9669</v>
      </c>
      <c r="T10" s="241">
        <v>8768</v>
      </c>
      <c r="U10" s="241">
        <v>52785</v>
      </c>
      <c r="V10" s="241">
        <v>10896</v>
      </c>
      <c r="W10" s="241">
        <v>21546</v>
      </c>
      <c r="X10" s="241">
        <v>13963</v>
      </c>
      <c r="Y10" s="241">
        <v>10154</v>
      </c>
      <c r="Z10" s="241">
        <v>15758</v>
      </c>
      <c r="AA10" s="241">
        <v>30148</v>
      </c>
      <c r="AB10" s="241">
        <v>29008</v>
      </c>
      <c r="AC10" s="241">
        <v>8953</v>
      </c>
      <c r="AD10" s="241">
        <v>31589</v>
      </c>
      <c r="AE10" s="241">
        <v>3230</v>
      </c>
      <c r="AF10" s="241">
        <v>37235</v>
      </c>
      <c r="AG10" s="241">
        <v>13574</v>
      </c>
      <c r="AH10" s="241">
        <v>8641</v>
      </c>
      <c r="AI10" s="241">
        <v>756006</v>
      </c>
      <c r="AK10" s="239" t="s">
        <v>645</v>
      </c>
    </row>
    <row r="11" spans="1:37">
      <c r="A11" s="82">
        <v>36617</v>
      </c>
      <c r="B11" s="239" t="s">
        <v>939</v>
      </c>
      <c r="C11" s="241">
        <v>11138</v>
      </c>
      <c r="D11" s="241">
        <v>34615</v>
      </c>
      <c r="E11" s="241">
        <v>8307</v>
      </c>
      <c r="F11" s="241">
        <v>4728</v>
      </c>
      <c r="G11" s="241">
        <v>27869</v>
      </c>
      <c r="H11" s="241">
        <v>6916</v>
      </c>
      <c r="I11" s="241">
        <v>11806</v>
      </c>
      <c r="J11" s="241">
        <v>33699</v>
      </c>
      <c r="K11" s="241">
        <v>104281</v>
      </c>
      <c r="L11" s="241">
        <v>11764</v>
      </c>
      <c r="M11" s="241">
        <v>37782</v>
      </c>
      <c r="N11" s="241">
        <v>11890</v>
      </c>
      <c r="O11" s="241">
        <v>10498</v>
      </c>
      <c r="P11" s="241">
        <v>65537</v>
      </c>
      <c r="Q11" s="241">
        <v>46595</v>
      </c>
      <c r="R11" s="241">
        <v>22680</v>
      </c>
      <c r="S11" s="241">
        <v>9724</v>
      </c>
      <c r="T11" s="241">
        <v>8696</v>
      </c>
      <c r="U11" s="241">
        <v>52892</v>
      </c>
      <c r="V11" s="241">
        <v>10906</v>
      </c>
      <c r="W11" s="241">
        <v>21581</v>
      </c>
      <c r="X11" s="241">
        <v>13938</v>
      </c>
      <c r="Y11" s="241">
        <v>10177</v>
      </c>
      <c r="Z11" s="241">
        <v>15785</v>
      </c>
      <c r="AA11" s="241">
        <v>30198</v>
      </c>
      <c r="AB11" s="241">
        <v>29001</v>
      </c>
      <c r="AC11" s="241">
        <v>9024</v>
      </c>
      <c r="AD11" s="241">
        <v>31668</v>
      </c>
      <c r="AE11" s="241">
        <v>3242</v>
      </c>
      <c r="AF11" s="241">
        <v>37384</v>
      </c>
      <c r="AG11" s="241">
        <v>13623</v>
      </c>
      <c r="AH11" s="241">
        <v>8557</v>
      </c>
      <c r="AI11" s="241">
        <v>756501</v>
      </c>
      <c r="AK11" s="239" t="s">
        <v>700</v>
      </c>
    </row>
    <row r="12" spans="1:37">
      <c r="A12" s="82">
        <v>36647</v>
      </c>
      <c r="B12" s="239" t="s">
        <v>940</v>
      </c>
      <c r="C12" s="241">
        <v>11137</v>
      </c>
      <c r="D12" s="241">
        <v>34940</v>
      </c>
      <c r="E12" s="241">
        <v>8331</v>
      </c>
      <c r="F12" s="241">
        <v>4741</v>
      </c>
      <c r="G12" s="241">
        <v>28045</v>
      </c>
      <c r="H12" s="241">
        <v>7008</v>
      </c>
      <c r="I12" s="241">
        <v>11897</v>
      </c>
      <c r="J12" s="241">
        <v>33931</v>
      </c>
      <c r="K12" s="241">
        <v>104639</v>
      </c>
      <c r="L12" s="241">
        <v>11765</v>
      </c>
      <c r="M12" s="241">
        <v>38032</v>
      </c>
      <c r="N12" s="241">
        <v>11927</v>
      </c>
      <c r="O12" s="241">
        <v>10582</v>
      </c>
      <c r="P12" s="241">
        <v>65847</v>
      </c>
      <c r="Q12" s="241">
        <v>46949</v>
      </c>
      <c r="R12" s="241">
        <v>22814</v>
      </c>
      <c r="S12" s="241">
        <v>9782</v>
      </c>
      <c r="T12" s="241">
        <v>8741</v>
      </c>
      <c r="U12" s="241">
        <v>53234</v>
      </c>
      <c r="V12" s="241">
        <v>10930</v>
      </c>
      <c r="W12" s="241">
        <v>21798</v>
      </c>
      <c r="X12" s="241">
        <v>14119</v>
      </c>
      <c r="Y12" s="241">
        <v>10242</v>
      </c>
      <c r="Z12" s="241">
        <v>15830</v>
      </c>
      <c r="AA12" s="241">
        <v>30395</v>
      </c>
      <c r="AB12" s="241">
        <v>29172</v>
      </c>
      <c r="AC12" s="241">
        <v>9153</v>
      </c>
      <c r="AD12" s="241">
        <v>31817</v>
      </c>
      <c r="AE12" s="241">
        <v>3279</v>
      </c>
      <c r="AF12" s="241">
        <v>37747</v>
      </c>
      <c r="AG12" s="241">
        <v>13723</v>
      </c>
      <c r="AH12" s="241">
        <v>8584</v>
      </c>
      <c r="AI12" s="241">
        <v>761131</v>
      </c>
      <c r="AK12" s="239" t="s">
        <v>704</v>
      </c>
    </row>
    <row r="13" spans="1:37">
      <c r="A13" s="82">
        <v>36678</v>
      </c>
      <c r="B13" s="239" t="s">
        <v>941</v>
      </c>
      <c r="C13" s="241">
        <v>11197</v>
      </c>
      <c r="D13" s="241">
        <v>35153</v>
      </c>
      <c r="E13" s="241">
        <v>8396</v>
      </c>
      <c r="F13" s="241">
        <v>4743</v>
      </c>
      <c r="G13" s="241">
        <v>28198</v>
      </c>
      <c r="H13" s="241">
        <v>7077</v>
      </c>
      <c r="I13" s="241">
        <v>12007</v>
      </c>
      <c r="J13" s="241">
        <v>34111</v>
      </c>
      <c r="K13" s="241">
        <v>105030</v>
      </c>
      <c r="L13" s="241">
        <v>11801</v>
      </c>
      <c r="M13" s="241">
        <v>38319</v>
      </c>
      <c r="N13" s="241">
        <v>11997</v>
      </c>
      <c r="O13" s="241">
        <v>10715</v>
      </c>
      <c r="P13" s="241">
        <v>66315</v>
      </c>
      <c r="Q13" s="241">
        <v>47327</v>
      </c>
      <c r="R13" s="241">
        <v>23042</v>
      </c>
      <c r="S13" s="241">
        <v>9826</v>
      </c>
      <c r="T13" s="241">
        <v>8815</v>
      </c>
      <c r="U13" s="241">
        <v>53727</v>
      </c>
      <c r="V13" s="241">
        <v>11027</v>
      </c>
      <c r="W13" s="241">
        <v>22039</v>
      </c>
      <c r="X13" s="241">
        <v>14349</v>
      </c>
      <c r="Y13" s="241">
        <v>10357</v>
      </c>
      <c r="Z13" s="241">
        <v>15940</v>
      </c>
      <c r="AA13" s="241">
        <v>30618</v>
      </c>
      <c r="AB13" s="241">
        <v>29443</v>
      </c>
      <c r="AC13" s="241">
        <v>9372</v>
      </c>
      <c r="AD13" s="241">
        <v>31960</v>
      </c>
      <c r="AE13" s="241">
        <v>3321</v>
      </c>
      <c r="AF13" s="241">
        <v>38180</v>
      </c>
      <c r="AG13" s="241">
        <v>13807</v>
      </c>
      <c r="AH13" s="241">
        <v>8660</v>
      </c>
      <c r="AI13" s="241">
        <v>766869</v>
      </c>
      <c r="AK13" s="239" t="s">
        <v>707</v>
      </c>
    </row>
    <row r="14" spans="1:37">
      <c r="A14" s="82">
        <v>36708</v>
      </c>
      <c r="B14" s="239" t="s">
        <v>942</v>
      </c>
      <c r="C14" s="241">
        <v>11243</v>
      </c>
      <c r="D14" s="241">
        <v>35204</v>
      </c>
      <c r="E14" s="241">
        <v>8394</v>
      </c>
      <c r="F14" s="241">
        <v>4789</v>
      </c>
      <c r="G14" s="241">
        <v>28430</v>
      </c>
      <c r="H14" s="241">
        <v>7156</v>
      </c>
      <c r="I14" s="241">
        <v>12002</v>
      </c>
      <c r="J14" s="241">
        <v>34216</v>
      </c>
      <c r="K14" s="241">
        <v>105231</v>
      </c>
      <c r="L14" s="241">
        <v>11780</v>
      </c>
      <c r="M14" s="241">
        <v>38428</v>
      </c>
      <c r="N14" s="241">
        <v>12108</v>
      </c>
      <c r="O14" s="241">
        <v>10806</v>
      </c>
      <c r="P14" s="241">
        <v>66604</v>
      </c>
      <c r="Q14" s="241">
        <v>47595</v>
      </c>
      <c r="R14" s="241">
        <v>23240</v>
      </c>
      <c r="S14" s="241">
        <v>9836</v>
      </c>
      <c r="T14" s="241">
        <v>8852</v>
      </c>
      <c r="U14" s="241">
        <v>54015</v>
      </c>
      <c r="V14" s="241">
        <v>11081</v>
      </c>
      <c r="W14" s="241">
        <v>22284</v>
      </c>
      <c r="X14" s="241">
        <v>14470</v>
      </c>
      <c r="Y14" s="241">
        <v>10432</v>
      </c>
      <c r="Z14" s="241">
        <v>16132</v>
      </c>
      <c r="AA14" s="241">
        <v>30778</v>
      </c>
      <c r="AB14" s="241">
        <v>29545</v>
      </c>
      <c r="AC14" s="241">
        <v>9529</v>
      </c>
      <c r="AD14" s="241">
        <v>32147</v>
      </c>
      <c r="AE14" s="241">
        <v>3363</v>
      </c>
      <c r="AF14" s="241">
        <v>38465</v>
      </c>
      <c r="AG14" s="241">
        <v>13889</v>
      </c>
      <c r="AH14" s="241">
        <v>8708</v>
      </c>
      <c r="AI14" s="241">
        <v>770752</v>
      </c>
      <c r="AK14" s="239" t="s">
        <v>708</v>
      </c>
    </row>
    <row r="15" spans="1:37">
      <c r="A15" s="82">
        <v>36739</v>
      </c>
      <c r="B15" s="239" t="s">
        <v>943</v>
      </c>
      <c r="C15" s="241">
        <v>11314</v>
      </c>
      <c r="D15" s="241">
        <v>35488</v>
      </c>
      <c r="E15" s="241">
        <v>8425</v>
      </c>
      <c r="F15" s="241">
        <v>4814</v>
      </c>
      <c r="G15" s="241">
        <v>28589</v>
      </c>
      <c r="H15" s="241">
        <v>7254</v>
      </c>
      <c r="I15" s="241">
        <v>12044</v>
      </c>
      <c r="J15" s="241">
        <v>34386</v>
      </c>
      <c r="K15" s="241">
        <v>105681</v>
      </c>
      <c r="L15" s="241">
        <v>11818</v>
      </c>
      <c r="M15" s="241">
        <v>38702</v>
      </c>
      <c r="N15" s="241">
        <v>12246</v>
      </c>
      <c r="O15" s="241">
        <v>10973</v>
      </c>
      <c r="P15" s="241">
        <v>67092</v>
      </c>
      <c r="Q15" s="241">
        <v>48085</v>
      </c>
      <c r="R15" s="241">
        <v>23436</v>
      </c>
      <c r="S15" s="241">
        <v>9873</v>
      </c>
      <c r="T15" s="241">
        <v>8850</v>
      </c>
      <c r="U15" s="241">
        <v>54441</v>
      </c>
      <c r="V15" s="241">
        <v>11198</v>
      </c>
      <c r="W15" s="241">
        <v>22638</v>
      </c>
      <c r="X15" s="241">
        <v>14602</v>
      </c>
      <c r="Y15" s="241">
        <v>10574</v>
      </c>
      <c r="Z15" s="241">
        <v>16338</v>
      </c>
      <c r="AA15" s="241">
        <v>30958</v>
      </c>
      <c r="AB15" s="241">
        <v>29776</v>
      </c>
      <c r="AC15" s="241">
        <v>9563</v>
      </c>
      <c r="AD15" s="241">
        <v>32391</v>
      </c>
      <c r="AE15" s="241">
        <v>3432</v>
      </c>
      <c r="AF15" s="241">
        <v>38773</v>
      </c>
      <c r="AG15" s="241">
        <v>13997</v>
      </c>
      <c r="AH15" s="241">
        <v>8833</v>
      </c>
      <c r="AI15" s="241">
        <v>776584</v>
      </c>
      <c r="AK15" s="239" t="s">
        <v>709</v>
      </c>
    </row>
    <row r="16" spans="1:37">
      <c r="A16" s="82">
        <v>36770</v>
      </c>
      <c r="B16" s="239" t="s">
        <v>944</v>
      </c>
      <c r="C16" s="241">
        <v>11382</v>
      </c>
      <c r="D16" s="241">
        <v>35560</v>
      </c>
      <c r="E16" s="241">
        <v>8473</v>
      </c>
      <c r="F16" s="241">
        <v>4848</v>
      </c>
      <c r="G16" s="241">
        <v>28723</v>
      </c>
      <c r="H16" s="241">
        <v>7293</v>
      </c>
      <c r="I16" s="241">
        <v>12118</v>
      </c>
      <c r="J16" s="241">
        <v>34561</v>
      </c>
      <c r="K16" s="241">
        <v>106008</v>
      </c>
      <c r="L16" s="241">
        <v>11793</v>
      </c>
      <c r="M16" s="241">
        <v>38815</v>
      </c>
      <c r="N16" s="241">
        <v>12317</v>
      </c>
      <c r="O16" s="241">
        <v>11028</v>
      </c>
      <c r="P16" s="241">
        <v>67390</v>
      </c>
      <c r="Q16" s="241">
        <v>48529</v>
      </c>
      <c r="R16" s="241">
        <v>23636</v>
      </c>
      <c r="S16" s="241">
        <v>9944</v>
      </c>
      <c r="T16" s="241">
        <v>8860</v>
      </c>
      <c r="U16" s="241">
        <v>54690</v>
      </c>
      <c r="V16" s="241">
        <v>11177</v>
      </c>
      <c r="W16" s="241">
        <v>22783</v>
      </c>
      <c r="X16" s="241">
        <v>14715</v>
      </c>
      <c r="Y16" s="241">
        <v>10674</v>
      </c>
      <c r="Z16" s="241">
        <v>16482</v>
      </c>
      <c r="AA16" s="241">
        <v>31102</v>
      </c>
      <c r="AB16" s="241">
        <v>29980</v>
      </c>
      <c r="AC16" s="241">
        <v>9569</v>
      </c>
      <c r="AD16" s="241">
        <v>32545</v>
      </c>
      <c r="AE16" s="241">
        <v>3493</v>
      </c>
      <c r="AF16" s="241">
        <v>38917</v>
      </c>
      <c r="AG16" s="241">
        <v>14076</v>
      </c>
      <c r="AH16" s="241">
        <v>8874</v>
      </c>
      <c r="AI16" s="241">
        <v>780355</v>
      </c>
      <c r="AK16" s="239" t="s">
        <v>710</v>
      </c>
    </row>
    <row r="17" spans="1:37">
      <c r="A17" s="82">
        <v>36800</v>
      </c>
      <c r="B17" s="239" t="s">
        <v>945</v>
      </c>
      <c r="C17" s="241">
        <v>11464</v>
      </c>
      <c r="D17" s="241">
        <v>35806</v>
      </c>
      <c r="E17" s="241">
        <v>8528</v>
      </c>
      <c r="F17" s="241">
        <v>4875</v>
      </c>
      <c r="G17" s="241">
        <v>28918</v>
      </c>
      <c r="H17" s="241">
        <v>7297</v>
      </c>
      <c r="I17" s="241">
        <v>12178</v>
      </c>
      <c r="J17" s="241">
        <v>34764</v>
      </c>
      <c r="K17" s="241">
        <v>106285</v>
      </c>
      <c r="L17" s="241">
        <v>11890</v>
      </c>
      <c r="M17" s="241">
        <v>39054</v>
      </c>
      <c r="N17" s="241">
        <v>12351</v>
      </c>
      <c r="O17" s="241">
        <v>11093</v>
      </c>
      <c r="P17" s="241">
        <v>67683</v>
      </c>
      <c r="Q17" s="241">
        <v>48984</v>
      </c>
      <c r="R17" s="241">
        <v>23759</v>
      </c>
      <c r="S17" s="241">
        <v>9983</v>
      </c>
      <c r="T17" s="241">
        <v>8998</v>
      </c>
      <c r="U17" s="241">
        <v>55047</v>
      </c>
      <c r="V17" s="241">
        <v>11294</v>
      </c>
      <c r="W17" s="241">
        <v>22925</v>
      </c>
      <c r="X17" s="241">
        <v>14871</v>
      </c>
      <c r="Y17" s="241">
        <v>10693</v>
      </c>
      <c r="Z17" s="241">
        <v>16657</v>
      </c>
      <c r="AA17" s="241">
        <v>31291</v>
      </c>
      <c r="AB17" s="241">
        <v>30197</v>
      </c>
      <c r="AC17" s="241">
        <v>9601</v>
      </c>
      <c r="AD17" s="241">
        <v>32777</v>
      </c>
      <c r="AE17" s="241">
        <v>3558</v>
      </c>
      <c r="AF17" s="241">
        <v>39000</v>
      </c>
      <c r="AG17" s="241">
        <v>14176</v>
      </c>
      <c r="AH17" s="241">
        <v>8982</v>
      </c>
      <c r="AI17" s="241">
        <v>784979</v>
      </c>
      <c r="AK17" s="239" t="s">
        <v>711</v>
      </c>
    </row>
    <row r="18" spans="1:37">
      <c r="A18" s="82">
        <v>36831</v>
      </c>
      <c r="B18" s="239" t="s">
        <v>946</v>
      </c>
      <c r="C18" s="241">
        <v>11516</v>
      </c>
      <c r="D18" s="241">
        <v>36075</v>
      </c>
      <c r="E18" s="241">
        <v>8598</v>
      </c>
      <c r="F18" s="241">
        <v>4882</v>
      </c>
      <c r="G18" s="241">
        <v>29060</v>
      </c>
      <c r="H18" s="241">
        <v>7314</v>
      </c>
      <c r="I18" s="241">
        <v>12189</v>
      </c>
      <c r="J18" s="241">
        <v>34830</v>
      </c>
      <c r="K18" s="241">
        <v>106562</v>
      </c>
      <c r="L18" s="241">
        <v>11913</v>
      </c>
      <c r="M18" s="241">
        <v>39170</v>
      </c>
      <c r="N18" s="241">
        <v>12416</v>
      </c>
      <c r="O18" s="241">
        <v>11128</v>
      </c>
      <c r="P18" s="241">
        <v>68114</v>
      </c>
      <c r="Q18" s="241">
        <v>49243</v>
      </c>
      <c r="R18" s="241">
        <v>23757</v>
      </c>
      <c r="S18" s="241">
        <v>9967</v>
      </c>
      <c r="T18" s="241">
        <v>9112</v>
      </c>
      <c r="U18" s="241">
        <v>55438</v>
      </c>
      <c r="V18" s="241">
        <v>11305</v>
      </c>
      <c r="W18" s="241">
        <v>23009</v>
      </c>
      <c r="X18" s="241">
        <v>15026</v>
      </c>
      <c r="Y18" s="241">
        <v>10776</v>
      </c>
      <c r="Z18" s="241">
        <v>16741</v>
      </c>
      <c r="AA18" s="241">
        <v>31443</v>
      </c>
      <c r="AB18" s="241">
        <v>30445</v>
      </c>
      <c r="AC18" s="241">
        <v>9602</v>
      </c>
      <c r="AD18" s="241">
        <v>32880</v>
      </c>
      <c r="AE18" s="241">
        <v>3547</v>
      </c>
      <c r="AF18" s="241">
        <v>39013</v>
      </c>
      <c r="AG18" s="241">
        <v>14243</v>
      </c>
      <c r="AH18" s="241">
        <v>9050</v>
      </c>
      <c r="AI18" s="241">
        <v>788364</v>
      </c>
      <c r="AK18" s="239" t="s">
        <v>712</v>
      </c>
    </row>
    <row r="19" spans="1:37">
      <c r="A19" s="82">
        <v>36861</v>
      </c>
      <c r="B19" s="239" t="s">
        <v>947</v>
      </c>
      <c r="C19" s="241">
        <v>11419</v>
      </c>
      <c r="D19" s="241">
        <v>35731</v>
      </c>
      <c r="E19" s="241">
        <v>8494</v>
      </c>
      <c r="F19" s="241">
        <v>4851</v>
      </c>
      <c r="G19" s="241">
        <v>28886</v>
      </c>
      <c r="H19" s="241">
        <v>7249</v>
      </c>
      <c r="I19" s="241">
        <v>11982</v>
      </c>
      <c r="J19" s="241">
        <v>34634</v>
      </c>
      <c r="K19" s="241">
        <v>106242</v>
      </c>
      <c r="L19" s="241">
        <v>11819</v>
      </c>
      <c r="M19" s="241">
        <v>38872</v>
      </c>
      <c r="N19" s="241">
        <v>12275</v>
      </c>
      <c r="O19" s="241">
        <v>11023</v>
      </c>
      <c r="P19" s="241">
        <v>67754</v>
      </c>
      <c r="Q19" s="241">
        <v>49105</v>
      </c>
      <c r="R19" s="241">
        <v>23588</v>
      </c>
      <c r="S19" s="241">
        <v>9877</v>
      </c>
      <c r="T19" s="241">
        <v>8984</v>
      </c>
      <c r="U19" s="241">
        <v>55186</v>
      </c>
      <c r="V19" s="241">
        <v>11188</v>
      </c>
      <c r="W19" s="241">
        <v>22869</v>
      </c>
      <c r="X19" s="241">
        <v>14907</v>
      </c>
      <c r="Y19" s="241">
        <v>10679</v>
      </c>
      <c r="Z19" s="241">
        <v>16693</v>
      </c>
      <c r="AA19" s="241">
        <v>31276</v>
      </c>
      <c r="AB19" s="241">
        <v>30192</v>
      </c>
      <c r="AC19" s="241">
        <v>9472</v>
      </c>
      <c r="AD19" s="241">
        <v>32619</v>
      </c>
      <c r="AE19" s="241">
        <v>3533</v>
      </c>
      <c r="AF19" s="241">
        <v>38555</v>
      </c>
      <c r="AG19" s="241">
        <v>14160</v>
      </c>
      <c r="AH19" s="241">
        <v>8971</v>
      </c>
      <c r="AI19" s="241">
        <v>783085</v>
      </c>
      <c r="AK19" s="239" t="s">
        <v>713</v>
      </c>
    </row>
    <row r="20" spans="1:37">
      <c r="A20" s="82">
        <v>36892</v>
      </c>
      <c r="B20" s="239" t="s">
        <v>1190</v>
      </c>
      <c r="C20" s="241">
        <v>11390</v>
      </c>
      <c r="D20" s="241">
        <v>35655</v>
      </c>
      <c r="E20" s="241">
        <v>8530</v>
      </c>
      <c r="F20" s="241">
        <v>4866</v>
      </c>
      <c r="G20" s="241">
        <v>28915</v>
      </c>
      <c r="H20" s="241">
        <v>7286</v>
      </c>
      <c r="I20" s="241">
        <v>11899</v>
      </c>
      <c r="J20" s="241">
        <v>34655</v>
      </c>
      <c r="K20" s="241">
        <v>105885</v>
      </c>
      <c r="L20" s="241">
        <v>11893</v>
      </c>
      <c r="M20" s="241">
        <v>38768</v>
      </c>
      <c r="N20" s="241">
        <v>12317</v>
      </c>
      <c r="O20" s="241">
        <v>11025</v>
      </c>
      <c r="P20" s="241">
        <v>67670</v>
      </c>
      <c r="Q20" s="241">
        <v>49054</v>
      </c>
      <c r="R20" s="241">
        <v>23591</v>
      </c>
      <c r="S20" s="241">
        <v>9857</v>
      </c>
      <c r="T20" s="241">
        <v>9019</v>
      </c>
      <c r="U20" s="241">
        <v>55159</v>
      </c>
      <c r="V20" s="241">
        <v>11219</v>
      </c>
      <c r="W20" s="241">
        <v>22757</v>
      </c>
      <c r="X20" s="241">
        <v>14945</v>
      </c>
      <c r="Y20" s="241">
        <v>10575</v>
      </c>
      <c r="Z20" s="241">
        <v>16720</v>
      </c>
      <c r="AA20" s="241">
        <v>31322</v>
      </c>
      <c r="AB20" s="241">
        <v>30173</v>
      </c>
      <c r="AC20" s="241">
        <v>9444</v>
      </c>
      <c r="AD20" s="241">
        <v>32671</v>
      </c>
      <c r="AE20" s="241">
        <v>3503</v>
      </c>
      <c r="AF20" s="241">
        <v>38652</v>
      </c>
      <c r="AG20" s="241">
        <v>14236</v>
      </c>
      <c r="AH20" s="241">
        <v>8971</v>
      </c>
      <c r="AI20" s="241">
        <v>782622</v>
      </c>
      <c r="AJ20" s="239">
        <v>2001</v>
      </c>
      <c r="AK20" s="239" t="s">
        <v>705</v>
      </c>
    </row>
    <row r="21" spans="1:37">
      <c r="A21" s="82">
        <v>36923</v>
      </c>
      <c r="B21" s="239" t="s">
        <v>948</v>
      </c>
      <c r="C21" s="241">
        <v>11461</v>
      </c>
      <c r="D21" s="241">
        <v>35798</v>
      </c>
      <c r="E21" s="241">
        <v>8640</v>
      </c>
      <c r="F21" s="241">
        <v>4892</v>
      </c>
      <c r="G21" s="241">
        <v>29087</v>
      </c>
      <c r="H21" s="241">
        <v>7315</v>
      </c>
      <c r="I21" s="241">
        <v>11970</v>
      </c>
      <c r="J21" s="241">
        <v>34754</v>
      </c>
      <c r="K21" s="241">
        <v>105983</v>
      </c>
      <c r="L21" s="241">
        <v>11937</v>
      </c>
      <c r="M21" s="241">
        <v>38734</v>
      </c>
      <c r="N21" s="241">
        <v>12415</v>
      </c>
      <c r="O21" s="241">
        <v>11102</v>
      </c>
      <c r="P21" s="241">
        <v>68021</v>
      </c>
      <c r="Q21" s="241">
        <v>49314</v>
      </c>
      <c r="R21" s="241">
        <v>23812</v>
      </c>
      <c r="S21" s="241">
        <v>9928</v>
      </c>
      <c r="T21" s="241">
        <v>9106</v>
      </c>
      <c r="U21" s="241">
        <v>55495</v>
      </c>
      <c r="V21" s="241">
        <v>11282</v>
      </c>
      <c r="W21" s="241">
        <v>22859</v>
      </c>
      <c r="X21" s="241">
        <v>15079</v>
      </c>
      <c r="Y21" s="241">
        <v>10669</v>
      </c>
      <c r="Z21" s="241">
        <v>16827</v>
      </c>
      <c r="AA21" s="241">
        <v>31461</v>
      </c>
      <c r="AB21" s="241">
        <v>30416</v>
      </c>
      <c r="AC21" s="241">
        <v>9501</v>
      </c>
      <c r="AD21" s="241">
        <v>32684</v>
      </c>
      <c r="AE21" s="241">
        <v>3457</v>
      </c>
      <c r="AF21" s="241">
        <v>38912</v>
      </c>
      <c r="AG21" s="241">
        <v>14276</v>
      </c>
      <c r="AH21" s="241">
        <v>8994</v>
      </c>
      <c r="AI21" s="241">
        <v>786181</v>
      </c>
      <c r="AK21" s="239" t="s">
        <v>706</v>
      </c>
    </row>
    <row r="22" spans="1:37">
      <c r="A22" s="82">
        <v>36951</v>
      </c>
      <c r="B22" s="239" t="s">
        <v>949</v>
      </c>
      <c r="C22" s="241">
        <v>11492</v>
      </c>
      <c r="D22" s="241">
        <v>35991</v>
      </c>
      <c r="E22" s="241">
        <v>8737</v>
      </c>
      <c r="F22" s="241">
        <v>4920</v>
      </c>
      <c r="G22" s="241">
        <v>29257</v>
      </c>
      <c r="H22" s="241">
        <v>7391</v>
      </c>
      <c r="I22" s="241">
        <v>11993</v>
      </c>
      <c r="J22" s="241">
        <v>34966</v>
      </c>
      <c r="K22" s="241">
        <v>106130</v>
      </c>
      <c r="L22" s="241">
        <v>11920</v>
      </c>
      <c r="M22" s="241">
        <v>38877</v>
      </c>
      <c r="N22" s="241">
        <v>12489</v>
      </c>
      <c r="O22" s="241">
        <v>11139</v>
      </c>
      <c r="P22" s="241">
        <v>68315</v>
      </c>
      <c r="Q22" s="241">
        <v>49602</v>
      </c>
      <c r="R22" s="241">
        <v>23922</v>
      </c>
      <c r="S22" s="241">
        <v>10008</v>
      </c>
      <c r="T22" s="241">
        <v>9100</v>
      </c>
      <c r="U22" s="241">
        <v>55802</v>
      </c>
      <c r="V22" s="241">
        <v>11289</v>
      </c>
      <c r="W22" s="241">
        <v>22889</v>
      </c>
      <c r="X22" s="241">
        <v>15143</v>
      </c>
      <c r="Y22" s="241">
        <v>10706</v>
      </c>
      <c r="Z22" s="241">
        <v>16850</v>
      </c>
      <c r="AA22" s="241">
        <v>31538</v>
      </c>
      <c r="AB22" s="241">
        <v>30674</v>
      </c>
      <c r="AC22" s="241">
        <v>9615</v>
      </c>
      <c r="AD22" s="241">
        <v>32877</v>
      </c>
      <c r="AE22" s="241">
        <v>3448</v>
      </c>
      <c r="AF22" s="241">
        <v>39112</v>
      </c>
      <c r="AG22" s="241">
        <v>14307</v>
      </c>
      <c r="AH22" s="241">
        <v>9053</v>
      </c>
      <c r="AI22" s="241">
        <v>789552</v>
      </c>
      <c r="AK22" s="239" t="s">
        <v>645</v>
      </c>
    </row>
    <row r="23" spans="1:37">
      <c r="A23" s="82">
        <v>36982</v>
      </c>
      <c r="B23" s="239" t="s">
        <v>950</v>
      </c>
      <c r="C23" s="241">
        <v>11503</v>
      </c>
      <c r="D23" s="241">
        <v>36239</v>
      </c>
      <c r="E23" s="241">
        <v>8808</v>
      </c>
      <c r="F23" s="241">
        <v>4977</v>
      </c>
      <c r="G23" s="241">
        <v>29267</v>
      </c>
      <c r="H23" s="241">
        <v>7447</v>
      </c>
      <c r="I23" s="241">
        <v>12101</v>
      </c>
      <c r="J23" s="241">
        <v>35017</v>
      </c>
      <c r="K23" s="241">
        <v>106281</v>
      </c>
      <c r="L23" s="241">
        <v>11847</v>
      </c>
      <c r="M23" s="241">
        <v>38885</v>
      </c>
      <c r="N23" s="241">
        <v>12516</v>
      </c>
      <c r="O23" s="241">
        <v>11226</v>
      </c>
      <c r="P23" s="241">
        <v>68944</v>
      </c>
      <c r="Q23" s="241">
        <v>49799</v>
      </c>
      <c r="R23" s="241">
        <v>24131</v>
      </c>
      <c r="S23" s="241">
        <v>10042</v>
      </c>
      <c r="T23" s="241">
        <v>9054</v>
      </c>
      <c r="U23" s="241">
        <v>56022</v>
      </c>
      <c r="V23" s="241">
        <v>11336</v>
      </c>
      <c r="W23" s="241">
        <v>23001</v>
      </c>
      <c r="X23" s="241">
        <v>15161</v>
      </c>
      <c r="Y23" s="241">
        <v>10799</v>
      </c>
      <c r="Z23" s="241">
        <v>16970</v>
      </c>
      <c r="AA23" s="241">
        <v>31688</v>
      </c>
      <c r="AB23" s="241">
        <v>30904</v>
      </c>
      <c r="AC23" s="241">
        <v>9717</v>
      </c>
      <c r="AD23" s="241">
        <v>32987</v>
      </c>
      <c r="AE23" s="241">
        <v>3457</v>
      </c>
      <c r="AF23" s="241">
        <v>39555</v>
      </c>
      <c r="AG23" s="241">
        <v>14407</v>
      </c>
      <c r="AH23" s="241">
        <v>9101</v>
      </c>
      <c r="AI23" s="241">
        <v>793189</v>
      </c>
      <c r="AK23" s="239" t="s">
        <v>700</v>
      </c>
    </row>
    <row r="24" spans="1:37">
      <c r="A24" s="82">
        <v>37012</v>
      </c>
      <c r="B24" s="239" t="s">
        <v>951</v>
      </c>
      <c r="C24" s="241">
        <v>11533</v>
      </c>
      <c r="D24" s="241">
        <v>36513</v>
      </c>
      <c r="E24" s="241">
        <v>8896</v>
      </c>
      <c r="F24" s="241">
        <v>5006</v>
      </c>
      <c r="G24" s="241">
        <v>29321</v>
      </c>
      <c r="H24" s="241">
        <v>7509</v>
      </c>
      <c r="I24" s="241">
        <v>12220</v>
      </c>
      <c r="J24" s="241">
        <v>35153</v>
      </c>
      <c r="K24" s="241">
        <v>106573</v>
      </c>
      <c r="L24" s="241">
        <v>11775</v>
      </c>
      <c r="M24" s="241">
        <v>38994</v>
      </c>
      <c r="N24" s="241">
        <v>12554</v>
      </c>
      <c r="O24" s="241">
        <v>11241</v>
      </c>
      <c r="P24" s="241">
        <v>69277</v>
      </c>
      <c r="Q24" s="241">
        <v>50092</v>
      </c>
      <c r="R24" s="241">
        <v>24260</v>
      </c>
      <c r="S24" s="241">
        <v>10119</v>
      </c>
      <c r="T24" s="241">
        <v>9160</v>
      </c>
      <c r="U24" s="241">
        <v>56273</v>
      </c>
      <c r="V24" s="241">
        <v>11326</v>
      </c>
      <c r="W24" s="241">
        <v>23125</v>
      </c>
      <c r="X24" s="241">
        <v>15252</v>
      </c>
      <c r="Y24" s="241">
        <v>10882</v>
      </c>
      <c r="Z24" s="241">
        <v>17132</v>
      </c>
      <c r="AA24" s="241">
        <v>31909</v>
      </c>
      <c r="AB24" s="241">
        <v>30988</v>
      </c>
      <c r="AC24" s="241">
        <v>9787</v>
      </c>
      <c r="AD24" s="241">
        <v>33221</v>
      </c>
      <c r="AE24" s="241">
        <v>3472</v>
      </c>
      <c r="AF24" s="241">
        <v>39870</v>
      </c>
      <c r="AG24" s="241">
        <v>14510</v>
      </c>
      <c r="AH24" s="241">
        <v>9160</v>
      </c>
      <c r="AI24" s="241">
        <v>797103</v>
      </c>
      <c r="AK24" s="239" t="s">
        <v>704</v>
      </c>
    </row>
    <row r="25" spans="1:37">
      <c r="A25" s="82">
        <v>37043</v>
      </c>
      <c r="B25" s="239" t="s">
        <v>952</v>
      </c>
      <c r="C25" s="241">
        <v>11545</v>
      </c>
      <c r="D25" s="241">
        <v>36786</v>
      </c>
      <c r="E25" s="241">
        <v>8951</v>
      </c>
      <c r="F25" s="241">
        <v>5041</v>
      </c>
      <c r="G25" s="241">
        <v>29378</v>
      </c>
      <c r="H25" s="241">
        <v>7591</v>
      </c>
      <c r="I25" s="241">
        <v>12370</v>
      </c>
      <c r="J25" s="241">
        <v>35114</v>
      </c>
      <c r="K25" s="241">
        <v>106774</v>
      </c>
      <c r="L25" s="241">
        <v>11754</v>
      </c>
      <c r="M25" s="241">
        <v>39203</v>
      </c>
      <c r="N25" s="241">
        <v>12574</v>
      </c>
      <c r="O25" s="241">
        <v>11287</v>
      </c>
      <c r="P25" s="241">
        <v>69555</v>
      </c>
      <c r="Q25" s="241">
        <v>50473</v>
      </c>
      <c r="R25" s="241">
        <v>24408</v>
      </c>
      <c r="S25" s="241">
        <v>10174</v>
      </c>
      <c r="T25" s="241">
        <v>9229</v>
      </c>
      <c r="U25" s="241">
        <v>56462</v>
      </c>
      <c r="V25" s="241">
        <v>11376</v>
      </c>
      <c r="W25" s="241">
        <v>23166</v>
      </c>
      <c r="X25" s="241">
        <v>15331</v>
      </c>
      <c r="Y25" s="241">
        <v>10964</v>
      </c>
      <c r="Z25" s="241">
        <v>17230</v>
      </c>
      <c r="AA25" s="241">
        <v>32092</v>
      </c>
      <c r="AB25" s="241">
        <v>31029</v>
      </c>
      <c r="AC25" s="241">
        <v>9883</v>
      </c>
      <c r="AD25" s="241">
        <v>33288</v>
      </c>
      <c r="AE25" s="241">
        <v>3517</v>
      </c>
      <c r="AF25" s="241">
        <v>40096</v>
      </c>
      <c r="AG25" s="241">
        <v>14581</v>
      </c>
      <c r="AH25" s="241">
        <v>9165</v>
      </c>
      <c r="AI25" s="241">
        <v>800387</v>
      </c>
      <c r="AK25" s="239" t="s">
        <v>707</v>
      </c>
    </row>
    <row r="26" spans="1:37">
      <c r="A26" s="82">
        <v>37073</v>
      </c>
      <c r="B26" s="239" t="s">
        <v>953</v>
      </c>
      <c r="C26" s="241">
        <v>11549</v>
      </c>
      <c r="D26" s="241">
        <v>36822</v>
      </c>
      <c r="E26" s="241">
        <v>8972</v>
      </c>
      <c r="F26" s="241">
        <v>5078</v>
      </c>
      <c r="G26" s="241">
        <v>29364</v>
      </c>
      <c r="H26" s="241">
        <v>7620</v>
      </c>
      <c r="I26" s="241">
        <v>12385</v>
      </c>
      <c r="J26" s="241">
        <v>35116</v>
      </c>
      <c r="K26" s="241">
        <v>106986</v>
      </c>
      <c r="L26" s="241">
        <v>11708</v>
      </c>
      <c r="M26" s="241">
        <v>39262</v>
      </c>
      <c r="N26" s="241">
        <v>12564</v>
      </c>
      <c r="O26" s="241">
        <v>11349</v>
      </c>
      <c r="P26" s="241">
        <v>69751</v>
      </c>
      <c r="Q26" s="241">
        <v>50584</v>
      </c>
      <c r="R26" s="241">
        <v>24329</v>
      </c>
      <c r="S26" s="241">
        <v>10174</v>
      </c>
      <c r="T26" s="241">
        <v>9213</v>
      </c>
      <c r="U26" s="241">
        <v>56638</v>
      </c>
      <c r="V26" s="241">
        <v>11391</v>
      </c>
      <c r="W26" s="241">
        <v>23306</v>
      </c>
      <c r="X26" s="241">
        <v>15326</v>
      </c>
      <c r="Y26" s="241">
        <v>11064</v>
      </c>
      <c r="Z26" s="241">
        <v>17294</v>
      </c>
      <c r="AA26" s="241">
        <v>32166</v>
      </c>
      <c r="AB26" s="241">
        <v>31002</v>
      </c>
      <c r="AC26" s="241">
        <v>9943</v>
      </c>
      <c r="AD26" s="241">
        <v>33303</v>
      </c>
      <c r="AE26" s="241">
        <v>3568</v>
      </c>
      <c r="AF26" s="241">
        <v>40162</v>
      </c>
      <c r="AG26" s="241">
        <v>14653</v>
      </c>
      <c r="AH26" s="241">
        <v>9246</v>
      </c>
      <c r="AI26" s="241">
        <v>801888</v>
      </c>
      <c r="AK26" s="239" t="s">
        <v>708</v>
      </c>
    </row>
    <row r="27" spans="1:37">
      <c r="A27" s="82">
        <v>37104</v>
      </c>
      <c r="B27" s="239" t="s">
        <v>954</v>
      </c>
      <c r="C27" s="241">
        <v>11653</v>
      </c>
      <c r="D27" s="241">
        <v>37110</v>
      </c>
      <c r="E27" s="241">
        <v>8984</v>
      </c>
      <c r="F27" s="241">
        <v>5119</v>
      </c>
      <c r="G27" s="241">
        <v>29412</v>
      </c>
      <c r="H27" s="241">
        <v>7703</v>
      </c>
      <c r="I27" s="241">
        <v>12425</v>
      </c>
      <c r="J27" s="241">
        <v>35144</v>
      </c>
      <c r="K27" s="241">
        <v>107278</v>
      </c>
      <c r="L27" s="241">
        <v>11736</v>
      </c>
      <c r="M27" s="241">
        <v>39351</v>
      </c>
      <c r="N27" s="241">
        <v>12597</v>
      </c>
      <c r="O27" s="241">
        <v>11431</v>
      </c>
      <c r="P27" s="241">
        <v>70430</v>
      </c>
      <c r="Q27" s="241">
        <v>50954</v>
      </c>
      <c r="R27" s="241">
        <v>24520</v>
      </c>
      <c r="S27" s="241">
        <v>10199</v>
      </c>
      <c r="T27" s="241">
        <v>9247</v>
      </c>
      <c r="U27" s="241">
        <v>56931</v>
      </c>
      <c r="V27" s="241">
        <v>11450</v>
      </c>
      <c r="W27" s="241">
        <v>23436</v>
      </c>
      <c r="X27" s="241">
        <v>15393</v>
      </c>
      <c r="Y27" s="241">
        <v>11178</v>
      </c>
      <c r="Z27" s="241">
        <v>17433</v>
      </c>
      <c r="AA27" s="241">
        <v>32234</v>
      </c>
      <c r="AB27" s="241">
        <v>31090</v>
      </c>
      <c r="AC27" s="241">
        <v>10085</v>
      </c>
      <c r="AD27" s="241">
        <v>33504</v>
      </c>
      <c r="AE27" s="241">
        <v>3607</v>
      </c>
      <c r="AF27" s="241">
        <v>40286</v>
      </c>
      <c r="AG27" s="241">
        <v>14769</v>
      </c>
      <c r="AH27" s="241">
        <v>9318</v>
      </c>
      <c r="AI27" s="241">
        <v>806007</v>
      </c>
      <c r="AK27" s="239" t="s">
        <v>709</v>
      </c>
    </row>
    <row r="28" spans="1:37">
      <c r="A28" s="82">
        <v>37135</v>
      </c>
      <c r="B28" s="239" t="s">
        <v>955</v>
      </c>
      <c r="C28" s="241">
        <v>11611</v>
      </c>
      <c r="D28" s="241">
        <v>37084</v>
      </c>
      <c r="E28" s="241">
        <v>8967</v>
      </c>
      <c r="F28" s="241">
        <v>5142</v>
      </c>
      <c r="G28" s="241">
        <v>29346</v>
      </c>
      <c r="H28" s="241">
        <v>7699</v>
      </c>
      <c r="I28" s="241">
        <v>12449</v>
      </c>
      <c r="J28" s="241">
        <v>35085</v>
      </c>
      <c r="K28" s="241">
        <v>107359</v>
      </c>
      <c r="L28" s="241">
        <v>11746</v>
      </c>
      <c r="M28" s="241">
        <v>39298</v>
      </c>
      <c r="N28" s="241">
        <v>12546</v>
      </c>
      <c r="O28" s="241">
        <v>11448</v>
      </c>
      <c r="P28" s="241">
        <v>70666</v>
      </c>
      <c r="Q28" s="241">
        <v>51133</v>
      </c>
      <c r="R28" s="241">
        <v>24591</v>
      </c>
      <c r="S28" s="241">
        <v>10201</v>
      </c>
      <c r="T28" s="241">
        <v>9240</v>
      </c>
      <c r="U28" s="241">
        <v>56886</v>
      </c>
      <c r="V28" s="241">
        <v>11427</v>
      </c>
      <c r="W28" s="241">
        <v>23391</v>
      </c>
      <c r="X28" s="241">
        <v>15394</v>
      </c>
      <c r="Y28" s="241">
        <v>11072</v>
      </c>
      <c r="Z28" s="241">
        <v>17516</v>
      </c>
      <c r="AA28" s="241">
        <v>32286</v>
      </c>
      <c r="AB28" s="241">
        <v>31092</v>
      </c>
      <c r="AC28" s="241">
        <v>10127</v>
      </c>
      <c r="AD28" s="241">
        <v>33521</v>
      </c>
      <c r="AE28" s="241">
        <v>3630</v>
      </c>
      <c r="AF28" s="241">
        <v>40173</v>
      </c>
      <c r="AG28" s="241">
        <v>14855</v>
      </c>
      <c r="AH28" s="241">
        <v>9314</v>
      </c>
      <c r="AI28" s="241">
        <v>806295</v>
      </c>
      <c r="AK28" s="239" t="s">
        <v>710</v>
      </c>
    </row>
    <row r="29" spans="1:37">
      <c r="A29" s="82">
        <v>37165</v>
      </c>
      <c r="B29" s="239" t="s">
        <v>956</v>
      </c>
      <c r="C29" s="241">
        <v>11629</v>
      </c>
      <c r="D29" s="241">
        <v>37081</v>
      </c>
      <c r="E29" s="241">
        <v>8925</v>
      </c>
      <c r="F29" s="241">
        <v>5164</v>
      </c>
      <c r="G29" s="241">
        <v>29420</v>
      </c>
      <c r="H29" s="241">
        <v>7725</v>
      </c>
      <c r="I29" s="241">
        <v>12536</v>
      </c>
      <c r="J29" s="241">
        <v>35108</v>
      </c>
      <c r="K29" s="241">
        <v>107723</v>
      </c>
      <c r="L29" s="241">
        <v>11791</v>
      </c>
      <c r="M29" s="241">
        <v>39346</v>
      </c>
      <c r="N29" s="241">
        <v>12556</v>
      </c>
      <c r="O29" s="241">
        <v>11512</v>
      </c>
      <c r="P29" s="241">
        <v>70967</v>
      </c>
      <c r="Q29" s="241">
        <v>51495</v>
      </c>
      <c r="R29" s="241">
        <v>24693</v>
      </c>
      <c r="S29" s="241">
        <v>10256</v>
      </c>
      <c r="T29" s="241">
        <v>9319</v>
      </c>
      <c r="U29" s="241">
        <v>57172</v>
      </c>
      <c r="V29" s="241">
        <v>11481</v>
      </c>
      <c r="W29" s="241">
        <v>23485</v>
      </c>
      <c r="X29" s="241">
        <v>15626</v>
      </c>
      <c r="Y29" s="241">
        <v>11082</v>
      </c>
      <c r="Z29" s="241">
        <v>17675</v>
      </c>
      <c r="AA29" s="241">
        <v>32435</v>
      </c>
      <c r="AB29" s="241">
        <v>31177</v>
      </c>
      <c r="AC29" s="241">
        <v>10134</v>
      </c>
      <c r="AD29" s="241">
        <v>33689</v>
      </c>
      <c r="AE29" s="241">
        <v>3655</v>
      </c>
      <c r="AF29" s="241">
        <v>40265</v>
      </c>
      <c r="AG29" s="241">
        <v>14966</v>
      </c>
      <c r="AH29" s="241">
        <v>9357</v>
      </c>
      <c r="AI29" s="241">
        <v>809445</v>
      </c>
      <c r="AK29" s="239" t="s">
        <v>711</v>
      </c>
    </row>
    <row r="30" spans="1:37">
      <c r="A30" s="82">
        <v>37196</v>
      </c>
      <c r="B30" s="239" t="s">
        <v>957</v>
      </c>
      <c r="C30" s="241">
        <v>11664</v>
      </c>
      <c r="D30" s="241">
        <v>36868</v>
      </c>
      <c r="E30" s="241">
        <v>8878</v>
      </c>
      <c r="F30" s="241">
        <v>5175</v>
      </c>
      <c r="G30" s="241">
        <v>29458</v>
      </c>
      <c r="H30" s="241">
        <v>7818</v>
      </c>
      <c r="I30" s="241">
        <v>12550</v>
      </c>
      <c r="J30" s="241">
        <v>35154</v>
      </c>
      <c r="K30" s="241">
        <v>107747</v>
      </c>
      <c r="L30" s="241">
        <v>11809</v>
      </c>
      <c r="M30" s="241">
        <v>39503</v>
      </c>
      <c r="N30" s="241">
        <v>12562</v>
      </c>
      <c r="O30" s="241">
        <v>11496</v>
      </c>
      <c r="P30" s="241">
        <v>71309</v>
      </c>
      <c r="Q30" s="241">
        <v>51853</v>
      </c>
      <c r="R30" s="241">
        <v>24709</v>
      </c>
      <c r="S30" s="241">
        <v>10232</v>
      </c>
      <c r="T30" s="241">
        <v>9442</v>
      </c>
      <c r="U30" s="241">
        <v>57332</v>
      </c>
      <c r="V30" s="241">
        <v>11475</v>
      </c>
      <c r="W30" s="241">
        <v>23631</v>
      </c>
      <c r="X30" s="241">
        <v>15673</v>
      </c>
      <c r="Y30" s="241">
        <v>11114</v>
      </c>
      <c r="Z30" s="241">
        <v>17718</v>
      </c>
      <c r="AA30" s="241">
        <v>32600</v>
      </c>
      <c r="AB30" s="241">
        <v>31294</v>
      </c>
      <c r="AC30" s="241">
        <v>10139</v>
      </c>
      <c r="AD30" s="241">
        <v>33645</v>
      </c>
      <c r="AE30" s="241">
        <v>3670</v>
      </c>
      <c r="AF30" s="241">
        <v>40169</v>
      </c>
      <c r="AG30" s="241">
        <v>15052</v>
      </c>
      <c r="AH30" s="241">
        <v>9396</v>
      </c>
      <c r="AI30" s="241">
        <v>811135</v>
      </c>
      <c r="AK30" s="239" t="s">
        <v>712</v>
      </c>
    </row>
    <row r="31" spans="1:37">
      <c r="A31" s="82">
        <v>37226</v>
      </c>
      <c r="B31" s="239" t="s">
        <v>958</v>
      </c>
      <c r="C31" s="241">
        <v>11659</v>
      </c>
      <c r="D31" s="241">
        <v>36553</v>
      </c>
      <c r="E31" s="241">
        <v>8789</v>
      </c>
      <c r="F31" s="241">
        <v>5147</v>
      </c>
      <c r="G31" s="241">
        <v>29233</v>
      </c>
      <c r="H31" s="241">
        <v>7760</v>
      </c>
      <c r="I31" s="241">
        <v>12393</v>
      </c>
      <c r="J31" s="241">
        <v>34891</v>
      </c>
      <c r="K31" s="241">
        <v>107537</v>
      </c>
      <c r="L31" s="241">
        <v>11695</v>
      </c>
      <c r="M31" s="241">
        <v>39251</v>
      </c>
      <c r="N31" s="241">
        <v>12461</v>
      </c>
      <c r="O31" s="241">
        <v>11406</v>
      </c>
      <c r="P31" s="241">
        <v>70983</v>
      </c>
      <c r="Q31" s="241">
        <v>51657</v>
      </c>
      <c r="R31" s="241">
        <v>24555</v>
      </c>
      <c r="S31" s="241">
        <v>10128</v>
      </c>
      <c r="T31" s="241">
        <v>9434</v>
      </c>
      <c r="U31" s="241">
        <v>57119</v>
      </c>
      <c r="V31" s="241">
        <v>11372</v>
      </c>
      <c r="W31" s="241">
        <v>23508</v>
      </c>
      <c r="X31" s="241">
        <v>15519</v>
      </c>
      <c r="Y31" s="241">
        <v>11011</v>
      </c>
      <c r="Z31" s="241">
        <v>17618</v>
      </c>
      <c r="AA31" s="241">
        <v>32447</v>
      </c>
      <c r="AB31" s="241">
        <v>31096</v>
      </c>
      <c r="AC31" s="241">
        <v>10004</v>
      </c>
      <c r="AD31" s="241">
        <v>33504</v>
      </c>
      <c r="AE31" s="241">
        <v>3602</v>
      </c>
      <c r="AF31" s="241">
        <v>39809</v>
      </c>
      <c r="AG31" s="241">
        <v>15022</v>
      </c>
      <c r="AH31" s="241">
        <v>9301</v>
      </c>
      <c r="AI31" s="241">
        <v>806464</v>
      </c>
      <c r="AK31" s="239" t="s">
        <v>713</v>
      </c>
    </row>
    <row r="32" spans="1:37">
      <c r="A32" s="82">
        <v>37257</v>
      </c>
      <c r="B32" s="239" t="s">
        <v>1191</v>
      </c>
      <c r="C32" s="241">
        <v>11630</v>
      </c>
      <c r="D32" s="241">
        <v>36284</v>
      </c>
      <c r="E32" s="241">
        <v>8822</v>
      </c>
      <c r="F32" s="241">
        <v>5115</v>
      </c>
      <c r="G32" s="241">
        <v>29261</v>
      </c>
      <c r="H32" s="241">
        <v>7753</v>
      </c>
      <c r="I32" s="241">
        <v>12331</v>
      </c>
      <c r="J32" s="241">
        <v>34742</v>
      </c>
      <c r="K32" s="241">
        <v>107156</v>
      </c>
      <c r="L32" s="241">
        <v>11698</v>
      </c>
      <c r="M32" s="241">
        <v>39118</v>
      </c>
      <c r="N32" s="241">
        <v>12359</v>
      </c>
      <c r="O32" s="241">
        <v>11376</v>
      </c>
      <c r="P32" s="241">
        <v>70868</v>
      </c>
      <c r="Q32" s="241">
        <v>51413</v>
      </c>
      <c r="R32" s="241">
        <v>24501</v>
      </c>
      <c r="S32" s="241">
        <v>10090</v>
      </c>
      <c r="T32" s="241">
        <v>9438</v>
      </c>
      <c r="U32" s="241">
        <v>57029</v>
      </c>
      <c r="V32" s="241">
        <v>11336</v>
      </c>
      <c r="W32" s="241">
        <v>23381</v>
      </c>
      <c r="X32" s="241">
        <v>15451</v>
      </c>
      <c r="Y32" s="241">
        <v>11018</v>
      </c>
      <c r="Z32" s="241">
        <v>17605</v>
      </c>
      <c r="AA32" s="241">
        <v>32266</v>
      </c>
      <c r="AB32" s="241">
        <v>31065</v>
      </c>
      <c r="AC32" s="241">
        <v>9964</v>
      </c>
      <c r="AD32" s="241">
        <v>33538</v>
      </c>
      <c r="AE32" s="241">
        <v>3550</v>
      </c>
      <c r="AF32" s="241">
        <v>39645</v>
      </c>
      <c r="AG32" s="241">
        <v>14974</v>
      </c>
      <c r="AH32" s="241">
        <v>9287</v>
      </c>
      <c r="AI32" s="241">
        <v>804064</v>
      </c>
      <c r="AJ32" s="239">
        <v>2002</v>
      </c>
      <c r="AK32" s="239" t="s">
        <v>705</v>
      </c>
    </row>
    <row r="33" spans="1:37">
      <c r="A33" s="82">
        <v>37288</v>
      </c>
      <c r="B33" s="239" t="s">
        <v>959</v>
      </c>
      <c r="C33" s="241">
        <v>11657</v>
      </c>
      <c r="D33" s="241">
        <v>36364</v>
      </c>
      <c r="E33" s="241">
        <v>8880</v>
      </c>
      <c r="F33" s="241">
        <v>5113</v>
      </c>
      <c r="G33" s="241">
        <v>29415</v>
      </c>
      <c r="H33" s="241">
        <v>7846</v>
      </c>
      <c r="I33" s="241">
        <v>12366</v>
      </c>
      <c r="J33" s="241">
        <v>34886</v>
      </c>
      <c r="K33" s="241">
        <v>107096</v>
      </c>
      <c r="L33" s="241">
        <v>11767</v>
      </c>
      <c r="M33" s="241">
        <v>39190</v>
      </c>
      <c r="N33" s="241">
        <v>12360</v>
      </c>
      <c r="O33" s="241">
        <v>11419</v>
      </c>
      <c r="P33" s="241">
        <v>71197</v>
      </c>
      <c r="Q33" s="241">
        <v>51455</v>
      </c>
      <c r="R33" s="241">
        <v>24492</v>
      </c>
      <c r="S33" s="241">
        <v>10145</v>
      </c>
      <c r="T33" s="241">
        <v>9423</v>
      </c>
      <c r="U33" s="241">
        <v>57200</v>
      </c>
      <c r="V33" s="241">
        <v>11329</v>
      </c>
      <c r="W33" s="241">
        <v>23475</v>
      </c>
      <c r="X33" s="241">
        <v>15583</v>
      </c>
      <c r="Y33" s="241">
        <v>11121</v>
      </c>
      <c r="Z33" s="241">
        <v>17728</v>
      </c>
      <c r="AA33" s="241">
        <v>32451</v>
      </c>
      <c r="AB33" s="241">
        <v>31334</v>
      </c>
      <c r="AC33" s="241">
        <v>10080</v>
      </c>
      <c r="AD33" s="241">
        <v>33710</v>
      </c>
      <c r="AE33" s="241">
        <v>3568</v>
      </c>
      <c r="AF33" s="241">
        <v>39673</v>
      </c>
      <c r="AG33" s="241">
        <v>14941</v>
      </c>
      <c r="AH33" s="241">
        <v>9284</v>
      </c>
      <c r="AI33" s="241">
        <v>806548</v>
      </c>
      <c r="AK33" s="239" t="s">
        <v>706</v>
      </c>
    </row>
    <row r="34" spans="1:37">
      <c r="A34" s="82">
        <v>37316</v>
      </c>
      <c r="B34" s="239" t="s">
        <v>960</v>
      </c>
      <c r="C34" s="241">
        <v>11731</v>
      </c>
      <c r="D34" s="241">
        <v>36387</v>
      </c>
      <c r="E34" s="241">
        <v>8967</v>
      </c>
      <c r="F34" s="241">
        <v>5140</v>
      </c>
      <c r="G34" s="241">
        <v>29368</v>
      </c>
      <c r="H34" s="241">
        <v>7842</v>
      </c>
      <c r="I34" s="241">
        <v>12383</v>
      </c>
      <c r="J34" s="241">
        <v>34942</v>
      </c>
      <c r="K34" s="241">
        <v>106981</v>
      </c>
      <c r="L34" s="241">
        <v>11716</v>
      </c>
      <c r="M34" s="241">
        <v>39217</v>
      </c>
      <c r="N34" s="241">
        <v>12389</v>
      </c>
      <c r="O34" s="241">
        <v>11451</v>
      </c>
      <c r="P34" s="241">
        <v>71284</v>
      </c>
      <c r="Q34" s="241">
        <v>51475</v>
      </c>
      <c r="R34" s="241">
        <v>24472</v>
      </c>
      <c r="S34" s="241">
        <v>10136</v>
      </c>
      <c r="T34" s="241">
        <v>9360</v>
      </c>
      <c r="U34" s="241">
        <v>57281</v>
      </c>
      <c r="V34" s="241">
        <v>11292</v>
      </c>
      <c r="W34" s="241">
        <v>23463</v>
      </c>
      <c r="X34" s="241">
        <v>15496</v>
      </c>
      <c r="Y34" s="241">
        <v>11160</v>
      </c>
      <c r="Z34" s="241">
        <v>17778</v>
      </c>
      <c r="AA34" s="241">
        <v>32503</v>
      </c>
      <c r="AB34" s="241">
        <v>31422</v>
      </c>
      <c r="AC34" s="241">
        <v>10158</v>
      </c>
      <c r="AD34" s="241">
        <v>33811</v>
      </c>
      <c r="AE34" s="241">
        <v>3610</v>
      </c>
      <c r="AF34" s="241">
        <v>39722</v>
      </c>
      <c r="AG34" s="241">
        <v>15015</v>
      </c>
      <c r="AH34" s="241">
        <v>9267</v>
      </c>
      <c r="AI34" s="241">
        <v>807219</v>
      </c>
      <c r="AK34" s="239" t="s">
        <v>645</v>
      </c>
    </row>
    <row r="35" spans="1:37">
      <c r="A35" s="82">
        <v>37347</v>
      </c>
      <c r="B35" s="239" t="s">
        <v>961</v>
      </c>
      <c r="C35" s="241">
        <v>11814</v>
      </c>
      <c r="D35" s="241">
        <v>36593</v>
      </c>
      <c r="E35" s="241">
        <v>9023</v>
      </c>
      <c r="F35" s="241">
        <v>5183</v>
      </c>
      <c r="G35" s="241">
        <v>29459</v>
      </c>
      <c r="H35" s="241">
        <v>7909</v>
      </c>
      <c r="I35" s="241">
        <v>12516</v>
      </c>
      <c r="J35" s="241">
        <v>35067</v>
      </c>
      <c r="K35" s="241">
        <v>107173</v>
      </c>
      <c r="L35" s="241">
        <v>11797</v>
      </c>
      <c r="M35" s="241">
        <v>39479</v>
      </c>
      <c r="N35" s="241">
        <v>12447</v>
      </c>
      <c r="O35" s="241">
        <v>11486</v>
      </c>
      <c r="P35" s="241">
        <v>71641</v>
      </c>
      <c r="Q35" s="241">
        <v>51622</v>
      </c>
      <c r="R35" s="241">
        <v>24656</v>
      </c>
      <c r="S35" s="241">
        <v>10228</v>
      </c>
      <c r="T35" s="241">
        <v>9480</v>
      </c>
      <c r="U35" s="241">
        <v>57707</v>
      </c>
      <c r="V35" s="241">
        <v>11453</v>
      </c>
      <c r="W35" s="241">
        <v>23624</v>
      </c>
      <c r="X35" s="241">
        <v>15638</v>
      </c>
      <c r="Y35" s="241">
        <v>11278</v>
      </c>
      <c r="Z35" s="241">
        <v>17925</v>
      </c>
      <c r="AA35" s="241">
        <v>32723</v>
      </c>
      <c r="AB35" s="241">
        <v>31573</v>
      </c>
      <c r="AC35" s="241">
        <v>10206</v>
      </c>
      <c r="AD35" s="241">
        <v>34026</v>
      </c>
      <c r="AE35" s="241">
        <v>3655</v>
      </c>
      <c r="AF35" s="241">
        <v>40146</v>
      </c>
      <c r="AG35" s="241">
        <v>15133</v>
      </c>
      <c r="AH35" s="241">
        <v>9331</v>
      </c>
      <c r="AI35" s="241">
        <v>811991</v>
      </c>
      <c r="AK35" s="239" t="s">
        <v>700</v>
      </c>
    </row>
    <row r="36" spans="1:37">
      <c r="A36" s="82">
        <v>37377</v>
      </c>
      <c r="B36" s="239" t="s">
        <v>962</v>
      </c>
      <c r="C36" s="241">
        <v>11821</v>
      </c>
      <c r="D36" s="241">
        <v>36733</v>
      </c>
      <c r="E36" s="241">
        <v>9076</v>
      </c>
      <c r="F36" s="241">
        <v>5201</v>
      </c>
      <c r="G36" s="241">
        <v>29493</v>
      </c>
      <c r="H36" s="241">
        <v>8008</v>
      </c>
      <c r="I36" s="241">
        <v>12584</v>
      </c>
      <c r="J36" s="241">
        <v>35080</v>
      </c>
      <c r="K36" s="241">
        <v>107243</v>
      </c>
      <c r="L36" s="241">
        <v>11736</v>
      </c>
      <c r="M36" s="241">
        <v>39443</v>
      </c>
      <c r="N36" s="241">
        <v>12407</v>
      </c>
      <c r="O36" s="241">
        <v>11548</v>
      </c>
      <c r="P36" s="241">
        <v>71793</v>
      </c>
      <c r="Q36" s="241">
        <v>51645</v>
      </c>
      <c r="R36" s="241">
        <v>24697</v>
      </c>
      <c r="S36" s="241">
        <v>10275</v>
      </c>
      <c r="T36" s="241">
        <v>9557</v>
      </c>
      <c r="U36" s="241">
        <v>57841</v>
      </c>
      <c r="V36" s="241">
        <v>11469</v>
      </c>
      <c r="W36" s="241">
        <v>23649</v>
      </c>
      <c r="X36" s="241">
        <v>15607</v>
      </c>
      <c r="Y36" s="241">
        <v>11268</v>
      </c>
      <c r="Z36" s="241">
        <v>18011</v>
      </c>
      <c r="AA36" s="241">
        <v>32771</v>
      </c>
      <c r="AB36" s="241">
        <v>31625</v>
      </c>
      <c r="AC36" s="241">
        <v>10229</v>
      </c>
      <c r="AD36" s="241">
        <v>34102</v>
      </c>
      <c r="AE36" s="241">
        <v>3637</v>
      </c>
      <c r="AF36" s="241">
        <v>40186</v>
      </c>
      <c r="AG36" s="241">
        <v>15192</v>
      </c>
      <c r="AH36" s="241">
        <v>9296</v>
      </c>
      <c r="AI36" s="241">
        <v>813223</v>
      </c>
      <c r="AK36" s="239" t="s">
        <v>704</v>
      </c>
    </row>
    <row r="37" spans="1:37">
      <c r="A37" s="82">
        <v>37408</v>
      </c>
      <c r="B37" s="239" t="s">
        <v>963</v>
      </c>
      <c r="C37" s="241">
        <v>11866</v>
      </c>
      <c r="D37" s="241">
        <v>36730</v>
      </c>
      <c r="E37" s="241">
        <v>9094</v>
      </c>
      <c r="F37" s="241">
        <v>5215</v>
      </c>
      <c r="G37" s="241">
        <v>29473</v>
      </c>
      <c r="H37" s="241">
        <v>8001</v>
      </c>
      <c r="I37" s="241">
        <v>12615</v>
      </c>
      <c r="J37" s="241">
        <v>35132</v>
      </c>
      <c r="K37" s="241">
        <v>107163</v>
      </c>
      <c r="L37" s="241">
        <v>11703</v>
      </c>
      <c r="M37" s="241">
        <v>39472</v>
      </c>
      <c r="N37" s="241">
        <v>12367</v>
      </c>
      <c r="O37" s="241">
        <v>11531</v>
      </c>
      <c r="P37" s="241">
        <v>71896</v>
      </c>
      <c r="Q37" s="241">
        <v>51832</v>
      </c>
      <c r="R37" s="241">
        <v>24738</v>
      </c>
      <c r="S37" s="241">
        <v>10248</v>
      </c>
      <c r="T37" s="241">
        <v>9589</v>
      </c>
      <c r="U37" s="241">
        <v>57829</v>
      </c>
      <c r="V37" s="241">
        <v>11524</v>
      </c>
      <c r="W37" s="241">
        <v>23748</v>
      </c>
      <c r="X37" s="241">
        <v>15584</v>
      </c>
      <c r="Y37" s="241">
        <v>11358</v>
      </c>
      <c r="Z37" s="241">
        <v>18019</v>
      </c>
      <c r="AA37" s="241">
        <v>32823</v>
      </c>
      <c r="AB37" s="241">
        <v>31703</v>
      </c>
      <c r="AC37" s="241">
        <v>10299</v>
      </c>
      <c r="AD37" s="241">
        <v>33939</v>
      </c>
      <c r="AE37" s="241">
        <v>3619</v>
      </c>
      <c r="AF37" s="241">
        <v>40236</v>
      </c>
      <c r="AG37" s="241">
        <v>15253</v>
      </c>
      <c r="AH37" s="241">
        <v>9290</v>
      </c>
      <c r="AI37" s="241">
        <v>813889</v>
      </c>
      <c r="AK37" s="239" t="s">
        <v>707</v>
      </c>
    </row>
    <row r="38" spans="1:37">
      <c r="A38" s="82">
        <v>37438</v>
      </c>
      <c r="B38" s="239" t="s">
        <v>964</v>
      </c>
      <c r="C38" s="241">
        <v>11882</v>
      </c>
      <c r="D38" s="241">
        <v>36758</v>
      </c>
      <c r="E38" s="241">
        <v>9147</v>
      </c>
      <c r="F38" s="241">
        <v>5224</v>
      </c>
      <c r="G38" s="241">
        <v>29608</v>
      </c>
      <c r="H38" s="241">
        <v>8044</v>
      </c>
      <c r="I38" s="241">
        <v>12687</v>
      </c>
      <c r="J38" s="241">
        <v>35099</v>
      </c>
      <c r="K38" s="241">
        <v>107148</v>
      </c>
      <c r="L38" s="241">
        <v>11662</v>
      </c>
      <c r="M38" s="241">
        <v>39428</v>
      </c>
      <c r="N38" s="241">
        <v>12393</v>
      </c>
      <c r="O38" s="241">
        <v>11581</v>
      </c>
      <c r="P38" s="241">
        <v>71960</v>
      </c>
      <c r="Q38" s="241">
        <v>51997</v>
      </c>
      <c r="R38" s="241">
        <v>24698</v>
      </c>
      <c r="S38" s="241">
        <v>10279</v>
      </c>
      <c r="T38" s="241">
        <v>9604</v>
      </c>
      <c r="U38" s="241">
        <v>57831</v>
      </c>
      <c r="V38" s="241">
        <v>11734</v>
      </c>
      <c r="W38" s="241">
        <v>23816</v>
      </c>
      <c r="X38" s="241">
        <v>15720</v>
      </c>
      <c r="Y38" s="241">
        <v>11375</v>
      </c>
      <c r="Z38" s="241">
        <v>18093</v>
      </c>
      <c r="AA38" s="241">
        <v>32854</v>
      </c>
      <c r="AB38" s="241">
        <v>31694</v>
      </c>
      <c r="AC38" s="241">
        <v>10363</v>
      </c>
      <c r="AD38" s="241">
        <v>33853</v>
      </c>
      <c r="AE38" s="241">
        <v>3628</v>
      </c>
      <c r="AF38" s="241">
        <v>40428</v>
      </c>
      <c r="AG38" s="241">
        <v>15407</v>
      </c>
      <c r="AH38" s="241">
        <v>9319</v>
      </c>
      <c r="AI38" s="241">
        <v>815314</v>
      </c>
      <c r="AK38" s="239" t="s">
        <v>708</v>
      </c>
    </row>
    <row r="39" spans="1:37">
      <c r="A39" s="82">
        <v>37469</v>
      </c>
      <c r="B39" s="239" t="s">
        <v>965</v>
      </c>
      <c r="C39" s="241">
        <v>11913</v>
      </c>
      <c r="D39" s="241">
        <v>36756</v>
      </c>
      <c r="E39" s="241">
        <v>9189</v>
      </c>
      <c r="F39" s="241">
        <v>5226</v>
      </c>
      <c r="G39" s="241">
        <v>29641</v>
      </c>
      <c r="H39" s="241">
        <v>8026</v>
      </c>
      <c r="I39" s="241">
        <v>12696</v>
      </c>
      <c r="J39" s="241">
        <v>35052</v>
      </c>
      <c r="K39" s="241">
        <v>107144</v>
      </c>
      <c r="L39" s="241">
        <v>11631</v>
      </c>
      <c r="M39" s="241">
        <v>39506</v>
      </c>
      <c r="N39" s="241">
        <v>12461</v>
      </c>
      <c r="O39" s="241">
        <v>11646</v>
      </c>
      <c r="P39" s="241">
        <v>71973</v>
      </c>
      <c r="Q39" s="241">
        <v>52250</v>
      </c>
      <c r="R39" s="241">
        <v>24665</v>
      </c>
      <c r="S39" s="241">
        <v>10295</v>
      </c>
      <c r="T39" s="241">
        <v>9621</v>
      </c>
      <c r="U39" s="241">
        <v>57912</v>
      </c>
      <c r="V39" s="241">
        <v>11782</v>
      </c>
      <c r="W39" s="241">
        <v>23857</v>
      </c>
      <c r="X39" s="241">
        <v>15768</v>
      </c>
      <c r="Y39" s="241">
        <v>11411</v>
      </c>
      <c r="Z39" s="241">
        <v>18168</v>
      </c>
      <c r="AA39" s="241">
        <v>32891</v>
      </c>
      <c r="AB39" s="241">
        <v>31667</v>
      </c>
      <c r="AC39" s="241">
        <v>10364</v>
      </c>
      <c r="AD39" s="241">
        <v>33826</v>
      </c>
      <c r="AE39" s="241">
        <v>3640</v>
      </c>
      <c r="AF39" s="241">
        <v>40589</v>
      </c>
      <c r="AG39" s="241">
        <v>15450</v>
      </c>
      <c r="AH39" s="241">
        <v>9333</v>
      </c>
      <c r="AI39" s="241">
        <v>816349</v>
      </c>
      <c r="AK39" s="239" t="s">
        <v>709</v>
      </c>
    </row>
    <row r="40" spans="1:37">
      <c r="A40" s="82">
        <v>37500</v>
      </c>
      <c r="B40" s="239" t="s">
        <v>966</v>
      </c>
      <c r="C40" s="241">
        <v>11864</v>
      </c>
      <c r="D40" s="241">
        <v>36812</v>
      </c>
      <c r="E40" s="241">
        <v>9227</v>
      </c>
      <c r="F40" s="241">
        <v>5214</v>
      </c>
      <c r="G40" s="241">
        <v>29657</v>
      </c>
      <c r="H40" s="241">
        <v>7999</v>
      </c>
      <c r="I40" s="241">
        <v>12717</v>
      </c>
      <c r="J40" s="241">
        <v>35007</v>
      </c>
      <c r="K40" s="241">
        <v>107066</v>
      </c>
      <c r="L40" s="241">
        <v>11592</v>
      </c>
      <c r="M40" s="241">
        <v>39560</v>
      </c>
      <c r="N40" s="241">
        <v>12461</v>
      </c>
      <c r="O40" s="241">
        <v>11662</v>
      </c>
      <c r="P40" s="241">
        <v>71963</v>
      </c>
      <c r="Q40" s="241">
        <v>52348</v>
      </c>
      <c r="R40" s="241">
        <v>24654</v>
      </c>
      <c r="S40" s="241">
        <v>10313</v>
      </c>
      <c r="T40" s="241">
        <v>9597</v>
      </c>
      <c r="U40" s="241">
        <v>57898</v>
      </c>
      <c r="V40" s="241">
        <v>11850</v>
      </c>
      <c r="W40" s="241">
        <v>23858</v>
      </c>
      <c r="X40" s="241">
        <v>15770</v>
      </c>
      <c r="Y40" s="241">
        <v>11411</v>
      </c>
      <c r="Z40" s="241">
        <v>18197</v>
      </c>
      <c r="AA40" s="241">
        <v>32901</v>
      </c>
      <c r="AB40" s="241">
        <v>31672</v>
      </c>
      <c r="AC40" s="241">
        <v>10298</v>
      </c>
      <c r="AD40" s="241">
        <v>33817</v>
      </c>
      <c r="AE40" s="241">
        <v>3637</v>
      </c>
      <c r="AF40" s="241">
        <v>40722</v>
      </c>
      <c r="AG40" s="241">
        <v>15446</v>
      </c>
      <c r="AH40" s="241">
        <v>9351</v>
      </c>
      <c r="AI40" s="241">
        <v>816541</v>
      </c>
      <c r="AK40" s="239" t="s">
        <v>710</v>
      </c>
    </row>
    <row r="41" spans="1:37">
      <c r="A41" s="82">
        <v>37530</v>
      </c>
      <c r="B41" s="239" t="s">
        <v>967</v>
      </c>
      <c r="C41" s="241">
        <v>11919</v>
      </c>
      <c r="D41" s="241">
        <v>36962</v>
      </c>
      <c r="E41" s="241">
        <v>9196</v>
      </c>
      <c r="F41" s="241">
        <v>5206</v>
      </c>
      <c r="G41" s="241">
        <v>29658</v>
      </c>
      <c r="H41" s="241">
        <v>7949</v>
      </c>
      <c r="I41" s="241">
        <v>12740</v>
      </c>
      <c r="J41" s="241">
        <v>34905</v>
      </c>
      <c r="K41" s="241">
        <v>107026</v>
      </c>
      <c r="L41" s="241">
        <v>11634</v>
      </c>
      <c r="M41" s="241">
        <v>39710</v>
      </c>
      <c r="N41" s="241">
        <v>12450</v>
      </c>
      <c r="O41" s="241">
        <v>11675</v>
      </c>
      <c r="P41" s="241">
        <v>72171</v>
      </c>
      <c r="Q41" s="241">
        <v>52437</v>
      </c>
      <c r="R41" s="241">
        <v>24653</v>
      </c>
      <c r="S41" s="241">
        <v>10329</v>
      </c>
      <c r="T41" s="241">
        <v>9662</v>
      </c>
      <c r="U41" s="241">
        <v>58074</v>
      </c>
      <c r="V41" s="241">
        <v>11848</v>
      </c>
      <c r="W41" s="241">
        <v>23963</v>
      </c>
      <c r="X41" s="241">
        <v>15908</v>
      </c>
      <c r="Y41" s="241">
        <v>11417</v>
      </c>
      <c r="Z41" s="241">
        <v>18201</v>
      </c>
      <c r="AA41" s="241">
        <v>32984</v>
      </c>
      <c r="AB41" s="241">
        <v>31722</v>
      </c>
      <c r="AC41" s="241">
        <v>10329</v>
      </c>
      <c r="AD41" s="241">
        <v>33740</v>
      </c>
      <c r="AE41" s="241">
        <v>3650</v>
      </c>
      <c r="AF41" s="241">
        <v>40731</v>
      </c>
      <c r="AG41" s="241">
        <v>15448</v>
      </c>
      <c r="AH41" s="241">
        <v>9367</v>
      </c>
      <c r="AI41" s="241">
        <v>817664</v>
      </c>
      <c r="AK41" s="239" t="s">
        <v>711</v>
      </c>
    </row>
    <row r="42" spans="1:37">
      <c r="A42" s="82">
        <v>37561</v>
      </c>
      <c r="B42" s="239" t="s">
        <v>968</v>
      </c>
      <c r="C42" s="241">
        <v>11885</v>
      </c>
      <c r="D42" s="241">
        <v>36872</v>
      </c>
      <c r="E42" s="241">
        <v>9210</v>
      </c>
      <c r="F42" s="241">
        <v>5209</v>
      </c>
      <c r="G42" s="241">
        <v>29679</v>
      </c>
      <c r="H42" s="241">
        <v>7841</v>
      </c>
      <c r="I42" s="241">
        <v>12712</v>
      </c>
      <c r="J42" s="241">
        <v>34819</v>
      </c>
      <c r="K42" s="241">
        <v>106854</v>
      </c>
      <c r="L42" s="241">
        <v>11622</v>
      </c>
      <c r="M42" s="241">
        <v>39676</v>
      </c>
      <c r="N42" s="241">
        <v>12382</v>
      </c>
      <c r="O42" s="241">
        <v>11666</v>
      </c>
      <c r="P42" s="241">
        <v>72154</v>
      </c>
      <c r="Q42" s="241">
        <v>52350</v>
      </c>
      <c r="R42" s="241">
        <v>24593</v>
      </c>
      <c r="S42" s="241">
        <v>10331</v>
      </c>
      <c r="T42" s="241">
        <v>9635</v>
      </c>
      <c r="U42" s="241">
        <v>58019</v>
      </c>
      <c r="V42" s="241">
        <v>11808</v>
      </c>
      <c r="W42" s="241">
        <v>23975</v>
      </c>
      <c r="X42" s="241">
        <v>15947</v>
      </c>
      <c r="Y42" s="241">
        <v>11448</v>
      </c>
      <c r="Z42" s="241">
        <v>18160</v>
      </c>
      <c r="AA42" s="241">
        <v>32952</v>
      </c>
      <c r="AB42" s="241">
        <v>31690</v>
      </c>
      <c r="AC42" s="241">
        <v>10268</v>
      </c>
      <c r="AD42" s="241">
        <v>33547</v>
      </c>
      <c r="AE42" s="241">
        <v>3624</v>
      </c>
      <c r="AF42" s="241">
        <v>40522</v>
      </c>
      <c r="AG42" s="241">
        <v>15524</v>
      </c>
      <c r="AH42" s="241">
        <v>9361</v>
      </c>
      <c r="AI42" s="241">
        <v>816335</v>
      </c>
      <c r="AK42" s="239" t="s">
        <v>712</v>
      </c>
    </row>
    <row r="43" spans="1:37">
      <c r="A43" s="82">
        <v>37591</v>
      </c>
      <c r="B43" s="239" t="s">
        <v>969</v>
      </c>
      <c r="C43" s="241">
        <v>11772</v>
      </c>
      <c r="D43" s="241">
        <v>36710</v>
      </c>
      <c r="E43" s="241">
        <v>9138</v>
      </c>
      <c r="F43" s="241">
        <v>5175</v>
      </c>
      <c r="G43" s="241">
        <v>29485</v>
      </c>
      <c r="H43" s="241">
        <v>7781</v>
      </c>
      <c r="I43" s="241">
        <v>12621</v>
      </c>
      <c r="J43" s="241">
        <v>34597</v>
      </c>
      <c r="K43" s="241">
        <v>106515</v>
      </c>
      <c r="L43" s="241">
        <v>11509</v>
      </c>
      <c r="M43" s="241">
        <v>39402</v>
      </c>
      <c r="N43" s="241">
        <v>12251</v>
      </c>
      <c r="O43" s="241">
        <v>11580</v>
      </c>
      <c r="P43" s="241">
        <v>71718</v>
      </c>
      <c r="Q43" s="241">
        <v>52135</v>
      </c>
      <c r="R43" s="241">
        <v>24408</v>
      </c>
      <c r="S43" s="241">
        <v>10249</v>
      </c>
      <c r="T43" s="241">
        <v>9558</v>
      </c>
      <c r="U43" s="241">
        <v>57775</v>
      </c>
      <c r="V43" s="241">
        <v>11684</v>
      </c>
      <c r="W43" s="241">
        <v>23820</v>
      </c>
      <c r="X43" s="241">
        <v>15778</v>
      </c>
      <c r="Y43" s="241">
        <v>11350</v>
      </c>
      <c r="Z43" s="241">
        <v>18029</v>
      </c>
      <c r="AA43" s="241">
        <v>32726</v>
      </c>
      <c r="AB43" s="241">
        <v>31539</v>
      </c>
      <c r="AC43" s="241">
        <v>10178</v>
      </c>
      <c r="AD43" s="241">
        <v>33219</v>
      </c>
      <c r="AE43" s="241">
        <v>3572</v>
      </c>
      <c r="AF43" s="241">
        <v>40178</v>
      </c>
      <c r="AG43" s="241">
        <v>15543</v>
      </c>
      <c r="AH43" s="241">
        <v>9312</v>
      </c>
      <c r="AI43" s="241">
        <v>811307</v>
      </c>
      <c r="AK43" s="239" t="s">
        <v>713</v>
      </c>
    </row>
    <row r="44" spans="1:37">
      <c r="A44" s="82">
        <v>37622</v>
      </c>
      <c r="B44" s="239" t="s">
        <v>1192</v>
      </c>
      <c r="C44" s="241">
        <v>11800</v>
      </c>
      <c r="D44" s="241">
        <v>36565</v>
      </c>
      <c r="E44" s="241">
        <v>9155</v>
      </c>
      <c r="F44" s="241">
        <v>5162</v>
      </c>
      <c r="G44" s="241">
        <v>29349</v>
      </c>
      <c r="H44" s="241">
        <v>7716</v>
      </c>
      <c r="I44" s="241">
        <v>12525</v>
      </c>
      <c r="J44" s="241">
        <v>34520</v>
      </c>
      <c r="K44" s="241">
        <v>106142</v>
      </c>
      <c r="L44" s="241">
        <v>11556</v>
      </c>
      <c r="M44" s="241">
        <v>39221</v>
      </c>
      <c r="N44" s="241">
        <v>12185</v>
      </c>
      <c r="O44" s="241">
        <v>11549</v>
      </c>
      <c r="P44" s="241">
        <v>71421</v>
      </c>
      <c r="Q44" s="241">
        <v>52056</v>
      </c>
      <c r="R44" s="241">
        <v>24372</v>
      </c>
      <c r="S44" s="241">
        <v>10231</v>
      </c>
      <c r="T44" s="241">
        <v>9581</v>
      </c>
      <c r="U44" s="241">
        <v>57572</v>
      </c>
      <c r="V44" s="241">
        <v>11609</v>
      </c>
      <c r="W44" s="241">
        <v>23734</v>
      </c>
      <c r="X44" s="241">
        <v>15740</v>
      </c>
      <c r="Y44" s="241">
        <v>11291</v>
      </c>
      <c r="Z44" s="241">
        <v>17973</v>
      </c>
      <c r="AA44" s="241">
        <v>32645</v>
      </c>
      <c r="AB44" s="241">
        <v>31458</v>
      </c>
      <c r="AC44" s="241">
        <v>10158</v>
      </c>
      <c r="AD44" s="241">
        <v>33073</v>
      </c>
      <c r="AE44" s="241">
        <v>3573</v>
      </c>
      <c r="AF44" s="241">
        <v>39995</v>
      </c>
      <c r="AG44" s="241">
        <v>15539</v>
      </c>
      <c r="AH44" s="241">
        <v>9321</v>
      </c>
      <c r="AI44" s="241">
        <v>808787</v>
      </c>
      <c r="AJ44" s="239">
        <v>2003</v>
      </c>
      <c r="AK44" s="239" t="s">
        <v>705</v>
      </c>
    </row>
    <row r="45" spans="1:37">
      <c r="A45" s="82">
        <v>37653</v>
      </c>
      <c r="B45" s="239" t="s">
        <v>970</v>
      </c>
      <c r="C45" s="241">
        <v>11804</v>
      </c>
      <c r="D45" s="241">
        <v>36533</v>
      </c>
      <c r="E45" s="241">
        <v>9225</v>
      </c>
      <c r="F45" s="241">
        <v>5211</v>
      </c>
      <c r="G45" s="241">
        <v>29238</v>
      </c>
      <c r="H45" s="241">
        <v>7686</v>
      </c>
      <c r="I45" s="241">
        <v>12566</v>
      </c>
      <c r="J45" s="241">
        <v>34637</v>
      </c>
      <c r="K45" s="241">
        <v>106003</v>
      </c>
      <c r="L45" s="241">
        <v>11623</v>
      </c>
      <c r="M45" s="241">
        <v>39271</v>
      </c>
      <c r="N45" s="241">
        <v>12228</v>
      </c>
      <c r="O45" s="241">
        <v>11603</v>
      </c>
      <c r="P45" s="241">
        <v>71535</v>
      </c>
      <c r="Q45" s="241">
        <v>52041</v>
      </c>
      <c r="R45" s="241">
        <v>24407</v>
      </c>
      <c r="S45" s="241">
        <v>10264</v>
      </c>
      <c r="T45" s="241">
        <v>9592</v>
      </c>
      <c r="U45" s="241">
        <v>57647</v>
      </c>
      <c r="V45" s="241">
        <v>11573</v>
      </c>
      <c r="W45" s="241">
        <v>23800</v>
      </c>
      <c r="X45" s="241">
        <v>15820</v>
      </c>
      <c r="Y45" s="241">
        <v>11347</v>
      </c>
      <c r="Z45" s="241">
        <v>18048</v>
      </c>
      <c r="AA45" s="241">
        <v>32606</v>
      </c>
      <c r="AB45" s="241">
        <v>31484</v>
      </c>
      <c r="AC45" s="241">
        <v>10219</v>
      </c>
      <c r="AD45" s="241">
        <v>33166</v>
      </c>
      <c r="AE45" s="241">
        <v>3577</v>
      </c>
      <c r="AF45" s="241">
        <v>40047</v>
      </c>
      <c r="AG45" s="241">
        <v>15652</v>
      </c>
      <c r="AH45" s="241">
        <v>9379</v>
      </c>
      <c r="AI45" s="241">
        <v>809832</v>
      </c>
      <c r="AK45" s="239" t="s">
        <v>706</v>
      </c>
    </row>
    <row r="46" spans="1:37">
      <c r="A46" s="82">
        <v>37681</v>
      </c>
      <c r="B46" s="239" t="s">
        <v>971</v>
      </c>
      <c r="C46" s="241">
        <v>11858</v>
      </c>
      <c r="D46" s="241">
        <v>36716</v>
      </c>
      <c r="E46" s="241">
        <v>9252</v>
      </c>
      <c r="F46" s="241">
        <v>5213</v>
      </c>
      <c r="G46" s="241">
        <v>29178</v>
      </c>
      <c r="H46" s="241">
        <v>7655</v>
      </c>
      <c r="I46" s="241">
        <v>12597</v>
      </c>
      <c r="J46" s="241">
        <v>34713</v>
      </c>
      <c r="K46" s="241">
        <v>105819</v>
      </c>
      <c r="L46" s="241">
        <v>11638</v>
      </c>
      <c r="M46" s="241">
        <v>39442</v>
      </c>
      <c r="N46" s="241">
        <v>12268</v>
      </c>
      <c r="O46" s="241">
        <v>11663</v>
      </c>
      <c r="P46" s="241">
        <v>71599</v>
      </c>
      <c r="Q46" s="241">
        <v>52066</v>
      </c>
      <c r="R46" s="241">
        <v>24594</v>
      </c>
      <c r="S46" s="241">
        <v>10296</v>
      </c>
      <c r="T46" s="241">
        <v>9674</v>
      </c>
      <c r="U46" s="241">
        <v>57869</v>
      </c>
      <c r="V46" s="241">
        <v>11546</v>
      </c>
      <c r="W46" s="241">
        <v>23838</v>
      </c>
      <c r="X46" s="241">
        <v>15847</v>
      </c>
      <c r="Y46" s="241">
        <v>11406</v>
      </c>
      <c r="Z46" s="241">
        <v>18121</v>
      </c>
      <c r="AA46" s="241">
        <v>32444</v>
      </c>
      <c r="AB46" s="241">
        <v>31499</v>
      </c>
      <c r="AC46" s="241">
        <v>10255</v>
      </c>
      <c r="AD46" s="241">
        <v>33437</v>
      </c>
      <c r="AE46" s="241">
        <v>3585</v>
      </c>
      <c r="AF46" s="241">
        <v>40098</v>
      </c>
      <c r="AG46" s="241">
        <v>15633</v>
      </c>
      <c r="AH46" s="241">
        <v>9418</v>
      </c>
      <c r="AI46" s="241">
        <v>811237</v>
      </c>
      <c r="AK46" s="239" t="s">
        <v>645</v>
      </c>
    </row>
    <row r="47" spans="1:37">
      <c r="A47" s="82">
        <v>37712</v>
      </c>
      <c r="B47" s="239" t="s">
        <v>972</v>
      </c>
      <c r="C47" s="241">
        <v>11913</v>
      </c>
      <c r="D47" s="241">
        <v>36763</v>
      </c>
      <c r="E47" s="241">
        <v>9274</v>
      </c>
      <c r="F47" s="241">
        <v>5244</v>
      </c>
      <c r="G47" s="241">
        <v>29124</v>
      </c>
      <c r="H47" s="241">
        <v>7687</v>
      </c>
      <c r="I47" s="241">
        <v>12550</v>
      </c>
      <c r="J47" s="241">
        <v>34594</v>
      </c>
      <c r="K47" s="241">
        <v>105637</v>
      </c>
      <c r="L47" s="241">
        <v>11539</v>
      </c>
      <c r="M47" s="241">
        <v>39476</v>
      </c>
      <c r="N47" s="241">
        <v>12309</v>
      </c>
      <c r="O47" s="241">
        <v>11722</v>
      </c>
      <c r="P47" s="241">
        <v>71753</v>
      </c>
      <c r="Q47" s="241">
        <v>51931</v>
      </c>
      <c r="R47" s="241">
        <v>24761</v>
      </c>
      <c r="S47" s="241">
        <v>10327</v>
      </c>
      <c r="T47" s="241">
        <v>9781</v>
      </c>
      <c r="U47" s="241">
        <v>57892</v>
      </c>
      <c r="V47" s="241">
        <v>11560</v>
      </c>
      <c r="W47" s="241">
        <v>23932</v>
      </c>
      <c r="X47" s="241">
        <v>15958</v>
      </c>
      <c r="Y47" s="241">
        <v>11458</v>
      </c>
      <c r="Z47" s="241">
        <v>18166</v>
      </c>
      <c r="AA47" s="241">
        <v>32303</v>
      </c>
      <c r="AB47" s="241">
        <v>31464</v>
      </c>
      <c r="AC47" s="241">
        <v>10278</v>
      </c>
      <c r="AD47" s="241">
        <v>33392</v>
      </c>
      <c r="AE47" s="241">
        <v>3591</v>
      </c>
      <c r="AF47" s="241">
        <v>40286</v>
      </c>
      <c r="AG47" s="241">
        <v>15660</v>
      </c>
      <c r="AH47" s="241">
        <v>9383</v>
      </c>
      <c r="AI47" s="241">
        <v>811708</v>
      </c>
      <c r="AK47" s="239" t="s">
        <v>700</v>
      </c>
    </row>
    <row r="48" spans="1:37">
      <c r="A48" s="82">
        <v>37742</v>
      </c>
      <c r="B48" s="239" t="s">
        <v>973</v>
      </c>
      <c r="C48" s="241">
        <v>11891</v>
      </c>
      <c r="D48" s="241">
        <v>36703</v>
      </c>
      <c r="E48" s="241">
        <v>9294</v>
      </c>
      <c r="F48" s="241">
        <v>5225</v>
      </c>
      <c r="G48" s="241">
        <v>28993</v>
      </c>
      <c r="H48" s="241">
        <v>7702</v>
      </c>
      <c r="I48" s="241">
        <v>12635</v>
      </c>
      <c r="J48" s="241">
        <v>34514</v>
      </c>
      <c r="K48" s="241">
        <v>105319</v>
      </c>
      <c r="L48" s="241">
        <v>11476</v>
      </c>
      <c r="M48" s="241">
        <v>39443</v>
      </c>
      <c r="N48" s="241">
        <v>12329</v>
      </c>
      <c r="O48" s="241">
        <v>11736</v>
      </c>
      <c r="P48" s="241">
        <v>71625</v>
      </c>
      <c r="Q48" s="241">
        <v>51807</v>
      </c>
      <c r="R48" s="241">
        <v>24874</v>
      </c>
      <c r="S48" s="241">
        <v>10313</v>
      </c>
      <c r="T48" s="241">
        <v>9881</v>
      </c>
      <c r="U48" s="241">
        <v>57963</v>
      </c>
      <c r="V48" s="241">
        <v>11546</v>
      </c>
      <c r="W48" s="241">
        <v>23912</v>
      </c>
      <c r="X48" s="241">
        <v>15817</v>
      </c>
      <c r="Y48" s="241">
        <v>11502</v>
      </c>
      <c r="Z48" s="241">
        <v>18169</v>
      </c>
      <c r="AA48" s="241">
        <v>32217</v>
      </c>
      <c r="AB48" s="241">
        <v>31453</v>
      </c>
      <c r="AC48" s="241">
        <v>10267</v>
      </c>
      <c r="AD48" s="241">
        <v>33280</v>
      </c>
      <c r="AE48" s="241">
        <v>3637</v>
      </c>
      <c r="AF48" s="241">
        <v>40276</v>
      </c>
      <c r="AG48" s="241">
        <v>15655</v>
      </c>
      <c r="AH48" s="241">
        <v>9347</v>
      </c>
      <c r="AI48" s="241">
        <v>810801</v>
      </c>
      <c r="AK48" s="239" t="s">
        <v>704</v>
      </c>
    </row>
    <row r="49" spans="1:37">
      <c r="A49" s="82">
        <v>37773</v>
      </c>
      <c r="B49" s="239" t="s">
        <v>974</v>
      </c>
      <c r="C49" s="241">
        <v>11917</v>
      </c>
      <c r="D49" s="241">
        <v>36750</v>
      </c>
      <c r="E49" s="241">
        <v>9253</v>
      </c>
      <c r="F49" s="241">
        <v>5240</v>
      </c>
      <c r="G49" s="241">
        <v>28877</v>
      </c>
      <c r="H49" s="241">
        <v>7713</v>
      </c>
      <c r="I49" s="241">
        <v>12748</v>
      </c>
      <c r="J49" s="241">
        <v>34458</v>
      </c>
      <c r="K49" s="241">
        <v>105104</v>
      </c>
      <c r="L49" s="241">
        <v>11474</v>
      </c>
      <c r="M49" s="241">
        <v>39466</v>
      </c>
      <c r="N49" s="241">
        <v>12289</v>
      </c>
      <c r="O49" s="241">
        <v>11733</v>
      </c>
      <c r="P49" s="241">
        <v>71727</v>
      </c>
      <c r="Q49" s="241">
        <v>51889</v>
      </c>
      <c r="R49" s="241">
        <v>25020</v>
      </c>
      <c r="S49" s="241">
        <v>10321</v>
      </c>
      <c r="T49" s="241">
        <v>9901</v>
      </c>
      <c r="U49" s="241">
        <v>57829</v>
      </c>
      <c r="V49" s="241">
        <v>11611</v>
      </c>
      <c r="W49" s="241">
        <v>24003</v>
      </c>
      <c r="X49" s="241">
        <v>15855</v>
      </c>
      <c r="Y49" s="241">
        <v>11563</v>
      </c>
      <c r="Z49" s="241">
        <v>18213</v>
      </c>
      <c r="AA49" s="241">
        <v>32259</v>
      </c>
      <c r="AB49" s="241">
        <v>31405</v>
      </c>
      <c r="AC49" s="241">
        <v>10327</v>
      </c>
      <c r="AD49" s="241">
        <v>33273</v>
      </c>
      <c r="AE49" s="241">
        <v>3634</v>
      </c>
      <c r="AF49" s="241">
        <v>40439</v>
      </c>
      <c r="AG49" s="241">
        <v>15669</v>
      </c>
      <c r="AH49" s="241">
        <v>9388</v>
      </c>
      <c r="AI49" s="241">
        <v>811348</v>
      </c>
      <c r="AK49" s="239" t="s">
        <v>707</v>
      </c>
    </row>
    <row r="50" spans="1:37">
      <c r="A50" s="82">
        <v>37803</v>
      </c>
      <c r="B50" s="239" t="s">
        <v>975</v>
      </c>
      <c r="C50" s="241">
        <v>11914</v>
      </c>
      <c r="D50" s="241">
        <v>36818</v>
      </c>
      <c r="E50" s="241">
        <v>9196</v>
      </c>
      <c r="F50" s="241">
        <v>5280</v>
      </c>
      <c r="G50" s="241">
        <v>28676</v>
      </c>
      <c r="H50" s="241">
        <v>7722</v>
      </c>
      <c r="I50" s="241">
        <v>12804</v>
      </c>
      <c r="J50" s="241">
        <v>34410</v>
      </c>
      <c r="K50" s="241">
        <v>104987</v>
      </c>
      <c r="L50" s="241">
        <v>11468</v>
      </c>
      <c r="M50" s="241">
        <v>39470</v>
      </c>
      <c r="N50" s="241">
        <v>12297</v>
      </c>
      <c r="O50" s="241">
        <v>11684</v>
      </c>
      <c r="P50" s="241">
        <v>71568</v>
      </c>
      <c r="Q50" s="241">
        <v>51848</v>
      </c>
      <c r="R50" s="241">
        <v>25051</v>
      </c>
      <c r="S50" s="241">
        <v>10291</v>
      </c>
      <c r="T50" s="241">
        <v>9773</v>
      </c>
      <c r="U50" s="241">
        <v>57674</v>
      </c>
      <c r="V50" s="241">
        <v>11603</v>
      </c>
      <c r="W50" s="241">
        <v>24077</v>
      </c>
      <c r="X50" s="241">
        <v>15905</v>
      </c>
      <c r="Y50" s="241">
        <v>11562</v>
      </c>
      <c r="Z50" s="241">
        <v>18121</v>
      </c>
      <c r="AA50" s="241">
        <v>32132</v>
      </c>
      <c r="AB50" s="241">
        <v>31368</v>
      </c>
      <c r="AC50" s="241">
        <v>10338</v>
      </c>
      <c r="AD50" s="241">
        <v>33212</v>
      </c>
      <c r="AE50" s="241">
        <v>3658</v>
      </c>
      <c r="AF50" s="241">
        <v>40557</v>
      </c>
      <c r="AG50" s="241">
        <v>15666</v>
      </c>
      <c r="AH50" s="241">
        <v>9370</v>
      </c>
      <c r="AI50" s="241">
        <v>810500</v>
      </c>
      <c r="AK50" s="239" t="s">
        <v>708</v>
      </c>
    </row>
    <row r="51" spans="1:37">
      <c r="A51" s="82">
        <v>37834</v>
      </c>
      <c r="B51" s="239" t="s">
        <v>976</v>
      </c>
      <c r="C51" s="241">
        <v>11927</v>
      </c>
      <c r="D51" s="241">
        <v>36813</v>
      </c>
      <c r="E51" s="241">
        <v>9156</v>
      </c>
      <c r="F51" s="241">
        <v>5282</v>
      </c>
      <c r="G51" s="241">
        <v>28570</v>
      </c>
      <c r="H51" s="241">
        <v>7746</v>
      </c>
      <c r="I51" s="241">
        <v>12846</v>
      </c>
      <c r="J51" s="241">
        <v>34334</v>
      </c>
      <c r="K51" s="241">
        <v>104834</v>
      </c>
      <c r="L51" s="241">
        <v>11439</v>
      </c>
      <c r="M51" s="241">
        <v>39505</v>
      </c>
      <c r="N51" s="241">
        <v>12289</v>
      </c>
      <c r="O51" s="241">
        <v>11692</v>
      </c>
      <c r="P51" s="241">
        <v>71557</v>
      </c>
      <c r="Q51" s="241">
        <v>51835</v>
      </c>
      <c r="R51" s="241">
        <v>25071</v>
      </c>
      <c r="S51" s="241">
        <v>10287</v>
      </c>
      <c r="T51" s="241">
        <v>9778</v>
      </c>
      <c r="U51" s="241">
        <v>57543</v>
      </c>
      <c r="V51" s="241">
        <v>11570</v>
      </c>
      <c r="W51" s="241">
        <v>24080</v>
      </c>
      <c r="X51" s="241">
        <v>15889</v>
      </c>
      <c r="Y51" s="241">
        <v>11516</v>
      </c>
      <c r="Z51" s="241">
        <v>18049</v>
      </c>
      <c r="AA51" s="241">
        <v>32041</v>
      </c>
      <c r="AB51" s="241">
        <v>31244</v>
      </c>
      <c r="AC51" s="241">
        <v>10328</v>
      </c>
      <c r="AD51" s="241">
        <v>33130</v>
      </c>
      <c r="AE51" s="241">
        <v>3654</v>
      </c>
      <c r="AF51" s="241">
        <v>40520</v>
      </c>
      <c r="AG51" s="241">
        <v>15696</v>
      </c>
      <c r="AH51" s="241">
        <v>9325</v>
      </c>
      <c r="AI51" s="241">
        <v>809546</v>
      </c>
      <c r="AK51" s="239" t="s">
        <v>709</v>
      </c>
    </row>
    <row r="52" spans="1:37">
      <c r="A52" s="82">
        <v>37865</v>
      </c>
      <c r="B52" s="239" t="s">
        <v>977</v>
      </c>
      <c r="C52" s="241">
        <v>11910</v>
      </c>
      <c r="D52" s="241">
        <v>36853</v>
      </c>
      <c r="E52" s="241">
        <v>9195</v>
      </c>
      <c r="F52" s="241">
        <v>5283</v>
      </c>
      <c r="G52" s="241">
        <v>28580</v>
      </c>
      <c r="H52" s="241">
        <v>7776</v>
      </c>
      <c r="I52" s="241">
        <v>12943</v>
      </c>
      <c r="J52" s="241">
        <v>34423</v>
      </c>
      <c r="K52" s="241">
        <v>104830</v>
      </c>
      <c r="L52" s="241">
        <v>11392</v>
      </c>
      <c r="M52" s="241">
        <v>39499</v>
      </c>
      <c r="N52" s="241">
        <v>12290</v>
      </c>
      <c r="O52" s="241">
        <v>11696</v>
      </c>
      <c r="P52" s="241">
        <v>71553</v>
      </c>
      <c r="Q52" s="241">
        <v>52058</v>
      </c>
      <c r="R52" s="241">
        <v>25028</v>
      </c>
      <c r="S52" s="241">
        <v>10290</v>
      </c>
      <c r="T52" s="241">
        <v>9790</v>
      </c>
      <c r="U52" s="241">
        <v>57444</v>
      </c>
      <c r="V52" s="241">
        <v>11647</v>
      </c>
      <c r="W52" s="241">
        <v>24164</v>
      </c>
      <c r="X52" s="241">
        <v>15859</v>
      </c>
      <c r="Y52" s="241">
        <v>11521</v>
      </c>
      <c r="Z52" s="241">
        <v>18122</v>
      </c>
      <c r="AA52" s="241">
        <v>31984</v>
      </c>
      <c r="AB52" s="241">
        <v>31259</v>
      </c>
      <c r="AC52" s="241">
        <v>10343</v>
      </c>
      <c r="AD52" s="241">
        <v>33012</v>
      </c>
      <c r="AE52" s="241">
        <v>3684</v>
      </c>
      <c r="AF52" s="241">
        <v>40549</v>
      </c>
      <c r="AG52" s="241">
        <v>15744</v>
      </c>
      <c r="AH52" s="241">
        <v>9364</v>
      </c>
      <c r="AI52" s="241">
        <v>810085</v>
      </c>
      <c r="AK52" s="239" t="s">
        <v>710</v>
      </c>
    </row>
    <row r="53" spans="1:37">
      <c r="A53" s="82">
        <v>37895</v>
      </c>
      <c r="B53" s="239" t="s">
        <v>978</v>
      </c>
      <c r="C53" s="241">
        <v>11972</v>
      </c>
      <c r="D53" s="241">
        <v>36949</v>
      </c>
      <c r="E53" s="241">
        <v>9195</v>
      </c>
      <c r="F53" s="241">
        <v>5300</v>
      </c>
      <c r="G53" s="241">
        <v>28649</v>
      </c>
      <c r="H53" s="241">
        <v>7769</v>
      </c>
      <c r="I53" s="241">
        <v>12977</v>
      </c>
      <c r="J53" s="241">
        <v>34397</v>
      </c>
      <c r="K53" s="241">
        <v>104886</v>
      </c>
      <c r="L53" s="241">
        <v>11459</v>
      </c>
      <c r="M53" s="241">
        <v>39480</v>
      </c>
      <c r="N53" s="241">
        <v>12349</v>
      </c>
      <c r="O53" s="241">
        <v>11713</v>
      </c>
      <c r="P53" s="241">
        <v>71683</v>
      </c>
      <c r="Q53" s="241">
        <v>52189</v>
      </c>
      <c r="R53" s="241">
        <v>25085</v>
      </c>
      <c r="S53" s="241">
        <v>10272</v>
      </c>
      <c r="T53" s="241">
        <v>9828</v>
      </c>
      <c r="U53" s="241">
        <v>57579</v>
      </c>
      <c r="V53" s="241">
        <v>11748</v>
      </c>
      <c r="W53" s="241">
        <v>24290</v>
      </c>
      <c r="X53" s="241">
        <v>15845</v>
      </c>
      <c r="Y53" s="241">
        <v>11587</v>
      </c>
      <c r="Z53" s="241">
        <v>18227</v>
      </c>
      <c r="AA53" s="241">
        <v>32054</v>
      </c>
      <c r="AB53" s="241">
        <v>31310</v>
      </c>
      <c r="AC53" s="241">
        <v>10307</v>
      </c>
      <c r="AD53" s="241">
        <v>32992</v>
      </c>
      <c r="AE53" s="241">
        <v>3703</v>
      </c>
      <c r="AF53" s="241">
        <v>40552</v>
      </c>
      <c r="AG53" s="241">
        <v>15789</v>
      </c>
      <c r="AH53" s="241">
        <v>9427</v>
      </c>
      <c r="AI53" s="241">
        <v>811562</v>
      </c>
      <c r="AK53" s="239" t="s">
        <v>711</v>
      </c>
    </row>
    <row r="54" spans="1:37">
      <c r="A54" s="82">
        <v>37926</v>
      </c>
      <c r="B54" s="239" t="s">
        <v>979</v>
      </c>
      <c r="C54" s="241">
        <v>11900</v>
      </c>
      <c r="D54" s="241">
        <v>36982</v>
      </c>
      <c r="E54" s="241">
        <v>9168</v>
      </c>
      <c r="F54" s="241">
        <v>5276</v>
      </c>
      <c r="G54" s="241">
        <v>28472</v>
      </c>
      <c r="H54" s="241">
        <v>7716</v>
      </c>
      <c r="I54" s="241">
        <v>12956</v>
      </c>
      <c r="J54" s="241">
        <v>34301</v>
      </c>
      <c r="K54" s="241">
        <v>104722</v>
      </c>
      <c r="L54" s="241">
        <v>11464</v>
      </c>
      <c r="M54" s="241">
        <v>39356</v>
      </c>
      <c r="N54" s="241">
        <v>12333</v>
      </c>
      <c r="O54" s="241">
        <v>11685</v>
      </c>
      <c r="P54" s="241">
        <v>71467</v>
      </c>
      <c r="Q54" s="241">
        <v>52103</v>
      </c>
      <c r="R54" s="241">
        <v>25001</v>
      </c>
      <c r="S54" s="241">
        <v>10238</v>
      </c>
      <c r="T54" s="241">
        <v>9876</v>
      </c>
      <c r="U54" s="241">
        <v>57468</v>
      </c>
      <c r="V54" s="241">
        <v>11678</v>
      </c>
      <c r="W54" s="241">
        <v>24308</v>
      </c>
      <c r="X54" s="241">
        <v>15796</v>
      </c>
      <c r="Y54" s="241">
        <v>11578</v>
      </c>
      <c r="Z54" s="241">
        <v>18358</v>
      </c>
      <c r="AA54" s="241">
        <v>32013</v>
      </c>
      <c r="AB54" s="241">
        <v>31234</v>
      </c>
      <c r="AC54" s="241">
        <v>10254</v>
      </c>
      <c r="AD54" s="241">
        <v>32833</v>
      </c>
      <c r="AE54" s="241">
        <v>3664</v>
      </c>
      <c r="AF54" s="241">
        <v>40264</v>
      </c>
      <c r="AG54" s="241">
        <v>15763</v>
      </c>
      <c r="AH54" s="241">
        <v>9423</v>
      </c>
      <c r="AI54" s="241">
        <v>809650</v>
      </c>
      <c r="AK54" s="239" t="s">
        <v>712</v>
      </c>
    </row>
    <row r="55" spans="1:37">
      <c r="A55" s="82">
        <v>37956</v>
      </c>
      <c r="B55" s="239" t="s">
        <v>980</v>
      </c>
      <c r="C55" s="241">
        <v>11807</v>
      </c>
      <c r="D55" s="241">
        <v>36841</v>
      </c>
      <c r="E55" s="241">
        <v>9114</v>
      </c>
      <c r="F55" s="241">
        <v>5280</v>
      </c>
      <c r="G55" s="241">
        <v>28343</v>
      </c>
      <c r="H55" s="241">
        <v>7660</v>
      </c>
      <c r="I55" s="241">
        <v>12820</v>
      </c>
      <c r="J55" s="241">
        <v>34014</v>
      </c>
      <c r="K55" s="241">
        <v>104516</v>
      </c>
      <c r="L55" s="241">
        <v>11397</v>
      </c>
      <c r="M55" s="241">
        <v>39214</v>
      </c>
      <c r="N55" s="241">
        <v>12306</v>
      </c>
      <c r="O55" s="241">
        <v>11625</v>
      </c>
      <c r="P55" s="241">
        <v>71354</v>
      </c>
      <c r="Q55" s="241">
        <v>51943</v>
      </c>
      <c r="R55" s="241">
        <v>24849</v>
      </c>
      <c r="S55" s="241">
        <v>10160</v>
      </c>
      <c r="T55" s="241">
        <v>9793</v>
      </c>
      <c r="U55" s="241">
        <v>57243</v>
      </c>
      <c r="V55" s="241">
        <v>11611</v>
      </c>
      <c r="W55" s="241">
        <v>24207</v>
      </c>
      <c r="X55" s="241">
        <v>15752</v>
      </c>
      <c r="Y55" s="241">
        <v>11504</v>
      </c>
      <c r="Z55" s="241">
        <v>18251</v>
      </c>
      <c r="AA55" s="241">
        <v>31755</v>
      </c>
      <c r="AB55" s="241">
        <v>31079</v>
      </c>
      <c r="AC55" s="241">
        <v>10197</v>
      </c>
      <c r="AD55" s="241">
        <v>32730</v>
      </c>
      <c r="AE55" s="241">
        <v>3632</v>
      </c>
      <c r="AF55" s="241">
        <v>39933</v>
      </c>
      <c r="AG55" s="241">
        <v>15656</v>
      </c>
      <c r="AH55" s="241">
        <v>9378</v>
      </c>
      <c r="AI55" s="241">
        <v>805964</v>
      </c>
      <c r="AK55" s="239" t="s">
        <v>713</v>
      </c>
    </row>
    <row r="56" spans="1:37">
      <c r="A56" s="82">
        <v>37987</v>
      </c>
      <c r="B56" s="239" t="s">
        <v>1193</v>
      </c>
      <c r="C56" s="241">
        <v>11758</v>
      </c>
      <c r="D56" s="241">
        <v>36710</v>
      </c>
      <c r="E56" s="241">
        <v>9112</v>
      </c>
      <c r="F56" s="241">
        <v>5277</v>
      </c>
      <c r="G56" s="241">
        <v>28255</v>
      </c>
      <c r="H56" s="241">
        <v>7602</v>
      </c>
      <c r="I56" s="241">
        <v>12624</v>
      </c>
      <c r="J56" s="241">
        <v>33915</v>
      </c>
      <c r="K56" s="241">
        <v>103988</v>
      </c>
      <c r="L56" s="241">
        <v>11387</v>
      </c>
      <c r="M56" s="241">
        <v>38897</v>
      </c>
      <c r="N56" s="241">
        <v>12214</v>
      </c>
      <c r="O56" s="241">
        <v>11519</v>
      </c>
      <c r="P56" s="241">
        <v>71061</v>
      </c>
      <c r="Q56" s="241">
        <v>51723</v>
      </c>
      <c r="R56" s="241">
        <v>24717</v>
      </c>
      <c r="S56" s="241">
        <v>10116</v>
      </c>
      <c r="T56" s="241">
        <v>9749</v>
      </c>
      <c r="U56" s="241">
        <v>57025</v>
      </c>
      <c r="V56" s="241">
        <v>11532</v>
      </c>
      <c r="W56" s="241">
        <v>24110</v>
      </c>
      <c r="X56" s="241">
        <v>15629</v>
      </c>
      <c r="Y56" s="241">
        <v>11495</v>
      </c>
      <c r="Z56" s="241">
        <v>18186</v>
      </c>
      <c r="AA56" s="241">
        <v>31494</v>
      </c>
      <c r="AB56" s="241">
        <v>30900</v>
      </c>
      <c r="AC56" s="241">
        <v>10164</v>
      </c>
      <c r="AD56" s="241">
        <v>32573</v>
      </c>
      <c r="AE56" s="241">
        <v>3587</v>
      </c>
      <c r="AF56" s="241">
        <v>39772</v>
      </c>
      <c r="AG56" s="241">
        <v>15546</v>
      </c>
      <c r="AH56" s="241">
        <v>9323</v>
      </c>
      <c r="AI56" s="241">
        <v>801960</v>
      </c>
      <c r="AJ56" s="239">
        <v>2004</v>
      </c>
      <c r="AK56" s="239" t="s">
        <v>705</v>
      </c>
    </row>
    <row r="57" spans="1:37">
      <c r="A57" s="82">
        <v>38018</v>
      </c>
      <c r="B57" s="239" t="s">
        <v>981</v>
      </c>
      <c r="C57" s="241">
        <v>11817</v>
      </c>
      <c r="D57" s="241">
        <v>36793</v>
      </c>
      <c r="E57" s="241">
        <v>9148</v>
      </c>
      <c r="F57" s="241">
        <v>5282</v>
      </c>
      <c r="G57" s="241">
        <v>28301</v>
      </c>
      <c r="H57" s="241">
        <v>7587</v>
      </c>
      <c r="I57" s="241">
        <v>12594</v>
      </c>
      <c r="J57" s="241">
        <v>33867</v>
      </c>
      <c r="K57" s="241">
        <v>103619</v>
      </c>
      <c r="L57" s="241">
        <v>11474</v>
      </c>
      <c r="M57" s="241">
        <v>38814</v>
      </c>
      <c r="N57" s="241">
        <v>12238</v>
      </c>
      <c r="O57" s="241">
        <v>11487</v>
      </c>
      <c r="P57" s="241">
        <v>71186</v>
      </c>
      <c r="Q57" s="241">
        <v>51672</v>
      </c>
      <c r="R57" s="241">
        <v>24790</v>
      </c>
      <c r="S57" s="241">
        <v>10125</v>
      </c>
      <c r="T57" s="241">
        <v>9746</v>
      </c>
      <c r="U57" s="241">
        <v>57036</v>
      </c>
      <c r="V57" s="241">
        <v>11548</v>
      </c>
      <c r="W57" s="241">
        <v>24067</v>
      </c>
      <c r="X57" s="241">
        <v>15644</v>
      </c>
      <c r="Y57" s="241">
        <v>11587</v>
      </c>
      <c r="Z57" s="241">
        <v>18179</v>
      </c>
      <c r="AA57" s="241">
        <v>31459</v>
      </c>
      <c r="AB57" s="241">
        <v>31013</v>
      </c>
      <c r="AC57" s="241">
        <v>10224</v>
      </c>
      <c r="AD57" s="241">
        <v>32631</v>
      </c>
      <c r="AE57" s="241">
        <v>3616</v>
      </c>
      <c r="AF57" s="241">
        <v>39815</v>
      </c>
      <c r="AG57" s="241">
        <v>15530</v>
      </c>
      <c r="AH57" s="241">
        <v>9329</v>
      </c>
      <c r="AI57" s="241">
        <v>802218</v>
      </c>
      <c r="AK57" s="239" t="s">
        <v>706</v>
      </c>
    </row>
    <row r="58" spans="1:37">
      <c r="A58" s="82">
        <v>38047</v>
      </c>
      <c r="B58" s="239" t="s">
        <v>982</v>
      </c>
      <c r="C58" s="241">
        <v>11927</v>
      </c>
      <c r="D58" s="241">
        <v>37084</v>
      </c>
      <c r="E58" s="241">
        <v>9188</v>
      </c>
      <c r="F58" s="241">
        <v>5297</v>
      </c>
      <c r="G58" s="241">
        <v>28353</v>
      </c>
      <c r="H58" s="241">
        <v>7649</v>
      </c>
      <c r="I58" s="241">
        <v>12665</v>
      </c>
      <c r="J58" s="241">
        <v>33933</v>
      </c>
      <c r="K58" s="241">
        <v>103640</v>
      </c>
      <c r="L58" s="241">
        <v>11411</v>
      </c>
      <c r="M58" s="241">
        <v>39067</v>
      </c>
      <c r="N58" s="241">
        <v>12296</v>
      </c>
      <c r="O58" s="241">
        <v>11501</v>
      </c>
      <c r="P58" s="241">
        <v>71481</v>
      </c>
      <c r="Q58" s="241">
        <v>51936</v>
      </c>
      <c r="R58" s="241">
        <v>24843</v>
      </c>
      <c r="S58" s="241">
        <v>10192</v>
      </c>
      <c r="T58" s="241">
        <v>9788</v>
      </c>
      <c r="U58" s="241">
        <v>57184</v>
      </c>
      <c r="V58" s="241">
        <v>11595</v>
      </c>
      <c r="W58" s="241">
        <v>24259</v>
      </c>
      <c r="X58" s="241">
        <v>15686</v>
      </c>
      <c r="Y58" s="241">
        <v>11708</v>
      </c>
      <c r="Z58" s="241">
        <v>18306</v>
      </c>
      <c r="AA58" s="241">
        <v>31541</v>
      </c>
      <c r="AB58" s="241">
        <v>31248</v>
      </c>
      <c r="AC58" s="241">
        <v>10292</v>
      </c>
      <c r="AD58" s="241">
        <v>32797</v>
      </c>
      <c r="AE58" s="241">
        <v>3688</v>
      </c>
      <c r="AF58" s="241">
        <v>40123</v>
      </c>
      <c r="AG58" s="241">
        <v>15571</v>
      </c>
      <c r="AH58" s="241">
        <v>9350</v>
      </c>
      <c r="AI58" s="241">
        <v>805599</v>
      </c>
      <c r="AK58" s="239" t="s">
        <v>645</v>
      </c>
    </row>
    <row r="59" spans="1:37">
      <c r="A59" s="82">
        <v>38078</v>
      </c>
      <c r="B59" s="239" t="s">
        <v>983</v>
      </c>
      <c r="C59" s="241">
        <v>11939</v>
      </c>
      <c r="D59" s="241">
        <v>37148</v>
      </c>
      <c r="E59" s="241">
        <v>9176</v>
      </c>
      <c r="F59" s="241">
        <v>5299</v>
      </c>
      <c r="G59" s="241">
        <v>28346</v>
      </c>
      <c r="H59" s="241">
        <v>7649</v>
      </c>
      <c r="I59" s="241">
        <v>12729</v>
      </c>
      <c r="J59" s="241">
        <v>33911</v>
      </c>
      <c r="K59" s="241">
        <v>103561</v>
      </c>
      <c r="L59" s="241">
        <v>11382</v>
      </c>
      <c r="M59" s="241">
        <v>39117</v>
      </c>
      <c r="N59" s="241">
        <v>12305</v>
      </c>
      <c r="O59" s="241">
        <v>11545</v>
      </c>
      <c r="P59" s="241">
        <v>71573</v>
      </c>
      <c r="Q59" s="241">
        <v>51932</v>
      </c>
      <c r="R59" s="241">
        <v>24825</v>
      </c>
      <c r="S59" s="241">
        <v>10212</v>
      </c>
      <c r="T59" s="241">
        <v>9832</v>
      </c>
      <c r="U59" s="241">
        <v>57160</v>
      </c>
      <c r="V59" s="241">
        <v>11644</v>
      </c>
      <c r="W59" s="241">
        <v>24318</v>
      </c>
      <c r="X59" s="241">
        <v>15702</v>
      </c>
      <c r="Y59" s="241">
        <v>11768</v>
      </c>
      <c r="Z59" s="241">
        <v>18338</v>
      </c>
      <c r="AA59" s="241">
        <v>31488</v>
      </c>
      <c r="AB59" s="241">
        <v>31277</v>
      </c>
      <c r="AC59" s="241">
        <v>10253</v>
      </c>
      <c r="AD59" s="241">
        <v>32740</v>
      </c>
      <c r="AE59" s="241">
        <v>3720</v>
      </c>
      <c r="AF59" s="241">
        <v>40161</v>
      </c>
      <c r="AG59" s="241">
        <v>15645</v>
      </c>
      <c r="AH59" s="241">
        <v>9374</v>
      </c>
      <c r="AI59" s="241">
        <v>806069</v>
      </c>
      <c r="AK59" s="239" t="s">
        <v>700</v>
      </c>
    </row>
    <row r="60" spans="1:37">
      <c r="A60" s="82">
        <v>38108</v>
      </c>
      <c r="B60" s="239" t="s">
        <v>984</v>
      </c>
      <c r="C60" s="241">
        <v>11892</v>
      </c>
      <c r="D60" s="241">
        <v>37177</v>
      </c>
      <c r="E60" s="241">
        <v>9202</v>
      </c>
      <c r="F60" s="241">
        <v>5342</v>
      </c>
      <c r="G60" s="241">
        <v>28282</v>
      </c>
      <c r="H60" s="241">
        <v>7625</v>
      </c>
      <c r="I60" s="241">
        <v>12771</v>
      </c>
      <c r="J60" s="241">
        <v>33910</v>
      </c>
      <c r="K60" s="241">
        <v>103440</v>
      </c>
      <c r="L60" s="241">
        <v>11351</v>
      </c>
      <c r="M60" s="241">
        <v>38969</v>
      </c>
      <c r="N60" s="241">
        <v>12303</v>
      </c>
      <c r="O60" s="241">
        <v>11537</v>
      </c>
      <c r="P60" s="241">
        <v>71606</v>
      </c>
      <c r="Q60" s="241">
        <v>52008</v>
      </c>
      <c r="R60" s="241">
        <v>24805</v>
      </c>
      <c r="S60" s="241">
        <v>10203</v>
      </c>
      <c r="T60" s="241">
        <v>9824</v>
      </c>
      <c r="U60" s="241">
        <v>57117</v>
      </c>
      <c r="V60" s="241">
        <v>11624</v>
      </c>
      <c r="W60" s="241">
        <v>24407</v>
      </c>
      <c r="X60" s="241">
        <v>15700</v>
      </c>
      <c r="Y60" s="241">
        <v>11828</v>
      </c>
      <c r="Z60" s="241">
        <v>18394</v>
      </c>
      <c r="AA60" s="241">
        <v>31395</v>
      </c>
      <c r="AB60" s="241">
        <v>31338</v>
      </c>
      <c r="AC60" s="241">
        <v>10232</v>
      </c>
      <c r="AD60" s="241">
        <v>32712</v>
      </c>
      <c r="AE60" s="241">
        <v>3714</v>
      </c>
      <c r="AF60" s="241">
        <v>40175</v>
      </c>
      <c r="AG60" s="241">
        <v>15639</v>
      </c>
      <c r="AH60" s="241">
        <v>9357</v>
      </c>
      <c r="AI60" s="241">
        <v>805879</v>
      </c>
      <c r="AK60" s="239" t="s">
        <v>704</v>
      </c>
    </row>
    <row r="61" spans="1:37">
      <c r="A61" s="82">
        <v>38139</v>
      </c>
      <c r="B61" s="239" t="s">
        <v>985</v>
      </c>
      <c r="C61" s="241">
        <v>11917</v>
      </c>
      <c r="D61" s="241">
        <v>37392</v>
      </c>
      <c r="E61" s="241">
        <v>9275</v>
      </c>
      <c r="F61" s="241">
        <v>5359</v>
      </c>
      <c r="G61" s="241">
        <v>28263</v>
      </c>
      <c r="H61" s="241">
        <v>7600</v>
      </c>
      <c r="I61" s="241">
        <v>12816</v>
      </c>
      <c r="J61" s="241">
        <v>33919</v>
      </c>
      <c r="K61" s="241">
        <v>103343</v>
      </c>
      <c r="L61" s="241">
        <v>11353</v>
      </c>
      <c r="M61" s="241">
        <v>39051</v>
      </c>
      <c r="N61" s="241">
        <v>12327</v>
      </c>
      <c r="O61" s="241">
        <v>11580</v>
      </c>
      <c r="P61" s="241">
        <v>71781</v>
      </c>
      <c r="Q61" s="241">
        <v>52044</v>
      </c>
      <c r="R61" s="241">
        <v>24836</v>
      </c>
      <c r="S61" s="241">
        <v>10255</v>
      </c>
      <c r="T61" s="241">
        <v>9902</v>
      </c>
      <c r="U61" s="241">
        <v>57256</v>
      </c>
      <c r="V61" s="241">
        <v>11657</v>
      </c>
      <c r="W61" s="241">
        <v>24487</v>
      </c>
      <c r="X61" s="241">
        <v>15716</v>
      </c>
      <c r="Y61" s="241">
        <v>11858</v>
      </c>
      <c r="Z61" s="241">
        <v>18519</v>
      </c>
      <c r="AA61" s="241">
        <v>31433</v>
      </c>
      <c r="AB61" s="241">
        <v>31413</v>
      </c>
      <c r="AC61" s="241">
        <v>10277</v>
      </c>
      <c r="AD61" s="241">
        <v>32739</v>
      </c>
      <c r="AE61" s="241">
        <v>3744</v>
      </c>
      <c r="AF61" s="241">
        <v>40173</v>
      </c>
      <c r="AG61" s="241">
        <v>15655</v>
      </c>
      <c r="AH61" s="241">
        <v>9444</v>
      </c>
      <c r="AI61" s="241">
        <v>807384</v>
      </c>
      <c r="AK61" s="239" t="s">
        <v>707</v>
      </c>
    </row>
    <row r="62" spans="1:37">
      <c r="A62" s="82">
        <v>38169</v>
      </c>
      <c r="B62" s="239" t="s">
        <v>986</v>
      </c>
      <c r="C62" s="241">
        <v>11913</v>
      </c>
      <c r="D62" s="241">
        <v>37410</v>
      </c>
      <c r="E62" s="241">
        <v>9257</v>
      </c>
      <c r="F62" s="241">
        <v>5357</v>
      </c>
      <c r="G62" s="241">
        <v>28135</v>
      </c>
      <c r="H62" s="241">
        <v>7580</v>
      </c>
      <c r="I62" s="241">
        <v>12739</v>
      </c>
      <c r="J62" s="241">
        <v>33823</v>
      </c>
      <c r="K62" s="241">
        <v>103217</v>
      </c>
      <c r="L62" s="241">
        <v>11280</v>
      </c>
      <c r="M62" s="241">
        <v>39305</v>
      </c>
      <c r="N62" s="241">
        <v>12368</v>
      </c>
      <c r="O62" s="241">
        <v>11545</v>
      </c>
      <c r="P62" s="241">
        <v>71741</v>
      </c>
      <c r="Q62" s="241">
        <v>52017</v>
      </c>
      <c r="R62" s="241">
        <v>24844</v>
      </c>
      <c r="S62" s="241">
        <v>10216</v>
      </c>
      <c r="T62" s="241">
        <v>9977</v>
      </c>
      <c r="U62" s="241">
        <v>57174</v>
      </c>
      <c r="V62" s="241">
        <v>11658</v>
      </c>
      <c r="W62" s="241">
        <v>24514</v>
      </c>
      <c r="X62" s="241">
        <v>15751</v>
      </c>
      <c r="Y62" s="241">
        <v>11841</v>
      </c>
      <c r="Z62" s="241">
        <v>18536</v>
      </c>
      <c r="AA62" s="241">
        <v>31383</v>
      </c>
      <c r="AB62" s="241">
        <v>31354</v>
      </c>
      <c r="AC62" s="241">
        <v>10215</v>
      </c>
      <c r="AD62" s="241">
        <v>32600</v>
      </c>
      <c r="AE62" s="241">
        <v>3715</v>
      </c>
      <c r="AF62" s="241">
        <v>40102</v>
      </c>
      <c r="AG62" s="241">
        <v>15593</v>
      </c>
      <c r="AH62" s="241">
        <v>9424</v>
      </c>
      <c r="AI62" s="241">
        <v>806584</v>
      </c>
      <c r="AK62" s="239" t="s">
        <v>708</v>
      </c>
    </row>
    <row r="63" spans="1:37">
      <c r="A63" s="82">
        <v>38200</v>
      </c>
      <c r="B63" s="239" t="s">
        <v>987</v>
      </c>
      <c r="C63" s="241">
        <v>11921</v>
      </c>
      <c r="D63" s="241">
        <v>37581</v>
      </c>
      <c r="E63" s="241">
        <v>9227</v>
      </c>
      <c r="F63" s="241">
        <v>5363</v>
      </c>
      <c r="G63" s="241">
        <v>28097</v>
      </c>
      <c r="H63" s="241">
        <v>7580</v>
      </c>
      <c r="I63" s="241">
        <v>12721</v>
      </c>
      <c r="J63" s="241">
        <v>33817</v>
      </c>
      <c r="K63" s="241">
        <v>103321</v>
      </c>
      <c r="L63" s="241">
        <v>11298</v>
      </c>
      <c r="M63" s="241">
        <v>39452</v>
      </c>
      <c r="N63" s="241">
        <v>12387</v>
      </c>
      <c r="O63" s="241">
        <v>11551</v>
      </c>
      <c r="P63" s="241">
        <v>71752</v>
      </c>
      <c r="Q63" s="241">
        <v>52086</v>
      </c>
      <c r="R63" s="241">
        <v>24904</v>
      </c>
      <c r="S63" s="241">
        <v>10249</v>
      </c>
      <c r="T63" s="241">
        <v>10013</v>
      </c>
      <c r="U63" s="241">
        <v>57224</v>
      </c>
      <c r="V63" s="241">
        <v>11628</v>
      </c>
      <c r="W63" s="241">
        <v>24586</v>
      </c>
      <c r="X63" s="241">
        <v>15774</v>
      </c>
      <c r="Y63" s="241">
        <v>11908</v>
      </c>
      <c r="Z63" s="241">
        <v>18535</v>
      </c>
      <c r="AA63" s="241">
        <v>31343</v>
      </c>
      <c r="AB63" s="241">
        <v>31316</v>
      </c>
      <c r="AC63" s="241">
        <v>10232</v>
      </c>
      <c r="AD63" s="241">
        <v>32584</v>
      </c>
      <c r="AE63" s="241">
        <v>3743</v>
      </c>
      <c r="AF63" s="241">
        <v>40123</v>
      </c>
      <c r="AG63" s="241">
        <v>15604</v>
      </c>
      <c r="AH63" s="241">
        <v>9438</v>
      </c>
      <c r="AI63" s="241">
        <v>807358</v>
      </c>
      <c r="AK63" s="239" t="s">
        <v>709</v>
      </c>
    </row>
    <row r="64" spans="1:37">
      <c r="A64" s="82">
        <v>38231</v>
      </c>
      <c r="B64" s="239" t="s">
        <v>988</v>
      </c>
      <c r="C64" s="241">
        <v>11941</v>
      </c>
      <c r="D64" s="241">
        <v>37667</v>
      </c>
      <c r="E64" s="241">
        <v>9282</v>
      </c>
      <c r="F64" s="241">
        <v>5372</v>
      </c>
      <c r="G64" s="241">
        <v>28076</v>
      </c>
      <c r="H64" s="241">
        <v>7594</v>
      </c>
      <c r="I64" s="241">
        <v>12755</v>
      </c>
      <c r="J64" s="241">
        <v>33725</v>
      </c>
      <c r="K64" s="241">
        <v>103196</v>
      </c>
      <c r="L64" s="241">
        <v>11251</v>
      </c>
      <c r="M64" s="241">
        <v>39382</v>
      </c>
      <c r="N64" s="241">
        <v>12382</v>
      </c>
      <c r="O64" s="241">
        <v>11552</v>
      </c>
      <c r="P64" s="241">
        <v>71757</v>
      </c>
      <c r="Q64" s="241">
        <v>52254</v>
      </c>
      <c r="R64" s="241">
        <v>24963</v>
      </c>
      <c r="S64" s="241">
        <v>10245</v>
      </c>
      <c r="T64" s="241">
        <v>10033</v>
      </c>
      <c r="U64" s="241">
        <v>57132</v>
      </c>
      <c r="V64" s="241">
        <v>11620</v>
      </c>
      <c r="W64" s="241">
        <v>24674</v>
      </c>
      <c r="X64" s="241">
        <v>15818</v>
      </c>
      <c r="Y64" s="241">
        <v>11950</v>
      </c>
      <c r="Z64" s="241">
        <v>18532</v>
      </c>
      <c r="AA64" s="241">
        <v>31314</v>
      </c>
      <c r="AB64" s="241">
        <v>31422</v>
      </c>
      <c r="AC64" s="241">
        <v>10260</v>
      </c>
      <c r="AD64" s="241">
        <v>32574</v>
      </c>
      <c r="AE64" s="241">
        <v>3761</v>
      </c>
      <c r="AF64" s="241">
        <v>40035</v>
      </c>
      <c r="AG64" s="241">
        <v>15573</v>
      </c>
      <c r="AH64" s="241">
        <v>9372</v>
      </c>
      <c r="AI64" s="241">
        <v>807464</v>
      </c>
      <c r="AK64" s="239" t="s">
        <v>710</v>
      </c>
    </row>
    <row r="65" spans="1:37">
      <c r="A65" s="82">
        <v>38261</v>
      </c>
      <c r="B65" s="239" t="s">
        <v>989</v>
      </c>
      <c r="C65" s="241">
        <v>11972</v>
      </c>
      <c r="D65" s="241">
        <v>37644</v>
      </c>
      <c r="E65" s="241">
        <v>9310</v>
      </c>
      <c r="F65" s="241">
        <v>5397</v>
      </c>
      <c r="G65" s="241">
        <v>28066</v>
      </c>
      <c r="H65" s="241">
        <v>7593</v>
      </c>
      <c r="I65" s="241">
        <v>12683</v>
      </c>
      <c r="J65" s="241">
        <v>33582</v>
      </c>
      <c r="K65" s="241">
        <v>103098</v>
      </c>
      <c r="L65" s="241">
        <v>11271</v>
      </c>
      <c r="M65" s="241">
        <v>39286</v>
      </c>
      <c r="N65" s="241">
        <v>12387</v>
      </c>
      <c r="O65" s="241">
        <v>11529</v>
      </c>
      <c r="P65" s="241">
        <v>71642</v>
      </c>
      <c r="Q65" s="241">
        <v>52303</v>
      </c>
      <c r="R65" s="241">
        <v>24967</v>
      </c>
      <c r="S65" s="241">
        <v>10276</v>
      </c>
      <c r="T65" s="241">
        <v>10045</v>
      </c>
      <c r="U65" s="241">
        <v>56992</v>
      </c>
      <c r="V65" s="241">
        <v>11604</v>
      </c>
      <c r="W65" s="241">
        <v>24654</v>
      </c>
      <c r="X65" s="241">
        <v>15826</v>
      </c>
      <c r="Y65" s="241">
        <v>11932</v>
      </c>
      <c r="Z65" s="241">
        <v>18523</v>
      </c>
      <c r="AA65" s="241">
        <v>31244</v>
      </c>
      <c r="AB65" s="241">
        <v>31400</v>
      </c>
      <c r="AC65" s="241">
        <v>10300</v>
      </c>
      <c r="AD65" s="241">
        <v>32487</v>
      </c>
      <c r="AE65" s="241">
        <v>3744</v>
      </c>
      <c r="AF65" s="241">
        <v>39942</v>
      </c>
      <c r="AG65" s="241">
        <v>15568</v>
      </c>
      <c r="AH65" s="241">
        <v>9365</v>
      </c>
      <c r="AI65" s="241">
        <v>806632</v>
      </c>
      <c r="AK65" s="239" t="s">
        <v>711</v>
      </c>
    </row>
    <row r="66" spans="1:37">
      <c r="A66" s="82">
        <v>38292</v>
      </c>
      <c r="B66" s="239" t="s">
        <v>990</v>
      </c>
      <c r="C66" s="241">
        <v>11971</v>
      </c>
      <c r="D66" s="241">
        <v>37681</v>
      </c>
      <c r="E66" s="241">
        <v>9289</v>
      </c>
      <c r="F66" s="241">
        <v>5435</v>
      </c>
      <c r="G66" s="241">
        <v>28075</v>
      </c>
      <c r="H66" s="241">
        <v>7613</v>
      </c>
      <c r="I66" s="241">
        <v>12642</v>
      </c>
      <c r="J66" s="241">
        <v>33570</v>
      </c>
      <c r="K66" s="241">
        <v>103120</v>
      </c>
      <c r="L66" s="241">
        <v>11297</v>
      </c>
      <c r="M66" s="241">
        <v>39242</v>
      </c>
      <c r="N66" s="241">
        <v>12417</v>
      </c>
      <c r="O66" s="241">
        <v>11493</v>
      </c>
      <c r="P66" s="241">
        <v>71726</v>
      </c>
      <c r="Q66" s="241">
        <v>52399</v>
      </c>
      <c r="R66" s="241">
        <v>25021</v>
      </c>
      <c r="S66" s="241">
        <v>10272</v>
      </c>
      <c r="T66" s="241">
        <v>10096</v>
      </c>
      <c r="U66" s="241">
        <v>57033</v>
      </c>
      <c r="V66" s="241">
        <v>11583</v>
      </c>
      <c r="W66" s="241">
        <v>24596</v>
      </c>
      <c r="X66" s="241">
        <v>15825</v>
      </c>
      <c r="Y66" s="241">
        <v>11986</v>
      </c>
      <c r="Z66" s="241">
        <v>18607</v>
      </c>
      <c r="AA66" s="241">
        <v>31194</v>
      </c>
      <c r="AB66" s="241">
        <v>31402</v>
      </c>
      <c r="AC66" s="241">
        <v>10272</v>
      </c>
      <c r="AD66" s="241">
        <v>32436</v>
      </c>
      <c r="AE66" s="241">
        <v>3746</v>
      </c>
      <c r="AF66" s="241">
        <v>39947</v>
      </c>
      <c r="AG66" s="241">
        <v>15653</v>
      </c>
      <c r="AH66" s="241">
        <v>9414</v>
      </c>
      <c r="AI66" s="241">
        <v>807053</v>
      </c>
      <c r="AK66" s="239" t="s">
        <v>712</v>
      </c>
    </row>
    <row r="67" spans="1:37">
      <c r="A67" s="82">
        <v>38322</v>
      </c>
      <c r="B67" s="239" t="s">
        <v>991</v>
      </c>
      <c r="C67" s="241">
        <v>11912</v>
      </c>
      <c r="D67" s="241">
        <v>37438</v>
      </c>
      <c r="E67" s="241">
        <v>9259</v>
      </c>
      <c r="F67" s="241">
        <v>5415</v>
      </c>
      <c r="G67" s="241">
        <v>27980</v>
      </c>
      <c r="H67" s="241">
        <v>7539</v>
      </c>
      <c r="I67" s="241">
        <v>12475</v>
      </c>
      <c r="J67" s="241">
        <v>33263</v>
      </c>
      <c r="K67" s="241">
        <v>102484</v>
      </c>
      <c r="L67" s="241">
        <v>11252</v>
      </c>
      <c r="M67" s="241">
        <v>39070</v>
      </c>
      <c r="N67" s="241">
        <v>12302</v>
      </c>
      <c r="O67" s="241">
        <v>11393</v>
      </c>
      <c r="P67" s="241">
        <v>71373</v>
      </c>
      <c r="Q67" s="241">
        <v>52281</v>
      </c>
      <c r="R67" s="241">
        <v>24841</v>
      </c>
      <c r="S67" s="241">
        <v>10218</v>
      </c>
      <c r="T67" s="241">
        <v>10043</v>
      </c>
      <c r="U67" s="241">
        <v>56792</v>
      </c>
      <c r="V67" s="241">
        <v>11465</v>
      </c>
      <c r="W67" s="241">
        <v>24460</v>
      </c>
      <c r="X67" s="241">
        <v>15639</v>
      </c>
      <c r="Y67" s="241">
        <v>11925</v>
      </c>
      <c r="Z67" s="241">
        <v>18511</v>
      </c>
      <c r="AA67" s="241">
        <v>31029</v>
      </c>
      <c r="AB67" s="241">
        <v>31157</v>
      </c>
      <c r="AC67" s="241">
        <v>10156</v>
      </c>
      <c r="AD67" s="241">
        <v>32234</v>
      </c>
      <c r="AE67" s="241">
        <v>3698</v>
      </c>
      <c r="AF67" s="241">
        <v>39508</v>
      </c>
      <c r="AG67" s="241">
        <v>15553</v>
      </c>
      <c r="AH67" s="241">
        <v>9347</v>
      </c>
      <c r="AI67" s="241">
        <v>802012</v>
      </c>
      <c r="AK67" s="239" t="s">
        <v>713</v>
      </c>
    </row>
    <row r="68" spans="1:37">
      <c r="A68" s="82">
        <v>38353</v>
      </c>
      <c r="B68" s="239" t="s">
        <v>1194</v>
      </c>
      <c r="C68" s="241">
        <v>11866</v>
      </c>
      <c r="D68" s="241">
        <v>37315</v>
      </c>
      <c r="E68" s="241">
        <v>9311</v>
      </c>
      <c r="F68" s="241">
        <v>5436</v>
      </c>
      <c r="G68" s="241">
        <v>27954</v>
      </c>
      <c r="H68" s="241">
        <v>7499</v>
      </c>
      <c r="I68" s="241">
        <v>12376</v>
      </c>
      <c r="J68" s="241">
        <v>33102</v>
      </c>
      <c r="K68" s="241">
        <v>102235</v>
      </c>
      <c r="L68" s="241">
        <v>11223</v>
      </c>
      <c r="M68" s="241">
        <v>38767</v>
      </c>
      <c r="N68" s="241">
        <v>12309</v>
      </c>
      <c r="O68" s="241">
        <v>11381</v>
      </c>
      <c r="P68" s="241">
        <v>71035</v>
      </c>
      <c r="Q68" s="241">
        <v>52088</v>
      </c>
      <c r="R68" s="241">
        <v>24815</v>
      </c>
      <c r="S68" s="241">
        <v>10227</v>
      </c>
      <c r="T68" s="241">
        <v>10056</v>
      </c>
      <c r="U68" s="241">
        <v>56600</v>
      </c>
      <c r="V68" s="241">
        <v>11423</v>
      </c>
      <c r="W68" s="241">
        <v>24322</v>
      </c>
      <c r="X68" s="241">
        <v>15588</v>
      </c>
      <c r="Y68" s="241">
        <v>11941</v>
      </c>
      <c r="Z68" s="241">
        <v>18449</v>
      </c>
      <c r="AA68" s="241">
        <v>30854</v>
      </c>
      <c r="AB68" s="241">
        <v>31100</v>
      </c>
      <c r="AC68" s="241">
        <v>10075</v>
      </c>
      <c r="AD68" s="241">
        <v>32115</v>
      </c>
      <c r="AE68" s="241">
        <v>3653</v>
      </c>
      <c r="AF68" s="241">
        <v>39387</v>
      </c>
      <c r="AG68" s="241">
        <v>15513</v>
      </c>
      <c r="AH68" s="241">
        <v>9313</v>
      </c>
      <c r="AI68" s="241">
        <v>799328</v>
      </c>
      <c r="AJ68" s="239">
        <v>2005</v>
      </c>
      <c r="AK68" s="239" t="s">
        <v>705</v>
      </c>
    </row>
    <row r="69" spans="1:37">
      <c r="A69" s="82">
        <v>38384</v>
      </c>
      <c r="B69" s="239" t="s">
        <v>992</v>
      </c>
      <c r="C69" s="241">
        <v>11914</v>
      </c>
      <c r="D69" s="241">
        <v>37297</v>
      </c>
      <c r="E69" s="241">
        <v>9353</v>
      </c>
      <c r="F69" s="241">
        <v>5457</v>
      </c>
      <c r="G69" s="241">
        <v>27956</v>
      </c>
      <c r="H69" s="241">
        <v>7514</v>
      </c>
      <c r="I69" s="241">
        <v>12421</v>
      </c>
      <c r="J69" s="241">
        <v>33126</v>
      </c>
      <c r="K69" s="241">
        <v>102074</v>
      </c>
      <c r="L69" s="241">
        <v>11247</v>
      </c>
      <c r="M69" s="241">
        <v>38703</v>
      </c>
      <c r="N69" s="241">
        <v>12284</v>
      </c>
      <c r="O69" s="241">
        <v>11399</v>
      </c>
      <c r="P69" s="241">
        <v>71219</v>
      </c>
      <c r="Q69" s="241">
        <v>52164</v>
      </c>
      <c r="R69" s="241">
        <v>24923</v>
      </c>
      <c r="S69" s="241">
        <v>10270</v>
      </c>
      <c r="T69" s="241">
        <v>10062</v>
      </c>
      <c r="U69" s="241">
        <v>56574</v>
      </c>
      <c r="V69" s="241">
        <v>11435</v>
      </c>
      <c r="W69" s="241">
        <v>24347</v>
      </c>
      <c r="X69" s="241">
        <v>15581</v>
      </c>
      <c r="Y69" s="241">
        <v>11987</v>
      </c>
      <c r="Z69" s="241">
        <v>18544</v>
      </c>
      <c r="AA69" s="241">
        <v>30831</v>
      </c>
      <c r="AB69" s="241">
        <v>31210</v>
      </c>
      <c r="AC69" s="241">
        <v>10140</v>
      </c>
      <c r="AD69" s="241">
        <v>32249</v>
      </c>
      <c r="AE69" s="241">
        <v>3641</v>
      </c>
      <c r="AF69" s="241">
        <v>39584</v>
      </c>
      <c r="AG69" s="241">
        <v>15590</v>
      </c>
      <c r="AH69" s="241">
        <v>9349</v>
      </c>
      <c r="AI69" s="241">
        <v>800445</v>
      </c>
      <c r="AK69" s="239" t="s">
        <v>706</v>
      </c>
    </row>
    <row r="70" spans="1:37">
      <c r="A70" s="82">
        <v>38412</v>
      </c>
      <c r="B70" s="239" t="s">
        <v>993</v>
      </c>
      <c r="C70" s="241">
        <v>11878</v>
      </c>
      <c r="D70" s="241">
        <v>37339</v>
      </c>
      <c r="E70" s="241">
        <v>9381</v>
      </c>
      <c r="F70" s="241">
        <v>5478</v>
      </c>
      <c r="G70" s="241">
        <v>27975</v>
      </c>
      <c r="H70" s="241">
        <v>7477</v>
      </c>
      <c r="I70" s="241">
        <v>12517</v>
      </c>
      <c r="J70" s="241">
        <v>33124</v>
      </c>
      <c r="K70" s="241">
        <v>101979</v>
      </c>
      <c r="L70" s="241">
        <v>11229</v>
      </c>
      <c r="M70" s="241">
        <v>38578</v>
      </c>
      <c r="N70" s="241">
        <v>12299</v>
      </c>
      <c r="O70" s="241">
        <v>11344</v>
      </c>
      <c r="P70" s="241">
        <v>71205</v>
      </c>
      <c r="Q70" s="241">
        <v>52131</v>
      </c>
      <c r="R70" s="241">
        <v>24983</v>
      </c>
      <c r="S70" s="241">
        <v>10252</v>
      </c>
      <c r="T70" s="241">
        <v>10039</v>
      </c>
      <c r="U70" s="241">
        <v>56544</v>
      </c>
      <c r="V70" s="241">
        <v>11418</v>
      </c>
      <c r="W70" s="241">
        <v>24393</v>
      </c>
      <c r="X70" s="241">
        <v>15552</v>
      </c>
      <c r="Y70" s="241">
        <v>12069</v>
      </c>
      <c r="Z70" s="241">
        <v>18578</v>
      </c>
      <c r="AA70" s="241">
        <v>30742</v>
      </c>
      <c r="AB70" s="241">
        <v>31347</v>
      </c>
      <c r="AC70" s="241">
        <v>10151</v>
      </c>
      <c r="AD70" s="241">
        <v>32253</v>
      </c>
      <c r="AE70" s="241">
        <v>3615</v>
      </c>
      <c r="AF70" s="241">
        <v>39764</v>
      </c>
      <c r="AG70" s="241">
        <v>15618</v>
      </c>
      <c r="AH70" s="241">
        <v>9304</v>
      </c>
      <c r="AI70" s="241">
        <v>800556</v>
      </c>
      <c r="AK70" s="239" t="s">
        <v>645</v>
      </c>
    </row>
    <row r="71" spans="1:37">
      <c r="A71" s="82">
        <v>38443</v>
      </c>
      <c r="B71" s="239" t="s">
        <v>994</v>
      </c>
      <c r="C71" s="241">
        <v>11881</v>
      </c>
      <c r="D71" s="241">
        <v>37508</v>
      </c>
      <c r="E71" s="241">
        <v>9421</v>
      </c>
      <c r="F71" s="241">
        <v>5482</v>
      </c>
      <c r="G71" s="241">
        <v>28040</v>
      </c>
      <c r="H71" s="241">
        <v>7488</v>
      </c>
      <c r="I71" s="241">
        <v>12542</v>
      </c>
      <c r="J71" s="241">
        <v>33181</v>
      </c>
      <c r="K71" s="241">
        <v>101903</v>
      </c>
      <c r="L71" s="241">
        <v>11266</v>
      </c>
      <c r="M71" s="241">
        <v>38722</v>
      </c>
      <c r="N71" s="241">
        <v>12294</v>
      </c>
      <c r="O71" s="241">
        <v>11389</v>
      </c>
      <c r="P71" s="241">
        <v>71242</v>
      </c>
      <c r="Q71" s="241">
        <v>52227</v>
      </c>
      <c r="R71" s="241">
        <v>25016</v>
      </c>
      <c r="S71" s="241">
        <v>10279</v>
      </c>
      <c r="T71" s="241">
        <v>10038</v>
      </c>
      <c r="U71" s="241">
        <v>56629</v>
      </c>
      <c r="V71" s="241">
        <v>11509</v>
      </c>
      <c r="W71" s="241">
        <v>24423</v>
      </c>
      <c r="X71" s="241">
        <v>15666</v>
      </c>
      <c r="Y71" s="241">
        <v>12162</v>
      </c>
      <c r="Z71" s="241">
        <v>18547</v>
      </c>
      <c r="AA71" s="241">
        <v>30845</v>
      </c>
      <c r="AB71" s="241">
        <v>31392</v>
      </c>
      <c r="AC71" s="241">
        <v>10177</v>
      </c>
      <c r="AD71" s="241">
        <v>32302</v>
      </c>
      <c r="AE71" s="241">
        <v>3651</v>
      </c>
      <c r="AF71" s="241">
        <v>40003</v>
      </c>
      <c r="AG71" s="241">
        <v>15639</v>
      </c>
      <c r="AH71" s="241">
        <v>9319</v>
      </c>
      <c r="AI71" s="241">
        <v>802183</v>
      </c>
      <c r="AK71" s="239" t="s">
        <v>700</v>
      </c>
    </row>
    <row r="72" spans="1:37">
      <c r="A72" s="82">
        <v>38473</v>
      </c>
      <c r="B72" s="239" t="s">
        <v>995</v>
      </c>
      <c r="C72" s="241">
        <v>11888</v>
      </c>
      <c r="D72" s="241">
        <v>37500</v>
      </c>
      <c r="E72" s="241">
        <v>9489</v>
      </c>
      <c r="F72" s="241">
        <v>5461</v>
      </c>
      <c r="G72" s="241">
        <v>28045</v>
      </c>
      <c r="H72" s="241">
        <v>7496</v>
      </c>
      <c r="I72" s="241">
        <v>12551</v>
      </c>
      <c r="J72" s="241">
        <v>33202</v>
      </c>
      <c r="K72" s="241">
        <v>101822</v>
      </c>
      <c r="L72" s="241">
        <v>11234</v>
      </c>
      <c r="M72" s="241">
        <v>38806</v>
      </c>
      <c r="N72" s="241">
        <v>12284</v>
      </c>
      <c r="O72" s="241">
        <v>11390</v>
      </c>
      <c r="P72" s="241">
        <v>71398</v>
      </c>
      <c r="Q72" s="241">
        <v>52457</v>
      </c>
      <c r="R72" s="241">
        <v>24975</v>
      </c>
      <c r="S72" s="241">
        <v>10253</v>
      </c>
      <c r="T72" s="241">
        <v>10071</v>
      </c>
      <c r="U72" s="241">
        <v>56674</v>
      </c>
      <c r="V72" s="241">
        <v>11519</v>
      </c>
      <c r="W72" s="241">
        <v>24560</v>
      </c>
      <c r="X72" s="241">
        <v>15676</v>
      </c>
      <c r="Y72" s="241">
        <v>12214</v>
      </c>
      <c r="Z72" s="241">
        <v>18643</v>
      </c>
      <c r="AA72" s="241">
        <v>30810</v>
      </c>
      <c r="AB72" s="241">
        <v>31475</v>
      </c>
      <c r="AC72" s="241">
        <v>10168</v>
      </c>
      <c r="AD72" s="241">
        <v>32399</v>
      </c>
      <c r="AE72" s="241">
        <v>3665</v>
      </c>
      <c r="AF72" s="241">
        <v>40124</v>
      </c>
      <c r="AG72" s="241">
        <v>15644</v>
      </c>
      <c r="AH72" s="241">
        <v>9339</v>
      </c>
      <c r="AI72" s="241">
        <v>803232</v>
      </c>
      <c r="AK72" s="239" t="s">
        <v>704</v>
      </c>
    </row>
    <row r="73" spans="1:37">
      <c r="A73" s="82">
        <v>38504</v>
      </c>
      <c r="B73" s="239" t="s">
        <v>996</v>
      </c>
      <c r="C73" s="241">
        <v>11881</v>
      </c>
      <c r="D73" s="241">
        <v>37728</v>
      </c>
      <c r="E73" s="241">
        <v>9566</v>
      </c>
      <c r="F73" s="241">
        <v>5471</v>
      </c>
      <c r="G73" s="241">
        <v>27963</v>
      </c>
      <c r="H73" s="241">
        <v>7528</v>
      </c>
      <c r="I73" s="241">
        <v>12607</v>
      </c>
      <c r="J73" s="241">
        <v>33199</v>
      </c>
      <c r="K73" s="241">
        <v>101993</v>
      </c>
      <c r="L73" s="241">
        <v>11235</v>
      </c>
      <c r="M73" s="241">
        <v>38850</v>
      </c>
      <c r="N73" s="241">
        <v>12251</v>
      </c>
      <c r="O73" s="241">
        <v>11405</v>
      </c>
      <c r="P73" s="241">
        <v>71695</v>
      </c>
      <c r="Q73" s="241">
        <v>52568</v>
      </c>
      <c r="R73" s="241">
        <v>25066</v>
      </c>
      <c r="S73" s="241">
        <v>10295</v>
      </c>
      <c r="T73" s="241">
        <v>10119</v>
      </c>
      <c r="U73" s="241">
        <v>56707</v>
      </c>
      <c r="V73" s="241">
        <v>11522</v>
      </c>
      <c r="W73" s="241">
        <v>24599</v>
      </c>
      <c r="X73" s="241">
        <v>15735</v>
      </c>
      <c r="Y73" s="241">
        <v>12261</v>
      </c>
      <c r="Z73" s="241">
        <v>18653</v>
      </c>
      <c r="AA73" s="241">
        <v>30858</v>
      </c>
      <c r="AB73" s="241">
        <v>31493</v>
      </c>
      <c r="AC73" s="241">
        <v>10237</v>
      </c>
      <c r="AD73" s="241">
        <v>32409</v>
      </c>
      <c r="AE73" s="241">
        <v>3669</v>
      </c>
      <c r="AF73" s="241">
        <v>40140</v>
      </c>
      <c r="AG73" s="241">
        <v>15696</v>
      </c>
      <c r="AH73" s="241">
        <v>9369</v>
      </c>
      <c r="AI73" s="241">
        <v>804768</v>
      </c>
      <c r="AK73" s="239" t="s">
        <v>707</v>
      </c>
    </row>
    <row r="74" spans="1:37">
      <c r="A74" s="82">
        <v>38534</v>
      </c>
      <c r="B74" s="239" t="s">
        <v>997</v>
      </c>
      <c r="C74" s="241">
        <v>11815</v>
      </c>
      <c r="D74" s="241">
        <v>37716</v>
      </c>
      <c r="E74" s="241">
        <v>9546</v>
      </c>
      <c r="F74" s="241">
        <v>5480</v>
      </c>
      <c r="G74" s="241">
        <v>27947</v>
      </c>
      <c r="H74" s="241">
        <v>7499</v>
      </c>
      <c r="I74" s="241">
        <v>12669</v>
      </c>
      <c r="J74" s="241">
        <v>33111</v>
      </c>
      <c r="K74" s="241">
        <v>101959</v>
      </c>
      <c r="L74" s="241">
        <v>11213</v>
      </c>
      <c r="M74" s="241">
        <v>38730</v>
      </c>
      <c r="N74" s="241">
        <v>12228</v>
      </c>
      <c r="O74" s="241">
        <v>11409</v>
      </c>
      <c r="P74" s="241">
        <v>71419</v>
      </c>
      <c r="Q74" s="241">
        <v>52552</v>
      </c>
      <c r="R74" s="241">
        <v>24972</v>
      </c>
      <c r="S74" s="241">
        <v>10277</v>
      </c>
      <c r="T74" s="241">
        <v>10067</v>
      </c>
      <c r="U74" s="241">
        <v>56593</v>
      </c>
      <c r="V74" s="241">
        <v>11541</v>
      </c>
      <c r="W74" s="241">
        <v>24566</v>
      </c>
      <c r="X74" s="241">
        <v>15692</v>
      </c>
      <c r="Y74" s="241">
        <v>12282</v>
      </c>
      <c r="Z74" s="241">
        <v>18641</v>
      </c>
      <c r="AA74" s="241">
        <v>30676</v>
      </c>
      <c r="AB74" s="241">
        <v>31395</v>
      </c>
      <c r="AC74" s="241">
        <v>10254</v>
      </c>
      <c r="AD74" s="241">
        <v>32343</v>
      </c>
      <c r="AE74" s="241">
        <v>3662</v>
      </c>
      <c r="AF74" s="241">
        <v>40084</v>
      </c>
      <c r="AG74" s="241">
        <v>15686</v>
      </c>
      <c r="AH74" s="241">
        <v>9414</v>
      </c>
      <c r="AI74" s="241">
        <v>803438</v>
      </c>
      <c r="AK74" s="239" t="s">
        <v>708</v>
      </c>
    </row>
    <row r="75" spans="1:37">
      <c r="A75" s="82">
        <v>38565</v>
      </c>
      <c r="B75" s="239" t="s">
        <v>998</v>
      </c>
      <c r="C75" s="241">
        <v>11828</v>
      </c>
      <c r="D75" s="241">
        <v>37854</v>
      </c>
      <c r="E75" s="241">
        <v>9581</v>
      </c>
      <c r="F75" s="241">
        <v>5507</v>
      </c>
      <c r="G75" s="241">
        <v>28040</v>
      </c>
      <c r="H75" s="241">
        <v>7520</v>
      </c>
      <c r="I75" s="241">
        <v>12742</v>
      </c>
      <c r="J75" s="241">
        <v>33160</v>
      </c>
      <c r="K75" s="241">
        <v>101976</v>
      </c>
      <c r="L75" s="241">
        <v>11215</v>
      </c>
      <c r="M75" s="241">
        <v>38765</v>
      </c>
      <c r="N75" s="241">
        <v>12243</v>
      </c>
      <c r="O75" s="241">
        <v>11419</v>
      </c>
      <c r="P75" s="241">
        <v>71621</v>
      </c>
      <c r="Q75" s="241">
        <v>52734</v>
      </c>
      <c r="R75" s="241">
        <v>24996</v>
      </c>
      <c r="S75" s="241">
        <v>10303</v>
      </c>
      <c r="T75" s="241">
        <v>10101</v>
      </c>
      <c r="U75" s="241">
        <v>56813</v>
      </c>
      <c r="V75" s="241">
        <v>11642</v>
      </c>
      <c r="W75" s="241">
        <v>24680</v>
      </c>
      <c r="X75" s="241">
        <v>15768</v>
      </c>
      <c r="Y75" s="241">
        <v>12345</v>
      </c>
      <c r="Z75" s="241">
        <v>18720</v>
      </c>
      <c r="AA75" s="241">
        <v>30615</v>
      </c>
      <c r="AB75" s="241">
        <v>31403</v>
      </c>
      <c r="AC75" s="241">
        <v>10293</v>
      </c>
      <c r="AD75" s="241">
        <v>32442</v>
      </c>
      <c r="AE75" s="241">
        <v>3700</v>
      </c>
      <c r="AF75" s="241">
        <v>40132</v>
      </c>
      <c r="AG75" s="241">
        <v>15710</v>
      </c>
      <c r="AH75" s="241">
        <v>9469</v>
      </c>
      <c r="AI75" s="241">
        <v>805337</v>
      </c>
      <c r="AK75" s="239" t="s">
        <v>709</v>
      </c>
    </row>
    <row r="76" spans="1:37">
      <c r="A76" s="82">
        <v>38596</v>
      </c>
      <c r="B76" s="239" t="s">
        <v>999</v>
      </c>
      <c r="C76" s="241">
        <v>11837</v>
      </c>
      <c r="D76" s="241">
        <v>37977</v>
      </c>
      <c r="E76" s="241">
        <v>9591</v>
      </c>
      <c r="F76" s="241">
        <v>5509</v>
      </c>
      <c r="G76" s="241">
        <v>28042</v>
      </c>
      <c r="H76" s="241">
        <v>7524</v>
      </c>
      <c r="I76" s="241">
        <v>12738</v>
      </c>
      <c r="J76" s="241">
        <v>33107</v>
      </c>
      <c r="K76" s="241">
        <v>101996</v>
      </c>
      <c r="L76" s="241">
        <v>11237</v>
      </c>
      <c r="M76" s="241">
        <v>38749</v>
      </c>
      <c r="N76" s="241">
        <v>12294</v>
      </c>
      <c r="O76" s="241">
        <v>11451</v>
      </c>
      <c r="P76" s="241">
        <v>71594</v>
      </c>
      <c r="Q76" s="241">
        <v>52886</v>
      </c>
      <c r="R76" s="241">
        <v>25012</v>
      </c>
      <c r="S76" s="241">
        <v>10353</v>
      </c>
      <c r="T76" s="241">
        <v>10081</v>
      </c>
      <c r="U76" s="241">
        <v>56898</v>
      </c>
      <c r="V76" s="241">
        <v>11706</v>
      </c>
      <c r="W76" s="241">
        <v>24680</v>
      </c>
      <c r="X76" s="241">
        <v>15808</v>
      </c>
      <c r="Y76" s="241">
        <v>12430</v>
      </c>
      <c r="Z76" s="241">
        <v>18756</v>
      </c>
      <c r="AA76" s="241">
        <v>30541</v>
      </c>
      <c r="AB76" s="241">
        <v>31426</v>
      </c>
      <c r="AC76" s="241">
        <v>10312</v>
      </c>
      <c r="AD76" s="241">
        <v>32632</v>
      </c>
      <c r="AE76" s="241">
        <v>3743</v>
      </c>
      <c r="AF76" s="241">
        <v>40182</v>
      </c>
      <c r="AG76" s="241">
        <v>15669</v>
      </c>
      <c r="AH76" s="241">
        <v>9476</v>
      </c>
      <c r="AI76" s="241">
        <v>806237</v>
      </c>
      <c r="AK76" s="239" t="s">
        <v>710</v>
      </c>
    </row>
    <row r="77" spans="1:37">
      <c r="A77" s="82">
        <v>38626</v>
      </c>
      <c r="B77" s="239" t="s">
        <v>1000</v>
      </c>
      <c r="C77" s="241">
        <v>11818</v>
      </c>
      <c r="D77" s="241">
        <v>37998</v>
      </c>
      <c r="E77" s="241">
        <v>9606</v>
      </c>
      <c r="F77" s="241">
        <v>5543</v>
      </c>
      <c r="G77" s="241">
        <v>28064</v>
      </c>
      <c r="H77" s="241">
        <v>7537</v>
      </c>
      <c r="I77" s="241">
        <v>12695</v>
      </c>
      <c r="J77" s="241">
        <v>33134</v>
      </c>
      <c r="K77" s="241">
        <v>101980</v>
      </c>
      <c r="L77" s="241">
        <v>11317</v>
      </c>
      <c r="M77" s="241">
        <v>38779</v>
      </c>
      <c r="N77" s="241">
        <v>12261</v>
      </c>
      <c r="O77" s="241">
        <v>11464</v>
      </c>
      <c r="P77" s="241">
        <v>71856</v>
      </c>
      <c r="Q77" s="241">
        <v>53044</v>
      </c>
      <c r="R77" s="241">
        <v>25010</v>
      </c>
      <c r="S77" s="241">
        <v>10363</v>
      </c>
      <c r="T77" s="241">
        <v>10080</v>
      </c>
      <c r="U77" s="241">
        <v>56924</v>
      </c>
      <c r="V77" s="241">
        <v>11704</v>
      </c>
      <c r="W77" s="241">
        <v>24799</v>
      </c>
      <c r="X77" s="241">
        <v>15838</v>
      </c>
      <c r="Y77" s="241">
        <v>12407</v>
      </c>
      <c r="Z77" s="241">
        <v>18796</v>
      </c>
      <c r="AA77" s="241">
        <v>30554</v>
      </c>
      <c r="AB77" s="241">
        <v>31386</v>
      </c>
      <c r="AC77" s="241">
        <v>10324</v>
      </c>
      <c r="AD77" s="241">
        <v>32785</v>
      </c>
      <c r="AE77" s="241">
        <v>3811</v>
      </c>
      <c r="AF77" s="241">
        <v>40189</v>
      </c>
      <c r="AG77" s="241">
        <v>15682</v>
      </c>
      <c r="AH77" s="241">
        <v>9512</v>
      </c>
      <c r="AI77" s="241">
        <v>807260</v>
      </c>
      <c r="AK77" s="239" t="s">
        <v>711</v>
      </c>
    </row>
    <row r="78" spans="1:37">
      <c r="A78" s="82">
        <v>38657</v>
      </c>
      <c r="B78" s="239" t="s">
        <v>1001</v>
      </c>
      <c r="C78" s="241">
        <v>11820</v>
      </c>
      <c r="D78" s="241">
        <v>38058</v>
      </c>
      <c r="E78" s="241">
        <v>9633</v>
      </c>
      <c r="F78" s="241">
        <v>5579</v>
      </c>
      <c r="G78" s="241">
        <v>28072</v>
      </c>
      <c r="H78" s="241">
        <v>7520</v>
      </c>
      <c r="I78" s="241">
        <v>12629</v>
      </c>
      <c r="J78" s="241">
        <v>33151</v>
      </c>
      <c r="K78" s="241">
        <v>101805</v>
      </c>
      <c r="L78" s="241">
        <v>11352</v>
      </c>
      <c r="M78" s="241">
        <v>38793</v>
      </c>
      <c r="N78" s="241">
        <v>12287</v>
      </c>
      <c r="O78" s="241">
        <v>11463</v>
      </c>
      <c r="P78" s="241">
        <v>71972</v>
      </c>
      <c r="Q78" s="241">
        <v>53170</v>
      </c>
      <c r="R78" s="241">
        <v>25053</v>
      </c>
      <c r="S78" s="241">
        <v>10337</v>
      </c>
      <c r="T78" s="241">
        <v>10070</v>
      </c>
      <c r="U78" s="241">
        <v>56892</v>
      </c>
      <c r="V78" s="241">
        <v>11719</v>
      </c>
      <c r="W78" s="241">
        <v>24923</v>
      </c>
      <c r="X78" s="241">
        <v>15862</v>
      </c>
      <c r="Y78" s="241">
        <v>12229</v>
      </c>
      <c r="Z78" s="241">
        <v>18852</v>
      </c>
      <c r="AA78" s="241">
        <v>30544</v>
      </c>
      <c r="AB78" s="241">
        <v>31379</v>
      </c>
      <c r="AC78" s="241">
        <v>10360</v>
      </c>
      <c r="AD78" s="241">
        <v>32820</v>
      </c>
      <c r="AE78" s="241">
        <v>3841</v>
      </c>
      <c r="AF78" s="241">
        <v>40311</v>
      </c>
      <c r="AG78" s="241">
        <v>15684</v>
      </c>
      <c r="AH78" s="241">
        <v>9528</v>
      </c>
      <c r="AI78" s="241">
        <v>807708</v>
      </c>
      <c r="AK78" s="239" t="s">
        <v>712</v>
      </c>
    </row>
    <row r="79" spans="1:37">
      <c r="A79" s="82">
        <v>38687</v>
      </c>
      <c r="B79" s="239" t="s">
        <v>1002</v>
      </c>
      <c r="C79" s="241">
        <v>11789</v>
      </c>
      <c r="D79" s="241">
        <v>37920</v>
      </c>
      <c r="E79" s="241">
        <v>9595</v>
      </c>
      <c r="F79" s="241">
        <v>5518</v>
      </c>
      <c r="G79" s="241">
        <v>27974</v>
      </c>
      <c r="H79" s="241">
        <v>7476</v>
      </c>
      <c r="I79" s="241">
        <v>12514</v>
      </c>
      <c r="J79" s="241">
        <v>32941</v>
      </c>
      <c r="K79" s="241">
        <v>101379</v>
      </c>
      <c r="L79" s="241">
        <v>11266</v>
      </c>
      <c r="M79" s="241">
        <v>38504</v>
      </c>
      <c r="N79" s="241">
        <v>12261</v>
      </c>
      <c r="O79" s="241">
        <v>11387</v>
      </c>
      <c r="P79" s="241">
        <v>71703</v>
      </c>
      <c r="Q79" s="241">
        <v>53044</v>
      </c>
      <c r="R79" s="241">
        <v>24954</v>
      </c>
      <c r="S79" s="241">
        <v>10279</v>
      </c>
      <c r="T79" s="241">
        <v>10010</v>
      </c>
      <c r="U79" s="241">
        <v>56634</v>
      </c>
      <c r="V79" s="241">
        <v>11659</v>
      </c>
      <c r="W79" s="241">
        <v>24813</v>
      </c>
      <c r="X79" s="241">
        <v>15772</v>
      </c>
      <c r="Y79" s="241">
        <v>12139</v>
      </c>
      <c r="Z79" s="241">
        <v>18799</v>
      </c>
      <c r="AA79" s="241">
        <v>30379</v>
      </c>
      <c r="AB79" s="241">
        <v>31206</v>
      </c>
      <c r="AC79" s="241">
        <v>10261</v>
      </c>
      <c r="AD79" s="241">
        <v>32658</v>
      </c>
      <c r="AE79" s="241">
        <v>3830</v>
      </c>
      <c r="AF79" s="241">
        <v>40115</v>
      </c>
      <c r="AG79" s="241">
        <v>15608</v>
      </c>
      <c r="AH79" s="241">
        <v>9461</v>
      </c>
      <c r="AI79" s="241">
        <v>803848</v>
      </c>
      <c r="AK79" s="239" t="s">
        <v>713</v>
      </c>
    </row>
    <row r="80" spans="1:37">
      <c r="A80" s="82">
        <v>38718</v>
      </c>
      <c r="B80" s="239" t="s">
        <v>1195</v>
      </c>
      <c r="C80" s="241">
        <v>11762</v>
      </c>
      <c r="D80" s="241">
        <v>37827</v>
      </c>
      <c r="E80" s="241">
        <v>9641</v>
      </c>
      <c r="F80" s="241">
        <v>5525</v>
      </c>
      <c r="G80" s="241">
        <v>28011</v>
      </c>
      <c r="H80" s="241">
        <v>7456</v>
      </c>
      <c r="I80" s="241">
        <v>12504</v>
      </c>
      <c r="J80" s="241">
        <v>32853</v>
      </c>
      <c r="K80" s="241">
        <v>101184</v>
      </c>
      <c r="L80" s="241">
        <v>11324</v>
      </c>
      <c r="M80" s="241">
        <v>38367</v>
      </c>
      <c r="N80" s="241">
        <v>12215</v>
      </c>
      <c r="O80" s="241">
        <v>11366</v>
      </c>
      <c r="P80" s="241">
        <v>71670</v>
      </c>
      <c r="Q80" s="241">
        <v>53010</v>
      </c>
      <c r="R80" s="241">
        <v>24880</v>
      </c>
      <c r="S80" s="241">
        <v>10264</v>
      </c>
      <c r="T80" s="241">
        <v>10082</v>
      </c>
      <c r="U80" s="241">
        <v>56593</v>
      </c>
      <c r="V80" s="241">
        <v>11615</v>
      </c>
      <c r="W80" s="241">
        <v>24727</v>
      </c>
      <c r="X80" s="241">
        <v>15759</v>
      </c>
      <c r="Y80" s="241">
        <v>12203</v>
      </c>
      <c r="Z80" s="241">
        <v>18842</v>
      </c>
      <c r="AA80" s="241">
        <v>30334</v>
      </c>
      <c r="AB80" s="241">
        <v>31202</v>
      </c>
      <c r="AC80" s="241">
        <v>10140</v>
      </c>
      <c r="AD80" s="241">
        <v>32585</v>
      </c>
      <c r="AE80" s="241">
        <v>3810</v>
      </c>
      <c r="AF80" s="241">
        <v>40198</v>
      </c>
      <c r="AG80" s="241">
        <v>15586</v>
      </c>
      <c r="AH80" s="241">
        <v>9453</v>
      </c>
      <c r="AI80" s="241">
        <v>802988</v>
      </c>
      <c r="AJ80" s="239">
        <v>2006</v>
      </c>
      <c r="AK80" s="239" t="s">
        <v>705</v>
      </c>
    </row>
    <row r="81" spans="1:37">
      <c r="A81" s="82">
        <v>38749</v>
      </c>
      <c r="B81" s="239" t="s">
        <v>1003</v>
      </c>
      <c r="C81" s="241">
        <v>11755</v>
      </c>
      <c r="D81" s="241">
        <v>38007</v>
      </c>
      <c r="E81" s="241">
        <v>9691</v>
      </c>
      <c r="F81" s="241">
        <v>5531</v>
      </c>
      <c r="G81" s="241">
        <v>28047</v>
      </c>
      <c r="H81" s="241">
        <v>7426</v>
      </c>
      <c r="I81" s="241">
        <v>12509</v>
      </c>
      <c r="J81" s="241">
        <v>32980</v>
      </c>
      <c r="K81" s="241">
        <v>101091</v>
      </c>
      <c r="L81" s="241">
        <v>11336</v>
      </c>
      <c r="M81" s="241">
        <v>38365</v>
      </c>
      <c r="N81" s="241">
        <v>12250</v>
      </c>
      <c r="O81" s="241">
        <v>11426</v>
      </c>
      <c r="P81" s="241">
        <v>71807</v>
      </c>
      <c r="Q81" s="241">
        <v>53092</v>
      </c>
      <c r="R81" s="241">
        <v>25039</v>
      </c>
      <c r="S81" s="241">
        <v>10271</v>
      </c>
      <c r="T81" s="241">
        <v>10076</v>
      </c>
      <c r="U81" s="241">
        <v>56688</v>
      </c>
      <c r="V81" s="241">
        <v>11626</v>
      </c>
      <c r="W81" s="241">
        <v>24731</v>
      </c>
      <c r="X81" s="241">
        <v>15793</v>
      </c>
      <c r="Y81" s="241">
        <v>12333</v>
      </c>
      <c r="Z81" s="241">
        <v>18970</v>
      </c>
      <c r="AA81" s="241">
        <v>30458</v>
      </c>
      <c r="AB81" s="241">
        <v>31362</v>
      </c>
      <c r="AC81" s="241">
        <v>10213</v>
      </c>
      <c r="AD81" s="241">
        <v>32729</v>
      </c>
      <c r="AE81" s="241">
        <v>3803</v>
      </c>
      <c r="AF81" s="241">
        <v>40378</v>
      </c>
      <c r="AG81" s="241">
        <v>15683</v>
      </c>
      <c r="AH81" s="241">
        <v>9476</v>
      </c>
      <c r="AI81" s="241">
        <v>804942</v>
      </c>
      <c r="AK81" s="239" t="s">
        <v>706</v>
      </c>
    </row>
    <row r="82" spans="1:37">
      <c r="A82" s="82">
        <v>38777</v>
      </c>
      <c r="B82" s="239" t="s">
        <v>1004</v>
      </c>
      <c r="C82" s="241">
        <v>11772</v>
      </c>
      <c r="D82" s="241">
        <v>38240</v>
      </c>
      <c r="E82" s="241">
        <v>9791</v>
      </c>
      <c r="F82" s="241">
        <v>5558</v>
      </c>
      <c r="G82" s="241">
        <v>28265</v>
      </c>
      <c r="H82" s="241">
        <v>7457</v>
      </c>
      <c r="I82" s="241">
        <v>12619</v>
      </c>
      <c r="J82" s="241">
        <v>33130</v>
      </c>
      <c r="K82" s="241">
        <v>101026</v>
      </c>
      <c r="L82" s="241">
        <v>11354</v>
      </c>
      <c r="M82" s="241">
        <v>38557</v>
      </c>
      <c r="N82" s="241">
        <v>12311</v>
      </c>
      <c r="O82" s="241">
        <v>11445</v>
      </c>
      <c r="P82" s="241">
        <v>72117</v>
      </c>
      <c r="Q82" s="241">
        <v>53195</v>
      </c>
      <c r="R82" s="241">
        <v>25212</v>
      </c>
      <c r="S82" s="241">
        <v>10314</v>
      </c>
      <c r="T82" s="241">
        <v>10109</v>
      </c>
      <c r="U82" s="241">
        <v>56765</v>
      </c>
      <c r="V82" s="241">
        <v>11653</v>
      </c>
      <c r="W82" s="241">
        <v>24824</v>
      </c>
      <c r="X82" s="241">
        <v>15862</v>
      </c>
      <c r="Y82" s="241">
        <v>12422</v>
      </c>
      <c r="Z82" s="241">
        <v>19088</v>
      </c>
      <c r="AA82" s="241">
        <v>30605</v>
      </c>
      <c r="AB82" s="241">
        <v>31548</v>
      </c>
      <c r="AC82" s="241">
        <v>10287</v>
      </c>
      <c r="AD82" s="241">
        <v>32843</v>
      </c>
      <c r="AE82" s="241">
        <v>3817</v>
      </c>
      <c r="AF82" s="241">
        <v>40474</v>
      </c>
      <c r="AG82" s="241">
        <v>15793</v>
      </c>
      <c r="AH82" s="241">
        <v>9458</v>
      </c>
      <c r="AI82" s="241">
        <v>807911</v>
      </c>
      <c r="AK82" s="239" t="s">
        <v>645</v>
      </c>
    </row>
    <row r="83" spans="1:37">
      <c r="A83" s="82">
        <v>38808</v>
      </c>
      <c r="B83" s="239" t="s">
        <v>1005</v>
      </c>
      <c r="C83" s="241">
        <v>11792</v>
      </c>
      <c r="D83" s="241">
        <v>38330</v>
      </c>
      <c r="E83" s="241">
        <v>9812</v>
      </c>
      <c r="F83" s="241">
        <v>5596</v>
      </c>
      <c r="G83" s="241">
        <v>28287</v>
      </c>
      <c r="H83" s="241">
        <v>7464</v>
      </c>
      <c r="I83" s="241">
        <v>12694</v>
      </c>
      <c r="J83" s="241">
        <v>33109</v>
      </c>
      <c r="K83" s="241">
        <v>100998</v>
      </c>
      <c r="L83" s="241">
        <v>11366</v>
      </c>
      <c r="M83" s="241">
        <v>38596</v>
      </c>
      <c r="N83" s="241">
        <v>12415</v>
      </c>
      <c r="O83" s="241">
        <v>11451</v>
      </c>
      <c r="P83" s="241">
        <v>72086</v>
      </c>
      <c r="Q83" s="241">
        <v>53151</v>
      </c>
      <c r="R83" s="241">
        <v>25299</v>
      </c>
      <c r="S83" s="241">
        <v>10363</v>
      </c>
      <c r="T83" s="241">
        <v>10073</v>
      </c>
      <c r="U83" s="241">
        <v>56646</v>
      </c>
      <c r="V83" s="241">
        <v>11637</v>
      </c>
      <c r="W83" s="241">
        <v>24882</v>
      </c>
      <c r="X83" s="241">
        <v>15816</v>
      </c>
      <c r="Y83" s="241">
        <v>12464</v>
      </c>
      <c r="Z83" s="241">
        <v>19133</v>
      </c>
      <c r="AA83" s="241">
        <v>30611</v>
      </c>
      <c r="AB83" s="241">
        <v>31553</v>
      </c>
      <c r="AC83" s="241">
        <v>10309</v>
      </c>
      <c r="AD83" s="241">
        <v>32878</v>
      </c>
      <c r="AE83" s="241">
        <v>3797</v>
      </c>
      <c r="AF83" s="241">
        <v>40574</v>
      </c>
      <c r="AG83" s="241">
        <v>15834</v>
      </c>
      <c r="AH83" s="241">
        <v>9475</v>
      </c>
      <c r="AI83" s="241">
        <v>808491</v>
      </c>
      <c r="AK83" s="239" t="s">
        <v>700</v>
      </c>
    </row>
    <row r="84" spans="1:37">
      <c r="A84" s="82">
        <v>38838</v>
      </c>
      <c r="B84" s="239" t="s">
        <v>1006</v>
      </c>
      <c r="C84" s="241">
        <v>11750</v>
      </c>
      <c r="D84" s="241">
        <v>38434</v>
      </c>
      <c r="E84" s="241">
        <v>9896</v>
      </c>
      <c r="F84" s="241">
        <v>5640</v>
      </c>
      <c r="G84" s="241">
        <v>28336</v>
      </c>
      <c r="H84" s="241">
        <v>7522</v>
      </c>
      <c r="I84" s="241">
        <v>12759</v>
      </c>
      <c r="J84" s="241">
        <v>33139</v>
      </c>
      <c r="K84" s="241">
        <v>101122</v>
      </c>
      <c r="L84" s="241">
        <v>11432</v>
      </c>
      <c r="M84" s="241">
        <v>38790</v>
      </c>
      <c r="N84" s="241">
        <v>12449</v>
      </c>
      <c r="O84" s="241">
        <v>11449</v>
      </c>
      <c r="P84" s="241">
        <v>72195</v>
      </c>
      <c r="Q84" s="241">
        <v>53144</v>
      </c>
      <c r="R84" s="241">
        <v>25406</v>
      </c>
      <c r="S84" s="241">
        <v>10382</v>
      </c>
      <c r="T84" s="241">
        <v>10129</v>
      </c>
      <c r="U84" s="241">
        <v>56657</v>
      </c>
      <c r="V84" s="241">
        <v>11709</v>
      </c>
      <c r="W84" s="241">
        <v>24966</v>
      </c>
      <c r="X84" s="241">
        <v>15850</v>
      </c>
      <c r="Y84" s="241">
        <v>12547</v>
      </c>
      <c r="Z84" s="241">
        <v>19132</v>
      </c>
      <c r="AA84" s="241">
        <v>30662</v>
      </c>
      <c r="AB84" s="241">
        <v>31662</v>
      </c>
      <c r="AC84" s="241">
        <v>10350</v>
      </c>
      <c r="AD84" s="241">
        <v>32859</v>
      </c>
      <c r="AE84" s="241">
        <v>3758</v>
      </c>
      <c r="AF84" s="241">
        <v>40556</v>
      </c>
      <c r="AG84" s="241">
        <v>15901</v>
      </c>
      <c r="AH84" s="241">
        <v>9559</v>
      </c>
      <c r="AI84" s="241">
        <v>810142</v>
      </c>
      <c r="AK84" s="239" t="s">
        <v>704</v>
      </c>
    </row>
    <row r="85" spans="1:37">
      <c r="A85" s="82">
        <v>38869</v>
      </c>
      <c r="B85" s="239" t="s">
        <v>1007</v>
      </c>
      <c r="C85" s="241">
        <v>11800</v>
      </c>
      <c r="D85" s="241">
        <v>38557</v>
      </c>
      <c r="E85" s="241">
        <v>9928</v>
      </c>
      <c r="F85" s="241">
        <v>5701</v>
      </c>
      <c r="G85" s="241">
        <v>28427</v>
      </c>
      <c r="H85" s="241">
        <v>7533</v>
      </c>
      <c r="I85" s="241">
        <v>12892</v>
      </c>
      <c r="J85" s="241">
        <v>33238</v>
      </c>
      <c r="K85" s="241">
        <v>101306</v>
      </c>
      <c r="L85" s="241">
        <v>11481</v>
      </c>
      <c r="M85" s="241">
        <v>39055</v>
      </c>
      <c r="N85" s="241">
        <v>12476</v>
      </c>
      <c r="O85" s="241">
        <v>11432</v>
      </c>
      <c r="P85" s="241">
        <v>72517</v>
      </c>
      <c r="Q85" s="241">
        <v>53262</v>
      </c>
      <c r="R85" s="241">
        <v>25474</v>
      </c>
      <c r="S85" s="241">
        <v>10446</v>
      </c>
      <c r="T85" s="241">
        <v>10182</v>
      </c>
      <c r="U85" s="241">
        <v>56932</v>
      </c>
      <c r="V85" s="241">
        <v>11792</v>
      </c>
      <c r="W85" s="241">
        <v>25188</v>
      </c>
      <c r="X85" s="241">
        <v>15973</v>
      </c>
      <c r="Y85" s="241">
        <v>12636</v>
      </c>
      <c r="Z85" s="241">
        <v>19238</v>
      </c>
      <c r="AA85" s="241">
        <v>30745</v>
      </c>
      <c r="AB85" s="241">
        <v>31790</v>
      </c>
      <c r="AC85" s="241">
        <v>10403</v>
      </c>
      <c r="AD85" s="241">
        <v>32881</v>
      </c>
      <c r="AE85" s="241">
        <v>3785</v>
      </c>
      <c r="AF85" s="241">
        <v>40807</v>
      </c>
      <c r="AG85" s="241">
        <v>15923</v>
      </c>
      <c r="AH85" s="241">
        <v>9559</v>
      </c>
      <c r="AI85" s="241">
        <v>813359</v>
      </c>
      <c r="AK85" s="239" t="s">
        <v>707</v>
      </c>
    </row>
    <row r="86" spans="1:37">
      <c r="A86" s="82">
        <v>38899</v>
      </c>
      <c r="B86" s="239" t="s">
        <v>1008</v>
      </c>
      <c r="C86" s="241">
        <v>11804</v>
      </c>
      <c r="D86" s="241">
        <v>38561</v>
      </c>
      <c r="E86" s="241">
        <v>9961</v>
      </c>
      <c r="F86" s="241">
        <v>5711</v>
      </c>
      <c r="G86" s="241">
        <v>28505</v>
      </c>
      <c r="H86" s="241">
        <v>7548</v>
      </c>
      <c r="I86" s="241">
        <v>12871</v>
      </c>
      <c r="J86" s="241">
        <v>33239</v>
      </c>
      <c r="K86" s="241">
        <v>101219</v>
      </c>
      <c r="L86" s="241">
        <v>11484</v>
      </c>
      <c r="M86" s="241">
        <v>39120</v>
      </c>
      <c r="N86" s="241">
        <v>12472</v>
      </c>
      <c r="O86" s="241">
        <v>11411</v>
      </c>
      <c r="P86" s="241">
        <v>72512</v>
      </c>
      <c r="Q86" s="241">
        <v>53366</v>
      </c>
      <c r="R86" s="241">
        <v>25525</v>
      </c>
      <c r="S86" s="241">
        <v>10437</v>
      </c>
      <c r="T86" s="241">
        <v>10161</v>
      </c>
      <c r="U86" s="241">
        <v>56987</v>
      </c>
      <c r="V86" s="241">
        <v>11752</v>
      </c>
      <c r="W86" s="241">
        <v>25101</v>
      </c>
      <c r="X86" s="241">
        <v>15956</v>
      </c>
      <c r="Y86" s="241">
        <v>12711</v>
      </c>
      <c r="Z86" s="241">
        <v>19212</v>
      </c>
      <c r="AA86" s="241">
        <v>30727</v>
      </c>
      <c r="AB86" s="241">
        <v>31758</v>
      </c>
      <c r="AC86" s="241">
        <v>10393</v>
      </c>
      <c r="AD86" s="241">
        <v>32905</v>
      </c>
      <c r="AE86" s="241">
        <v>3805</v>
      </c>
      <c r="AF86" s="241">
        <v>40643</v>
      </c>
      <c r="AG86" s="241">
        <v>15917</v>
      </c>
      <c r="AH86" s="241">
        <v>9611</v>
      </c>
      <c r="AI86" s="241">
        <v>813385</v>
      </c>
      <c r="AK86" s="239" t="s">
        <v>708</v>
      </c>
    </row>
    <row r="87" spans="1:37">
      <c r="A87" s="82">
        <v>38930</v>
      </c>
      <c r="B87" s="239" t="s">
        <v>1009</v>
      </c>
      <c r="C87" s="241">
        <v>11806</v>
      </c>
      <c r="D87" s="241">
        <v>38450</v>
      </c>
      <c r="E87" s="241">
        <v>9983</v>
      </c>
      <c r="F87" s="241">
        <v>5729</v>
      </c>
      <c r="G87" s="241">
        <v>28615</v>
      </c>
      <c r="H87" s="241">
        <v>7593</v>
      </c>
      <c r="I87" s="241">
        <v>12931</v>
      </c>
      <c r="J87" s="241">
        <v>33275</v>
      </c>
      <c r="K87" s="241">
        <v>101382</v>
      </c>
      <c r="L87" s="241">
        <v>11492</v>
      </c>
      <c r="M87" s="241">
        <v>39312</v>
      </c>
      <c r="N87" s="241">
        <v>12562</v>
      </c>
      <c r="O87" s="241">
        <v>11487</v>
      </c>
      <c r="P87" s="241">
        <v>72680</v>
      </c>
      <c r="Q87" s="241">
        <v>53585</v>
      </c>
      <c r="R87" s="241">
        <v>25674</v>
      </c>
      <c r="S87" s="241">
        <v>10476</v>
      </c>
      <c r="T87" s="241">
        <v>10218</v>
      </c>
      <c r="U87" s="241">
        <v>57267</v>
      </c>
      <c r="V87" s="241">
        <v>11742</v>
      </c>
      <c r="W87" s="241">
        <v>25264</v>
      </c>
      <c r="X87" s="241">
        <v>16059</v>
      </c>
      <c r="Y87" s="241">
        <v>12835</v>
      </c>
      <c r="Z87" s="241">
        <v>19295</v>
      </c>
      <c r="AA87" s="241">
        <v>30797</v>
      </c>
      <c r="AB87" s="241">
        <v>31885</v>
      </c>
      <c r="AC87" s="241">
        <v>10478</v>
      </c>
      <c r="AD87" s="241">
        <v>32992</v>
      </c>
      <c r="AE87" s="241">
        <v>3843</v>
      </c>
      <c r="AF87" s="241">
        <v>40846</v>
      </c>
      <c r="AG87" s="241">
        <v>15952</v>
      </c>
      <c r="AH87" s="241">
        <v>9679</v>
      </c>
      <c r="AI87" s="241">
        <v>816184</v>
      </c>
      <c r="AK87" s="239" t="s">
        <v>709</v>
      </c>
    </row>
    <row r="88" spans="1:37">
      <c r="A88" s="82">
        <v>38961</v>
      </c>
      <c r="B88" s="239" t="s">
        <v>1010</v>
      </c>
      <c r="C88" s="241">
        <v>11827</v>
      </c>
      <c r="D88" s="241">
        <v>38431</v>
      </c>
      <c r="E88" s="241">
        <v>10018</v>
      </c>
      <c r="F88" s="241">
        <v>5764</v>
      </c>
      <c r="G88" s="241">
        <v>28668</v>
      </c>
      <c r="H88" s="241">
        <v>7586</v>
      </c>
      <c r="I88" s="241">
        <v>12923</v>
      </c>
      <c r="J88" s="241">
        <v>33322</v>
      </c>
      <c r="K88" s="241">
        <v>101359</v>
      </c>
      <c r="L88" s="241">
        <v>11491</v>
      </c>
      <c r="M88" s="241">
        <v>39415</v>
      </c>
      <c r="N88" s="241">
        <v>12576</v>
      </c>
      <c r="O88" s="241">
        <v>11502</v>
      </c>
      <c r="P88" s="241">
        <v>72841</v>
      </c>
      <c r="Q88" s="241">
        <v>53718</v>
      </c>
      <c r="R88" s="241">
        <v>25734</v>
      </c>
      <c r="S88" s="241">
        <v>10493</v>
      </c>
      <c r="T88" s="241">
        <v>10220</v>
      </c>
      <c r="U88" s="241">
        <v>57261</v>
      </c>
      <c r="V88" s="241">
        <v>11651</v>
      </c>
      <c r="W88" s="241">
        <v>25297</v>
      </c>
      <c r="X88" s="241">
        <v>16085</v>
      </c>
      <c r="Y88" s="241">
        <v>12816</v>
      </c>
      <c r="Z88" s="241">
        <v>19312</v>
      </c>
      <c r="AA88" s="241">
        <v>30845</v>
      </c>
      <c r="AB88" s="241">
        <v>31915</v>
      </c>
      <c r="AC88" s="241">
        <v>10524</v>
      </c>
      <c r="AD88" s="241">
        <v>32981</v>
      </c>
      <c r="AE88" s="241">
        <v>3871</v>
      </c>
      <c r="AF88" s="241">
        <v>40902</v>
      </c>
      <c r="AG88" s="241">
        <v>15983</v>
      </c>
      <c r="AH88" s="241">
        <v>9675</v>
      </c>
      <c r="AI88" s="241">
        <v>817006</v>
      </c>
      <c r="AK88" s="239" t="s">
        <v>710</v>
      </c>
    </row>
    <row r="89" spans="1:37">
      <c r="A89" s="82">
        <v>38991</v>
      </c>
      <c r="B89" s="239" t="s">
        <v>1011</v>
      </c>
      <c r="C89" s="241">
        <v>11891</v>
      </c>
      <c r="D89" s="241">
        <v>38497</v>
      </c>
      <c r="E89" s="241">
        <v>10066</v>
      </c>
      <c r="F89" s="241">
        <v>5788</v>
      </c>
      <c r="G89" s="241">
        <v>28813</v>
      </c>
      <c r="H89" s="241">
        <v>7614</v>
      </c>
      <c r="I89" s="241">
        <v>12977</v>
      </c>
      <c r="J89" s="241">
        <v>33483</v>
      </c>
      <c r="K89" s="241">
        <v>101465</v>
      </c>
      <c r="L89" s="241">
        <v>11608</v>
      </c>
      <c r="M89" s="241">
        <v>39659</v>
      </c>
      <c r="N89" s="241">
        <v>12702</v>
      </c>
      <c r="O89" s="241">
        <v>11551</v>
      </c>
      <c r="P89" s="241">
        <v>72942</v>
      </c>
      <c r="Q89" s="241">
        <v>53928</v>
      </c>
      <c r="R89" s="241">
        <v>25872</v>
      </c>
      <c r="S89" s="241">
        <v>10531</v>
      </c>
      <c r="T89" s="241">
        <v>10321</v>
      </c>
      <c r="U89" s="241">
        <v>57482</v>
      </c>
      <c r="V89" s="241">
        <v>11637</v>
      </c>
      <c r="W89" s="241">
        <v>25493</v>
      </c>
      <c r="X89" s="241">
        <v>16194</v>
      </c>
      <c r="Y89" s="241">
        <v>12824</v>
      </c>
      <c r="Z89" s="241">
        <v>19362</v>
      </c>
      <c r="AA89" s="241">
        <v>30938</v>
      </c>
      <c r="AB89" s="241">
        <v>31967</v>
      </c>
      <c r="AC89" s="241">
        <v>10503</v>
      </c>
      <c r="AD89" s="241">
        <v>33058</v>
      </c>
      <c r="AE89" s="241">
        <v>3939</v>
      </c>
      <c r="AF89" s="241">
        <v>41034</v>
      </c>
      <c r="AG89" s="241">
        <v>16123</v>
      </c>
      <c r="AH89" s="241">
        <v>9729</v>
      </c>
      <c r="AI89" s="241">
        <v>819991</v>
      </c>
      <c r="AK89" s="239" t="s">
        <v>711</v>
      </c>
    </row>
    <row r="90" spans="1:37">
      <c r="A90" s="82">
        <v>39022</v>
      </c>
      <c r="B90" s="239" t="s">
        <v>1012</v>
      </c>
      <c r="C90" s="241">
        <v>11893</v>
      </c>
      <c r="D90" s="241">
        <v>38299</v>
      </c>
      <c r="E90" s="241">
        <v>10099</v>
      </c>
      <c r="F90" s="241">
        <v>5802</v>
      </c>
      <c r="G90" s="241">
        <v>28923</v>
      </c>
      <c r="H90" s="241">
        <v>7603</v>
      </c>
      <c r="I90" s="241">
        <v>12936</v>
      </c>
      <c r="J90" s="241">
        <v>33462</v>
      </c>
      <c r="K90" s="241">
        <v>101407</v>
      </c>
      <c r="L90" s="241">
        <v>11651</v>
      </c>
      <c r="M90" s="241">
        <v>39674</v>
      </c>
      <c r="N90" s="241">
        <v>12706</v>
      </c>
      <c r="O90" s="241">
        <v>11575</v>
      </c>
      <c r="P90" s="241">
        <v>73048</v>
      </c>
      <c r="Q90" s="241">
        <v>53973</v>
      </c>
      <c r="R90" s="241">
        <v>25982</v>
      </c>
      <c r="S90" s="241">
        <v>10546</v>
      </c>
      <c r="T90" s="241">
        <v>10360</v>
      </c>
      <c r="U90" s="241">
        <v>57497</v>
      </c>
      <c r="V90" s="241">
        <v>11659</v>
      </c>
      <c r="W90" s="241">
        <v>25476</v>
      </c>
      <c r="X90" s="241">
        <v>16218</v>
      </c>
      <c r="Y90" s="241">
        <v>12880</v>
      </c>
      <c r="Z90" s="241">
        <v>19336</v>
      </c>
      <c r="AA90" s="241">
        <v>30918</v>
      </c>
      <c r="AB90" s="241">
        <v>31962</v>
      </c>
      <c r="AC90" s="241">
        <v>10481</v>
      </c>
      <c r="AD90" s="241">
        <v>33145</v>
      </c>
      <c r="AE90" s="241">
        <v>3976</v>
      </c>
      <c r="AF90" s="241">
        <v>41006</v>
      </c>
      <c r="AG90" s="241">
        <v>16151</v>
      </c>
      <c r="AH90" s="241">
        <v>9729</v>
      </c>
      <c r="AI90" s="241">
        <v>820373</v>
      </c>
      <c r="AK90" s="239" t="s">
        <v>712</v>
      </c>
    </row>
    <row r="91" spans="1:37">
      <c r="A91" s="82">
        <v>39052</v>
      </c>
      <c r="B91" s="239" t="s">
        <v>1013</v>
      </c>
      <c r="C91" s="241">
        <v>11821</v>
      </c>
      <c r="D91" s="241">
        <v>38113</v>
      </c>
      <c r="E91" s="241">
        <v>10048</v>
      </c>
      <c r="F91" s="241">
        <v>5771</v>
      </c>
      <c r="G91" s="241">
        <v>28833</v>
      </c>
      <c r="H91" s="241">
        <v>7536</v>
      </c>
      <c r="I91" s="241">
        <v>12788</v>
      </c>
      <c r="J91" s="241">
        <v>33214</v>
      </c>
      <c r="K91" s="241">
        <v>101213</v>
      </c>
      <c r="L91" s="241">
        <v>11555</v>
      </c>
      <c r="M91" s="241">
        <v>39445</v>
      </c>
      <c r="N91" s="241">
        <v>12656</v>
      </c>
      <c r="O91" s="241">
        <v>11512</v>
      </c>
      <c r="P91" s="241">
        <v>72651</v>
      </c>
      <c r="Q91" s="241">
        <v>53850</v>
      </c>
      <c r="R91" s="241">
        <v>25871</v>
      </c>
      <c r="S91" s="241">
        <v>10492</v>
      </c>
      <c r="T91" s="241">
        <v>10336</v>
      </c>
      <c r="U91" s="241">
        <v>57255</v>
      </c>
      <c r="V91" s="241">
        <v>11573</v>
      </c>
      <c r="W91" s="241">
        <v>25348</v>
      </c>
      <c r="X91" s="241">
        <v>16145</v>
      </c>
      <c r="Y91" s="241">
        <v>12839</v>
      </c>
      <c r="Z91" s="241">
        <v>19244</v>
      </c>
      <c r="AA91" s="241">
        <v>30748</v>
      </c>
      <c r="AB91" s="241">
        <v>31818</v>
      </c>
      <c r="AC91" s="241">
        <v>10411</v>
      </c>
      <c r="AD91" s="241">
        <v>33027</v>
      </c>
      <c r="AE91" s="241">
        <v>3923</v>
      </c>
      <c r="AF91" s="241">
        <v>40565</v>
      </c>
      <c r="AG91" s="241">
        <v>16069</v>
      </c>
      <c r="AH91" s="241">
        <v>9649</v>
      </c>
      <c r="AI91" s="241">
        <v>816319</v>
      </c>
      <c r="AK91" s="239" t="s">
        <v>713</v>
      </c>
    </row>
    <row r="92" spans="1:37">
      <c r="A92" s="82">
        <v>39083</v>
      </c>
      <c r="B92" s="239" t="s">
        <v>1196</v>
      </c>
      <c r="C92" s="241">
        <v>11801</v>
      </c>
      <c r="D92" s="241">
        <v>38113</v>
      </c>
      <c r="E92" s="241">
        <v>10126</v>
      </c>
      <c r="F92" s="241">
        <v>5758</v>
      </c>
      <c r="G92" s="241">
        <v>28813</v>
      </c>
      <c r="H92" s="241">
        <v>7557</v>
      </c>
      <c r="I92" s="241">
        <v>12587</v>
      </c>
      <c r="J92" s="241">
        <v>33171</v>
      </c>
      <c r="K92" s="241">
        <v>100993</v>
      </c>
      <c r="L92" s="241">
        <v>11572</v>
      </c>
      <c r="M92" s="241">
        <v>39335</v>
      </c>
      <c r="N92" s="241">
        <v>12694</v>
      </c>
      <c r="O92" s="241">
        <v>11537</v>
      </c>
      <c r="P92" s="241">
        <v>72730</v>
      </c>
      <c r="Q92" s="241">
        <v>53921</v>
      </c>
      <c r="R92" s="241">
        <v>25945</v>
      </c>
      <c r="S92" s="241">
        <v>10473</v>
      </c>
      <c r="T92" s="241">
        <v>10319</v>
      </c>
      <c r="U92" s="241">
        <v>57335</v>
      </c>
      <c r="V92" s="241">
        <v>11583</v>
      </c>
      <c r="W92" s="241">
        <v>25363</v>
      </c>
      <c r="X92" s="241">
        <v>16176</v>
      </c>
      <c r="Y92" s="241">
        <v>12792</v>
      </c>
      <c r="Z92" s="241">
        <v>19230</v>
      </c>
      <c r="AA92" s="241">
        <v>30712</v>
      </c>
      <c r="AB92" s="241">
        <v>31846</v>
      </c>
      <c r="AC92" s="241">
        <v>10405</v>
      </c>
      <c r="AD92" s="241">
        <v>33044</v>
      </c>
      <c r="AE92" s="241">
        <v>3917</v>
      </c>
      <c r="AF92" s="241">
        <v>40589</v>
      </c>
      <c r="AG92" s="241">
        <v>16012</v>
      </c>
      <c r="AH92" s="241">
        <v>9663</v>
      </c>
      <c r="AI92" s="241">
        <v>816112</v>
      </c>
      <c r="AJ92" s="239">
        <v>2007</v>
      </c>
      <c r="AK92" s="239" t="s">
        <v>705</v>
      </c>
    </row>
    <row r="93" spans="1:37">
      <c r="A93" s="82">
        <v>39114</v>
      </c>
      <c r="B93" s="239" t="s">
        <v>1014</v>
      </c>
      <c r="C93" s="241">
        <v>11849</v>
      </c>
      <c r="D93" s="241">
        <v>38170</v>
      </c>
      <c r="E93" s="241">
        <v>10223</v>
      </c>
      <c r="F93" s="241">
        <v>5761</v>
      </c>
      <c r="G93" s="241">
        <v>28969</v>
      </c>
      <c r="H93" s="241">
        <v>7585</v>
      </c>
      <c r="I93" s="241">
        <v>12614</v>
      </c>
      <c r="J93" s="241">
        <v>33243</v>
      </c>
      <c r="K93" s="241">
        <v>101027</v>
      </c>
      <c r="L93" s="241">
        <v>11627</v>
      </c>
      <c r="M93" s="241">
        <v>39447</v>
      </c>
      <c r="N93" s="241">
        <v>12757</v>
      </c>
      <c r="O93" s="241">
        <v>11605</v>
      </c>
      <c r="P93" s="241">
        <v>73077</v>
      </c>
      <c r="Q93" s="241">
        <v>54160</v>
      </c>
      <c r="R93" s="241">
        <v>26145</v>
      </c>
      <c r="S93" s="241">
        <v>10501</v>
      </c>
      <c r="T93" s="241">
        <v>10419</v>
      </c>
      <c r="U93" s="241">
        <v>57510</v>
      </c>
      <c r="V93" s="241">
        <v>11679</v>
      </c>
      <c r="W93" s="241">
        <v>25501</v>
      </c>
      <c r="X93" s="241">
        <v>16290</v>
      </c>
      <c r="Y93" s="241">
        <v>12853</v>
      </c>
      <c r="Z93" s="241">
        <v>19306</v>
      </c>
      <c r="AA93" s="241">
        <v>30878</v>
      </c>
      <c r="AB93" s="241">
        <v>31967</v>
      </c>
      <c r="AC93" s="241">
        <v>10492</v>
      </c>
      <c r="AD93" s="241">
        <v>33206</v>
      </c>
      <c r="AE93" s="241">
        <v>3902</v>
      </c>
      <c r="AF93" s="241">
        <v>40831</v>
      </c>
      <c r="AG93" s="241">
        <v>16082</v>
      </c>
      <c r="AH93" s="241">
        <v>9779</v>
      </c>
      <c r="AI93" s="241">
        <v>819455</v>
      </c>
      <c r="AK93" s="239" t="s">
        <v>706</v>
      </c>
    </row>
    <row r="94" spans="1:37">
      <c r="A94" s="82">
        <v>39142</v>
      </c>
      <c r="B94" s="239" t="s">
        <v>1015</v>
      </c>
      <c r="C94" s="241">
        <v>11856</v>
      </c>
      <c r="D94" s="241">
        <v>38215</v>
      </c>
      <c r="E94" s="241">
        <v>10312</v>
      </c>
      <c r="F94" s="241">
        <v>5801</v>
      </c>
      <c r="G94" s="241">
        <v>29041</v>
      </c>
      <c r="H94" s="241">
        <v>7586</v>
      </c>
      <c r="I94" s="241">
        <v>12731</v>
      </c>
      <c r="J94" s="241">
        <v>33453</v>
      </c>
      <c r="K94" s="241">
        <v>100973</v>
      </c>
      <c r="L94" s="241">
        <v>11668</v>
      </c>
      <c r="M94" s="241">
        <v>39567</v>
      </c>
      <c r="N94" s="241">
        <v>12744</v>
      </c>
      <c r="O94" s="241">
        <v>11574</v>
      </c>
      <c r="P94" s="241">
        <v>73348</v>
      </c>
      <c r="Q94" s="241">
        <v>54233</v>
      </c>
      <c r="R94" s="241">
        <v>26288</v>
      </c>
      <c r="S94" s="241">
        <v>10502</v>
      </c>
      <c r="T94" s="241">
        <v>10450</v>
      </c>
      <c r="U94" s="241">
        <v>57631</v>
      </c>
      <c r="V94" s="241">
        <v>11702</v>
      </c>
      <c r="W94" s="241">
        <v>25556</v>
      </c>
      <c r="X94" s="241">
        <v>16338</v>
      </c>
      <c r="Y94" s="241">
        <v>12898</v>
      </c>
      <c r="Z94" s="241">
        <v>19392</v>
      </c>
      <c r="AA94" s="241">
        <v>30965</v>
      </c>
      <c r="AB94" s="241">
        <v>32048</v>
      </c>
      <c r="AC94" s="241">
        <v>10532</v>
      </c>
      <c r="AD94" s="241">
        <v>33255</v>
      </c>
      <c r="AE94" s="241">
        <v>3905</v>
      </c>
      <c r="AF94" s="241">
        <v>41011</v>
      </c>
      <c r="AG94" s="241">
        <v>16168</v>
      </c>
      <c r="AH94" s="241">
        <v>9843</v>
      </c>
      <c r="AI94" s="241">
        <v>821586</v>
      </c>
      <c r="AK94" s="239" t="s">
        <v>645</v>
      </c>
    </row>
    <row r="95" spans="1:37">
      <c r="A95" s="82">
        <v>39173</v>
      </c>
      <c r="B95" s="239" t="s">
        <v>1016</v>
      </c>
      <c r="C95" s="241">
        <v>11886</v>
      </c>
      <c r="D95" s="241">
        <v>38148</v>
      </c>
      <c r="E95" s="241">
        <v>10364</v>
      </c>
      <c r="F95" s="241">
        <v>5840</v>
      </c>
      <c r="G95" s="241">
        <v>29054</v>
      </c>
      <c r="H95" s="241">
        <v>7626</v>
      </c>
      <c r="I95" s="241">
        <v>12788</v>
      </c>
      <c r="J95" s="241">
        <v>33564</v>
      </c>
      <c r="K95" s="241">
        <v>101061</v>
      </c>
      <c r="L95" s="241">
        <v>11712</v>
      </c>
      <c r="M95" s="241">
        <v>39638</v>
      </c>
      <c r="N95" s="241">
        <v>12837</v>
      </c>
      <c r="O95" s="241">
        <v>11631</v>
      </c>
      <c r="P95" s="241">
        <v>73417</v>
      </c>
      <c r="Q95" s="241">
        <v>54351</v>
      </c>
      <c r="R95" s="241">
        <v>26400</v>
      </c>
      <c r="S95" s="241">
        <v>10563</v>
      </c>
      <c r="T95" s="241">
        <v>10511</v>
      </c>
      <c r="U95" s="241">
        <v>57705</v>
      </c>
      <c r="V95" s="241">
        <v>11706</v>
      </c>
      <c r="W95" s="241">
        <v>25639</v>
      </c>
      <c r="X95" s="241">
        <v>16389</v>
      </c>
      <c r="Y95" s="241">
        <v>12974</v>
      </c>
      <c r="Z95" s="241">
        <v>19382</v>
      </c>
      <c r="AA95" s="241">
        <v>31029</v>
      </c>
      <c r="AB95" s="241">
        <v>32021</v>
      </c>
      <c r="AC95" s="241">
        <v>10564</v>
      </c>
      <c r="AD95" s="241">
        <v>33398</v>
      </c>
      <c r="AE95" s="241">
        <v>3892</v>
      </c>
      <c r="AF95" s="241">
        <v>41181</v>
      </c>
      <c r="AG95" s="241">
        <v>16296</v>
      </c>
      <c r="AH95" s="241">
        <v>9905</v>
      </c>
      <c r="AI95" s="241">
        <v>823472</v>
      </c>
      <c r="AK95" s="239" t="s">
        <v>700</v>
      </c>
    </row>
    <row r="96" spans="1:37">
      <c r="A96" s="82">
        <v>39203</v>
      </c>
      <c r="B96" s="239" t="s">
        <v>1017</v>
      </c>
      <c r="C96" s="241">
        <v>11870</v>
      </c>
      <c r="D96" s="241">
        <v>38106</v>
      </c>
      <c r="E96" s="241">
        <v>10410</v>
      </c>
      <c r="F96" s="241">
        <v>5845</v>
      </c>
      <c r="G96" s="241">
        <v>29125</v>
      </c>
      <c r="H96" s="241">
        <v>7646</v>
      </c>
      <c r="I96" s="241">
        <v>12805</v>
      </c>
      <c r="J96" s="241">
        <v>33650</v>
      </c>
      <c r="K96" s="241">
        <v>101057</v>
      </c>
      <c r="L96" s="241">
        <v>11754</v>
      </c>
      <c r="M96" s="241">
        <v>39732</v>
      </c>
      <c r="N96" s="241">
        <v>12834</v>
      </c>
      <c r="O96" s="241">
        <v>11655</v>
      </c>
      <c r="P96" s="241">
        <v>73601</v>
      </c>
      <c r="Q96" s="241">
        <v>54380</v>
      </c>
      <c r="R96" s="241">
        <v>26513</v>
      </c>
      <c r="S96" s="241">
        <v>10612</v>
      </c>
      <c r="T96" s="241">
        <v>10483</v>
      </c>
      <c r="U96" s="241">
        <v>57827</v>
      </c>
      <c r="V96" s="241">
        <v>11736</v>
      </c>
      <c r="W96" s="241">
        <v>25775</v>
      </c>
      <c r="X96" s="241">
        <v>16462</v>
      </c>
      <c r="Y96" s="241">
        <v>13001</v>
      </c>
      <c r="Z96" s="241">
        <v>19471</v>
      </c>
      <c r="AA96" s="241">
        <v>31096</v>
      </c>
      <c r="AB96" s="241">
        <v>32161</v>
      </c>
      <c r="AC96" s="241">
        <v>10560</v>
      </c>
      <c r="AD96" s="241">
        <v>33461</v>
      </c>
      <c r="AE96" s="241">
        <v>3873</v>
      </c>
      <c r="AF96" s="241">
        <v>41261</v>
      </c>
      <c r="AG96" s="241">
        <v>16346</v>
      </c>
      <c r="AH96" s="241">
        <v>9928</v>
      </c>
      <c r="AI96" s="241">
        <v>825036</v>
      </c>
      <c r="AK96" s="239" t="s">
        <v>704</v>
      </c>
    </row>
    <row r="97" spans="1:37">
      <c r="A97" s="82">
        <v>39234</v>
      </c>
      <c r="B97" s="239" t="s">
        <v>1018</v>
      </c>
      <c r="C97" s="241">
        <v>11879</v>
      </c>
      <c r="D97" s="241">
        <v>38206</v>
      </c>
      <c r="E97" s="241">
        <v>10446</v>
      </c>
      <c r="F97" s="241">
        <v>5860</v>
      </c>
      <c r="G97" s="241">
        <v>29190</v>
      </c>
      <c r="H97" s="241">
        <v>7692</v>
      </c>
      <c r="I97" s="241">
        <v>12870</v>
      </c>
      <c r="J97" s="241">
        <v>33743</v>
      </c>
      <c r="K97" s="241">
        <v>101294</v>
      </c>
      <c r="L97" s="241">
        <v>11826</v>
      </c>
      <c r="M97" s="241">
        <v>39819</v>
      </c>
      <c r="N97" s="241">
        <v>12887</v>
      </c>
      <c r="O97" s="241">
        <v>11693</v>
      </c>
      <c r="P97" s="241">
        <v>73755</v>
      </c>
      <c r="Q97" s="241">
        <v>54446</v>
      </c>
      <c r="R97" s="241">
        <v>26590</v>
      </c>
      <c r="S97" s="241">
        <v>10637</v>
      </c>
      <c r="T97" s="241">
        <v>10509</v>
      </c>
      <c r="U97" s="241">
        <v>57987</v>
      </c>
      <c r="V97" s="241">
        <v>11784</v>
      </c>
      <c r="W97" s="241">
        <v>25983</v>
      </c>
      <c r="X97" s="241">
        <v>16575</v>
      </c>
      <c r="Y97" s="241">
        <v>13058</v>
      </c>
      <c r="Z97" s="241">
        <v>19551</v>
      </c>
      <c r="AA97" s="241">
        <v>31186</v>
      </c>
      <c r="AB97" s="241">
        <v>32223</v>
      </c>
      <c r="AC97" s="241">
        <v>10634</v>
      </c>
      <c r="AD97" s="241">
        <v>33583</v>
      </c>
      <c r="AE97" s="241">
        <v>3898</v>
      </c>
      <c r="AF97" s="241">
        <v>41284</v>
      </c>
      <c r="AG97" s="241">
        <v>16356</v>
      </c>
      <c r="AH97" s="241">
        <v>9943</v>
      </c>
      <c r="AI97" s="241">
        <v>827387</v>
      </c>
      <c r="AK97" s="239" t="s">
        <v>707</v>
      </c>
    </row>
    <row r="98" spans="1:37">
      <c r="A98" s="82">
        <v>39264</v>
      </c>
      <c r="B98" s="239" t="s">
        <v>1019</v>
      </c>
      <c r="C98" s="241">
        <v>11908</v>
      </c>
      <c r="D98" s="241">
        <v>38191</v>
      </c>
      <c r="E98" s="241">
        <v>10490</v>
      </c>
      <c r="F98" s="241">
        <v>5836</v>
      </c>
      <c r="G98" s="241">
        <v>29236</v>
      </c>
      <c r="H98" s="241">
        <v>7723</v>
      </c>
      <c r="I98" s="241">
        <v>12882</v>
      </c>
      <c r="J98" s="241">
        <v>33748</v>
      </c>
      <c r="K98" s="241">
        <v>101389</v>
      </c>
      <c r="L98" s="241">
        <v>11795</v>
      </c>
      <c r="M98" s="241">
        <v>39925</v>
      </c>
      <c r="N98" s="241">
        <v>12953</v>
      </c>
      <c r="O98" s="241">
        <v>11679</v>
      </c>
      <c r="P98" s="241">
        <v>73868</v>
      </c>
      <c r="Q98" s="241">
        <v>54576</v>
      </c>
      <c r="R98" s="241">
        <v>26646</v>
      </c>
      <c r="S98" s="241">
        <v>10601</v>
      </c>
      <c r="T98" s="241">
        <v>10533</v>
      </c>
      <c r="U98" s="241">
        <v>58030</v>
      </c>
      <c r="V98" s="241">
        <v>11770</v>
      </c>
      <c r="W98" s="241">
        <v>26105</v>
      </c>
      <c r="X98" s="241">
        <v>16638</v>
      </c>
      <c r="Y98" s="241">
        <v>13067</v>
      </c>
      <c r="Z98" s="241">
        <v>19636</v>
      </c>
      <c r="AA98" s="241">
        <v>31202</v>
      </c>
      <c r="AB98" s="241">
        <v>32228</v>
      </c>
      <c r="AC98" s="241">
        <v>10692</v>
      </c>
      <c r="AD98" s="241">
        <v>33551</v>
      </c>
      <c r="AE98" s="241">
        <v>3883</v>
      </c>
      <c r="AF98" s="241">
        <v>41316</v>
      </c>
      <c r="AG98" s="241">
        <v>16362</v>
      </c>
      <c r="AH98" s="241">
        <v>9917</v>
      </c>
      <c r="AI98" s="241">
        <v>828376</v>
      </c>
      <c r="AK98" s="239" t="s">
        <v>708</v>
      </c>
    </row>
    <row r="99" spans="1:37">
      <c r="A99" s="82">
        <v>39295</v>
      </c>
      <c r="B99" s="239" t="s">
        <v>1020</v>
      </c>
      <c r="C99" s="241">
        <v>11937</v>
      </c>
      <c r="D99" s="241">
        <v>38214</v>
      </c>
      <c r="E99" s="241">
        <v>10557</v>
      </c>
      <c r="F99" s="241">
        <v>5857</v>
      </c>
      <c r="G99" s="241">
        <v>29319</v>
      </c>
      <c r="H99" s="241">
        <v>7802</v>
      </c>
      <c r="I99" s="241">
        <v>12928</v>
      </c>
      <c r="J99" s="241">
        <v>33775</v>
      </c>
      <c r="K99" s="241">
        <v>101403</v>
      </c>
      <c r="L99" s="241">
        <v>11821</v>
      </c>
      <c r="M99" s="241">
        <v>39988</v>
      </c>
      <c r="N99" s="241">
        <v>13068</v>
      </c>
      <c r="O99" s="241">
        <v>11747</v>
      </c>
      <c r="P99" s="241">
        <v>73971</v>
      </c>
      <c r="Q99" s="241">
        <v>54682</v>
      </c>
      <c r="R99" s="241">
        <v>26690</v>
      </c>
      <c r="S99" s="241">
        <v>10639</v>
      </c>
      <c r="T99" s="241">
        <v>10513</v>
      </c>
      <c r="U99" s="241">
        <v>58108</v>
      </c>
      <c r="V99" s="241">
        <v>11841</v>
      </c>
      <c r="W99" s="241">
        <v>26191</v>
      </c>
      <c r="X99" s="241">
        <v>16663</v>
      </c>
      <c r="Y99" s="241">
        <v>13062</v>
      </c>
      <c r="Z99" s="241">
        <v>19677</v>
      </c>
      <c r="AA99" s="241">
        <v>31267</v>
      </c>
      <c r="AB99" s="241">
        <v>32305</v>
      </c>
      <c r="AC99" s="241">
        <v>10673</v>
      </c>
      <c r="AD99" s="241">
        <v>33632</v>
      </c>
      <c r="AE99" s="241">
        <v>3907</v>
      </c>
      <c r="AF99" s="241">
        <v>41374</v>
      </c>
      <c r="AG99" s="241">
        <v>16380</v>
      </c>
      <c r="AH99" s="241">
        <v>10038</v>
      </c>
      <c r="AI99" s="241">
        <v>830029</v>
      </c>
      <c r="AK99" s="239" t="s">
        <v>709</v>
      </c>
    </row>
    <row r="100" spans="1:37">
      <c r="A100" s="82">
        <v>39326</v>
      </c>
      <c r="B100" s="239" t="s">
        <v>1021</v>
      </c>
      <c r="C100" s="241">
        <v>11901</v>
      </c>
      <c r="D100" s="241">
        <v>38273</v>
      </c>
      <c r="E100" s="241">
        <v>10567</v>
      </c>
      <c r="F100" s="241">
        <v>5886</v>
      </c>
      <c r="G100" s="241">
        <v>29360</v>
      </c>
      <c r="H100" s="241">
        <v>7791</v>
      </c>
      <c r="I100" s="241">
        <v>12838</v>
      </c>
      <c r="J100" s="241">
        <v>33682</v>
      </c>
      <c r="K100" s="241">
        <v>101360</v>
      </c>
      <c r="L100" s="241">
        <v>11826</v>
      </c>
      <c r="M100" s="241">
        <v>39970</v>
      </c>
      <c r="N100" s="241">
        <v>13024</v>
      </c>
      <c r="O100" s="241">
        <v>11771</v>
      </c>
      <c r="P100" s="241">
        <v>74036</v>
      </c>
      <c r="Q100" s="241">
        <v>54747</v>
      </c>
      <c r="R100" s="241">
        <v>26725</v>
      </c>
      <c r="S100" s="241">
        <v>10651</v>
      </c>
      <c r="T100" s="241">
        <v>10468</v>
      </c>
      <c r="U100" s="241">
        <v>57991</v>
      </c>
      <c r="V100" s="241">
        <v>11924</v>
      </c>
      <c r="W100" s="241">
        <v>26142</v>
      </c>
      <c r="X100" s="241">
        <v>16672</v>
      </c>
      <c r="Y100" s="241">
        <v>12976</v>
      </c>
      <c r="Z100" s="241">
        <v>19669</v>
      </c>
      <c r="AA100" s="241">
        <v>31288</v>
      </c>
      <c r="AB100" s="241">
        <v>32264</v>
      </c>
      <c r="AC100" s="241">
        <v>10685</v>
      </c>
      <c r="AD100" s="241">
        <v>33579</v>
      </c>
      <c r="AE100" s="241">
        <v>3922</v>
      </c>
      <c r="AF100" s="241">
        <v>41197</v>
      </c>
      <c r="AG100" s="241">
        <v>16318</v>
      </c>
      <c r="AH100" s="241">
        <v>10011</v>
      </c>
      <c r="AI100" s="241">
        <v>829514</v>
      </c>
      <c r="AK100" s="239" t="s">
        <v>710</v>
      </c>
    </row>
    <row r="101" spans="1:37">
      <c r="A101" s="82">
        <v>39356</v>
      </c>
      <c r="B101" s="239" t="s">
        <v>1022</v>
      </c>
      <c r="C101" s="241">
        <v>11948</v>
      </c>
      <c r="D101" s="241">
        <v>38311</v>
      </c>
      <c r="E101" s="241">
        <v>10600</v>
      </c>
      <c r="F101" s="241">
        <v>5877</v>
      </c>
      <c r="G101" s="241">
        <v>29512</v>
      </c>
      <c r="H101" s="241">
        <v>7816</v>
      </c>
      <c r="I101" s="241">
        <v>12932</v>
      </c>
      <c r="J101" s="241">
        <v>33691</v>
      </c>
      <c r="K101" s="241">
        <v>101472</v>
      </c>
      <c r="L101" s="241">
        <v>11965</v>
      </c>
      <c r="M101" s="241">
        <v>40008</v>
      </c>
      <c r="N101" s="241">
        <v>13016</v>
      </c>
      <c r="O101" s="241">
        <v>11824</v>
      </c>
      <c r="P101" s="241">
        <v>74264</v>
      </c>
      <c r="Q101" s="241">
        <v>54917</v>
      </c>
      <c r="R101" s="241">
        <v>26863</v>
      </c>
      <c r="S101" s="241">
        <v>10708</v>
      </c>
      <c r="T101" s="241">
        <v>10515</v>
      </c>
      <c r="U101" s="241">
        <v>58144</v>
      </c>
      <c r="V101" s="241">
        <v>12012</v>
      </c>
      <c r="W101" s="241">
        <v>26239</v>
      </c>
      <c r="X101" s="241">
        <v>16791</v>
      </c>
      <c r="Y101" s="241">
        <v>13020</v>
      </c>
      <c r="Z101" s="241">
        <v>19689</v>
      </c>
      <c r="AA101" s="241">
        <v>31357</v>
      </c>
      <c r="AB101" s="241">
        <v>32394</v>
      </c>
      <c r="AC101" s="241">
        <v>10745</v>
      </c>
      <c r="AD101" s="241">
        <v>33606</v>
      </c>
      <c r="AE101" s="241">
        <v>3938</v>
      </c>
      <c r="AF101" s="241">
        <v>41381</v>
      </c>
      <c r="AG101" s="241">
        <v>16422</v>
      </c>
      <c r="AH101" s="241">
        <v>10085</v>
      </c>
      <c r="AI101" s="241">
        <v>832062</v>
      </c>
      <c r="AK101" s="239" t="s">
        <v>711</v>
      </c>
    </row>
    <row r="102" spans="1:37">
      <c r="A102" s="82">
        <v>39387</v>
      </c>
      <c r="B102" s="239" t="s">
        <v>1023</v>
      </c>
      <c r="C102" s="241">
        <v>11978</v>
      </c>
      <c r="D102" s="241">
        <v>38270</v>
      </c>
      <c r="E102" s="241">
        <v>10602</v>
      </c>
      <c r="F102" s="241">
        <v>5879</v>
      </c>
      <c r="G102" s="241">
        <v>29548</v>
      </c>
      <c r="H102" s="241">
        <v>7776</v>
      </c>
      <c r="I102" s="241">
        <v>12903</v>
      </c>
      <c r="J102" s="241">
        <v>33672</v>
      </c>
      <c r="K102" s="241">
        <v>101328</v>
      </c>
      <c r="L102" s="241">
        <v>11984</v>
      </c>
      <c r="M102" s="241">
        <v>39955</v>
      </c>
      <c r="N102" s="241">
        <v>13013</v>
      </c>
      <c r="O102" s="241">
        <v>11812</v>
      </c>
      <c r="P102" s="241">
        <v>74212</v>
      </c>
      <c r="Q102" s="241">
        <v>54968</v>
      </c>
      <c r="R102" s="241">
        <v>26903</v>
      </c>
      <c r="S102" s="241">
        <v>10716</v>
      </c>
      <c r="T102" s="241">
        <v>10517</v>
      </c>
      <c r="U102" s="241">
        <v>58118</v>
      </c>
      <c r="V102" s="241">
        <v>12021</v>
      </c>
      <c r="W102" s="241">
        <v>26260</v>
      </c>
      <c r="X102" s="241">
        <v>16817</v>
      </c>
      <c r="Y102" s="241">
        <v>13069</v>
      </c>
      <c r="Z102" s="241">
        <v>19765</v>
      </c>
      <c r="AA102" s="241">
        <v>31406</v>
      </c>
      <c r="AB102" s="241">
        <v>32324</v>
      </c>
      <c r="AC102" s="241">
        <v>10694</v>
      </c>
      <c r="AD102" s="241">
        <v>33605</v>
      </c>
      <c r="AE102" s="241">
        <v>3949</v>
      </c>
      <c r="AF102" s="241">
        <v>41460</v>
      </c>
      <c r="AG102" s="241">
        <v>16375</v>
      </c>
      <c r="AH102" s="241">
        <v>10057</v>
      </c>
      <c r="AI102" s="241">
        <v>831956</v>
      </c>
      <c r="AK102" s="239" t="s">
        <v>712</v>
      </c>
    </row>
    <row r="103" spans="1:37">
      <c r="A103" s="82">
        <v>39417</v>
      </c>
      <c r="B103" s="239" t="s">
        <v>1024</v>
      </c>
      <c r="C103" s="241">
        <v>11890</v>
      </c>
      <c r="D103" s="241">
        <v>38090</v>
      </c>
      <c r="E103" s="241">
        <v>10511</v>
      </c>
      <c r="F103" s="241">
        <v>5864</v>
      </c>
      <c r="G103" s="241">
        <v>29454</v>
      </c>
      <c r="H103" s="241">
        <v>7728</v>
      </c>
      <c r="I103" s="241">
        <v>12824</v>
      </c>
      <c r="J103" s="241">
        <v>33560</v>
      </c>
      <c r="K103" s="241">
        <v>100998</v>
      </c>
      <c r="L103" s="241">
        <v>11901</v>
      </c>
      <c r="M103" s="241">
        <v>39680</v>
      </c>
      <c r="N103" s="241">
        <v>12948</v>
      </c>
      <c r="O103" s="241">
        <v>11782</v>
      </c>
      <c r="P103" s="241">
        <v>73894</v>
      </c>
      <c r="Q103" s="241">
        <v>54698</v>
      </c>
      <c r="R103" s="241">
        <v>26772</v>
      </c>
      <c r="S103" s="241">
        <v>10632</v>
      </c>
      <c r="T103" s="241">
        <v>10421</v>
      </c>
      <c r="U103" s="241">
        <v>57924</v>
      </c>
      <c r="V103" s="241">
        <v>11924</v>
      </c>
      <c r="W103" s="241">
        <v>26022</v>
      </c>
      <c r="X103" s="241">
        <v>16702</v>
      </c>
      <c r="Y103" s="241">
        <v>13019</v>
      </c>
      <c r="Z103" s="241">
        <v>19654</v>
      </c>
      <c r="AA103" s="241">
        <v>31291</v>
      </c>
      <c r="AB103" s="241">
        <v>32189</v>
      </c>
      <c r="AC103" s="241">
        <v>10657</v>
      </c>
      <c r="AD103" s="241">
        <v>33501</v>
      </c>
      <c r="AE103" s="241">
        <v>3920</v>
      </c>
      <c r="AF103" s="241">
        <v>41101</v>
      </c>
      <c r="AG103" s="241">
        <v>16309</v>
      </c>
      <c r="AH103" s="241">
        <v>9973</v>
      </c>
      <c r="AI103" s="241">
        <v>827833</v>
      </c>
      <c r="AK103" s="239" t="s">
        <v>713</v>
      </c>
    </row>
    <row r="104" spans="1:37">
      <c r="A104" s="82">
        <v>39448</v>
      </c>
      <c r="B104" s="239" t="s">
        <v>1197</v>
      </c>
      <c r="C104" s="241">
        <v>11857</v>
      </c>
      <c r="D104" s="241">
        <v>38005</v>
      </c>
      <c r="E104" s="241">
        <v>10558</v>
      </c>
      <c r="F104" s="241">
        <v>5843</v>
      </c>
      <c r="G104" s="241">
        <v>29431</v>
      </c>
      <c r="H104" s="241">
        <v>7756</v>
      </c>
      <c r="I104" s="241">
        <v>12822</v>
      </c>
      <c r="J104" s="241">
        <v>33494</v>
      </c>
      <c r="K104" s="241">
        <v>100611</v>
      </c>
      <c r="L104" s="241">
        <v>11893</v>
      </c>
      <c r="M104" s="241">
        <v>39531</v>
      </c>
      <c r="N104" s="241">
        <v>12887</v>
      </c>
      <c r="O104" s="241">
        <v>11733</v>
      </c>
      <c r="P104" s="241">
        <v>73677</v>
      </c>
      <c r="Q104" s="241">
        <v>54577</v>
      </c>
      <c r="R104" s="241">
        <v>26666</v>
      </c>
      <c r="S104" s="241">
        <v>10597</v>
      </c>
      <c r="T104" s="241">
        <v>10472</v>
      </c>
      <c r="U104" s="241">
        <v>57748</v>
      </c>
      <c r="V104" s="241">
        <v>11840</v>
      </c>
      <c r="W104" s="241">
        <v>25917</v>
      </c>
      <c r="X104" s="241">
        <v>16716</v>
      </c>
      <c r="Y104" s="241">
        <v>12951</v>
      </c>
      <c r="Z104" s="241">
        <v>19664</v>
      </c>
      <c r="AA104" s="241">
        <v>31245</v>
      </c>
      <c r="AB104" s="241">
        <v>32067</v>
      </c>
      <c r="AC104" s="241">
        <v>10639</v>
      </c>
      <c r="AD104" s="241">
        <v>33443</v>
      </c>
      <c r="AE104" s="241">
        <v>3859</v>
      </c>
      <c r="AF104" s="241">
        <v>41073</v>
      </c>
      <c r="AG104" s="241">
        <v>16293</v>
      </c>
      <c r="AH104" s="241">
        <v>9985</v>
      </c>
      <c r="AI104" s="241">
        <v>825850</v>
      </c>
      <c r="AJ104" s="239">
        <v>2008</v>
      </c>
      <c r="AK104" s="239" t="s">
        <v>705</v>
      </c>
    </row>
    <row r="105" spans="1:37">
      <c r="A105" s="82">
        <v>39479</v>
      </c>
      <c r="B105" s="239" t="s">
        <v>1025</v>
      </c>
      <c r="C105" s="241">
        <v>11899</v>
      </c>
      <c r="D105" s="241">
        <v>37791</v>
      </c>
      <c r="E105" s="241">
        <v>10581</v>
      </c>
      <c r="F105" s="241">
        <v>5860</v>
      </c>
      <c r="G105" s="241">
        <v>29450</v>
      </c>
      <c r="H105" s="241">
        <v>7750</v>
      </c>
      <c r="I105" s="241">
        <v>12892</v>
      </c>
      <c r="J105" s="241">
        <v>33578</v>
      </c>
      <c r="K105" s="241">
        <v>100417</v>
      </c>
      <c r="L105" s="241">
        <v>11942</v>
      </c>
      <c r="M105" s="241">
        <v>39609</v>
      </c>
      <c r="N105" s="241">
        <v>12893</v>
      </c>
      <c r="O105" s="241">
        <v>11770</v>
      </c>
      <c r="P105" s="241">
        <v>73804</v>
      </c>
      <c r="Q105" s="241">
        <v>54579</v>
      </c>
      <c r="R105" s="241">
        <v>26887</v>
      </c>
      <c r="S105" s="241">
        <v>10621</v>
      </c>
      <c r="T105" s="241">
        <v>10492</v>
      </c>
      <c r="U105" s="241">
        <v>57725</v>
      </c>
      <c r="V105" s="241">
        <v>11880</v>
      </c>
      <c r="W105" s="241">
        <v>25962</v>
      </c>
      <c r="X105" s="241">
        <v>16801</v>
      </c>
      <c r="Y105" s="241">
        <v>12961</v>
      </c>
      <c r="Z105" s="241">
        <v>19698</v>
      </c>
      <c r="AA105" s="241">
        <v>31273</v>
      </c>
      <c r="AB105" s="241">
        <v>32097</v>
      </c>
      <c r="AC105" s="241">
        <v>10701</v>
      </c>
      <c r="AD105" s="241">
        <v>33462</v>
      </c>
      <c r="AE105" s="241">
        <v>3855</v>
      </c>
      <c r="AF105" s="241">
        <v>41327</v>
      </c>
      <c r="AG105" s="241">
        <v>16333</v>
      </c>
      <c r="AH105" s="241">
        <v>9993</v>
      </c>
      <c r="AI105" s="241">
        <v>826883</v>
      </c>
      <c r="AK105" s="239" t="s">
        <v>706</v>
      </c>
    </row>
    <row r="106" spans="1:37">
      <c r="A106" s="82">
        <v>39508</v>
      </c>
      <c r="B106" s="239" t="s">
        <v>1026</v>
      </c>
      <c r="C106" s="241">
        <v>11908</v>
      </c>
      <c r="D106" s="241">
        <v>37566</v>
      </c>
      <c r="E106" s="241">
        <v>10633</v>
      </c>
      <c r="F106" s="241">
        <v>5836</v>
      </c>
      <c r="G106" s="241">
        <v>29443</v>
      </c>
      <c r="H106" s="241">
        <v>7739</v>
      </c>
      <c r="I106" s="241">
        <v>12887</v>
      </c>
      <c r="J106" s="241">
        <v>33642</v>
      </c>
      <c r="K106" s="241">
        <v>100365</v>
      </c>
      <c r="L106" s="241">
        <v>11969</v>
      </c>
      <c r="M106" s="241">
        <v>39545</v>
      </c>
      <c r="N106" s="241">
        <v>12870</v>
      </c>
      <c r="O106" s="241">
        <v>11791</v>
      </c>
      <c r="P106" s="241">
        <v>73710</v>
      </c>
      <c r="Q106" s="241">
        <v>54425</v>
      </c>
      <c r="R106" s="241">
        <v>26961</v>
      </c>
      <c r="S106" s="241">
        <v>10582</v>
      </c>
      <c r="T106" s="241">
        <v>10452</v>
      </c>
      <c r="U106" s="241">
        <v>57617</v>
      </c>
      <c r="V106" s="241">
        <v>11847</v>
      </c>
      <c r="W106" s="241">
        <v>25860</v>
      </c>
      <c r="X106" s="241">
        <v>16792</v>
      </c>
      <c r="Y106" s="241">
        <v>12932</v>
      </c>
      <c r="Z106" s="241">
        <v>19620</v>
      </c>
      <c r="AA106" s="241">
        <v>31281</v>
      </c>
      <c r="AB106" s="241">
        <v>32114</v>
      </c>
      <c r="AC106" s="241">
        <v>10661</v>
      </c>
      <c r="AD106" s="241">
        <v>33524</v>
      </c>
      <c r="AE106" s="241">
        <v>3833</v>
      </c>
      <c r="AF106" s="241">
        <v>41203</v>
      </c>
      <c r="AG106" s="241">
        <v>16361</v>
      </c>
      <c r="AH106" s="241">
        <v>9931</v>
      </c>
      <c r="AI106" s="241">
        <v>825900</v>
      </c>
      <c r="AK106" s="239" t="s">
        <v>645</v>
      </c>
    </row>
    <row r="107" spans="1:37">
      <c r="A107" s="82">
        <v>39539</v>
      </c>
      <c r="B107" s="239" t="s">
        <v>1027</v>
      </c>
      <c r="C107" s="241">
        <v>11928</v>
      </c>
      <c r="D107" s="241">
        <v>37473</v>
      </c>
      <c r="E107" s="241">
        <v>10653</v>
      </c>
      <c r="F107" s="241">
        <v>5840</v>
      </c>
      <c r="G107" s="241">
        <v>29487</v>
      </c>
      <c r="H107" s="241">
        <v>7755</v>
      </c>
      <c r="I107" s="241">
        <v>12949</v>
      </c>
      <c r="J107" s="241">
        <v>33623</v>
      </c>
      <c r="K107" s="241">
        <v>100230</v>
      </c>
      <c r="L107" s="241">
        <v>11998</v>
      </c>
      <c r="M107" s="241">
        <v>39636</v>
      </c>
      <c r="N107" s="241">
        <v>12911</v>
      </c>
      <c r="O107" s="241">
        <v>11784</v>
      </c>
      <c r="P107" s="241">
        <v>73891</v>
      </c>
      <c r="Q107" s="241">
        <v>54550</v>
      </c>
      <c r="R107" s="241">
        <v>27096</v>
      </c>
      <c r="S107" s="241">
        <v>10604</v>
      </c>
      <c r="T107" s="241">
        <v>10495</v>
      </c>
      <c r="U107" s="241">
        <v>57706</v>
      </c>
      <c r="V107" s="241">
        <v>11795</v>
      </c>
      <c r="W107" s="241">
        <v>25900</v>
      </c>
      <c r="X107" s="241">
        <v>16863</v>
      </c>
      <c r="Y107" s="241">
        <v>12932</v>
      </c>
      <c r="Z107" s="241">
        <v>19636</v>
      </c>
      <c r="AA107" s="241">
        <v>31441</v>
      </c>
      <c r="AB107" s="241">
        <v>32234</v>
      </c>
      <c r="AC107" s="241">
        <v>10651</v>
      </c>
      <c r="AD107" s="241">
        <v>33603</v>
      </c>
      <c r="AE107" s="241">
        <v>3863</v>
      </c>
      <c r="AF107" s="241">
        <v>41283</v>
      </c>
      <c r="AG107" s="241">
        <v>16482</v>
      </c>
      <c r="AH107" s="241">
        <v>9954</v>
      </c>
      <c r="AI107" s="241">
        <v>827246</v>
      </c>
      <c r="AK107" s="239" t="s">
        <v>700</v>
      </c>
    </row>
    <row r="108" spans="1:37">
      <c r="A108" s="82">
        <v>39569</v>
      </c>
      <c r="B108" s="239" t="s">
        <v>1028</v>
      </c>
      <c r="C108" s="241">
        <v>11905</v>
      </c>
      <c r="D108" s="241">
        <v>37523</v>
      </c>
      <c r="E108" s="241">
        <v>10707</v>
      </c>
      <c r="F108" s="241">
        <v>5888</v>
      </c>
      <c r="G108" s="241">
        <v>29631</v>
      </c>
      <c r="H108" s="241">
        <v>7768</v>
      </c>
      <c r="I108" s="241">
        <v>12947</v>
      </c>
      <c r="J108" s="241">
        <v>33602</v>
      </c>
      <c r="K108" s="241">
        <v>100145</v>
      </c>
      <c r="L108" s="241">
        <v>12037</v>
      </c>
      <c r="M108" s="241">
        <v>39768</v>
      </c>
      <c r="N108" s="241">
        <v>12953</v>
      </c>
      <c r="O108" s="241">
        <v>11817</v>
      </c>
      <c r="P108" s="241">
        <v>73983</v>
      </c>
      <c r="Q108" s="241">
        <v>54748</v>
      </c>
      <c r="R108" s="241">
        <v>27171</v>
      </c>
      <c r="S108" s="241">
        <v>10631</v>
      </c>
      <c r="T108" s="241">
        <v>10521</v>
      </c>
      <c r="U108" s="241">
        <v>57848</v>
      </c>
      <c r="V108" s="241">
        <v>11792</v>
      </c>
      <c r="W108" s="241">
        <v>26034</v>
      </c>
      <c r="X108" s="241">
        <v>16942</v>
      </c>
      <c r="Y108" s="241">
        <v>12990</v>
      </c>
      <c r="Z108" s="241">
        <v>19650</v>
      </c>
      <c r="AA108" s="241">
        <v>31439</v>
      </c>
      <c r="AB108" s="241">
        <v>32334</v>
      </c>
      <c r="AC108" s="241">
        <v>10627</v>
      </c>
      <c r="AD108" s="241">
        <v>33540</v>
      </c>
      <c r="AE108" s="241">
        <v>3860</v>
      </c>
      <c r="AF108" s="241">
        <v>41341</v>
      </c>
      <c r="AG108" s="241">
        <v>16538</v>
      </c>
      <c r="AH108" s="241">
        <v>9958</v>
      </c>
      <c r="AI108" s="241">
        <v>828638</v>
      </c>
      <c r="AK108" s="239" t="s">
        <v>704</v>
      </c>
    </row>
    <row r="109" spans="1:37">
      <c r="A109" s="82">
        <v>39600</v>
      </c>
      <c r="B109" s="239" t="s">
        <v>1029</v>
      </c>
      <c r="C109" s="241">
        <v>11940</v>
      </c>
      <c r="D109" s="241">
        <v>37555</v>
      </c>
      <c r="E109" s="241">
        <v>10741</v>
      </c>
      <c r="F109" s="241">
        <v>5907</v>
      </c>
      <c r="G109" s="241">
        <v>29715</v>
      </c>
      <c r="H109" s="241">
        <v>7781</v>
      </c>
      <c r="I109" s="241">
        <v>13012</v>
      </c>
      <c r="J109" s="241">
        <v>33628</v>
      </c>
      <c r="K109" s="241">
        <v>100116</v>
      </c>
      <c r="L109" s="241">
        <v>12057</v>
      </c>
      <c r="M109" s="241">
        <v>39791</v>
      </c>
      <c r="N109" s="241">
        <v>12933</v>
      </c>
      <c r="O109" s="241">
        <v>11853</v>
      </c>
      <c r="P109" s="241">
        <v>74327</v>
      </c>
      <c r="Q109" s="241">
        <v>54853</v>
      </c>
      <c r="R109" s="241">
        <v>27198</v>
      </c>
      <c r="S109" s="241">
        <v>10631</v>
      </c>
      <c r="T109" s="241">
        <v>10588</v>
      </c>
      <c r="U109" s="241">
        <v>57976</v>
      </c>
      <c r="V109" s="241">
        <v>11821</v>
      </c>
      <c r="W109" s="241">
        <v>26110</v>
      </c>
      <c r="X109" s="241">
        <v>17001</v>
      </c>
      <c r="Y109" s="241">
        <v>13048</v>
      </c>
      <c r="Z109" s="241">
        <v>19684</v>
      </c>
      <c r="AA109" s="241">
        <v>31500</v>
      </c>
      <c r="AB109" s="241">
        <v>32478</v>
      </c>
      <c r="AC109" s="241">
        <v>10667</v>
      </c>
      <c r="AD109" s="241">
        <v>33663</v>
      </c>
      <c r="AE109" s="241">
        <v>3856</v>
      </c>
      <c r="AF109" s="241">
        <v>41441</v>
      </c>
      <c r="AG109" s="241">
        <v>16621</v>
      </c>
      <c r="AH109" s="241">
        <v>9987</v>
      </c>
      <c r="AI109" s="241">
        <v>830479</v>
      </c>
      <c r="AK109" s="239" t="s">
        <v>707</v>
      </c>
    </row>
    <row r="110" spans="1:37">
      <c r="A110" s="82">
        <v>39630</v>
      </c>
      <c r="B110" s="239" t="s">
        <v>1030</v>
      </c>
      <c r="C110" s="241">
        <v>11927</v>
      </c>
      <c r="D110" s="241">
        <v>37708</v>
      </c>
      <c r="E110" s="241">
        <v>10808</v>
      </c>
      <c r="F110" s="241">
        <v>5924</v>
      </c>
      <c r="G110" s="241">
        <v>29771</v>
      </c>
      <c r="H110" s="241">
        <v>7802</v>
      </c>
      <c r="I110" s="241">
        <v>13043</v>
      </c>
      <c r="J110" s="241">
        <v>33658</v>
      </c>
      <c r="K110" s="241">
        <v>100160</v>
      </c>
      <c r="L110" s="241">
        <v>12023</v>
      </c>
      <c r="M110" s="241">
        <v>39726</v>
      </c>
      <c r="N110" s="241">
        <v>12937</v>
      </c>
      <c r="O110" s="241">
        <v>11875</v>
      </c>
      <c r="P110" s="241">
        <v>74448</v>
      </c>
      <c r="Q110" s="241">
        <v>55030</v>
      </c>
      <c r="R110" s="241">
        <v>27276</v>
      </c>
      <c r="S110" s="241">
        <v>10622</v>
      </c>
      <c r="T110" s="241">
        <v>10688</v>
      </c>
      <c r="U110" s="241">
        <v>58180</v>
      </c>
      <c r="V110" s="241">
        <v>11921</v>
      </c>
      <c r="W110" s="241">
        <v>26259</v>
      </c>
      <c r="X110" s="241">
        <v>17038</v>
      </c>
      <c r="Y110" s="241">
        <v>13029</v>
      </c>
      <c r="Z110" s="241">
        <v>19723</v>
      </c>
      <c r="AA110" s="241">
        <v>31620</v>
      </c>
      <c r="AB110" s="241">
        <v>32472</v>
      </c>
      <c r="AC110" s="241">
        <v>10715</v>
      </c>
      <c r="AD110" s="241">
        <v>33618</v>
      </c>
      <c r="AE110" s="241">
        <v>3862</v>
      </c>
      <c r="AF110" s="241">
        <v>41388</v>
      </c>
      <c r="AG110" s="241">
        <v>16660</v>
      </c>
      <c r="AH110" s="241">
        <v>9962</v>
      </c>
      <c r="AI110" s="241">
        <v>831873</v>
      </c>
      <c r="AK110" s="239" t="s">
        <v>708</v>
      </c>
    </row>
    <row r="111" spans="1:37">
      <c r="A111" s="82">
        <v>39661</v>
      </c>
      <c r="B111" s="239" t="s">
        <v>1031</v>
      </c>
      <c r="C111" s="241">
        <v>11954</v>
      </c>
      <c r="D111" s="241">
        <v>37616</v>
      </c>
      <c r="E111" s="241">
        <v>10807</v>
      </c>
      <c r="F111" s="241">
        <v>5916</v>
      </c>
      <c r="G111" s="241">
        <v>29748</v>
      </c>
      <c r="H111" s="241">
        <v>7794</v>
      </c>
      <c r="I111" s="241">
        <v>13071</v>
      </c>
      <c r="J111" s="241">
        <v>33593</v>
      </c>
      <c r="K111" s="241">
        <v>100219</v>
      </c>
      <c r="L111" s="241">
        <v>12019</v>
      </c>
      <c r="M111" s="241">
        <v>39730</v>
      </c>
      <c r="N111" s="241">
        <v>12920</v>
      </c>
      <c r="O111" s="241">
        <v>11873</v>
      </c>
      <c r="P111" s="241">
        <v>74387</v>
      </c>
      <c r="Q111" s="241">
        <v>55092</v>
      </c>
      <c r="R111" s="241">
        <v>27291</v>
      </c>
      <c r="S111" s="241">
        <v>10628</v>
      </c>
      <c r="T111" s="241">
        <v>10705</v>
      </c>
      <c r="U111" s="241">
        <v>58209</v>
      </c>
      <c r="V111" s="241">
        <v>11869</v>
      </c>
      <c r="W111" s="241">
        <v>26268</v>
      </c>
      <c r="X111" s="241">
        <v>17122</v>
      </c>
      <c r="Y111" s="241">
        <v>12968</v>
      </c>
      <c r="Z111" s="241">
        <v>19744</v>
      </c>
      <c r="AA111" s="241">
        <v>31649</v>
      </c>
      <c r="AB111" s="241">
        <v>32445</v>
      </c>
      <c r="AC111" s="241">
        <v>10717</v>
      </c>
      <c r="AD111" s="241">
        <v>33614</v>
      </c>
      <c r="AE111" s="241">
        <v>3841</v>
      </c>
      <c r="AF111" s="241">
        <v>41381</v>
      </c>
      <c r="AG111" s="241">
        <v>16640</v>
      </c>
      <c r="AH111" s="241">
        <v>10006</v>
      </c>
      <c r="AI111" s="241">
        <v>831836</v>
      </c>
      <c r="AK111" s="239" t="s">
        <v>709</v>
      </c>
    </row>
    <row r="112" spans="1:37">
      <c r="A112" s="82">
        <v>39692</v>
      </c>
      <c r="B112" s="239" t="s">
        <v>1032</v>
      </c>
      <c r="C112" s="241">
        <v>11955</v>
      </c>
      <c r="D112" s="241">
        <v>37450</v>
      </c>
      <c r="E112" s="241">
        <v>10735</v>
      </c>
      <c r="F112" s="241">
        <v>5957</v>
      </c>
      <c r="G112" s="241">
        <v>29766</v>
      </c>
      <c r="H112" s="241">
        <v>7836</v>
      </c>
      <c r="I112" s="241">
        <v>13168</v>
      </c>
      <c r="J112" s="241">
        <v>33567</v>
      </c>
      <c r="K112" s="241">
        <v>100396</v>
      </c>
      <c r="L112" s="241">
        <v>12015</v>
      </c>
      <c r="M112" s="241">
        <v>39620</v>
      </c>
      <c r="N112" s="241">
        <v>12858</v>
      </c>
      <c r="O112" s="241">
        <v>11849</v>
      </c>
      <c r="P112" s="241">
        <v>74330</v>
      </c>
      <c r="Q112" s="241">
        <v>55201</v>
      </c>
      <c r="R112" s="241">
        <v>27227</v>
      </c>
      <c r="S112" s="241">
        <v>10621</v>
      </c>
      <c r="T112" s="241">
        <v>10723</v>
      </c>
      <c r="U112" s="241">
        <v>58285</v>
      </c>
      <c r="V112" s="241">
        <v>11867</v>
      </c>
      <c r="W112" s="241">
        <v>26269</v>
      </c>
      <c r="X112" s="241">
        <v>17090</v>
      </c>
      <c r="Y112" s="241">
        <v>12996</v>
      </c>
      <c r="Z112" s="241">
        <v>19699</v>
      </c>
      <c r="AA112" s="241">
        <v>31598</v>
      </c>
      <c r="AB112" s="241">
        <v>32434</v>
      </c>
      <c r="AC112" s="241">
        <v>10641</v>
      </c>
      <c r="AD112" s="241">
        <v>33632</v>
      </c>
      <c r="AE112" s="241">
        <v>3840</v>
      </c>
      <c r="AF112" s="241">
        <v>41395</v>
      </c>
      <c r="AG112" s="241">
        <v>16696</v>
      </c>
      <c r="AH112" s="241">
        <v>9979</v>
      </c>
      <c r="AI112" s="241">
        <v>831695</v>
      </c>
      <c r="AK112" s="239" t="s">
        <v>710</v>
      </c>
    </row>
    <row r="113" spans="1:37">
      <c r="A113" s="82">
        <v>39722</v>
      </c>
      <c r="B113" s="239" t="s">
        <v>1033</v>
      </c>
      <c r="C113" s="241">
        <v>11977</v>
      </c>
      <c r="D113" s="241">
        <v>37413</v>
      </c>
      <c r="E113" s="241">
        <v>10770</v>
      </c>
      <c r="F113" s="241">
        <v>5978</v>
      </c>
      <c r="G113" s="241">
        <v>29681</v>
      </c>
      <c r="H113" s="241">
        <v>7856</v>
      </c>
      <c r="I113" s="241">
        <v>13273</v>
      </c>
      <c r="J113" s="241">
        <v>33513</v>
      </c>
      <c r="K113" s="241">
        <v>100591</v>
      </c>
      <c r="L113" s="241">
        <v>12059</v>
      </c>
      <c r="M113" s="241">
        <v>39657</v>
      </c>
      <c r="N113" s="241">
        <v>12805</v>
      </c>
      <c r="O113" s="241">
        <v>11911</v>
      </c>
      <c r="P113" s="241">
        <v>74501</v>
      </c>
      <c r="Q113" s="241">
        <v>55377</v>
      </c>
      <c r="R113" s="241">
        <v>27231</v>
      </c>
      <c r="S113" s="241">
        <v>10591</v>
      </c>
      <c r="T113" s="241">
        <v>10740</v>
      </c>
      <c r="U113" s="241">
        <v>58337</v>
      </c>
      <c r="V113" s="241">
        <v>11875</v>
      </c>
      <c r="W113" s="241">
        <v>26249</v>
      </c>
      <c r="X113" s="241">
        <v>17132</v>
      </c>
      <c r="Y113" s="241">
        <v>12981</v>
      </c>
      <c r="Z113" s="241">
        <v>19760</v>
      </c>
      <c r="AA113" s="241">
        <v>31647</v>
      </c>
      <c r="AB113" s="241">
        <v>32428</v>
      </c>
      <c r="AC113" s="241">
        <v>10647</v>
      </c>
      <c r="AD113" s="241">
        <v>33602</v>
      </c>
      <c r="AE113" s="241">
        <v>3840</v>
      </c>
      <c r="AF113" s="241">
        <v>41267</v>
      </c>
      <c r="AG113" s="241">
        <v>16756</v>
      </c>
      <c r="AH113" s="241">
        <v>10002</v>
      </c>
      <c r="AI113" s="241">
        <v>832447</v>
      </c>
      <c r="AK113" s="239" t="s">
        <v>711</v>
      </c>
    </row>
    <row r="114" spans="1:37">
      <c r="A114" s="82">
        <v>39753</v>
      </c>
      <c r="B114" s="239" t="s">
        <v>1034</v>
      </c>
      <c r="C114" s="241">
        <v>11979</v>
      </c>
      <c r="D114" s="241">
        <v>37184</v>
      </c>
      <c r="E114" s="241">
        <v>10771</v>
      </c>
      <c r="F114" s="241">
        <v>6009</v>
      </c>
      <c r="G114" s="241">
        <v>29679</v>
      </c>
      <c r="H114" s="241">
        <v>7865</v>
      </c>
      <c r="I114" s="241">
        <v>13262</v>
      </c>
      <c r="J114" s="241">
        <v>33385</v>
      </c>
      <c r="K114" s="241">
        <v>100491</v>
      </c>
      <c r="L114" s="241">
        <v>12032</v>
      </c>
      <c r="M114" s="241">
        <v>39733</v>
      </c>
      <c r="N114" s="241">
        <v>12827</v>
      </c>
      <c r="O114" s="241">
        <v>11887</v>
      </c>
      <c r="P114" s="241">
        <v>74446</v>
      </c>
      <c r="Q114" s="241">
        <v>55402</v>
      </c>
      <c r="R114" s="241">
        <v>27198</v>
      </c>
      <c r="S114" s="241">
        <v>10586</v>
      </c>
      <c r="T114" s="241">
        <v>10786</v>
      </c>
      <c r="U114" s="241">
        <v>58228</v>
      </c>
      <c r="V114" s="241">
        <v>11842</v>
      </c>
      <c r="W114" s="241">
        <v>26214</v>
      </c>
      <c r="X114" s="241">
        <v>17061</v>
      </c>
      <c r="Y114" s="241">
        <v>12994</v>
      </c>
      <c r="Z114" s="241">
        <v>19793</v>
      </c>
      <c r="AA114" s="241">
        <v>31602</v>
      </c>
      <c r="AB114" s="241">
        <v>32438</v>
      </c>
      <c r="AC114" s="241">
        <v>10692</v>
      </c>
      <c r="AD114" s="241">
        <v>33520</v>
      </c>
      <c r="AE114" s="241">
        <v>3851</v>
      </c>
      <c r="AF114" s="241">
        <v>41280</v>
      </c>
      <c r="AG114" s="241">
        <v>16770</v>
      </c>
      <c r="AH114" s="241">
        <v>10028</v>
      </c>
      <c r="AI114" s="241">
        <v>831835</v>
      </c>
      <c r="AK114" s="239" t="s">
        <v>712</v>
      </c>
    </row>
    <row r="115" spans="1:37">
      <c r="A115" s="82">
        <v>39783</v>
      </c>
      <c r="B115" s="239" t="s">
        <v>1035</v>
      </c>
      <c r="C115" s="241">
        <v>11935</v>
      </c>
      <c r="D115" s="241">
        <v>36958</v>
      </c>
      <c r="E115" s="241">
        <v>10684</v>
      </c>
      <c r="F115" s="241">
        <v>5981</v>
      </c>
      <c r="G115" s="241">
        <v>29554</v>
      </c>
      <c r="H115" s="241">
        <v>7821</v>
      </c>
      <c r="I115" s="241">
        <v>13214</v>
      </c>
      <c r="J115" s="241">
        <v>33102</v>
      </c>
      <c r="K115" s="241">
        <v>100415</v>
      </c>
      <c r="L115" s="241">
        <v>11976</v>
      </c>
      <c r="M115" s="241">
        <v>39552</v>
      </c>
      <c r="N115" s="241">
        <v>12774</v>
      </c>
      <c r="O115" s="241">
        <v>11867</v>
      </c>
      <c r="P115" s="241">
        <v>74287</v>
      </c>
      <c r="Q115" s="241">
        <v>55346</v>
      </c>
      <c r="R115" s="241">
        <v>27094</v>
      </c>
      <c r="S115" s="241">
        <v>10576</v>
      </c>
      <c r="T115" s="241">
        <v>10789</v>
      </c>
      <c r="U115" s="241">
        <v>58052</v>
      </c>
      <c r="V115" s="241">
        <v>11827</v>
      </c>
      <c r="W115" s="241">
        <v>26206</v>
      </c>
      <c r="X115" s="241">
        <v>16999</v>
      </c>
      <c r="Y115" s="241">
        <v>12972</v>
      </c>
      <c r="Z115" s="241">
        <v>19745</v>
      </c>
      <c r="AA115" s="241">
        <v>31593</v>
      </c>
      <c r="AB115" s="241">
        <v>32346</v>
      </c>
      <c r="AC115" s="241">
        <v>10607</v>
      </c>
      <c r="AD115" s="241">
        <v>33418</v>
      </c>
      <c r="AE115" s="241">
        <v>3839</v>
      </c>
      <c r="AF115" s="241">
        <v>40984</v>
      </c>
      <c r="AG115" s="241">
        <v>16745</v>
      </c>
      <c r="AH115" s="241">
        <v>9968</v>
      </c>
      <c r="AI115" s="241">
        <v>829226</v>
      </c>
      <c r="AK115" s="239" t="s">
        <v>713</v>
      </c>
    </row>
    <row r="116" spans="1:37">
      <c r="A116" s="82">
        <v>39814</v>
      </c>
      <c r="B116" s="239" t="s">
        <v>1198</v>
      </c>
      <c r="C116" s="241">
        <v>11859</v>
      </c>
      <c r="D116" s="241">
        <v>36603</v>
      </c>
      <c r="E116" s="241">
        <v>10619</v>
      </c>
      <c r="F116" s="241">
        <v>5985</v>
      </c>
      <c r="G116" s="241">
        <v>29262</v>
      </c>
      <c r="H116" s="241">
        <v>7749</v>
      </c>
      <c r="I116" s="241">
        <v>13084</v>
      </c>
      <c r="J116" s="241">
        <v>32828</v>
      </c>
      <c r="K116" s="241">
        <v>99929</v>
      </c>
      <c r="L116" s="241">
        <v>11936</v>
      </c>
      <c r="M116" s="241">
        <v>39295</v>
      </c>
      <c r="N116" s="241">
        <v>12666</v>
      </c>
      <c r="O116" s="241">
        <v>11757</v>
      </c>
      <c r="P116" s="241">
        <v>73889</v>
      </c>
      <c r="Q116" s="241">
        <v>54975</v>
      </c>
      <c r="R116" s="241">
        <v>26913</v>
      </c>
      <c r="S116" s="241">
        <v>10461</v>
      </c>
      <c r="T116" s="241">
        <v>10756</v>
      </c>
      <c r="U116" s="241">
        <v>57491</v>
      </c>
      <c r="V116" s="241">
        <v>11763</v>
      </c>
      <c r="W116" s="241">
        <v>25961</v>
      </c>
      <c r="X116" s="241">
        <v>16886</v>
      </c>
      <c r="Y116" s="241">
        <v>12838</v>
      </c>
      <c r="Z116" s="241">
        <v>19638</v>
      </c>
      <c r="AA116" s="241">
        <v>31449</v>
      </c>
      <c r="AB116" s="241">
        <v>32191</v>
      </c>
      <c r="AC116" s="241">
        <v>10461</v>
      </c>
      <c r="AD116" s="241">
        <v>33268</v>
      </c>
      <c r="AE116" s="241">
        <v>3796</v>
      </c>
      <c r="AF116" s="241">
        <v>40860</v>
      </c>
      <c r="AG116" s="241">
        <v>16720</v>
      </c>
      <c r="AH116" s="241">
        <v>9937</v>
      </c>
      <c r="AI116" s="241">
        <v>823825</v>
      </c>
      <c r="AJ116" s="239">
        <v>2009</v>
      </c>
      <c r="AK116" s="239" t="s">
        <v>705</v>
      </c>
    </row>
    <row r="117" spans="1:37">
      <c r="A117" s="82">
        <v>39845</v>
      </c>
      <c r="B117" s="239" t="s">
        <v>1036</v>
      </c>
      <c r="C117" s="241">
        <v>11828</v>
      </c>
      <c r="D117" s="241">
        <v>36212</v>
      </c>
      <c r="E117" s="241">
        <v>10644</v>
      </c>
      <c r="F117" s="241">
        <v>6006</v>
      </c>
      <c r="G117" s="241">
        <v>29226</v>
      </c>
      <c r="H117" s="241">
        <v>7788</v>
      </c>
      <c r="I117" s="241">
        <v>13079</v>
      </c>
      <c r="J117" s="241">
        <v>32694</v>
      </c>
      <c r="K117" s="241">
        <v>99622</v>
      </c>
      <c r="L117" s="241">
        <v>11954</v>
      </c>
      <c r="M117" s="241">
        <v>39293</v>
      </c>
      <c r="N117" s="241">
        <v>12714</v>
      </c>
      <c r="O117" s="241">
        <v>11710</v>
      </c>
      <c r="P117" s="241">
        <v>73999</v>
      </c>
      <c r="Q117" s="241">
        <v>54919</v>
      </c>
      <c r="R117" s="241">
        <v>26955</v>
      </c>
      <c r="S117" s="241">
        <v>10424</v>
      </c>
      <c r="T117" s="241">
        <v>10810</v>
      </c>
      <c r="U117" s="241">
        <v>57316</v>
      </c>
      <c r="V117" s="241">
        <v>11752</v>
      </c>
      <c r="W117" s="241">
        <v>26007</v>
      </c>
      <c r="X117" s="241">
        <v>16877</v>
      </c>
      <c r="Y117" s="241">
        <v>12894</v>
      </c>
      <c r="Z117" s="241">
        <v>19661</v>
      </c>
      <c r="AA117" s="241">
        <v>31454</v>
      </c>
      <c r="AB117" s="241">
        <v>32192</v>
      </c>
      <c r="AC117" s="241">
        <v>10472</v>
      </c>
      <c r="AD117" s="241">
        <v>33238</v>
      </c>
      <c r="AE117" s="241">
        <v>3790</v>
      </c>
      <c r="AF117" s="241">
        <v>41057</v>
      </c>
      <c r="AG117" s="241">
        <v>16736</v>
      </c>
      <c r="AH117" s="241">
        <v>9958</v>
      </c>
      <c r="AI117" s="241">
        <v>823281</v>
      </c>
      <c r="AK117" s="239" t="s">
        <v>706</v>
      </c>
    </row>
    <row r="118" spans="1:37">
      <c r="A118" s="82">
        <v>39873</v>
      </c>
      <c r="B118" s="239" t="s">
        <v>1037</v>
      </c>
      <c r="C118" s="241">
        <v>11852</v>
      </c>
      <c r="D118" s="241">
        <v>36003</v>
      </c>
      <c r="E118" s="241">
        <v>10603</v>
      </c>
      <c r="F118" s="241">
        <v>6063</v>
      </c>
      <c r="G118" s="241">
        <v>29293</v>
      </c>
      <c r="H118" s="241">
        <v>7785</v>
      </c>
      <c r="I118" s="241">
        <v>13166</v>
      </c>
      <c r="J118" s="241">
        <v>32598</v>
      </c>
      <c r="K118" s="241">
        <v>99815</v>
      </c>
      <c r="L118" s="241">
        <v>11966</v>
      </c>
      <c r="M118" s="241">
        <v>39344</v>
      </c>
      <c r="N118" s="241">
        <v>12760</v>
      </c>
      <c r="O118" s="241">
        <v>11706</v>
      </c>
      <c r="P118" s="241">
        <v>74091</v>
      </c>
      <c r="Q118" s="241">
        <v>54948</v>
      </c>
      <c r="R118" s="241">
        <v>27050</v>
      </c>
      <c r="S118" s="241">
        <v>10426</v>
      </c>
      <c r="T118" s="241">
        <v>10862</v>
      </c>
      <c r="U118" s="241">
        <v>57347</v>
      </c>
      <c r="V118" s="241">
        <v>11666</v>
      </c>
      <c r="W118" s="241">
        <v>26016</v>
      </c>
      <c r="X118" s="241">
        <v>16904</v>
      </c>
      <c r="Y118" s="241">
        <v>12901</v>
      </c>
      <c r="Z118" s="241">
        <v>19692</v>
      </c>
      <c r="AA118" s="241">
        <v>31488</v>
      </c>
      <c r="AB118" s="241">
        <v>32183</v>
      </c>
      <c r="AC118" s="241">
        <v>10449</v>
      </c>
      <c r="AD118" s="241">
        <v>33291</v>
      </c>
      <c r="AE118" s="241">
        <v>3809</v>
      </c>
      <c r="AF118" s="241">
        <v>41185</v>
      </c>
      <c r="AG118" s="241">
        <v>16739</v>
      </c>
      <c r="AH118" s="241">
        <v>10010</v>
      </c>
      <c r="AI118" s="241">
        <v>824011</v>
      </c>
      <c r="AK118" s="239" t="s">
        <v>645</v>
      </c>
    </row>
    <row r="119" spans="1:37">
      <c r="A119" s="82">
        <v>39904</v>
      </c>
      <c r="B119" s="239" t="s">
        <v>1038</v>
      </c>
      <c r="C119" s="241">
        <v>11832</v>
      </c>
      <c r="D119" s="241">
        <v>36108</v>
      </c>
      <c r="E119" s="241">
        <v>10582</v>
      </c>
      <c r="F119" s="241">
        <v>6087</v>
      </c>
      <c r="G119" s="241">
        <v>29256</v>
      </c>
      <c r="H119" s="241">
        <v>7781</v>
      </c>
      <c r="I119" s="241">
        <v>13200</v>
      </c>
      <c r="J119" s="241">
        <v>32568</v>
      </c>
      <c r="K119" s="241">
        <v>99732</v>
      </c>
      <c r="L119" s="241">
        <v>11978</v>
      </c>
      <c r="M119" s="241">
        <v>39304</v>
      </c>
      <c r="N119" s="241">
        <v>12788</v>
      </c>
      <c r="O119" s="241">
        <v>11727</v>
      </c>
      <c r="P119" s="241">
        <v>74051</v>
      </c>
      <c r="Q119" s="241">
        <v>55058</v>
      </c>
      <c r="R119" s="241">
        <v>27130</v>
      </c>
      <c r="S119" s="241">
        <v>10450</v>
      </c>
      <c r="T119" s="241">
        <v>10780</v>
      </c>
      <c r="U119" s="241">
        <v>57236</v>
      </c>
      <c r="V119" s="241">
        <v>11612</v>
      </c>
      <c r="W119" s="241">
        <v>26109</v>
      </c>
      <c r="X119" s="241">
        <v>16920</v>
      </c>
      <c r="Y119" s="241">
        <v>12955</v>
      </c>
      <c r="Z119" s="241">
        <v>19642</v>
      </c>
      <c r="AA119" s="241">
        <v>31379</v>
      </c>
      <c r="AB119" s="241">
        <v>32182</v>
      </c>
      <c r="AC119" s="241">
        <v>10484</v>
      </c>
      <c r="AD119" s="241">
        <v>33276</v>
      </c>
      <c r="AE119" s="241">
        <v>3820</v>
      </c>
      <c r="AF119" s="241">
        <v>41188</v>
      </c>
      <c r="AG119" s="241">
        <v>16760</v>
      </c>
      <c r="AH119" s="241">
        <v>10005</v>
      </c>
      <c r="AI119" s="241">
        <v>823980</v>
      </c>
      <c r="AK119" s="239" t="s">
        <v>700</v>
      </c>
    </row>
    <row r="120" spans="1:37">
      <c r="A120" s="82">
        <v>39934</v>
      </c>
      <c r="B120" s="239" t="s">
        <v>1039</v>
      </c>
      <c r="C120" s="241">
        <v>11769</v>
      </c>
      <c r="D120" s="241">
        <v>35976</v>
      </c>
      <c r="E120" s="241">
        <v>10556</v>
      </c>
      <c r="F120" s="241">
        <v>6068</v>
      </c>
      <c r="G120" s="241">
        <v>28943</v>
      </c>
      <c r="H120" s="241">
        <v>7789</v>
      </c>
      <c r="I120" s="241">
        <v>13268</v>
      </c>
      <c r="J120" s="241">
        <v>32582</v>
      </c>
      <c r="K120" s="241">
        <v>99407</v>
      </c>
      <c r="L120" s="241">
        <v>11964</v>
      </c>
      <c r="M120" s="241">
        <v>39166</v>
      </c>
      <c r="N120" s="241">
        <v>12719</v>
      </c>
      <c r="O120" s="241">
        <v>11678</v>
      </c>
      <c r="P120" s="241">
        <v>73938</v>
      </c>
      <c r="Q120" s="241">
        <v>54879</v>
      </c>
      <c r="R120" s="241">
        <v>27147</v>
      </c>
      <c r="S120" s="241">
        <v>10469</v>
      </c>
      <c r="T120" s="241">
        <v>10776</v>
      </c>
      <c r="U120" s="241">
        <v>56999</v>
      </c>
      <c r="V120" s="241">
        <v>11627</v>
      </c>
      <c r="W120" s="241">
        <v>26124</v>
      </c>
      <c r="X120" s="241">
        <v>16806</v>
      </c>
      <c r="Y120" s="241">
        <v>12821</v>
      </c>
      <c r="Z120" s="241">
        <v>19545</v>
      </c>
      <c r="AA120" s="241">
        <v>31324</v>
      </c>
      <c r="AB120" s="241">
        <v>32122</v>
      </c>
      <c r="AC120" s="241">
        <v>10425</v>
      </c>
      <c r="AD120" s="241">
        <v>33165</v>
      </c>
      <c r="AE120" s="241">
        <v>3824</v>
      </c>
      <c r="AF120" s="241">
        <v>41003</v>
      </c>
      <c r="AG120" s="241">
        <v>16752</v>
      </c>
      <c r="AH120" s="241">
        <v>10005</v>
      </c>
      <c r="AI120" s="241">
        <v>821636</v>
      </c>
      <c r="AK120" s="239" t="s">
        <v>704</v>
      </c>
    </row>
    <row r="121" spans="1:37">
      <c r="A121" s="82">
        <v>39965</v>
      </c>
      <c r="B121" s="239" t="s">
        <v>1040</v>
      </c>
      <c r="C121" s="241">
        <v>11795</v>
      </c>
      <c r="D121" s="241">
        <v>35995</v>
      </c>
      <c r="E121" s="241">
        <v>10520</v>
      </c>
      <c r="F121" s="241">
        <v>6068</v>
      </c>
      <c r="G121" s="241">
        <v>28938</v>
      </c>
      <c r="H121" s="241">
        <v>7788</v>
      </c>
      <c r="I121" s="241">
        <v>13304</v>
      </c>
      <c r="J121" s="241">
        <v>32475</v>
      </c>
      <c r="K121" s="241">
        <v>99402</v>
      </c>
      <c r="L121" s="241">
        <v>11933</v>
      </c>
      <c r="M121" s="241">
        <v>39235</v>
      </c>
      <c r="N121" s="241">
        <v>12758</v>
      </c>
      <c r="O121" s="241">
        <v>11691</v>
      </c>
      <c r="P121" s="241">
        <v>73805</v>
      </c>
      <c r="Q121" s="241">
        <v>54994</v>
      </c>
      <c r="R121" s="241">
        <v>27254</v>
      </c>
      <c r="S121" s="241">
        <v>10500</v>
      </c>
      <c r="T121" s="241">
        <v>10788</v>
      </c>
      <c r="U121" s="241">
        <v>57073</v>
      </c>
      <c r="V121" s="241">
        <v>11618</v>
      </c>
      <c r="W121" s="241">
        <v>26109</v>
      </c>
      <c r="X121" s="241">
        <v>16857</v>
      </c>
      <c r="Y121" s="241">
        <v>12796</v>
      </c>
      <c r="Z121" s="241">
        <v>19543</v>
      </c>
      <c r="AA121" s="241">
        <v>31323</v>
      </c>
      <c r="AB121" s="241">
        <v>32122</v>
      </c>
      <c r="AC121" s="241">
        <v>10446</v>
      </c>
      <c r="AD121" s="241">
        <v>33213</v>
      </c>
      <c r="AE121" s="241">
        <v>3794</v>
      </c>
      <c r="AF121" s="241">
        <v>41140</v>
      </c>
      <c r="AG121" s="241">
        <v>16832</v>
      </c>
      <c r="AH121" s="241">
        <v>10062</v>
      </c>
      <c r="AI121" s="241">
        <v>822171</v>
      </c>
      <c r="AK121" s="239" t="s">
        <v>707</v>
      </c>
    </row>
    <row r="122" spans="1:37">
      <c r="A122" s="82">
        <v>39995</v>
      </c>
      <c r="B122" s="239" t="s">
        <v>1041</v>
      </c>
      <c r="C122" s="241">
        <v>11829</v>
      </c>
      <c r="D122" s="241">
        <v>35984</v>
      </c>
      <c r="E122" s="241">
        <v>10437</v>
      </c>
      <c r="F122" s="241">
        <v>6081</v>
      </c>
      <c r="G122" s="241">
        <v>28784</v>
      </c>
      <c r="H122" s="241">
        <v>7778</v>
      </c>
      <c r="I122" s="241">
        <v>13288</v>
      </c>
      <c r="J122" s="241">
        <v>32441</v>
      </c>
      <c r="K122" s="241">
        <v>99249</v>
      </c>
      <c r="L122" s="241">
        <v>11867</v>
      </c>
      <c r="M122" s="241">
        <v>39153</v>
      </c>
      <c r="N122" s="241">
        <v>12764</v>
      </c>
      <c r="O122" s="241">
        <v>11711</v>
      </c>
      <c r="P122" s="241">
        <v>73666</v>
      </c>
      <c r="Q122" s="241">
        <v>54852</v>
      </c>
      <c r="R122" s="241">
        <v>27304</v>
      </c>
      <c r="S122" s="241">
        <v>10438</v>
      </c>
      <c r="T122" s="241">
        <v>10806</v>
      </c>
      <c r="U122" s="241">
        <v>57063</v>
      </c>
      <c r="V122" s="241">
        <v>11620</v>
      </c>
      <c r="W122" s="241">
        <v>26178</v>
      </c>
      <c r="X122" s="241">
        <v>16826</v>
      </c>
      <c r="Y122" s="241">
        <v>12769</v>
      </c>
      <c r="Z122" s="241">
        <v>19543</v>
      </c>
      <c r="AA122" s="241">
        <v>31325</v>
      </c>
      <c r="AB122" s="241">
        <v>32143</v>
      </c>
      <c r="AC122" s="241">
        <v>10414</v>
      </c>
      <c r="AD122" s="241">
        <v>33158</v>
      </c>
      <c r="AE122" s="241">
        <v>3786</v>
      </c>
      <c r="AF122" s="241">
        <v>41159</v>
      </c>
      <c r="AG122" s="241">
        <v>16790</v>
      </c>
      <c r="AH122" s="241">
        <v>10037</v>
      </c>
      <c r="AI122" s="241">
        <v>821243</v>
      </c>
      <c r="AK122" s="239" t="s">
        <v>708</v>
      </c>
    </row>
    <row r="123" spans="1:37">
      <c r="A123" s="82">
        <v>40026</v>
      </c>
      <c r="B123" s="239" t="s">
        <v>1042</v>
      </c>
      <c r="C123" s="241">
        <v>11810</v>
      </c>
      <c r="D123" s="241">
        <v>35962</v>
      </c>
      <c r="E123" s="241">
        <v>10387</v>
      </c>
      <c r="F123" s="241">
        <v>6094</v>
      </c>
      <c r="G123" s="241">
        <v>28760</v>
      </c>
      <c r="H123" s="241">
        <v>7795</v>
      </c>
      <c r="I123" s="241">
        <v>13374</v>
      </c>
      <c r="J123" s="241">
        <v>32424</v>
      </c>
      <c r="K123" s="241">
        <v>99224</v>
      </c>
      <c r="L123" s="241">
        <v>11877</v>
      </c>
      <c r="M123" s="241">
        <v>39179</v>
      </c>
      <c r="N123" s="241">
        <v>12812</v>
      </c>
      <c r="O123" s="241">
        <v>11733</v>
      </c>
      <c r="P123" s="241">
        <v>73733</v>
      </c>
      <c r="Q123" s="241">
        <v>54932</v>
      </c>
      <c r="R123" s="241">
        <v>27385</v>
      </c>
      <c r="S123" s="241">
        <v>10483</v>
      </c>
      <c r="T123" s="241">
        <v>10814</v>
      </c>
      <c r="U123" s="241">
        <v>56910</v>
      </c>
      <c r="V123" s="241">
        <v>11634</v>
      </c>
      <c r="W123" s="241">
        <v>26168</v>
      </c>
      <c r="X123" s="241">
        <v>16881</v>
      </c>
      <c r="Y123" s="241">
        <v>12785</v>
      </c>
      <c r="Z123" s="241">
        <v>19493</v>
      </c>
      <c r="AA123" s="241">
        <v>31288</v>
      </c>
      <c r="AB123" s="241">
        <v>32165</v>
      </c>
      <c r="AC123" s="241">
        <v>10414</v>
      </c>
      <c r="AD123" s="241">
        <v>33098</v>
      </c>
      <c r="AE123" s="241">
        <v>3791</v>
      </c>
      <c r="AF123" s="241">
        <v>41183</v>
      </c>
      <c r="AG123" s="241">
        <v>16804</v>
      </c>
      <c r="AH123" s="241">
        <v>10077</v>
      </c>
      <c r="AI123" s="241">
        <v>821469</v>
      </c>
      <c r="AK123" s="239" t="s">
        <v>709</v>
      </c>
    </row>
    <row r="124" spans="1:37">
      <c r="A124" s="82">
        <v>40057</v>
      </c>
      <c r="B124" s="239" t="s">
        <v>1043</v>
      </c>
      <c r="C124" s="241">
        <v>11813</v>
      </c>
      <c r="D124" s="241">
        <v>35982</v>
      </c>
      <c r="E124" s="241">
        <v>10369</v>
      </c>
      <c r="F124" s="241">
        <v>6110</v>
      </c>
      <c r="G124" s="241">
        <v>28770</v>
      </c>
      <c r="H124" s="241">
        <v>7845</v>
      </c>
      <c r="I124" s="241">
        <v>13466</v>
      </c>
      <c r="J124" s="241">
        <v>32363</v>
      </c>
      <c r="K124" s="241">
        <v>99233</v>
      </c>
      <c r="L124" s="241">
        <v>11859</v>
      </c>
      <c r="M124" s="241">
        <v>39041</v>
      </c>
      <c r="N124" s="241">
        <v>12765</v>
      </c>
      <c r="O124" s="241">
        <v>11715</v>
      </c>
      <c r="P124" s="241">
        <v>73640</v>
      </c>
      <c r="Q124" s="241">
        <v>55050</v>
      </c>
      <c r="R124" s="241">
        <v>27398</v>
      </c>
      <c r="S124" s="241">
        <v>10549</v>
      </c>
      <c r="T124" s="241">
        <v>10844</v>
      </c>
      <c r="U124" s="241">
        <v>57058</v>
      </c>
      <c r="V124" s="241">
        <v>11638</v>
      </c>
      <c r="W124" s="241">
        <v>26127</v>
      </c>
      <c r="X124" s="241">
        <v>16893</v>
      </c>
      <c r="Y124" s="241">
        <v>12823</v>
      </c>
      <c r="Z124" s="241">
        <v>19475</v>
      </c>
      <c r="AA124" s="241">
        <v>31278</v>
      </c>
      <c r="AB124" s="241">
        <v>32201</v>
      </c>
      <c r="AC124" s="241">
        <v>10405</v>
      </c>
      <c r="AD124" s="241">
        <v>33033</v>
      </c>
      <c r="AE124" s="241">
        <v>3809</v>
      </c>
      <c r="AF124" s="241">
        <v>41149</v>
      </c>
      <c r="AG124" s="241">
        <v>16868</v>
      </c>
      <c r="AH124" s="241">
        <v>10052</v>
      </c>
      <c r="AI124" s="241">
        <v>821621</v>
      </c>
      <c r="AK124" s="239" t="s">
        <v>710</v>
      </c>
    </row>
    <row r="125" spans="1:37">
      <c r="A125" s="82">
        <v>40087</v>
      </c>
      <c r="B125" s="239" t="s">
        <v>1044</v>
      </c>
      <c r="C125" s="241">
        <v>11844</v>
      </c>
      <c r="D125" s="241">
        <v>36060</v>
      </c>
      <c r="E125" s="241">
        <v>10401</v>
      </c>
      <c r="F125" s="241">
        <v>6139</v>
      </c>
      <c r="G125" s="241">
        <v>28931</v>
      </c>
      <c r="H125" s="241">
        <v>7856</v>
      </c>
      <c r="I125" s="241">
        <v>13526</v>
      </c>
      <c r="J125" s="241">
        <v>32380</v>
      </c>
      <c r="K125" s="241">
        <v>99305</v>
      </c>
      <c r="L125" s="241">
        <v>11888</v>
      </c>
      <c r="M125" s="241">
        <v>39132</v>
      </c>
      <c r="N125" s="241">
        <v>12751</v>
      </c>
      <c r="O125" s="241">
        <v>11774</v>
      </c>
      <c r="P125" s="241">
        <v>73864</v>
      </c>
      <c r="Q125" s="241">
        <v>55155</v>
      </c>
      <c r="R125" s="241">
        <v>27527</v>
      </c>
      <c r="S125" s="241">
        <v>10572</v>
      </c>
      <c r="T125" s="241">
        <v>10888</v>
      </c>
      <c r="U125" s="241">
        <v>56971</v>
      </c>
      <c r="V125" s="241">
        <v>11656</v>
      </c>
      <c r="W125" s="241">
        <v>26286</v>
      </c>
      <c r="X125" s="241">
        <v>16954</v>
      </c>
      <c r="Y125" s="241">
        <v>12792</v>
      </c>
      <c r="Z125" s="241">
        <v>19448</v>
      </c>
      <c r="AA125" s="241">
        <v>31378</v>
      </c>
      <c r="AB125" s="241">
        <v>32221</v>
      </c>
      <c r="AC125" s="241">
        <v>10464</v>
      </c>
      <c r="AD125" s="241">
        <v>33118</v>
      </c>
      <c r="AE125" s="241">
        <v>3834</v>
      </c>
      <c r="AF125" s="241">
        <v>41175</v>
      </c>
      <c r="AG125" s="241">
        <v>16955</v>
      </c>
      <c r="AH125" s="241">
        <v>10075</v>
      </c>
      <c r="AI125" s="241">
        <v>823320</v>
      </c>
      <c r="AK125" s="239" t="s">
        <v>711</v>
      </c>
    </row>
    <row r="126" spans="1:37">
      <c r="A126" s="82">
        <v>40118</v>
      </c>
      <c r="B126" s="239" t="s">
        <v>1045</v>
      </c>
      <c r="C126" s="241">
        <v>11914</v>
      </c>
      <c r="D126" s="241">
        <v>35903</v>
      </c>
      <c r="E126" s="241">
        <v>10405</v>
      </c>
      <c r="F126" s="241">
        <v>6179</v>
      </c>
      <c r="G126" s="241">
        <v>28877</v>
      </c>
      <c r="H126" s="241">
        <v>7831</v>
      </c>
      <c r="I126" s="241">
        <v>13464</v>
      </c>
      <c r="J126" s="241">
        <v>32361</v>
      </c>
      <c r="K126" s="241">
        <v>99416</v>
      </c>
      <c r="L126" s="241">
        <v>11932</v>
      </c>
      <c r="M126" s="241">
        <v>39177</v>
      </c>
      <c r="N126" s="241">
        <v>12789</v>
      </c>
      <c r="O126" s="241">
        <v>11801</v>
      </c>
      <c r="P126" s="241">
        <v>73952</v>
      </c>
      <c r="Q126" s="241">
        <v>55218</v>
      </c>
      <c r="R126" s="241">
        <v>27640</v>
      </c>
      <c r="S126" s="241">
        <v>10577</v>
      </c>
      <c r="T126" s="241">
        <v>10925</v>
      </c>
      <c r="U126" s="241">
        <v>56899</v>
      </c>
      <c r="V126" s="241">
        <v>11642</v>
      </c>
      <c r="W126" s="241">
        <v>26332</v>
      </c>
      <c r="X126" s="241">
        <v>17071</v>
      </c>
      <c r="Y126" s="241">
        <v>12791</v>
      </c>
      <c r="Z126" s="241">
        <v>19429</v>
      </c>
      <c r="AA126" s="241">
        <v>31466</v>
      </c>
      <c r="AB126" s="241">
        <v>32245</v>
      </c>
      <c r="AC126" s="241">
        <v>10450</v>
      </c>
      <c r="AD126" s="241">
        <v>33158</v>
      </c>
      <c r="AE126" s="241">
        <v>3845</v>
      </c>
      <c r="AF126" s="241">
        <v>41174</v>
      </c>
      <c r="AG126" s="241">
        <v>16946</v>
      </c>
      <c r="AH126" s="241">
        <v>10068</v>
      </c>
      <c r="AI126" s="241">
        <v>823877</v>
      </c>
      <c r="AK126" s="239" t="s">
        <v>712</v>
      </c>
    </row>
    <row r="127" spans="1:37">
      <c r="A127" s="82">
        <v>40148</v>
      </c>
      <c r="B127" s="239" t="s">
        <v>1046</v>
      </c>
      <c r="C127" s="241">
        <v>11927</v>
      </c>
      <c r="D127" s="241">
        <v>35820</v>
      </c>
      <c r="E127" s="241">
        <v>10352</v>
      </c>
      <c r="F127" s="241">
        <v>6138</v>
      </c>
      <c r="G127" s="241">
        <v>28727</v>
      </c>
      <c r="H127" s="241">
        <v>7818</v>
      </c>
      <c r="I127" s="241">
        <v>13428</v>
      </c>
      <c r="J127" s="241">
        <v>32290</v>
      </c>
      <c r="K127" s="241">
        <v>99490</v>
      </c>
      <c r="L127" s="241">
        <v>11874</v>
      </c>
      <c r="M127" s="241">
        <v>39201</v>
      </c>
      <c r="N127" s="241">
        <v>12743</v>
      </c>
      <c r="O127" s="241">
        <v>11795</v>
      </c>
      <c r="P127" s="241">
        <v>73791</v>
      </c>
      <c r="Q127" s="241">
        <v>55070</v>
      </c>
      <c r="R127" s="241">
        <v>27553</v>
      </c>
      <c r="S127" s="241">
        <v>10560</v>
      </c>
      <c r="T127" s="241">
        <v>10875</v>
      </c>
      <c r="U127" s="241">
        <v>56824</v>
      </c>
      <c r="V127" s="241">
        <v>11615</v>
      </c>
      <c r="W127" s="241">
        <v>26276</v>
      </c>
      <c r="X127" s="241">
        <v>17046</v>
      </c>
      <c r="Y127" s="241">
        <v>12738</v>
      </c>
      <c r="Z127" s="241">
        <v>19350</v>
      </c>
      <c r="AA127" s="241">
        <v>31462</v>
      </c>
      <c r="AB127" s="241">
        <v>32146</v>
      </c>
      <c r="AC127" s="241">
        <v>10421</v>
      </c>
      <c r="AD127" s="241">
        <v>33120</v>
      </c>
      <c r="AE127" s="241">
        <v>3824</v>
      </c>
      <c r="AF127" s="241">
        <v>41123</v>
      </c>
      <c r="AG127" s="241">
        <v>16932</v>
      </c>
      <c r="AH127" s="241">
        <v>10045</v>
      </c>
      <c r="AI127" s="241">
        <v>822374</v>
      </c>
      <c r="AK127" s="239" t="s">
        <v>713</v>
      </c>
    </row>
    <row r="128" spans="1:37">
      <c r="A128" s="82">
        <v>40179</v>
      </c>
      <c r="B128" s="239" t="s">
        <v>1199</v>
      </c>
      <c r="C128" s="241">
        <v>11890</v>
      </c>
      <c r="D128" s="241">
        <v>35645</v>
      </c>
      <c r="E128" s="241">
        <v>10342</v>
      </c>
      <c r="F128" s="241">
        <v>6128</v>
      </c>
      <c r="G128" s="241">
        <v>28710</v>
      </c>
      <c r="H128" s="241">
        <v>7810</v>
      </c>
      <c r="I128" s="241">
        <v>13293</v>
      </c>
      <c r="J128" s="241">
        <v>32074</v>
      </c>
      <c r="K128" s="241">
        <v>99346</v>
      </c>
      <c r="L128" s="241">
        <v>11850</v>
      </c>
      <c r="M128" s="241">
        <v>39127</v>
      </c>
      <c r="N128" s="241">
        <v>12648</v>
      </c>
      <c r="O128" s="241">
        <v>11742</v>
      </c>
      <c r="P128" s="241">
        <v>73647</v>
      </c>
      <c r="Q128" s="241">
        <v>54961</v>
      </c>
      <c r="R128" s="241">
        <v>27421</v>
      </c>
      <c r="S128" s="241">
        <v>10486</v>
      </c>
      <c r="T128" s="241">
        <v>10914</v>
      </c>
      <c r="U128" s="241">
        <v>56692</v>
      </c>
      <c r="V128" s="241">
        <v>11538</v>
      </c>
      <c r="W128" s="241">
        <v>26154</v>
      </c>
      <c r="X128" s="241">
        <v>17010</v>
      </c>
      <c r="Y128" s="241">
        <v>12661</v>
      </c>
      <c r="Z128" s="241">
        <v>19285</v>
      </c>
      <c r="AA128" s="241">
        <v>31437</v>
      </c>
      <c r="AB128" s="241">
        <v>32087</v>
      </c>
      <c r="AC128" s="241">
        <v>10433</v>
      </c>
      <c r="AD128" s="241">
        <v>33036</v>
      </c>
      <c r="AE128" s="241">
        <v>3817</v>
      </c>
      <c r="AF128" s="241">
        <v>40997</v>
      </c>
      <c r="AG128" s="241">
        <v>16883</v>
      </c>
      <c r="AH128" s="241">
        <v>10011</v>
      </c>
      <c r="AI128" s="241">
        <v>820075</v>
      </c>
      <c r="AJ128" s="239">
        <v>2010</v>
      </c>
      <c r="AK128" s="239" t="s">
        <v>705</v>
      </c>
    </row>
    <row r="129" spans="1:37">
      <c r="A129" s="82">
        <v>40210</v>
      </c>
      <c r="B129" s="239" t="s">
        <v>1047</v>
      </c>
      <c r="C129" s="241">
        <v>11876</v>
      </c>
      <c r="D129" s="241">
        <v>35685</v>
      </c>
      <c r="E129" s="241">
        <v>10332</v>
      </c>
      <c r="F129" s="241">
        <v>6143</v>
      </c>
      <c r="G129" s="241">
        <v>28776</v>
      </c>
      <c r="H129" s="241">
        <v>7848</v>
      </c>
      <c r="I129" s="241">
        <v>13264</v>
      </c>
      <c r="J129" s="241">
        <v>32021</v>
      </c>
      <c r="K129" s="241">
        <v>99564</v>
      </c>
      <c r="L129" s="241">
        <v>11873</v>
      </c>
      <c r="M129" s="241">
        <v>39318</v>
      </c>
      <c r="N129" s="241">
        <v>12705</v>
      </c>
      <c r="O129" s="241">
        <v>11743</v>
      </c>
      <c r="P129" s="241">
        <v>73894</v>
      </c>
      <c r="Q129" s="241">
        <v>55015</v>
      </c>
      <c r="R129" s="241">
        <v>27514</v>
      </c>
      <c r="S129" s="241">
        <v>10504</v>
      </c>
      <c r="T129" s="241">
        <v>10958</v>
      </c>
      <c r="U129" s="241">
        <v>56919</v>
      </c>
      <c r="V129" s="241">
        <v>11540</v>
      </c>
      <c r="W129" s="241">
        <v>26209</v>
      </c>
      <c r="X129" s="241">
        <v>17048</v>
      </c>
      <c r="Y129" s="241">
        <v>12646</v>
      </c>
      <c r="Z129" s="241">
        <v>19354</v>
      </c>
      <c r="AA129" s="241">
        <v>31555</v>
      </c>
      <c r="AB129" s="241">
        <v>32182</v>
      </c>
      <c r="AC129" s="241">
        <v>10485</v>
      </c>
      <c r="AD129" s="241">
        <v>33168</v>
      </c>
      <c r="AE129" s="241">
        <v>3833</v>
      </c>
      <c r="AF129" s="241">
        <v>41113</v>
      </c>
      <c r="AG129" s="241">
        <v>16907</v>
      </c>
      <c r="AH129" s="241">
        <v>10040</v>
      </c>
      <c r="AI129" s="241">
        <v>822032</v>
      </c>
      <c r="AK129" s="239" t="s">
        <v>706</v>
      </c>
    </row>
    <row r="130" spans="1:37">
      <c r="A130" s="82">
        <v>40238</v>
      </c>
      <c r="B130" s="239" t="s">
        <v>1048</v>
      </c>
      <c r="C130" s="241">
        <v>11949</v>
      </c>
      <c r="D130" s="241">
        <v>35711</v>
      </c>
      <c r="E130" s="241">
        <v>10338</v>
      </c>
      <c r="F130" s="241">
        <v>6171</v>
      </c>
      <c r="G130" s="241">
        <v>28945</v>
      </c>
      <c r="H130" s="241">
        <v>7878</v>
      </c>
      <c r="I130" s="241">
        <v>13383</v>
      </c>
      <c r="J130" s="241">
        <v>32030</v>
      </c>
      <c r="K130" s="241">
        <v>99969</v>
      </c>
      <c r="L130" s="241">
        <v>11893</v>
      </c>
      <c r="M130" s="241">
        <v>39267</v>
      </c>
      <c r="N130" s="241">
        <v>12742</v>
      </c>
      <c r="O130" s="241">
        <v>11776</v>
      </c>
      <c r="P130" s="241">
        <v>74033</v>
      </c>
      <c r="Q130" s="241">
        <v>55040</v>
      </c>
      <c r="R130" s="241">
        <v>27661</v>
      </c>
      <c r="S130" s="241">
        <v>10566</v>
      </c>
      <c r="T130" s="241">
        <v>10935</v>
      </c>
      <c r="U130" s="241">
        <v>57099</v>
      </c>
      <c r="V130" s="241">
        <v>11606</v>
      </c>
      <c r="W130" s="241">
        <v>26274</v>
      </c>
      <c r="X130" s="241">
        <v>17143</v>
      </c>
      <c r="Y130" s="241">
        <v>12681</v>
      </c>
      <c r="Z130" s="241">
        <v>19473</v>
      </c>
      <c r="AA130" s="241">
        <v>31555</v>
      </c>
      <c r="AB130" s="241">
        <v>32284</v>
      </c>
      <c r="AC130" s="241">
        <v>10534</v>
      </c>
      <c r="AD130" s="241">
        <v>33288</v>
      </c>
      <c r="AE130" s="241">
        <v>3867</v>
      </c>
      <c r="AF130" s="241">
        <v>41341</v>
      </c>
      <c r="AG130" s="241">
        <v>17068</v>
      </c>
      <c r="AH130" s="241">
        <v>10087</v>
      </c>
      <c r="AI130" s="241">
        <v>824587</v>
      </c>
      <c r="AK130" s="239" t="s">
        <v>645</v>
      </c>
    </row>
    <row r="131" spans="1:37">
      <c r="A131" s="82">
        <v>40269</v>
      </c>
      <c r="B131" s="239" t="s">
        <v>1049</v>
      </c>
      <c r="C131" s="241">
        <v>12002</v>
      </c>
      <c r="D131" s="241">
        <v>35761</v>
      </c>
      <c r="E131" s="241">
        <v>10331</v>
      </c>
      <c r="F131" s="241">
        <v>6216</v>
      </c>
      <c r="G131" s="241">
        <v>28939</v>
      </c>
      <c r="H131" s="241">
        <v>7924</v>
      </c>
      <c r="I131" s="241">
        <v>13372</v>
      </c>
      <c r="J131" s="241">
        <v>32135</v>
      </c>
      <c r="K131" s="241">
        <v>99332</v>
      </c>
      <c r="L131" s="241">
        <v>11933</v>
      </c>
      <c r="M131" s="241">
        <v>39339</v>
      </c>
      <c r="N131" s="241">
        <v>12775</v>
      </c>
      <c r="O131" s="241">
        <v>11816</v>
      </c>
      <c r="P131" s="241">
        <v>74187</v>
      </c>
      <c r="Q131" s="241">
        <v>55022</v>
      </c>
      <c r="R131" s="241">
        <v>27717</v>
      </c>
      <c r="S131" s="241">
        <v>10644</v>
      </c>
      <c r="T131" s="241">
        <v>10949</v>
      </c>
      <c r="U131" s="241">
        <v>57165</v>
      </c>
      <c r="V131" s="241">
        <v>11609</v>
      </c>
      <c r="W131" s="241">
        <v>26320</v>
      </c>
      <c r="X131" s="241">
        <v>17170</v>
      </c>
      <c r="Y131" s="241">
        <v>12675</v>
      </c>
      <c r="Z131" s="241">
        <v>19511</v>
      </c>
      <c r="AA131" s="241">
        <v>31573</v>
      </c>
      <c r="AB131" s="241">
        <v>32358</v>
      </c>
      <c r="AC131" s="241">
        <v>10525</v>
      </c>
      <c r="AD131" s="241">
        <v>33305</v>
      </c>
      <c r="AE131" s="241">
        <v>3875</v>
      </c>
      <c r="AF131" s="241">
        <v>41359</v>
      </c>
      <c r="AG131" s="241">
        <v>17072</v>
      </c>
      <c r="AH131" s="241">
        <v>10145</v>
      </c>
      <c r="AI131" s="241">
        <v>825056</v>
      </c>
      <c r="AK131" s="239" t="s">
        <v>700</v>
      </c>
    </row>
    <row r="132" spans="1:37">
      <c r="A132" s="82">
        <v>40299</v>
      </c>
      <c r="B132" s="239" t="s">
        <v>1050</v>
      </c>
      <c r="C132" s="241">
        <v>11978</v>
      </c>
      <c r="D132" s="241">
        <v>35774</v>
      </c>
      <c r="E132" s="241">
        <v>10329</v>
      </c>
      <c r="F132" s="241">
        <v>6210</v>
      </c>
      <c r="G132" s="241">
        <v>28981</v>
      </c>
      <c r="H132" s="241">
        <v>7950</v>
      </c>
      <c r="I132" s="241">
        <v>13389</v>
      </c>
      <c r="J132" s="241">
        <v>32116</v>
      </c>
      <c r="K132" s="241">
        <v>99402</v>
      </c>
      <c r="L132" s="241">
        <v>11887</v>
      </c>
      <c r="M132" s="241">
        <v>39386</v>
      </c>
      <c r="N132" s="241">
        <v>12825</v>
      </c>
      <c r="O132" s="241">
        <v>11850</v>
      </c>
      <c r="P132" s="241">
        <v>74342</v>
      </c>
      <c r="Q132" s="241">
        <v>55138</v>
      </c>
      <c r="R132" s="241">
        <v>27799</v>
      </c>
      <c r="S132" s="241">
        <v>10732</v>
      </c>
      <c r="T132" s="241">
        <v>10964</v>
      </c>
      <c r="U132" s="241">
        <v>57214</v>
      </c>
      <c r="V132" s="241">
        <v>11557</v>
      </c>
      <c r="W132" s="241">
        <v>26291</v>
      </c>
      <c r="X132" s="241">
        <v>17251</v>
      </c>
      <c r="Y132" s="241">
        <v>12623</v>
      </c>
      <c r="Z132" s="241">
        <v>19478</v>
      </c>
      <c r="AA132" s="241">
        <v>31640</v>
      </c>
      <c r="AB132" s="241">
        <v>32371</v>
      </c>
      <c r="AC132" s="241">
        <v>10505</v>
      </c>
      <c r="AD132" s="241">
        <v>33263</v>
      </c>
      <c r="AE132" s="241">
        <v>3915</v>
      </c>
      <c r="AF132" s="241">
        <v>41398</v>
      </c>
      <c r="AG132" s="241">
        <v>17067</v>
      </c>
      <c r="AH132" s="241">
        <v>10109</v>
      </c>
      <c r="AI132" s="241">
        <v>825734</v>
      </c>
      <c r="AK132" s="239" t="s">
        <v>704</v>
      </c>
    </row>
    <row r="133" spans="1:37">
      <c r="A133" s="82">
        <v>40330</v>
      </c>
      <c r="B133" s="239" t="s">
        <v>1051</v>
      </c>
      <c r="C133" s="241">
        <v>12035</v>
      </c>
      <c r="D133" s="241">
        <v>35804</v>
      </c>
      <c r="E133" s="241">
        <v>10349</v>
      </c>
      <c r="F133" s="241">
        <v>6242</v>
      </c>
      <c r="G133" s="241">
        <v>29101</v>
      </c>
      <c r="H133" s="241">
        <v>7957</v>
      </c>
      <c r="I133" s="241">
        <v>13452</v>
      </c>
      <c r="J133" s="241">
        <v>32235</v>
      </c>
      <c r="K133" s="241">
        <v>99635</v>
      </c>
      <c r="L133" s="241">
        <v>11873</v>
      </c>
      <c r="M133" s="241">
        <v>39450</v>
      </c>
      <c r="N133" s="241">
        <v>12831</v>
      </c>
      <c r="O133" s="241">
        <v>11924</v>
      </c>
      <c r="P133" s="241">
        <v>74385</v>
      </c>
      <c r="Q133" s="241">
        <v>55283</v>
      </c>
      <c r="R133" s="241">
        <v>27857</v>
      </c>
      <c r="S133" s="241">
        <v>10763</v>
      </c>
      <c r="T133" s="241">
        <v>10931</v>
      </c>
      <c r="U133" s="241">
        <v>57427</v>
      </c>
      <c r="V133" s="241">
        <v>11572</v>
      </c>
      <c r="W133" s="241">
        <v>26361</v>
      </c>
      <c r="X133" s="241">
        <v>17335</v>
      </c>
      <c r="Y133" s="241">
        <v>12682</v>
      </c>
      <c r="Z133" s="241">
        <v>19594</v>
      </c>
      <c r="AA133" s="241">
        <v>31775</v>
      </c>
      <c r="AB133" s="241">
        <v>32486</v>
      </c>
      <c r="AC133" s="241">
        <v>10548</v>
      </c>
      <c r="AD133" s="241">
        <v>33277</v>
      </c>
      <c r="AE133" s="241">
        <v>3912</v>
      </c>
      <c r="AF133" s="241">
        <v>41564</v>
      </c>
      <c r="AG133" s="241">
        <v>17116</v>
      </c>
      <c r="AH133" s="241">
        <v>10107</v>
      </c>
      <c r="AI133" s="241">
        <v>827863</v>
      </c>
      <c r="AK133" s="239" t="s">
        <v>707</v>
      </c>
    </row>
    <row r="134" spans="1:37">
      <c r="A134" s="82">
        <v>40360</v>
      </c>
      <c r="B134" s="239" t="s">
        <v>1052</v>
      </c>
      <c r="C134" s="241">
        <v>12028</v>
      </c>
      <c r="D134" s="241">
        <v>35904</v>
      </c>
      <c r="E134" s="241">
        <v>10298</v>
      </c>
      <c r="F134" s="241">
        <v>6236</v>
      </c>
      <c r="G134" s="241">
        <v>29072</v>
      </c>
      <c r="H134" s="241">
        <v>7994</v>
      </c>
      <c r="I134" s="241">
        <v>13478</v>
      </c>
      <c r="J134" s="241">
        <v>32237</v>
      </c>
      <c r="K134" s="241">
        <v>99831</v>
      </c>
      <c r="L134" s="241">
        <v>11792</v>
      </c>
      <c r="M134" s="241">
        <v>39355</v>
      </c>
      <c r="N134" s="241">
        <v>12866</v>
      </c>
      <c r="O134" s="241">
        <v>11943</v>
      </c>
      <c r="P134" s="241">
        <v>74337</v>
      </c>
      <c r="Q134" s="241">
        <v>55466</v>
      </c>
      <c r="R134" s="241">
        <v>27829</v>
      </c>
      <c r="S134" s="241">
        <v>10739</v>
      </c>
      <c r="T134" s="241">
        <v>10919</v>
      </c>
      <c r="U134" s="241">
        <v>57369</v>
      </c>
      <c r="V134" s="241">
        <v>11559</v>
      </c>
      <c r="W134" s="241">
        <v>26395</v>
      </c>
      <c r="X134" s="241">
        <v>17436</v>
      </c>
      <c r="Y134" s="241">
        <v>12706</v>
      </c>
      <c r="Z134" s="241">
        <v>19562</v>
      </c>
      <c r="AA134" s="241">
        <v>31793</v>
      </c>
      <c r="AB134" s="241">
        <v>32503</v>
      </c>
      <c r="AC134" s="241">
        <v>10504</v>
      </c>
      <c r="AD134" s="241">
        <v>33170</v>
      </c>
      <c r="AE134" s="241">
        <v>3921</v>
      </c>
      <c r="AF134" s="241">
        <v>41493</v>
      </c>
      <c r="AG134" s="241">
        <v>17060</v>
      </c>
      <c r="AH134" s="241">
        <v>10072</v>
      </c>
      <c r="AI134" s="241">
        <v>827867</v>
      </c>
      <c r="AK134" s="239" t="s">
        <v>708</v>
      </c>
    </row>
    <row r="135" spans="1:37">
      <c r="A135" s="82">
        <v>40391</v>
      </c>
      <c r="B135" s="239" t="s">
        <v>1053</v>
      </c>
      <c r="C135" s="241">
        <v>12034</v>
      </c>
      <c r="D135" s="241">
        <v>36051</v>
      </c>
      <c r="E135" s="241">
        <v>10283</v>
      </c>
      <c r="F135" s="241">
        <v>6241</v>
      </c>
      <c r="G135" s="241">
        <v>29131</v>
      </c>
      <c r="H135" s="241">
        <v>7999</v>
      </c>
      <c r="I135" s="241">
        <v>13525</v>
      </c>
      <c r="J135" s="241">
        <v>32259</v>
      </c>
      <c r="K135" s="241">
        <v>99924</v>
      </c>
      <c r="L135" s="241">
        <v>11755</v>
      </c>
      <c r="M135" s="241">
        <v>39360</v>
      </c>
      <c r="N135" s="241">
        <v>12886</v>
      </c>
      <c r="O135" s="241">
        <v>11976</v>
      </c>
      <c r="P135" s="241">
        <v>74525</v>
      </c>
      <c r="Q135" s="241">
        <v>55581</v>
      </c>
      <c r="R135" s="241">
        <v>27882</v>
      </c>
      <c r="S135" s="241">
        <v>10759</v>
      </c>
      <c r="T135" s="241">
        <v>10951</v>
      </c>
      <c r="U135" s="241">
        <v>57407</v>
      </c>
      <c r="V135" s="241">
        <v>11542</v>
      </c>
      <c r="W135" s="241">
        <v>26389</v>
      </c>
      <c r="X135" s="241">
        <v>17460</v>
      </c>
      <c r="Y135" s="241">
        <v>12701</v>
      </c>
      <c r="Z135" s="241">
        <v>19586</v>
      </c>
      <c r="AA135" s="241">
        <v>31793</v>
      </c>
      <c r="AB135" s="241">
        <v>32574</v>
      </c>
      <c r="AC135" s="241">
        <v>10561</v>
      </c>
      <c r="AD135" s="241">
        <v>33155</v>
      </c>
      <c r="AE135" s="241">
        <v>3935</v>
      </c>
      <c r="AF135" s="241">
        <v>41503</v>
      </c>
      <c r="AG135" s="241">
        <v>17054</v>
      </c>
      <c r="AH135" s="241">
        <v>10099</v>
      </c>
      <c r="AI135" s="241">
        <v>828881</v>
      </c>
      <c r="AK135" s="239" t="s">
        <v>709</v>
      </c>
    </row>
    <row r="136" spans="1:37">
      <c r="A136" s="82">
        <v>40422</v>
      </c>
      <c r="B136" s="239" t="s">
        <v>1054</v>
      </c>
      <c r="C136" s="241">
        <v>11995</v>
      </c>
      <c r="D136" s="241">
        <v>36144</v>
      </c>
      <c r="E136" s="241">
        <v>10258</v>
      </c>
      <c r="F136" s="241">
        <v>6211</v>
      </c>
      <c r="G136" s="241">
        <v>29094</v>
      </c>
      <c r="H136" s="241">
        <v>8020</v>
      </c>
      <c r="I136" s="241">
        <v>13510</v>
      </c>
      <c r="J136" s="241">
        <v>32181</v>
      </c>
      <c r="K136" s="241">
        <v>99949</v>
      </c>
      <c r="L136" s="241">
        <v>11756</v>
      </c>
      <c r="M136" s="241">
        <v>39391</v>
      </c>
      <c r="N136" s="241">
        <v>12839</v>
      </c>
      <c r="O136" s="241">
        <v>11934</v>
      </c>
      <c r="P136" s="241">
        <v>74463</v>
      </c>
      <c r="Q136" s="241">
        <v>55636</v>
      </c>
      <c r="R136" s="241">
        <v>27817</v>
      </c>
      <c r="S136" s="241">
        <v>10771</v>
      </c>
      <c r="T136" s="241">
        <v>10950</v>
      </c>
      <c r="U136" s="241">
        <v>57359</v>
      </c>
      <c r="V136" s="241">
        <v>11491</v>
      </c>
      <c r="W136" s="241">
        <v>26362</v>
      </c>
      <c r="X136" s="241">
        <v>17481</v>
      </c>
      <c r="Y136" s="241">
        <v>12726</v>
      </c>
      <c r="Z136" s="241">
        <v>19563</v>
      </c>
      <c r="AA136" s="241">
        <v>31737</v>
      </c>
      <c r="AB136" s="241">
        <v>32561</v>
      </c>
      <c r="AC136" s="241">
        <v>10455</v>
      </c>
      <c r="AD136" s="241">
        <v>33093</v>
      </c>
      <c r="AE136" s="241">
        <v>3950</v>
      </c>
      <c r="AF136" s="241">
        <v>41442</v>
      </c>
      <c r="AG136" s="241">
        <v>17088</v>
      </c>
      <c r="AH136" s="241">
        <v>10037</v>
      </c>
      <c r="AI136" s="241">
        <v>828264</v>
      </c>
      <c r="AK136" s="239" t="s">
        <v>710</v>
      </c>
    </row>
    <row r="137" spans="1:37">
      <c r="A137" s="82">
        <v>40452</v>
      </c>
      <c r="B137" s="239" t="s">
        <v>1055</v>
      </c>
      <c r="C137" s="241">
        <v>11980</v>
      </c>
      <c r="D137" s="241">
        <v>36248</v>
      </c>
      <c r="E137" s="241">
        <v>10239</v>
      </c>
      <c r="F137" s="241">
        <v>6227</v>
      </c>
      <c r="G137" s="241">
        <v>29098</v>
      </c>
      <c r="H137" s="241">
        <v>8044</v>
      </c>
      <c r="I137" s="241">
        <v>13502</v>
      </c>
      <c r="J137" s="241">
        <v>32183</v>
      </c>
      <c r="K137" s="241">
        <v>100034</v>
      </c>
      <c r="L137" s="241">
        <v>11800</v>
      </c>
      <c r="M137" s="241">
        <v>39496</v>
      </c>
      <c r="N137" s="241">
        <v>12836</v>
      </c>
      <c r="O137" s="241">
        <v>11956</v>
      </c>
      <c r="P137" s="241">
        <v>74721</v>
      </c>
      <c r="Q137" s="241">
        <v>55773</v>
      </c>
      <c r="R137" s="241">
        <v>27786</v>
      </c>
      <c r="S137" s="241">
        <v>10814</v>
      </c>
      <c r="T137" s="241">
        <v>10934</v>
      </c>
      <c r="U137" s="241">
        <v>57527</v>
      </c>
      <c r="V137" s="241">
        <v>11548</v>
      </c>
      <c r="W137" s="241">
        <v>26448</v>
      </c>
      <c r="X137" s="241">
        <v>17587</v>
      </c>
      <c r="Y137" s="241">
        <v>12757</v>
      </c>
      <c r="Z137" s="241">
        <v>19610</v>
      </c>
      <c r="AA137" s="241">
        <v>31783</v>
      </c>
      <c r="AB137" s="241">
        <v>32484</v>
      </c>
      <c r="AC137" s="241">
        <v>10477</v>
      </c>
      <c r="AD137" s="241">
        <v>32977</v>
      </c>
      <c r="AE137" s="241">
        <v>3929</v>
      </c>
      <c r="AF137" s="241">
        <v>41446</v>
      </c>
      <c r="AG137" s="241">
        <v>17151</v>
      </c>
      <c r="AH137" s="241">
        <v>10033</v>
      </c>
      <c r="AI137" s="241">
        <v>829428</v>
      </c>
      <c r="AK137" s="239" t="s">
        <v>711</v>
      </c>
    </row>
    <row r="138" spans="1:37">
      <c r="A138" s="82">
        <v>40483</v>
      </c>
      <c r="B138" s="239" t="s">
        <v>1056</v>
      </c>
      <c r="C138" s="241">
        <v>12000</v>
      </c>
      <c r="D138" s="241">
        <v>36359</v>
      </c>
      <c r="E138" s="241">
        <v>10213</v>
      </c>
      <c r="F138" s="241">
        <v>6254</v>
      </c>
      <c r="G138" s="241">
        <v>29082</v>
      </c>
      <c r="H138" s="241">
        <v>8061</v>
      </c>
      <c r="I138" s="241">
        <v>13527</v>
      </c>
      <c r="J138" s="241">
        <v>32077</v>
      </c>
      <c r="K138" s="241">
        <v>99772</v>
      </c>
      <c r="L138" s="241">
        <v>11713</v>
      </c>
      <c r="M138" s="241">
        <v>39481</v>
      </c>
      <c r="N138" s="241">
        <v>12757</v>
      </c>
      <c r="O138" s="241">
        <v>11974</v>
      </c>
      <c r="P138" s="241">
        <v>74584</v>
      </c>
      <c r="Q138" s="241">
        <v>55860</v>
      </c>
      <c r="R138" s="241">
        <v>27805</v>
      </c>
      <c r="S138" s="241">
        <v>10836</v>
      </c>
      <c r="T138" s="241">
        <v>10943</v>
      </c>
      <c r="U138" s="241">
        <v>57464</v>
      </c>
      <c r="V138" s="241">
        <v>11525</v>
      </c>
      <c r="W138" s="241">
        <v>26409</v>
      </c>
      <c r="X138" s="241">
        <v>17563</v>
      </c>
      <c r="Y138" s="241">
        <v>12760</v>
      </c>
      <c r="Z138" s="241">
        <v>19633</v>
      </c>
      <c r="AA138" s="241">
        <v>31784</v>
      </c>
      <c r="AB138" s="241">
        <v>32451</v>
      </c>
      <c r="AC138" s="241">
        <v>10442</v>
      </c>
      <c r="AD138" s="241">
        <v>32944</v>
      </c>
      <c r="AE138" s="241">
        <v>3903</v>
      </c>
      <c r="AF138" s="241">
        <v>41353</v>
      </c>
      <c r="AG138" s="241">
        <v>17210</v>
      </c>
      <c r="AH138" s="241">
        <v>9974</v>
      </c>
      <c r="AI138" s="241">
        <v>828713</v>
      </c>
      <c r="AK138" s="239" t="s">
        <v>712</v>
      </c>
    </row>
    <row r="139" spans="1:37">
      <c r="A139" s="82">
        <v>40513</v>
      </c>
      <c r="B139" s="239" t="s">
        <v>1057</v>
      </c>
      <c r="C139" s="241">
        <v>11964</v>
      </c>
      <c r="D139" s="241">
        <v>36210</v>
      </c>
      <c r="E139" s="241">
        <v>10176</v>
      </c>
      <c r="F139" s="241">
        <v>6275</v>
      </c>
      <c r="G139" s="241">
        <v>28999</v>
      </c>
      <c r="H139" s="241">
        <v>8065</v>
      </c>
      <c r="I139" s="241">
        <v>13489</v>
      </c>
      <c r="J139" s="241">
        <v>31949</v>
      </c>
      <c r="K139" s="241">
        <v>99623</v>
      </c>
      <c r="L139" s="241">
        <v>11699</v>
      </c>
      <c r="M139" s="241">
        <v>39428</v>
      </c>
      <c r="N139" s="241">
        <v>12696</v>
      </c>
      <c r="O139" s="241">
        <v>11937</v>
      </c>
      <c r="P139" s="241">
        <v>74713</v>
      </c>
      <c r="Q139" s="241">
        <v>55699</v>
      </c>
      <c r="R139" s="241">
        <v>27787</v>
      </c>
      <c r="S139" s="241">
        <v>10852</v>
      </c>
      <c r="T139" s="241">
        <v>10898</v>
      </c>
      <c r="U139" s="241">
        <v>57480</v>
      </c>
      <c r="V139" s="241">
        <v>11479</v>
      </c>
      <c r="W139" s="241">
        <v>26354</v>
      </c>
      <c r="X139" s="241">
        <v>17514</v>
      </c>
      <c r="Y139" s="241">
        <v>12724</v>
      </c>
      <c r="Z139" s="241">
        <v>19607</v>
      </c>
      <c r="AA139" s="241">
        <v>31692</v>
      </c>
      <c r="AB139" s="241">
        <v>32327</v>
      </c>
      <c r="AC139" s="241">
        <v>10372</v>
      </c>
      <c r="AD139" s="241">
        <v>32781</v>
      </c>
      <c r="AE139" s="241">
        <v>3892</v>
      </c>
      <c r="AF139" s="241">
        <v>41179</v>
      </c>
      <c r="AG139" s="241">
        <v>17152</v>
      </c>
      <c r="AH139" s="241">
        <v>9947</v>
      </c>
      <c r="AI139" s="241">
        <v>826959</v>
      </c>
      <c r="AK139" s="239" t="s">
        <v>713</v>
      </c>
    </row>
    <row r="140" spans="1:37">
      <c r="A140" s="82">
        <v>40544</v>
      </c>
      <c r="B140" s="239" t="s">
        <v>1200</v>
      </c>
      <c r="C140" s="241">
        <v>11899</v>
      </c>
      <c r="D140" s="241">
        <v>36058</v>
      </c>
      <c r="E140" s="241">
        <v>10125</v>
      </c>
      <c r="F140" s="241">
        <v>6219</v>
      </c>
      <c r="G140" s="241">
        <v>28851</v>
      </c>
      <c r="H140" s="241">
        <v>8030</v>
      </c>
      <c r="I140" s="241">
        <v>13323</v>
      </c>
      <c r="J140" s="241">
        <v>31880</v>
      </c>
      <c r="K140" s="241">
        <v>99292</v>
      </c>
      <c r="L140" s="241">
        <v>11660</v>
      </c>
      <c r="M140" s="241">
        <v>39181</v>
      </c>
      <c r="N140" s="241">
        <v>12616</v>
      </c>
      <c r="O140" s="241">
        <v>11864</v>
      </c>
      <c r="P140" s="241">
        <v>74555</v>
      </c>
      <c r="Q140" s="241">
        <v>55400</v>
      </c>
      <c r="R140" s="241">
        <v>27649</v>
      </c>
      <c r="S140" s="241">
        <v>10816</v>
      </c>
      <c r="T140" s="241">
        <v>10836</v>
      </c>
      <c r="U140" s="241">
        <v>57247</v>
      </c>
      <c r="V140" s="241">
        <v>11338</v>
      </c>
      <c r="W140" s="241">
        <v>26205</v>
      </c>
      <c r="X140" s="241">
        <v>17405</v>
      </c>
      <c r="Y140" s="241">
        <v>12633</v>
      </c>
      <c r="Z140" s="241">
        <v>19499</v>
      </c>
      <c r="AA140" s="241">
        <v>31596</v>
      </c>
      <c r="AB140" s="241">
        <v>32227</v>
      </c>
      <c r="AC140" s="241">
        <v>10262</v>
      </c>
      <c r="AD140" s="241">
        <v>32499</v>
      </c>
      <c r="AE140" s="241">
        <v>3844</v>
      </c>
      <c r="AF140" s="241">
        <v>40967</v>
      </c>
      <c r="AG140" s="241">
        <v>17082</v>
      </c>
      <c r="AH140" s="241">
        <v>9908</v>
      </c>
      <c r="AI140" s="241">
        <v>822966</v>
      </c>
      <c r="AJ140" s="239">
        <v>2011</v>
      </c>
      <c r="AK140" s="239" t="s">
        <v>705</v>
      </c>
    </row>
    <row r="141" spans="1:37">
      <c r="A141" s="82">
        <v>40575</v>
      </c>
      <c r="B141" s="239" t="s">
        <v>1058</v>
      </c>
      <c r="C141" s="241">
        <v>11970</v>
      </c>
      <c r="D141" s="241">
        <v>36187</v>
      </c>
      <c r="E141" s="241">
        <v>10134</v>
      </c>
      <c r="F141" s="241">
        <v>6242</v>
      </c>
      <c r="G141" s="241">
        <v>28902</v>
      </c>
      <c r="H141" s="241">
        <v>8067</v>
      </c>
      <c r="I141" s="241">
        <v>13387</v>
      </c>
      <c r="J141" s="241">
        <v>31978</v>
      </c>
      <c r="K141" s="241">
        <v>99361</v>
      </c>
      <c r="L141" s="241">
        <v>11711</v>
      </c>
      <c r="M141" s="241">
        <v>39293</v>
      </c>
      <c r="N141" s="241">
        <v>12600</v>
      </c>
      <c r="O141" s="241">
        <v>11874</v>
      </c>
      <c r="P141" s="241">
        <v>74888</v>
      </c>
      <c r="Q141" s="241">
        <v>55504</v>
      </c>
      <c r="R141" s="241">
        <v>27648</v>
      </c>
      <c r="S141" s="241">
        <v>10867</v>
      </c>
      <c r="T141" s="241">
        <v>10880</v>
      </c>
      <c r="U141" s="241">
        <v>57265</v>
      </c>
      <c r="V141" s="241">
        <v>11305</v>
      </c>
      <c r="W141" s="241">
        <v>26257</v>
      </c>
      <c r="X141" s="241">
        <v>17449</v>
      </c>
      <c r="Y141" s="241">
        <v>12654</v>
      </c>
      <c r="Z141" s="241">
        <v>19518</v>
      </c>
      <c r="AA141" s="241">
        <v>31612</v>
      </c>
      <c r="AB141" s="241">
        <v>32324</v>
      </c>
      <c r="AC141" s="241">
        <v>10256</v>
      </c>
      <c r="AD141" s="241">
        <v>32424</v>
      </c>
      <c r="AE141" s="241">
        <v>3832</v>
      </c>
      <c r="AF141" s="241">
        <v>41046</v>
      </c>
      <c r="AG141" s="241">
        <v>17145</v>
      </c>
      <c r="AH141" s="241">
        <v>9947</v>
      </c>
      <c r="AI141" s="241">
        <v>824527</v>
      </c>
      <c r="AK141" s="239" t="s">
        <v>706</v>
      </c>
    </row>
    <row r="142" spans="1:37">
      <c r="A142" s="82">
        <v>40603</v>
      </c>
      <c r="B142" s="239" t="s">
        <v>1059</v>
      </c>
      <c r="C142" s="241">
        <v>11980</v>
      </c>
      <c r="D142" s="241">
        <v>36294</v>
      </c>
      <c r="E142" s="241">
        <v>10165</v>
      </c>
      <c r="F142" s="241">
        <v>6264</v>
      </c>
      <c r="G142" s="241">
        <v>28940</v>
      </c>
      <c r="H142" s="241">
        <v>8107</v>
      </c>
      <c r="I142" s="241">
        <v>13411</v>
      </c>
      <c r="J142" s="241">
        <v>32052</v>
      </c>
      <c r="K142" s="241">
        <v>99606</v>
      </c>
      <c r="L142" s="241">
        <v>11720</v>
      </c>
      <c r="M142" s="241">
        <v>39396</v>
      </c>
      <c r="N142" s="241">
        <v>12594</v>
      </c>
      <c r="O142" s="241">
        <v>11895</v>
      </c>
      <c r="P142" s="241">
        <v>75096</v>
      </c>
      <c r="Q142" s="241">
        <v>55815</v>
      </c>
      <c r="R142" s="241">
        <v>27736</v>
      </c>
      <c r="S142" s="241">
        <v>10892</v>
      </c>
      <c r="T142" s="241">
        <v>10833</v>
      </c>
      <c r="U142" s="241">
        <v>57427</v>
      </c>
      <c r="V142" s="241">
        <v>11313</v>
      </c>
      <c r="W142" s="241">
        <v>26354</v>
      </c>
      <c r="X142" s="241">
        <v>17511</v>
      </c>
      <c r="Y142" s="241">
        <v>12680</v>
      </c>
      <c r="Z142" s="241">
        <v>19585</v>
      </c>
      <c r="AA142" s="241">
        <v>31677</v>
      </c>
      <c r="AB142" s="241">
        <v>32421</v>
      </c>
      <c r="AC142" s="241">
        <v>10316</v>
      </c>
      <c r="AD142" s="241">
        <v>32456</v>
      </c>
      <c r="AE142" s="241">
        <v>3846</v>
      </c>
      <c r="AF142" s="241">
        <v>41203</v>
      </c>
      <c r="AG142" s="241">
        <v>17223</v>
      </c>
      <c r="AH142" s="241">
        <v>10017</v>
      </c>
      <c r="AI142" s="241">
        <v>826825</v>
      </c>
      <c r="AK142" s="239" t="s">
        <v>645</v>
      </c>
    </row>
    <row r="143" spans="1:37">
      <c r="A143" s="82">
        <v>40634</v>
      </c>
      <c r="B143" s="239" t="s">
        <v>1060</v>
      </c>
      <c r="C143" s="241">
        <v>11990</v>
      </c>
      <c r="D143" s="241">
        <v>36399</v>
      </c>
      <c r="E143" s="241">
        <v>10130</v>
      </c>
      <c r="F143" s="241">
        <v>6273</v>
      </c>
      <c r="G143" s="241">
        <v>29027</v>
      </c>
      <c r="H143" s="241">
        <v>8146</v>
      </c>
      <c r="I143" s="241">
        <v>13437</v>
      </c>
      <c r="J143" s="241">
        <v>31973</v>
      </c>
      <c r="K143" s="241">
        <v>99629</v>
      </c>
      <c r="L143" s="241">
        <v>11780</v>
      </c>
      <c r="M143" s="241">
        <v>39383</v>
      </c>
      <c r="N143" s="241">
        <v>12620</v>
      </c>
      <c r="O143" s="241">
        <v>11909</v>
      </c>
      <c r="P143" s="241">
        <v>75245</v>
      </c>
      <c r="Q143" s="241">
        <v>55904</v>
      </c>
      <c r="R143" s="241">
        <v>27812</v>
      </c>
      <c r="S143" s="241">
        <v>10903</v>
      </c>
      <c r="T143" s="241">
        <v>10837</v>
      </c>
      <c r="U143" s="241">
        <v>57396</v>
      </c>
      <c r="V143" s="241">
        <v>11362</v>
      </c>
      <c r="W143" s="241">
        <v>26469</v>
      </c>
      <c r="X143" s="241">
        <v>17593</v>
      </c>
      <c r="Y143" s="241">
        <v>12689</v>
      </c>
      <c r="Z143" s="241">
        <v>19566</v>
      </c>
      <c r="AA143" s="241">
        <v>31700</v>
      </c>
      <c r="AB143" s="241">
        <v>32400</v>
      </c>
      <c r="AC143" s="241">
        <v>10296</v>
      </c>
      <c r="AD143" s="241">
        <v>32408</v>
      </c>
      <c r="AE143" s="241">
        <v>3860</v>
      </c>
      <c r="AF143" s="241">
        <v>41205</v>
      </c>
      <c r="AG143" s="241">
        <v>17232</v>
      </c>
      <c r="AH143" s="241">
        <v>9977</v>
      </c>
      <c r="AI143" s="241">
        <v>827550</v>
      </c>
      <c r="AK143" s="239" t="s">
        <v>700</v>
      </c>
    </row>
    <row r="144" spans="1:37">
      <c r="A144" s="82">
        <v>40664</v>
      </c>
      <c r="B144" s="239" t="s">
        <v>1061</v>
      </c>
      <c r="C144" s="241">
        <v>11984</v>
      </c>
      <c r="D144" s="241">
        <v>36534</v>
      </c>
      <c r="E144" s="241">
        <v>10105</v>
      </c>
      <c r="F144" s="241">
        <v>6263</v>
      </c>
      <c r="G144" s="241">
        <v>29047</v>
      </c>
      <c r="H144" s="241">
        <v>8134</v>
      </c>
      <c r="I144" s="241">
        <v>13500</v>
      </c>
      <c r="J144" s="241">
        <v>32038</v>
      </c>
      <c r="K144" s="241">
        <v>99756</v>
      </c>
      <c r="L144" s="241">
        <v>11827</v>
      </c>
      <c r="M144" s="241">
        <v>39425</v>
      </c>
      <c r="N144" s="241">
        <v>12602</v>
      </c>
      <c r="O144" s="241">
        <v>11964</v>
      </c>
      <c r="P144" s="241">
        <v>75410</v>
      </c>
      <c r="Q144" s="241">
        <v>56035</v>
      </c>
      <c r="R144" s="241">
        <v>27885</v>
      </c>
      <c r="S144" s="241">
        <v>10909</v>
      </c>
      <c r="T144" s="241">
        <v>10844</v>
      </c>
      <c r="U144" s="241">
        <v>57395</v>
      </c>
      <c r="V144" s="241">
        <v>11355</v>
      </c>
      <c r="W144" s="241">
        <v>26533</v>
      </c>
      <c r="X144" s="241">
        <v>17622</v>
      </c>
      <c r="Y144" s="241">
        <v>12752</v>
      </c>
      <c r="Z144" s="241">
        <v>19598</v>
      </c>
      <c r="AA144" s="241">
        <v>31708</v>
      </c>
      <c r="AB144" s="241">
        <v>32465</v>
      </c>
      <c r="AC144" s="241">
        <v>10299</v>
      </c>
      <c r="AD144" s="241">
        <v>32433</v>
      </c>
      <c r="AE144" s="241">
        <v>3884</v>
      </c>
      <c r="AF144" s="241">
        <v>41281</v>
      </c>
      <c r="AG144" s="241">
        <v>17261</v>
      </c>
      <c r="AH144" s="241">
        <v>9994</v>
      </c>
      <c r="AI144" s="241">
        <v>828842</v>
      </c>
      <c r="AK144" s="239" t="s">
        <v>704</v>
      </c>
    </row>
    <row r="145" spans="1:37">
      <c r="A145" s="82">
        <v>40695</v>
      </c>
      <c r="B145" s="239" t="s">
        <v>1062</v>
      </c>
      <c r="C145" s="241">
        <v>12003</v>
      </c>
      <c r="D145" s="241">
        <v>36569</v>
      </c>
      <c r="E145" s="241">
        <v>10129</v>
      </c>
      <c r="F145" s="241">
        <v>6272</v>
      </c>
      <c r="G145" s="241">
        <v>29142</v>
      </c>
      <c r="H145" s="241">
        <v>8179</v>
      </c>
      <c r="I145" s="241">
        <v>13527</v>
      </c>
      <c r="J145" s="241">
        <v>32011</v>
      </c>
      <c r="K145" s="241">
        <v>99901</v>
      </c>
      <c r="L145" s="241">
        <v>11828</v>
      </c>
      <c r="M145" s="241">
        <v>39455</v>
      </c>
      <c r="N145" s="241">
        <v>12625</v>
      </c>
      <c r="O145" s="241">
        <v>11945</v>
      </c>
      <c r="P145" s="241">
        <v>75543</v>
      </c>
      <c r="Q145" s="241">
        <v>56181</v>
      </c>
      <c r="R145" s="241">
        <v>28003</v>
      </c>
      <c r="S145" s="241">
        <v>10930</v>
      </c>
      <c r="T145" s="241">
        <v>10821</v>
      </c>
      <c r="U145" s="241">
        <v>57623</v>
      </c>
      <c r="V145" s="241">
        <v>11382</v>
      </c>
      <c r="W145" s="241">
        <v>26690</v>
      </c>
      <c r="X145" s="241">
        <v>17656</v>
      </c>
      <c r="Y145" s="241">
        <v>12744</v>
      </c>
      <c r="Z145" s="241">
        <v>19698</v>
      </c>
      <c r="AA145" s="241">
        <v>31799</v>
      </c>
      <c r="AB145" s="241">
        <v>32602</v>
      </c>
      <c r="AC145" s="241">
        <v>10308</v>
      </c>
      <c r="AD145" s="241">
        <v>32407</v>
      </c>
      <c r="AE145" s="241">
        <v>3955</v>
      </c>
      <c r="AF145" s="241">
        <v>41482</v>
      </c>
      <c r="AG145" s="241">
        <v>17322</v>
      </c>
      <c r="AH145" s="241">
        <v>10038</v>
      </c>
      <c r="AI145" s="241">
        <v>830770</v>
      </c>
      <c r="AK145" s="239" t="s">
        <v>707</v>
      </c>
    </row>
    <row r="146" spans="1:37">
      <c r="A146" s="82">
        <v>40725</v>
      </c>
      <c r="B146" s="239" t="s">
        <v>1063</v>
      </c>
      <c r="C146" s="241">
        <v>11999</v>
      </c>
      <c r="D146" s="241">
        <v>36505</v>
      </c>
      <c r="E146" s="241">
        <v>10123</v>
      </c>
      <c r="F146" s="241">
        <v>6248</v>
      </c>
      <c r="G146" s="241">
        <v>29117</v>
      </c>
      <c r="H146" s="241">
        <v>8205</v>
      </c>
      <c r="I146" s="241">
        <v>13550</v>
      </c>
      <c r="J146" s="241">
        <v>31995</v>
      </c>
      <c r="K146" s="241">
        <v>100140</v>
      </c>
      <c r="L146" s="241">
        <v>11792</v>
      </c>
      <c r="M146" s="241">
        <v>39480</v>
      </c>
      <c r="N146" s="241">
        <v>12601</v>
      </c>
      <c r="O146" s="241">
        <v>11941</v>
      </c>
      <c r="P146" s="241">
        <v>75515</v>
      </c>
      <c r="Q146" s="241">
        <v>56355</v>
      </c>
      <c r="R146" s="241">
        <v>28004</v>
      </c>
      <c r="S146" s="241">
        <v>10965</v>
      </c>
      <c r="T146" s="241">
        <v>10788</v>
      </c>
      <c r="U146" s="241">
        <v>57610</v>
      </c>
      <c r="V146" s="241">
        <v>11356</v>
      </c>
      <c r="W146" s="241">
        <v>26752</v>
      </c>
      <c r="X146" s="241">
        <v>17659</v>
      </c>
      <c r="Y146" s="241">
        <v>12723</v>
      </c>
      <c r="Z146" s="241">
        <v>19730</v>
      </c>
      <c r="AA146" s="241">
        <v>31808</v>
      </c>
      <c r="AB146" s="241">
        <v>32576</v>
      </c>
      <c r="AC146" s="241">
        <v>10303</v>
      </c>
      <c r="AD146" s="241">
        <v>32309</v>
      </c>
      <c r="AE146" s="241">
        <v>3969</v>
      </c>
      <c r="AF146" s="241">
        <v>41554</v>
      </c>
      <c r="AG146" s="241">
        <v>17317</v>
      </c>
      <c r="AH146" s="241">
        <v>10022</v>
      </c>
      <c r="AI146" s="241">
        <v>831011</v>
      </c>
      <c r="AK146" s="239" t="s">
        <v>708</v>
      </c>
    </row>
    <row r="147" spans="1:37">
      <c r="A147" s="82">
        <v>40756</v>
      </c>
      <c r="B147" s="239" t="s">
        <v>1064</v>
      </c>
      <c r="C147" s="241">
        <v>12048</v>
      </c>
      <c r="D147" s="241">
        <v>36549</v>
      </c>
      <c r="E147" s="241">
        <v>10110</v>
      </c>
      <c r="F147" s="241">
        <v>6224</v>
      </c>
      <c r="G147" s="241">
        <v>29134</v>
      </c>
      <c r="H147" s="241">
        <v>8249</v>
      </c>
      <c r="I147" s="241">
        <v>13601</v>
      </c>
      <c r="J147" s="241">
        <v>31943</v>
      </c>
      <c r="K147" s="241">
        <v>100034</v>
      </c>
      <c r="L147" s="241">
        <v>11797</v>
      </c>
      <c r="M147" s="241">
        <v>39494</v>
      </c>
      <c r="N147" s="241">
        <v>12553</v>
      </c>
      <c r="O147" s="241">
        <v>11972</v>
      </c>
      <c r="P147" s="241">
        <v>75719</v>
      </c>
      <c r="Q147" s="241">
        <v>56485</v>
      </c>
      <c r="R147" s="241">
        <v>28096</v>
      </c>
      <c r="S147" s="241">
        <v>11011</v>
      </c>
      <c r="T147" s="241">
        <v>10741</v>
      </c>
      <c r="U147" s="241">
        <v>57579</v>
      </c>
      <c r="V147" s="241">
        <v>11375</v>
      </c>
      <c r="W147" s="241">
        <v>26760</v>
      </c>
      <c r="X147" s="241">
        <v>17747</v>
      </c>
      <c r="Y147" s="241">
        <v>12699</v>
      </c>
      <c r="Z147" s="241">
        <v>19723</v>
      </c>
      <c r="AA147" s="241">
        <v>31735</v>
      </c>
      <c r="AB147" s="241">
        <v>32531</v>
      </c>
      <c r="AC147" s="241">
        <v>10359</v>
      </c>
      <c r="AD147" s="241">
        <v>32248</v>
      </c>
      <c r="AE147" s="241">
        <v>3995</v>
      </c>
      <c r="AF147" s="241">
        <v>41614</v>
      </c>
      <c r="AG147" s="241">
        <v>17352</v>
      </c>
      <c r="AH147" s="241">
        <v>10062</v>
      </c>
      <c r="AI147" s="241">
        <v>831539</v>
      </c>
      <c r="AK147" s="239" t="s">
        <v>709</v>
      </c>
    </row>
    <row r="148" spans="1:37">
      <c r="A148" s="82">
        <v>40787</v>
      </c>
      <c r="B148" s="239" t="s">
        <v>1065</v>
      </c>
      <c r="C148" s="241">
        <v>12031</v>
      </c>
      <c r="D148" s="241">
        <v>36492</v>
      </c>
      <c r="E148" s="241">
        <v>10127</v>
      </c>
      <c r="F148" s="241">
        <v>6217</v>
      </c>
      <c r="G148" s="241">
        <v>29180</v>
      </c>
      <c r="H148" s="241">
        <v>8275</v>
      </c>
      <c r="I148" s="241">
        <v>13618</v>
      </c>
      <c r="J148" s="241">
        <v>31925</v>
      </c>
      <c r="K148" s="241">
        <v>100262</v>
      </c>
      <c r="L148" s="241">
        <v>11820</v>
      </c>
      <c r="M148" s="241">
        <v>39484</v>
      </c>
      <c r="N148" s="241">
        <v>12457</v>
      </c>
      <c r="O148" s="241">
        <v>11994</v>
      </c>
      <c r="P148" s="241">
        <v>75739</v>
      </c>
      <c r="Q148" s="241">
        <v>56600</v>
      </c>
      <c r="R148" s="241">
        <v>28098</v>
      </c>
      <c r="S148" s="241">
        <v>11053</v>
      </c>
      <c r="T148" s="241">
        <v>10669</v>
      </c>
      <c r="U148" s="241">
        <v>57457</v>
      </c>
      <c r="V148" s="241">
        <v>11399</v>
      </c>
      <c r="W148" s="241">
        <v>26703</v>
      </c>
      <c r="X148" s="241">
        <v>17760</v>
      </c>
      <c r="Y148" s="241">
        <v>12669</v>
      </c>
      <c r="Z148" s="241">
        <v>19689</v>
      </c>
      <c r="AA148" s="241">
        <v>31654</v>
      </c>
      <c r="AB148" s="241">
        <v>32687</v>
      </c>
      <c r="AC148" s="241">
        <v>10336</v>
      </c>
      <c r="AD148" s="241">
        <v>32139</v>
      </c>
      <c r="AE148" s="241">
        <v>4025</v>
      </c>
      <c r="AF148" s="241">
        <v>41629</v>
      </c>
      <c r="AG148" s="241">
        <v>17302</v>
      </c>
      <c r="AH148" s="241">
        <v>10048</v>
      </c>
      <c r="AI148" s="241">
        <v>831538</v>
      </c>
      <c r="AK148" s="239" t="s">
        <v>710</v>
      </c>
    </row>
    <row r="149" spans="1:37">
      <c r="A149" s="82">
        <v>40817</v>
      </c>
      <c r="B149" s="239" t="s">
        <v>1066</v>
      </c>
      <c r="C149" s="241">
        <v>12072</v>
      </c>
      <c r="D149" s="241">
        <v>36409</v>
      </c>
      <c r="E149" s="241">
        <v>10077</v>
      </c>
      <c r="F149" s="241">
        <v>6215</v>
      </c>
      <c r="G149" s="241">
        <v>29193</v>
      </c>
      <c r="H149" s="241">
        <v>8274</v>
      </c>
      <c r="I149" s="241">
        <v>13683</v>
      </c>
      <c r="J149" s="241">
        <v>31952</v>
      </c>
      <c r="K149" s="241">
        <v>99983</v>
      </c>
      <c r="L149" s="241">
        <v>11864</v>
      </c>
      <c r="M149" s="241">
        <v>39599</v>
      </c>
      <c r="N149" s="241">
        <v>12365</v>
      </c>
      <c r="O149" s="241">
        <v>12033</v>
      </c>
      <c r="P149" s="241">
        <v>75866</v>
      </c>
      <c r="Q149" s="241">
        <v>56407</v>
      </c>
      <c r="R149" s="241">
        <v>28090</v>
      </c>
      <c r="S149" s="241">
        <v>11099</v>
      </c>
      <c r="T149" s="241">
        <v>10567</v>
      </c>
      <c r="U149" s="241">
        <v>57570</v>
      </c>
      <c r="V149" s="241">
        <v>11449</v>
      </c>
      <c r="W149" s="241">
        <v>26727</v>
      </c>
      <c r="X149" s="241">
        <v>17859</v>
      </c>
      <c r="Y149" s="241">
        <v>12654</v>
      </c>
      <c r="Z149" s="241">
        <v>19729</v>
      </c>
      <c r="AA149" s="241">
        <v>31798</v>
      </c>
      <c r="AB149" s="241">
        <v>32728</v>
      </c>
      <c r="AC149" s="241">
        <v>10340</v>
      </c>
      <c r="AD149" s="241">
        <v>32108</v>
      </c>
      <c r="AE149" s="241">
        <v>4029</v>
      </c>
      <c r="AF149" s="241">
        <v>41693</v>
      </c>
      <c r="AG149" s="241">
        <v>17365</v>
      </c>
      <c r="AH149" s="241">
        <v>10054</v>
      </c>
      <c r="AI149" s="241">
        <v>831851</v>
      </c>
      <c r="AK149" s="239" t="s">
        <v>711</v>
      </c>
    </row>
    <row r="150" spans="1:37">
      <c r="A150" s="82">
        <v>40848</v>
      </c>
      <c r="B150" s="239" t="s">
        <v>1067</v>
      </c>
      <c r="C150" s="241">
        <v>12047</v>
      </c>
      <c r="D150" s="241">
        <v>36285</v>
      </c>
      <c r="E150" s="241">
        <v>10068</v>
      </c>
      <c r="F150" s="241">
        <v>6184</v>
      </c>
      <c r="G150" s="241">
        <v>29113</v>
      </c>
      <c r="H150" s="241">
        <v>8285</v>
      </c>
      <c r="I150" s="241">
        <v>13633</v>
      </c>
      <c r="J150" s="241">
        <v>31888</v>
      </c>
      <c r="K150" s="241">
        <v>99982</v>
      </c>
      <c r="L150" s="241">
        <v>11866</v>
      </c>
      <c r="M150" s="241">
        <v>39487</v>
      </c>
      <c r="N150" s="241">
        <v>12354</v>
      </c>
      <c r="O150" s="241">
        <v>12016</v>
      </c>
      <c r="P150" s="241">
        <v>75832</v>
      </c>
      <c r="Q150" s="241">
        <v>56476</v>
      </c>
      <c r="R150" s="241">
        <v>28040</v>
      </c>
      <c r="S150" s="241">
        <v>11065</v>
      </c>
      <c r="T150" s="241">
        <v>10556</v>
      </c>
      <c r="U150" s="241">
        <v>57416</v>
      </c>
      <c r="V150" s="241">
        <v>11474</v>
      </c>
      <c r="W150" s="241">
        <v>26702</v>
      </c>
      <c r="X150" s="241">
        <v>17874</v>
      </c>
      <c r="Y150" s="241">
        <v>12586</v>
      </c>
      <c r="Z150" s="241">
        <v>19741</v>
      </c>
      <c r="AA150" s="241">
        <v>31659</v>
      </c>
      <c r="AB150" s="241">
        <v>32663</v>
      </c>
      <c r="AC150" s="241">
        <v>10343</v>
      </c>
      <c r="AD150" s="241">
        <v>31917</v>
      </c>
      <c r="AE150" s="241">
        <v>4025</v>
      </c>
      <c r="AF150" s="241">
        <v>41578</v>
      </c>
      <c r="AG150" s="241">
        <v>17316</v>
      </c>
      <c r="AH150" s="241">
        <v>10000</v>
      </c>
      <c r="AI150" s="241">
        <v>830471</v>
      </c>
      <c r="AK150" s="239" t="s">
        <v>712</v>
      </c>
    </row>
    <row r="151" spans="1:37">
      <c r="A151" s="82">
        <v>40878</v>
      </c>
      <c r="B151" s="239" t="s">
        <v>1068</v>
      </c>
      <c r="C151" s="241">
        <v>12017</v>
      </c>
      <c r="D151" s="241">
        <v>36154</v>
      </c>
      <c r="E151" s="241">
        <v>10043</v>
      </c>
      <c r="F151" s="241">
        <v>6167</v>
      </c>
      <c r="G151" s="241">
        <v>28966</v>
      </c>
      <c r="H151" s="241">
        <v>8226</v>
      </c>
      <c r="I151" s="241">
        <v>13534</v>
      </c>
      <c r="J151" s="241">
        <v>31659</v>
      </c>
      <c r="K151" s="241">
        <v>99450</v>
      </c>
      <c r="L151" s="241">
        <v>11851</v>
      </c>
      <c r="M151" s="241">
        <v>39457</v>
      </c>
      <c r="N151" s="241">
        <v>12294</v>
      </c>
      <c r="O151" s="241">
        <v>11964</v>
      </c>
      <c r="P151" s="241">
        <v>75571</v>
      </c>
      <c r="Q151" s="241">
        <v>56456</v>
      </c>
      <c r="R151" s="241">
        <v>27964</v>
      </c>
      <c r="S151" s="241">
        <v>11045</v>
      </c>
      <c r="T151" s="241">
        <v>10569</v>
      </c>
      <c r="U151" s="241">
        <v>57190</v>
      </c>
      <c r="V151" s="241">
        <v>11452</v>
      </c>
      <c r="W151" s="241">
        <v>26643</v>
      </c>
      <c r="X151" s="241">
        <v>17831</v>
      </c>
      <c r="Y151" s="241">
        <v>12516</v>
      </c>
      <c r="Z151" s="241">
        <v>19712</v>
      </c>
      <c r="AA151" s="241">
        <v>31550</v>
      </c>
      <c r="AB151" s="241">
        <v>32529</v>
      </c>
      <c r="AC151" s="241">
        <v>10281</v>
      </c>
      <c r="AD151" s="241">
        <v>31743</v>
      </c>
      <c r="AE151" s="241">
        <v>3995</v>
      </c>
      <c r="AF151" s="241">
        <v>41389</v>
      </c>
      <c r="AG151" s="241">
        <v>17304</v>
      </c>
      <c r="AH151" s="241">
        <v>9976</v>
      </c>
      <c r="AI151" s="241">
        <v>827498</v>
      </c>
      <c r="AK151" s="239" t="s">
        <v>713</v>
      </c>
    </row>
    <row r="152" spans="1:37">
      <c r="A152" s="82">
        <v>40909</v>
      </c>
      <c r="B152" s="239" t="s">
        <v>1201</v>
      </c>
      <c r="C152" s="241">
        <v>11994</v>
      </c>
      <c r="D152" s="241">
        <v>36047</v>
      </c>
      <c r="E152" s="241">
        <v>9985</v>
      </c>
      <c r="F152" s="241">
        <v>6147</v>
      </c>
      <c r="G152" s="241">
        <v>28945</v>
      </c>
      <c r="H152" s="241">
        <v>8163</v>
      </c>
      <c r="I152" s="241">
        <v>13465</v>
      </c>
      <c r="J152" s="241">
        <v>31598</v>
      </c>
      <c r="K152" s="241">
        <v>99371</v>
      </c>
      <c r="L152" s="241">
        <v>11873</v>
      </c>
      <c r="M152" s="241">
        <v>39327</v>
      </c>
      <c r="N152" s="241">
        <v>12233</v>
      </c>
      <c r="O152" s="241">
        <v>11980</v>
      </c>
      <c r="P152" s="241">
        <v>75496</v>
      </c>
      <c r="Q152" s="241">
        <v>56365</v>
      </c>
      <c r="R152" s="241">
        <v>27858</v>
      </c>
      <c r="S152" s="241">
        <v>10984</v>
      </c>
      <c r="T152" s="241">
        <v>10483</v>
      </c>
      <c r="U152" s="241">
        <v>57054</v>
      </c>
      <c r="V152" s="241">
        <v>11425</v>
      </c>
      <c r="W152" s="241">
        <v>26605</v>
      </c>
      <c r="X152" s="241">
        <v>17819</v>
      </c>
      <c r="Y152" s="241">
        <v>12208</v>
      </c>
      <c r="Z152" s="241">
        <v>19599</v>
      </c>
      <c r="AA152" s="241">
        <v>31537</v>
      </c>
      <c r="AB152" s="241">
        <v>32463</v>
      </c>
      <c r="AC152" s="241">
        <v>10254</v>
      </c>
      <c r="AD152" s="241">
        <v>31578</v>
      </c>
      <c r="AE152" s="241">
        <v>3974</v>
      </c>
      <c r="AF152" s="241">
        <v>41256</v>
      </c>
      <c r="AG152" s="241">
        <v>17273</v>
      </c>
      <c r="AH152" s="241">
        <v>9940</v>
      </c>
      <c r="AI152" s="241">
        <v>825299</v>
      </c>
      <c r="AJ152" s="239">
        <v>2012</v>
      </c>
      <c r="AK152" s="239" t="s">
        <v>705</v>
      </c>
    </row>
    <row r="153" spans="1:37">
      <c r="A153" s="82">
        <v>40940</v>
      </c>
      <c r="B153" s="239" t="s">
        <v>1069</v>
      </c>
      <c r="C153" s="241">
        <v>12042</v>
      </c>
      <c r="D153" s="241">
        <v>36076</v>
      </c>
      <c r="E153" s="241">
        <v>10022</v>
      </c>
      <c r="F153" s="241">
        <v>6171</v>
      </c>
      <c r="G153" s="241">
        <v>28993</v>
      </c>
      <c r="H153" s="241">
        <v>8173</v>
      </c>
      <c r="I153" s="241">
        <v>13473</v>
      </c>
      <c r="J153" s="241">
        <v>31666</v>
      </c>
      <c r="K153" s="241">
        <v>99478</v>
      </c>
      <c r="L153" s="241">
        <v>11921</v>
      </c>
      <c r="M153" s="241">
        <v>39340</v>
      </c>
      <c r="N153" s="241">
        <v>12259</v>
      </c>
      <c r="O153" s="241">
        <v>12007</v>
      </c>
      <c r="P153" s="241">
        <v>75794</v>
      </c>
      <c r="Q153" s="241">
        <v>56532</v>
      </c>
      <c r="R153" s="241">
        <v>27851</v>
      </c>
      <c r="S153" s="241">
        <v>10997</v>
      </c>
      <c r="T153" s="241">
        <v>10443</v>
      </c>
      <c r="U153" s="241">
        <v>57129</v>
      </c>
      <c r="V153" s="241">
        <v>11466</v>
      </c>
      <c r="W153" s="241">
        <v>26654</v>
      </c>
      <c r="X153" s="241">
        <v>17922</v>
      </c>
      <c r="Y153" s="241">
        <v>11892</v>
      </c>
      <c r="Z153" s="241">
        <v>19677</v>
      </c>
      <c r="AA153" s="241">
        <v>31596</v>
      </c>
      <c r="AB153" s="241">
        <v>32547</v>
      </c>
      <c r="AC153" s="241">
        <v>10242</v>
      </c>
      <c r="AD153" s="241">
        <v>31565</v>
      </c>
      <c r="AE153" s="241">
        <v>3984</v>
      </c>
      <c r="AF153" s="241">
        <v>41337</v>
      </c>
      <c r="AG153" s="241">
        <v>17291</v>
      </c>
      <c r="AH153" s="241">
        <v>9951</v>
      </c>
      <c r="AI153" s="241">
        <v>826491</v>
      </c>
      <c r="AK153" s="239" t="s">
        <v>706</v>
      </c>
    </row>
    <row r="154" spans="1:37">
      <c r="A154" s="82">
        <v>40969</v>
      </c>
      <c r="B154" s="239" t="s">
        <v>1070</v>
      </c>
      <c r="C154" s="241">
        <v>12075</v>
      </c>
      <c r="D154" s="241">
        <v>36089</v>
      </c>
      <c r="E154" s="241">
        <v>10107</v>
      </c>
      <c r="F154" s="241">
        <v>6187</v>
      </c>
      <c r="G154" s="241">
        <v>29129</v>
      </c>
      <c r="H154" s="241">
        <v>8190</v>
      </c>
      <c r="I154" s="241">
        <v>13500</v>
      </c>
      <c r="J154" s="241">
        <v>31804</v>
      </c>
      <c r="K154" s="241">
        <v>99790</v>
      </c>
      <c r="L154" s="241">
        <v>11966</v>
      </c>
      <c r="M154" s="241">
        <v>39447</v>
      </c>
      <c r="N154" s="241">
        <v>12304</v>
      </c>
      <c r="O154" s="241">
        <v>12028</v>
      </c>
      <c r="P154" s="241">
        <v>76020</v>
      </c>
      <c r="Q154" s="241">
        <v>56688</v>
      </c>
      <c r="R154" s="241">
        <v>27900</v>
      </c>
      <c r="S154" s="241">
        <v>10998</v>
      </c>
      <c r="T154" s="241">
        <v>10474</v>
      </c>
      <c r="U154" s="241">
        <v>57239</v>
      </c>
      <c r="V154" s="241">
        <v>11485</v>
      </c>
      <c r="W154" s="241">
        <v>26685</v>
      </c>
      <c r="X154" s="241">
        <v>17980</v>
      </c>
      <c r="Y154" s="241">
        <v>11832</v>
      </c>
      <c r="Z154" s="241">
        <v>19701</v>
      </c>
      <c r="AA154" s="241">
        <v>31663</v>
      </c>
      <c r="AB154" s="241">
        <v>32649</v>
      </c>
      <c r="AC154" s="241">
        <v>10286</v>
      </c>
      <c r="AD154" s="241">
        <v>31709</v>
      </c>
      <c r="AE154" s="241">
        <v>3997</v>
      </c>
      <c r="AF154" s="241">
        <v>41480</v>
      </c>
      <c r="AG154" s="241">
        <v>17333</v>
      </c>
      <c r="AH154" s="241">
        <v>9953</v>
      </c>
      <c r="AI154" s="241">
        <v>828688</v>
      </c>
      <c r="AK154" s="239" t="s">
        <v>645</v>
      </c>
    </row>
    <row r="155" spans="1:37">
      <c r="A155" s="82">
        <v>41000</v>
      </c>
      <c r="B155" s="239" t="s">
        <v>1071</v>
      </c>
      <c r="C155" s="241">
        <v>12098</v>
      </c>
      <c r="D155" s="241">
        <v>36048</v>
      </c>
      <c r="E155" s="241">
        <v>10085</v>
      </c>
      <c r="F155" s="241">
        <v>6199</v>
      </c>
      <c r="G155" s="241">
        <v>29028</v>
      </c>
      <c r="H155" s="241">
        <v>8220</v>
      </c>
      <c r="I155" s="241">
        <v>13411</v>
      </c>
      <c r="J155" s="241">
        <v>31827</v>
      </c>
      <c r="K155" s="241">
        <v>99811</v>
      </c>
      <c r="L155" s="241">
        <v>11973</v>
      </c>
      <c r="M155" s="241">
        <v>39407</v>
      </c>
      <c r="N155" s="241">
        <v>12300</v>
      </c>
      <c r="O155" s="241">
        <v>12058</v>
      </c>
      <c r="P155" s="241">
        <v>75997</v>
      </c>
      <c r="Q155" s="241">
        <v>56636</v>
      </c>
      <c r="R155" s="241">
        <v>27963</v>
      </c>
      <c r="S155" s="241">
        <v>10996</v>
      </c>
      <c r="T155" s="241">
        <v>10481</v>
      </c>
      <c r="U155" s="241">
        <v>57282</v>
      </c>
      <c r="V155" s="241">
        <v>11499</v>
      </c>
      <c r="W155" s="241">
        <v>26676</v>
      </c>
      <c r="X155" s="241">
        <v>17976</v>
      </c>
      <c r="Y155" s="241">
        <v>11869</v>
      </c>
      <c r="Z155" s="241">
        <v>19757</v>
      </c>
      <c r="AA155" s="241">
        <v>31664</v>
      </c>
      <c r="AB155" s="241">
        <v>32648</v>
      </c>
      <c r="AC155" s="241">
        <v>10246</v>
      </c>
      <c r="AD155" s="241">
        <v>31531</v>
      </c>
      <c r="AE155" s="241">
        <v>4008</v>
      </c>
      <c r="AF155" s="241">
        <v>41550</v>
      </c>
      <c r="AG155" s="241">
        <v>17346</v>
      </c>
      <c r="AH155" s="241">
        <v>9942</v>
      </c>
      <c r="AI155" s="241">
        <v>828532</v>
      </c>
      <c r="AK155" s="239" t="s">
        <v>700</v>
      </c>
    </row>
    <row r="156" spans="1:37">
      <c r="A156" s="82">
        <v>41030</v>
      </c>
      <c r="B156" s="239" t="s">
        <v>1072</v>
      </c>
      <c r="C156" s="241">
        <v>12103</v>
      </c>
      <c r="D156" s="241">
        <v>36064</v>
      </c>
      <c r="E156" s="241">
        <v>10111</v>
      </c>
      <c r="F156" s="241">
        <v>6230</v>
      </c>
      <c r="G156" s="241">
        <v>29080</v>
      </c>
      <c r="H156" s="241">
        <v>8213</v>
      </c>
      <c r="I156" s="241">
        <v>13407</v>
      </c>
      <c r="J156" s="241">
        <v>31878</v>
      </c>
      <c r="K156" s="241">
        <v>99920</v>
      </c>
      <c r="L156" s="241">
        <v>12012</v>
      </c>
      <c r="M156" s="241">
        <v>39556</v>
      </c>
      <c r="N156" s="241">
        <v>12335</v>
      </c>
      <c r="O156" s="241">
        <v>12111</v>
      </c>
      <c r="P156" s="241">
        <v>75984</v>
      </c>
      <c r="Q156" s="241">
        <v>56753</v>
      </c>
      <c r="R156" s="241">
        <v>27989</v>
      </c>
      <c r="S156" s="241">
        <v>11014</v>
      </c>
      <c r="T156" s="241">
        <v>10452</v>
      </c>
      <c r="U156" s="241">
        <v>57297</v>
      </c>
      <c r="V156" s="241">
        <v>11473</v>
      </c>
      <c r="W156" s="241">
        <v>26706</v>
      </c>
      <c r="X156" s="241">
        <v>18045</v>
      </c>
      <c r="Y156" s="241">
        <v>11967</v>
      </c>
      <c r="Z156" s="241">
        <v>19753</v>
      </c>
      <c r="AA156" s="241">
        <v>31728</v>
      </c>
      <c r="AB156" s="241">
        <v>32702</v>
      </c>
      <c r="AC156" s="241">
        <v>10236</v>
      </c>
      <c r="AD156" s="241">
        <v>31455</v>
      </c>
      <c r="AE156" s="241">
        <v>4026</v>
      </c>
      <c r="AF156" s="241">
        <v>41660</v>
      </c>
      <c r="AG156" s="241">
        <v>17249</v>
      </c>
      <c r="AH156" s="241">
        <v>9997</v>
      </c>
      <c r="AI156" s="241">
        <v>829506</v>
      </c>
      <c r="AK156" s="239" t="s">
        <v>704</v>
      </c>
    </row>
    <row r="157" spans="1:37">
      <c r="A157" s="82">
        <v>41061</v>
      </c>
      <c r="B157" s="239" t="s">
        <v>1073</v>
      </c>
      <c r="C157" s="241">
        <v>12160</v>
      </c>
      <c r="D157" s="241">
        <v>36143</v>
      </c>
      <c r="E157" s="241">
        <v>10166</v>
      </c>
      <c r="F157" s="241">
        <v>6249</v>
      </c>
      <c r="G157" s="241">
        <v>29183</v>
      </c>
      <c r="H157" s="241">
        <v>8284</v>
      </c>
      <c r="I157" s="241">
        <v>13387</v>
      </c>
      <c r="J157" s="241">
        <v>31951</v>
      </c>
      <c r="K157" s="241">
        <v>100167</v>
      </c>
      <c r="L157" s="241">
        <v>12053</v>
      </c>
      <c r="M157" s="241">
        <v>39701</v>
      </c>
      <c r="N157" s="241">
        <v>12357</v>
      </c>
      <c r="O157" s="241">
        <v>12195</v>
      </c>
      <c r="P157" s="241">
        <v>76096</v>
      </c>
      <c r="Q157" s="241">
        <v>56999</v>
      </c>
      <c r="R157" s="241">
        <v>28091</v>
      </c>
      <c r="S157" s="241">
        <v>11083</v>
      </c>
      <c r="T157" s="241">
        <v>10512</v>
      </c>
      <c r="U157" s="241">
        <v>57490</v>
      </c>
      <c r="V157" s="241">
        <v>11522</v>
      </c>
      <c r="W157" s="241">
        <v>26838</v>
      </c>
      <c r="X157" s="241">
        <v>18143</v>
      </c>
      <c r="Y157" s="241">
        <v>12033</v>
      </c>
      <c r="Z157" s="241">
        <v>19722</v>
      </c>
      <c r="AA157" s="241">
        <v>31711</v>
      </c>
      <c r="AB157" s="241">
        <v>32762</v>
      </c>
      <c r="AC157" s="241">
        <v>10234</v>
      </c>
      <c r="AD157" s="241">
        <v>31522</v>
      </c>
      <c r="AE157" s="241">
        <v>4004</v>
      </c>
      <c r="AF157" s="241">
        <v>41826</v>
      </c>
      <c r="AG157" s="241">
        <v>17244</v>
      </c>
      <c r="AH157" s="241">
        <v>10027</v>
      </c>
      <c r="AI157" s="241">
        <v>831855</v>
      </c>
      <c r="AK157" s="239" t="s">
        <v>707</v>
      </c>
    </row>
    <row r="158" spans="1:37">
      <c r="A158" s="82">
        <v>41091</v>
      </c>
      <c r="B158" s="239" t="s">
        <v>1074</v>
      </c>
      <c r="C158" s="241">
        <v>12187</v>
      </c>
      <c r="D158" s="241">
        <v>36025</v>
      </c>
      <c r="E158" s="241">
        <v>10151</v>
      </c>
      <c r="F158" s="241">
        <v>6226</v>
      </c>
      <c r="G158" s="241">
        <v>29228</v>
      </c>
      <c r="H158" s="241">
        <v>8293</v>
      </c>
      <c r="I158" s="241">
        <v>13413</v>
      </c>
      <c r="J158" s="241">
        <v>31996</v>
      </c>
      <c r="K158" s="241">
        <v>100350</v>
      </c>
      <c r="L158" s="241">
        <v>12022</v>
      </c>
      <c r="M158" s="241">
        <v>39768</v>
      </c>
      <c r="N158" s="241">
        <v>12338</v>
      </c>
      <c r="O158" s="241">
        <v>12204</v>
      </c>
      <c r="P158" s="241">
        <v>76329</v>
      </c>
      <c r="Q158" s="241">
        <v>57133</v>
      </c>
      <c r="R158" s="241">
        <v>28115</v>
      </c>
      <c r="S158" s="241">
        <v>11111</v>
      </c>
      <c r="T158" s="241">
        <v>10465</v>
      </c>
      <c r="U158" s="241">
        <v>57524</v>
      </c>
      <c r="V158" s="241">
        <v>11559</v>
      </c>
      <c r="W158" s="241">
        <v>26778</v>
      </c>
      <c r="X158" s="241">
        <v>18232</v>
      </c>
      <c r="Y158" s="241">
        <v>12046</v>
      </c>
      <c r="Z158" s="241">
        <v>19750</v>
      </c>
      <c r="AA158" s="241">
        <v>31644</v>
      </c>
      <c r="AB158" s="241">
        <v>32673</v>
      </c>
      <c r="AC158" s="241">
        <v>10233</v>
      </c>
      <c r="AD158" s="241">
        <v>31433</v>
      </c>
      <c r="AE158" s="241">
        <v>4007</v>
      </c>
      <c r="AF158" s="241">
        <v>41758</v>
      </c>
      <c r="AG158" s="241">
        <v>16879</v>
      </c>
      <c r="AH158" s="241">
        <v>10063</v>
      </c>
      <c r="AI158" s="241">
        <v>831933</v>
      </c>
      <c r="AK158" s="239" t="s">
        <v>708</v>
      </c>
    </row>
    <row r="159" spans="1:37">
      <c r="A159" s="82">
        <v>41122</v>
      </c>
      <c r="B159" s="239" t="s">
        <v>1075</v>
      </c>
      <c r="C159" s="241">
        <v>12199</v>
      </c>
      <c r="D159" s="241">
        <v>36003</v>
      </c>
      <c r="E159" s="241">
        <v>10185</v>
      </c>
      <c r="F159" s="241">
        <v>6217</v>
      </c>
      <c r="G159" s="241">
        <v>29146</v>
      </c>
      <c r="H159" s="241">
        <v>8296</v>
      </c>
      <c r="I159" s="241">
        <v>13478</v>
      </c>
      <c r="J159" s="241">
        <v>32065</v>
      </c>
      <c r="K159" s="241">
        <v>100522</v>
      </c>
      <c r="L159" s="241">
        <v>12044</v>
      </c>
      <c r="M159" s="241">
        <v>39883</v>
      </c>
      <c r="N159" s="241">
        <v>12406</v>
      </c>
      <c r="O159" s="241">
        <v>12241</v>
      </c>
      <c r="P159" s="241">
        <v>76697</v>
      </c>
      <c r="Q159" s="241">
        <v>57441</v>
      </c>
      <c r="R159" s="241">
        <v>28167</v>
      </c>
      <c r="S159" s="241">
        <v>11190</v>
      </c>
      <c r="T159" s="241">
        <v>10457</v>
      </c>
      <c r="U159" s="241">
        <v>57608</v>
      </c>
      <c r="V159" s="241">
        <v>11647</v>
      </c>
      <c r="W159" s="241">
        <v>26831</v>
      </c>
      <c r="X159" s="241">
        <v>18279</v>
      </c>
      <c r="Y159" s="241">
        <v>12085</v>
      </c>
      <c r="Z159" s="241">
        <v>19768</v>
      </c>
      <c r="AA159" s="241">
        <v>31648</v>
      </c>
      <c r="AB159" s="241">
        <v>32842</v>
      </c>
      <c r="AC159" s="241">
        <v>10276</v>
      </c>
      <c r="AD159" s="241">
        <v>31270</v>
      </c>
      <c r="AE159" s="241">
        <v>4074</v>
      </c>
      <c r="AF159" s="241">
        <v>41851</v>
      </c>
      <c r="AG159" s="241">
        <v>16885</v>
      </c>
      <c r="AH159" s="241">
        <v>10061</v>
      </c>
      <c r="AI159" s="241">
        <v>833762</v>
      </c>
      <c r="AK159" s="239" t="s">
        <v>709</v>
      </c>
    </row>
    <row r="160" spans="1:37">
      <c r="A160" s="82">
        <v>41153</v>
      </c>
      <c r="B160" s="239" t="s">
        <v>1076</v>
      </c>
      <c r="C160" s="241">
        <v>12229</v>
      </c>
      <c r="D160" s="241">
        <v>35990</v>
      </c>
      <c r="E160" s="241">
        <v>10206</v>
      </c>
      <c r="F160" s="241">
        <v>6237</v>
      </c>
      <c r="G160" s="241">
        <v>29168</v>
      </c>
      <c r="H160" s="241">
        <v>8325</v>
      </c>
      <c r="I160" s="241">
        <v>13516</v>
      </c>
      <c r="J160" s="241">
        <v>32143</v>
      </c>
      <c r="K160" s="241">
        <v>100781</v>
      </c>
      <c r="L160" s="241">
        <v>12030</v>
      </c>
      <c r="M160" s="241">
        <v>39881</v>
      </c>
      <c r="N160" s="241">
        <v>12448</v>
      </c>
      <c r="O160" s="241">
        <v>12271</v>
      </c>
      <c r="P160" s="241">
        <v>76848</v>
      </c>
      <c r="Q160" s="241">
        <v>57564</v>
      </c>
      <c r="R160" s="241">
        <v>28181</v>
      </c>
      <c r="S160" s="241">
        <v>11210</v>
      </c>
      <c r="T160" s="241">
        <v>10455</v>
      </c>
      <c r="U160" s="241">
        <v>57697</v>
      </c>
      <c r="V160" s="241">
        <v>11682</v>
      </c>
      <c r="W160" s="241">
        <v>26853</v>
      </c>
      <c r="X160" s="241">
        <v>18329</v>
      </c>
      <c r="Y160" s="241">
        <v>12098</v>
      </c>
      <c r="Z160" s="241">
        <v>19806</v>
      </c>
      <c r="AA160" s="241">
        <v>31744</v>
      </c>
      <c r="AB160" s="241">
        <v>32912</v>
      </c>
      <c r="AC160" s="241">
        <v>10273</v>
      </c>
      <c r="AD160" s="241">
        <v>31325</v>
      </c>
      <c r="AE160" s="241">
        <v>4107</v>
      </c>
      <c r="AF160" s="241">
        <v>41869</v>
      </c>
      <c r="AG160" s="241">
        <v>16899</v>
      </c>
      <c r="AH160" s="241">
        <v>10093</v>
      </c>
      <c r="AI160" s="241">
        <v>835170</v>
      </c>
      <c r="AK160" s="239" t="s">
        <v>710</v>
      </c>
    </row>
    <row r="161" spans="1:37">
      <c r="A161" s="82">
        <v>41183</v>
      </c>
      <c r="B161" s="239" t="s">
        <v>1077</v>
      </c>
      <c r="C161" s="241">
        <v>12297</v>
      </c>
      <c r="D161" s="241">
        <v>36047</v>
      </c>
      <c r="E161" s="241">
        <v>10226</v>
      </c>
      <c r="F161" s="241">
        <v>6256</v>
      </c>
      <c r="G161" s="241">
        <v>29168</v>
      </c>
      <c r="H161" s="241">
        <v>8334</v>
      </c>
      <c r="I161" s="241">
        <v>13559</v>
      </c>
      <c r="J161" s="241">
        <v>32218</v>
      </c>
      <c r="K161" s="241">
        <v>101207</v>
      </c>
      <c r="L161" s="241">
        <v>12086</v>
      </c>
      <c r="M161" s="241">
        <v>40094</v>
      </c>
      <c r="N161" s="241">
        <v>12516</v>
      </c>
      <c r="O161" s="241">
        <v>12355</v>
      </c>
      <c r="P161" s="241">
        <v>77238</v>
      </c>
      <c r="Q161" s="241">
        <v>57920</v>
      </c>
      <c r="R161" s="241">
        <v>28263</v>
      </c>
      <c r="S161" s="241">
        <v>11233</v>
      </c>
      <c r="T161" s="241">
        <v>10475</v>
      </c>
      <c r="U161" s="241">
        <v>57879</v>
      </c>
      <c r="V161" s="241">
        <v>11720</v>
      </c>
      <c r="W161" s="241">
        <v>26950</v>
      </c>
      <c r="X161" s="241">
        <v>18431</v>
      </c>
      <c r="Y161" s="241">
        <v>12127</v>
      </c>
      <c r="Z161" s="241">
        <v>19881</v>
      </c>
      <c r="AA161" s="241">
        <v>31878</v>
      </c>
      <c r="AB161" s="241">
        <v>32823</v>
      </c>
      <c r="AC161" s="241">
        <v>10320</v>
      </c>
      <c r="AD161" s="241">
        <v>31429</v>
      </c>
      <c r="AE161" s="241">
        <v>4152</v>
      </c>
      <c r="AF161" s="241">
        <v>41884</v>
      </c>
      <c r="AG161" s="241">
        <v>16985</v>
      </c>
      <c r="AH161" s="241">
        <v>10155</v>
      </c>
      <c r="AI161" s="241">
        <v>838106</v>
      </c>
      <c r="AK161" s="239" t="s">
        <v>711</v>
      </c>
    </row>
    <row r="162" spans="1:37">
      <c r="A162" s="82">
        <v>41214</v>
      </c>
      <c r="B162" s="239" t="s">
        <v>1078</v>
      </c>
      <c r="C162" s="241">
        <v>12358</v>
      </c>
      <c r="D162" s="241">
        <v>35944</v>
      </c>
      <c r="E162" s="241">
        <v>10222</v>
      </c>
      <c r="F162" s="241">
        <v>6258</v>
      </c>
      <c r="G162" s="241">
        <v>29171</v>
      </c>
      <c r="H162" s="241">
        <v>8385</v>
      </c>
      <c r="I162" s="241">
        <v>13521</v>
      </c>
      <c r="J162" s="241">
        <v>32185</v>
      </c>
      <c r="K162" s="241">
        <v>101061</v>
      </c>
      <c r="L162" s="241">
        <v>12114</v>
      </c>
      <c r="M162" s="241">
        <v>40186</v>
      </c>
      <c r="N162" s="241">
        <v>12489</v>
      </c>
      <c r="O162" s="241">
        <v>12389</v>
      </c>
      <c r="P162" s="241">
        <v>77407</v>
      </c>
      <c r="Q162" s="241">
        <v>57984</v>
      </c>
      <c r="R162" s="241">
        <v>28249</v>
      </c>
      <c r="S162" s="241">
        <v>11214</v>
      </c>
      <c r="T162" s="241">
        <v>10484</v>
      </c>
      <c r="U162" s="241">
        <v>58001</v>
      </c>
      <c r="V162" s="241">
        <v>11715</v>
      </c>
      <c r="W162" s="241">
        <v>26948</v>
      </c>
      <c r="X162" s="241">
        <v>18476</v>
      </c>
      <c r="Y162" s="241">
        <v>12096</v>
      </c>
      <c r="Z162" s="241">
        <v>19888</v>
      </c>
      <c r="AA162" s="241">
        <v>31933</v>
      </c>
      <c r="AB162" s="241">
        <v>32857</v>
      </c>
      <c r="AC162" s="241">
        <v>10318</v>
      </c>
      <c r="AD162" s="241">
        <v>31442</v>
      </c>
      <c r="AE162" s="241">
        <v>4144</v>
      </c>
      <c r="AF162" s="241">
        <v>41889</v>
      </c>
      <c r="AG162" s="241">
        <v>17028</v>
      </c>
      <c r="AH162" s="241">
        <v>10122</v>
      </c>
      <c r="AI162" s="241">
        <v>838478</v>
      </c>
      <c r="AK162" s="239" t="s">
        <v>712</v>
      </c>
    </row>
    <row r="163" spans="1:37">
      <c r="A163" s="82">
        <v>41244</v>
      </c>
      <c r="B163" s="239" t="s">
        <v>1079</v>
      </c>
      <c r="C163" s="241">
        <v>12345</v>
      </c>
      <c r="D163" s="241">
        <v>35865</v>
      </c>
      <c r="E163" s="241">
        <v>10224</v>
      </c>
      <c r="F163" s="241">
        <v>6247</v>
      </c>
      <c r="G163" s="241">
        <v>29136</v>
      </c>
      <c r="H163" s="241">
        <v>8352</v>
      </c>
      <c r="I163" s="241">
        <v>13455</v>
      </c>
      <c r="J163" s="241">
        <v>32180</v>
      </c>
      <c r="K163" s="241">
        <v>101027</v>
      </c>
      <c r="L163" s="241">
        <v>12102</v>
      </c>
      <c r="M163" s="241">
        <v>40199</v>
      </c>
      <c r="N163" s="241">
        <v>12519</v>
      </c>
      <c r="O163" s="241">
        <v>12381</v>
      </c>
      <c r="P163" s="241">
        <v>77290</v>
      </c>
      <c r="Q163" s="241">
        <v>57834</v>
      </c>
      <c r="R163" s="241">
        <v>28145</v>
      </c>
      <c r="S163" s="241">
        <v>11200</v>
      </c>
      <c r="T163" s="241">
        <v>10435</v>
      </c>
      <c r="U163" s="241">
        <v>57822</v>
      </c>
      <c r="V163" s="241">
        <v>11606</v>
      </c>
      <c r="W163" s="241">
        <v>26877</v>
      </c>
      <c r="X163" s="241">
        <v>18392</v>
      </c>
      <c r="Y163" s="241">
        <v>11998</v>
      </c>
      <c r="Z163" s="241">
        <v>19748</v>
      </c>
      <c r="AA163" s="241">
        <v>31763</v>
      </c>
      <c r="AB163" s="241">
        <v>32798</v>
      </c>
      <c r="AC163" s="241">
        <v>10263</v>
      </c>
      <c r="AD163" s="241">
        <v>31392</v>
      </c>
      <c r="AE163" s="241">
        <v>4119</v>
      </c>
      <c r="AF163" s="241">
        <v>41587</v>
      </c>
      <c r="AG163" s="241">
        <v>16838</v>
      </c>
      <c r="AH163" s="241">
        <v>10076</v>
      </c>
      <c r="AI163" s="241">
        <v>836215</v>
      </c>
      <c r="AK163" s="239" t="s">
        <v>713</v>
      </c>
    </row>
    <row r="164" spans="1:37">
      <c r="A164" s="82">
        <v>41275</v>
      </c>
      <c r="B164" s="239" t="s">
        <v>1202</v>
      </c>
      <c r="C164" s="241">
        <v>12347</v>
      </c>
      <c r="D164" s="241">
        <v>35657</v>
      </c>
      <c r="E164" s="241">
        <v>10216</v>
      </c>
      <c r="F164" s="241">
        <v>6212</v>
      </c>
      <c r="G164" s="241">
        <v>29077</v>
      </c>
      <c r="H164" s="241">
        <v>8350</v>
      </c>
      <c r="I164" s="241">
        <v>13342</v>
      </c>
      <c r="J164" s="241">
        <v>32101</v>
      </c>
      <c r="K164" s="241">
        <v>101057</v>
      </c>
      <c r="L164" s="241">
        <v>12126</v>
      </c>
      <c r="M164" s="241">
        <v>39974</v>
      </c>
      <c r="N164" s="241">
        <v>12450</v>
      </c>
      <c r="O164" s="241">
        <v>12357</v>
      </c>
      <c r="P164" s="241">
        <v>77000</v>
      </c>
      <c r="Q164" s="241">
        <v>57641</v>
      </c>
      <c r="R164" s="241">
        <v>28038</v>
      </c>
      <c r="S164" s="241">
        <v>11148</v>
      </c>
      <c r="T164" s="241">
        <v>10400</v>
      </c>
      <c r="U164" s="241">
        <v>57638</v>
      </c>
      <c r="V164" s="241">
        <v>11515</v>
      </c>
      <c r="W164" s="241">
        <v>26791</v>
      </c>
      <c r="X164" s="241">
        <v>18355</v>
      </c>
      <c r="Y164" s="241">
        <v>11889</v>
      </c>
      <c r="Z164" s="241">
        <v>19727</v>
      </c>
      <c r="AA164" s="241">
        <v>31712</v>
      </c>
      <c r="AB164" s="241">
        <v>32777</v>
      </c>
      <c r="AC164" s="241">
        <v>10208</v>
      </c>
      <c r="AD164" s="241">
        <v>31331</v>
      </c>
      <c r="AE164" s="241">
        <v>4111</v>
      </c>
      <c r="AF164" s="241">
        <v>41412</v>
      </c>
      <c r="AG164" s="241">
        <v>16811</v>
      </c>
      <c r="AH164" s="241">
        <v>10085</v>
      </c>
      <c r="AI164" s="241">
        <v>833855</v>
      </c>
      <c r="AJ164" s="239">
        <v>2013</v>
      </c>
      <c r="AK164" s="239" t="s">
        <v>705</v>
      </c>
    </row>
    <row r="165" spans="1:37">
      <c r="A165" s="82">
        <v>41306</v>
      </c>
      <c r="B165" s="239" t="s">
        <v>1080</v>
      </c>
      <c r="C165" s="241">
        <v>12396</v>
      </c>
      <c r="D165" s="241">
        <v>35583</v>
      </c>
      <c r="E165" s="241">
        <v>10220</v>
      </c>
      <c r="F165" s="241">
        <v>6206</v>
      </c>
      <c r="G165" s="241">
        <v>29096</v>
      </c>
      <c r="H165" s="241">
        <v>8399</v>
      </c>
      <c r="I165" s="241">
        <v>13357</v>
      </c>
      <c r="J165" s="241">
        <v>32179</v>
      </c>
      <c r="K165" s="241">
        <v>101184</v>
      </c>
      <c r="L165" s="241">
        <v>12180</v>
      </c>
      <c r="M165" s="241">
        <v>40063</v>
      </c>
      <c r="N165" s="241">
        <v>12505</v>
      </c>
      <c r="O165" s="241">
        <v>12412</v>
      </c>
      <c r="P165" s="241">
        <v>77247</v>
      </c>
      <c r="Q165" s="241">
        <v>57830</v>
      </c>
      <c r="R165" s="241">
        <v>28116</v>
      </c>
      <c r="S165" s="241">
        <v>11187</v>
      </c>
      <c r="T165" s="241">
        <v>10397</v>
      </c>
      <c r="U165" s="241">
        <v>57578</v>
      </c>
      <c r="V165" s="241">
        <v>11515</v>
      </c>
      <c r="W165" s="241">
        <v>26796</v>
      </c>
      <c r="X165" s="241">
        <v>18435</v>
      </c>
      <c r="Y165" s="241">
        <v>11891</v>
      </c>
      <c r="Z165" s="241">
        <v>19801</v>
      </c>
      <c r="AA165" s="241">
        <v>31777</v>
      </c>
      <c r="AB165" s="241">
        <v>32844</v>
      </c>
      <c r="AC165" s="241">
        <v>10254</v>
      </c>
      <c r="AD165" s="241">
        <v>31381</v>
      </c>
      <c r="AE165" s="241">
        <v>4165</v>
      </c>
      <c r="AF165" s="241">
        <v>41532</v>
      </c>
      <c r="AG165" s="241">
        <v>16872</v>
      </c>
      <c r="AH165" s="241">
        <v>10157</v>
      </c>
      <c r="AI165" s="241">
        <v>835555</v>
      </c>
      <c r="AK165" s="239" t="s">
        <v>706</v>
      </c>
    </row>
    <row r="166" spans="1:37">
      <c r="A166" s="82">
        <v>41334</v>
      </c>
      <c r="B166" s="239" t="s">
        <v>1081</v>
      </c>
      <c r="C166" s="241">
        <v>12462</v>
      </c>
      <c r="D166" s="241">
        <v>35544</v>
      </c>
      <c r="E166" s="241">
        <v>10263</v>
      </c>
      <c r="F166" s="241">
        <v>6240</v>
      </c>
      <c r="G166" s="241">
        <v>29139</v>
      </c>
      <c r="H166" s="241">
        <v>8394</v>
      </c>
      <c r="I166" s="241">
        <v>13329</v>
      </c>
      <c r="J166" s="241">
        <v>32265</v>
      </c>
      <c r="K166" s="241">
        <v>101389</v>
      </c>
      <c r="L166" s="241">
        <v>12203</v>
      </c>
      <c r="M166" s="241">
        <v>40187</v>
      </c>
      <c r="N166" s="241">
        <v>12566</v>
      </c>
      <c r="O166" s="241">
        <v>12413</v>
      </c>
      <c r="P166" s="241">
        <v>77422</v>
      </c>
      <c r="Q166" s="241">
        <v>58008</v>
      </c>
      <c r="R166" s="241">
        <v>28126</v>
      </c>
      <c r="S166" s="241">
        <v>11224</v>
      </c>
      <c r="T166" s="241">
        <v>10421</v>
      </c>
      <c r="U166" s="241">
        <v>57802</v>
      </c>
      <c r="V166" s="241">
        <v>11506</v>
      </c>
      <c r="W166" s="241">
        <v>26848</v>
      </c>
      <c r="X166" s="241">
        <v>18489</v>
      </c>
      <c r="Y166" s="241">
        <v>11930</v>
      </c>
      <c r="Z166" s="241">
        <v>19828</v>
      </c>
      <c r="AA166" s="241">
        <v>31877</v>
      </c>
      <c r="AB166" s="241">
        <v>32840</v>
      </c>
      <c r="AC166" s="241">
        <v>10298</v>
      </c>
      <c r="AD166" s="241">
        <v>31351</v>
      </c>
      <c r="AE166" s="241">
        <v>4127</v>
      </c>
      <c r="AF166" s="241">
        <v>41537</v>
      </c>
      <c r="AG166" s="241">
        <v>16921</v>
      </c>
      <c r="AH166" s="241">
        <v>10173</v>
      </c>
      <c r="AI166" s="241">
        <v>837122</v>
      </c>
      <c r="AK166" s="239" t="s">
        <v>645</v>
      </c>
    </row>
    <row r="167" spans="1:37">
      <c r="A167" s="82">
        <v>41365</v>
      </c>
      <c r="B167" s="239" t="s">
        <v>1082</v>
      </c>
      <c r="C167" s="241">
        <v>12515</v>
      </c>
      <c r="D167" s="241">
        <v>35532</v>
      </c>
      <c r="E167" s="241">
        <v>10310</v>
      </c>
      <c r="F167" s="241">
        <v>6238</v>
      </c>
      <c r="G167" s="241">
        <v>29133</v>
      </c>
      <c r="H167" s="241">
        <v>8447</v>
      </c>
      <c r="I167" s="241">
        <v>13380</v>
      </c>
      <c r="J167" s="241">
        <v>32434</v>
      </c>
      <c r="K167" s="241">
        <v>101623</v>
      </c>
      <c r="L167" s="241">
        <v>12230</v>
      </c>
      <c r="M167" s="241">
        <v>40338</v>
      </c>
      <c r="N167" s="241">
        <v>12587</v>
      </c>
      <c r="O167" s="241">
        <v>12407</v>
      </c>
      <c r="P167" s="241">
        <v>77558</v>
      </c>
      <c r="Q167" s="241">
        <v>58189</v>
      </c>
      <c r="R167" s="241">
        <v>28165</v>
      </c>
      <c r="S167" s="241">
        <v>11204</v>
      </c>
      <c r="T167" s="241">
        <v>10412</v>
      </c>
      <c r="U167" s="241">
        <v>57865</v>
      </c>
      <c r="V167" s="241">
        <v>11542</v>
      </c>
      <c r="W167" s="241">
        <v>26932</v>
      </c>
      <c r="X167" s="241">
        <v>18544</v>
      </c>
      <c r="Y167" s="241">
        <v>11906</v>
      </c>
      <c r="Z167" s="241">
        <v>19877</v>
      </c>
      <c r="AA167" s="241">
        <v>31918</v>
      </c>
      <c r="AB167" s="241">
        <v>32917</v>
      </c>
      <c r="AC167" s="241">
        <v>10298</v>
      </c>
      <c r="AD167" s="241">
        <v>31245</v>
      </c>
      <c r="AE167" s="241">
        <v>4128</v>
      </c>
      <c r="AF167" s="241">
        <v>41666</v>
      </c>
      <c r="AG167" s="241">
        <v>16974</v>
      </c>
      <c r="AH167" s="241">
        <v>10238</v>
      </c>
      <c r="AI167" s="241">
        <v>838752</v>
      </c>
      <c r="AK167" s="239" t="s">
        <v>700</v>
      </c>
    </row>
    <row r="168" spans="1:37">
      <c r="A168" s="82">
        <v>41395</v>
      </c>
      <c r="B168" s="239" t="s">
        <v>1083</v>
      </c>
      <c r="C168" s="241">
        <v>12531</v>
      </c>
      <c r="D168" s="241">
        <v>35455</v>
      </c>
      <c r="E168" s="241">
        <v>10323</v>
      </c>
      <c r="F168" s="241">
        <v>6219</v>
      </c>
      <c r="G168" s="241">
        <v>29080</v>
      </c>
      <c r="H168" s="241">
        <v>8470</v>
      </c>
      <c r="I168" s="241">
        <v>13395</v>
      </c>
      <c r="J168" s="241">
        <v>32452</v>
      </c>
      <c r="K168" s="241">
        <v>101782</v>
      </c>
      <c r="L168" s="241">
        <v>12217</v>
      </c>
      <c r="M168" s="241">
        <v>40422</v>
      </c>
      <c r="N168" s="241">
        <v>12588</v>
      </c>
      <c r="O168" s="241">
        <v>12471</v>
      </c>
      <c r="P168" s="241">
        <v>77685</v>
      </c>
      <c r="Q168" s="241">
        <v>58283</v>
      </c>
      <c r="R168" s="241">
        <v>28166</v>
      </c>
      <c r="S168" s="241">
        <v>11216</v>
      </c>
      <c r="T168" s="241">
        <v>10355</v>
      </c>
      <c r="U168" s="241">
        <v>57925</v>
      </c>
      <c r="V168" s="241">
        <v>11603</v>
      </c>
      <c r="W168" s="241">
        <v>26917</v>
      </c>
      <c r="X168" s="241">
        <v>18659</v>
      </c>
      <c r="Y168" s="241">
        <v>11939</v>
      </c>
      <c r="Z168" s="241">
        <v>19867</v>
      </c>
      <c r="AA168" s="241">
        <v>31996</v>
      </c>
      <c r="AB168" s="241">
        <v>32927</v>
      </c>
      <c r="AC168" s="241">
        <v>10290</v>
      </c>
      <c r="AD168" s="241">
        <v>31302</v>
      </c>
      <c r="AE168" s="241">
        <v>4128</v>
      </c>
      <c r="AF168" s="241">
        <v>41634</v>
      </c>
      <c r="AG168" s="241">
        <v>16946</v>
      </c>
      <c r="AH168" s="241">
        <v>10279</v>
      </c>
      <c r="AI168" s="241">
        <v>839522</v>
      </c>
      <c r="AK168" s="239" t="s">
        <v>704</v>
      </c>
    </row>
    <row r="169" spans="1:37">
      <c r="A169" s="82">
        <v>41426</v>
      </c>
      <c r="B169" s="239" t="s">
        <v>1084</v>
      </c>
      <c r="C169" s="241">
        <v>12585</v>
      </c>
      <c r="D169" s="241">
        <v>35423</v>
      </c>
      <c r="E169" s="241">
        <v>10332</v>
      </c>
      <c r="F169" s="241">
        <v>6206</v>
      </c>
      <c r="G169" s="241">
        <v>28980</v>
      </c>
      <c r="H169" s="241">
        <v>8525</v>
      </c>
      <c r="I169" s="241">
        <v>13464</v>
      </c>
      <c r="J169" s="241">
        <v>32491</v>
      </c>
      <c r="K169" s="241">
        <v>101908</v>
      </c>
      <c r="L169" s="241">
        <v>12198</v>
      </c>
      <c r="M169" s="241">
        <v>40583</v>
      </c>
      <c r="N169" s="241">
        <v>12581</v>
      </c>
      <c r="O169" s="241">
        <v>12509</v>
      </c>
      <c r="P169" s="241">
        <v>77781</v>
      </c>
      <c r="Q169" s="241">
        <v>58389</v>
      </c>
      <c r="R169" s="241">
        <v>28276</v>
      </c>
      <c r="S169" s="241">
        <v>11230</v>
      </c>
      <c r="T169" s="241">
        <v>10396</v>
      </c>
      <c r="U169" s="241">
        <v>58038</v>
      </c>
      <c r="V169" s="241">
        <v>11660</v>
      </c>
      <c r="W169" s="241">
        <v>26928</v>
      </c>
      <c r="X169" s="241">
        <v>18714</v>
      </c>
      <c r="Y169" s="241">
        <v>11969</v>
      </c>
      <c r="Z169" s="241">
        <v>19900</v>
      </c>
      <c r="AA169" s="241">
        <v>31977</v>
      </c>
      <c r="AB169" s="241">
        <v>32967</v>
      </c>
      <c r="AC169" s="241">
        <v>10343</v>
      </c>
      <c r="AD169" s="241">
        <v>31265</v>
      </c>
      <c r="AE169" s="241">
        <v>4124</v>
      </c>
      <c r="AF169" s="241">
        <v>41672</v>
      </c>
      <c r="AG169" s="241">
        <v>16861</v>
      </c>
      <c r="AH169" s="241">
        <v>10235</v>
      </c>
      <c r="AI169" s="241">
        <v>840510</v>
      </c>
      <c r="AK169" s="239" t="s">
        <v>707</v>
      </c>
    </row>
    <row r="170" spans="1:37">
      <c r="A170" s="82">
        <v>41456</v>
      </c>
      <c r="B170" s="239" t="s">
        <v>1085</v>
      </c>
      <c r="C170" s="241">
        <v>12609</v>
      </c>
      <c r="D170" s="241">
        <v>35348</v>
      </c>
      <c r="E170" s="241">
        <v>10321</v>
      </c>
      <c r="F170" s="241">
        <v>6176</v>
      </c>
      <c r="G170" s="241">
        <v>29038</v>
      </c>
      <c r="H170" s="241">
        <v>8533</v>
      </c>
      <c r="I170" s="241">
        <v>13427</v>
      </c>
      <c r="J170" s="241">
        <v>32537</v>
      </c>
      <c r="K170" s="241">
        <v>102076</v>
      </c>
      <c r="L170" s="241">
        <v>12167</v>
      </c>
      <c r="M170" s="241">
        <v>40740</v>
      </c>
      <c r="N170" s="241">
        <v>12589</v>
      </c>
      <c r="O170" s="241">
        <v>12515</v>
      </c>
      <c r="P170" s="241">
        <v>77887</v>
      </c>
      <c r="Q170" s="241">
        <v>58411</v>
      </c>
      <c r="R170" s="241">
        <v>28351</v>
      </c>
      <c r="S170" s="241">
        <v>11199</v>
      </c>
      <c r="T170" s="241">
        <v>10386</v>
      </c>
      <c r="U170" s="241">
        <v>58133</v>
      </c>
      <c r="V170" s="241">
        <v>11717</v>
      </c>
      <c r="W170" s="241">
        <v>26943</v>
      </c>
      <c r="X170" s="241">
        <v>18741</v>
      </c>
      <c r="Y170" s="241">
        <v>12016</v>
      </c>
      <c r="Z170" s="241">
        <v>19940</v>
      </c>
      <c r="AA170" s="241">
        <v>31943</v>
      </c>
      <c r="AB170" s="241">
        <v>33017</v>
      </c>
      <c r="AC170" s="241">
        <v>10395</v>
      </c>
      <c r="AD170" s="241">
        <v>31307</v>
      </c>
      <c r="AE170" s="241">
        <v>4126</v>
      </c>
      <c r="AF170" s="241">
        <v>41784</v>
      </c>
      <c r="AG170" s="241">
        <v>16897</v>
      </c>
      <c r="AH170" s="241">
        <v>10264</v>
      </c>
      <c r="AI170" s="241">
        <v>841533</v>
      </c>
      <c r="AK170" s="239" t="s">
        <v>708</v>
      </c>
    </row>
    <row r="171" spans="1:37">
      <c r="A171" s="82">
        <v>41487</v>
      </c>
      <c r="B171" s="239" t="s">
        <v>1086</v>
      </c>
      <c r="C171" s="241">
        <v>12661</v>
      </c>
      <c r="D171" s="241">
        <v>35374</v>
      </c>
      <c r="E171" s="241">
        <v>10367</v>
      </c>
      <c r="F171" s="241">
        <v>6190</v>
      </c>
      <c r="G171" s="241">
        <v>28969</v>
      </c>
      <c r="H171" s="241">
        <v>8522</v>
      </c>
      <c r="I171" s="241">
        <v>13437</v>
      </c>
      <c r="J171" s="241">
        <v>32518</v>
      </c>
      <c r="K171" s="241">
        <v>102340</v>
      </c>
      <c r="L171" s="241">
        <v>12146</v>
      </c>
      <c r="M171" s="241">
        <v>40872</v>
      </c>
      <c r="N171" s="241">
        <v>12622</v>
      </c>
      <c r="O171" s="241">
        <v>12565</v>
      </c>
      <c r="P171" s="241">
        <v>77956</v>
      </c>
      <c r="Q171" s="241">
        <v>58297</v>
      </c>
      <c r="R171" s="241">
        <v>28427</v>
      </c>
      <c r="S171" s="241">
        <v>11197</v>
      </c>
      <c r="T171" s="241">
        <v>10424</v>
      </c>
      <c r="U171" s="241">
        <v>58193</v>
      </c>
      <c r="V171" s="241">
        <v>11731</v>
      </c>
      <c r="W171" s="241">
        <v>27012</v>
      </c>
      <c r="X171" s="241">
        <v>18806</v>
      </c>
      <c r="Y171" s="241">
        <v>12006</v>
      </c>
      <c r="Z171" s="241">
        <v>20002</v>
      </c>
      <c r="AA171" s="241">
        <v>32034</v>
      </c>
      <c r="AB171" s="241">
        <v>33087</v>
      </c>
      <c r="AC171" s="241">
        <v>10436</v>
      </c>
      <c r="AD171" s="241">
        <v>31328</v>
      </c>
      <c r="AE171" s="241">
        <v>4121</v>
      </c>
      <c r="AF171" s="241">
        <v>41852</v>
      </c>
      <c r="AG171" s="241">
        <v>16899</v>
      </c>
      <c r="AH171" s="241">
        <v>10301</v>
      </c>
      <c r="AI171" s="241">
        <v>842692</v>
      </c>
      <c r="AK171" s="239" t="s">
        <v>709</v>
      </c>
    </row>
    <row r="172" spans="1:37">
      <c r="A172" s="82">
        <v>41518</v>
      </c>
      <c r="B172" s="239" t="s">
        <v>1087</v>
      </c>
      <c r="C172" s="241">
        <v>12684</v>
      </c>
      <c r="D172" s="241">
        <v>35423</v>
      </c>
      <c r="E172" s="241">
        <v>10365</v>
      </c>
      <c r="F172" s="241">
        <v>6170</v>
      </c>
      <c r="G172" s="241">
        <v>29024</v>
      </c>
      <c r="H172" s="241">
        <v>8488</v>
      </c>
      <c r="I172" s="241">
        <v>13482</v>
      </c>
      <c r="J172" s="241">
        <v>32459</v>
      </c>
      <c r="K172" s="241">
        <v>102459</v>
      </c>
      <c r="L172" s="241">
        <v>12139</v>
      </c>
      <c r="M172" s="241">
        <v>40979</v>
      </c>
      <c r="N172" s="241">
        <v>12640</v>
      </c>
      <c r="O172" s="241">
        <v>12615</v>
      </c>
      <c r="P172" s="241">
        <v>78101</v>
      </c>
      <c r="Q172" s="241">
        <v>58326</v>
      </c>
      <c r="R172" s="241">
        <v>28462</v>
      </c>
      <c r="S172" s="241">
        <v>11225</v>
      </c>
      <c r="T172" s="241">
        <v>10436</v>
      </c>
      <c r="U172" s="241">
        <v>58275</v>
      </c>
      <c r="V172" s="241">
        <v>11757</v>
      </c>
      <c r="W172" s="241">
        <v>27068</v>
      </c>
      <c r="X172" s="241">
        <v>18888</v>
      </c>
      <c r="Y172" s="241">
        <v>12033</v>
      </c>
      <c r="Z172" s="241">
        <v>20041</v>
      </c>
      <c r="AA172" s="241">
        <v>32019</v>
      </c>
      <c r="AB172" s="241">
        <v>33108</v>
      </c>
      <c r="AC172" s="241">
        <v>10473</v>
      </c>
      <c r="AD172" s="241">
        <v>31272</v>
      </c>
      <c r="AE172" s="241">
        <v>4150</v>
      </c>
      <c r="AF172" s="241">
        <v>41796</v>
      </c>
      <c r="AG172" s="241">
        <v>16872</v>
      </c>
      <c r="AH172" s="241">
        <v>10321</v>
      </c>
      <c r="AI172" s="241">
        <v>843550</v>
      </c>
      <c r="AK172" s="239" t="s">
        <v>710</v>
      </c>
    </row>
    <row r="173" spans="1:37">
      <c r="A173" s="82">
        <v>41548</v>
      </c>
      <c r="B173" s="239" t="s">
        <v>1088</v>
      </c>
      <c r="C173" s="241">
        <v>12728</v>
      </c>
      <c r="D173" s="241">
        <v>35449</v>
      </c>
      <c r="E173" s="241">
        <v>10391</v>
      </c>
      <c r="F173" s="241">
        <v>6196</v>
      </c>
      <c r="G173" s="241">
        <v>29117</v>
      </c>
      <c r="H173" s="241">
        <v>8525</v>
      </c>
      <c r="I173" s="241">
        <v>13490</v>
      </c>
      <c r="J173" s="241">
        <v>32473</v>
      </c>
      <c r="K173" s="241">
        <v>103034</v>
      </c>
      <c r="L173" s="241">
        <v>12202</v>
      </c>
      <c r="M173" s="241">
        <v>41111</v>
      </c>
      <c r="N173" s="241">
        <v>12625</v>
      </c>
      <c r="O173" s="241">
        <v>12687</v>
      </c>
      <c r="P173" s="241">
        <v>78279</v>
      </c>
      <c r="Q173" s="241">
        <v>58490</v>
      </c>
      <c r="R173" s="241">
        <v>28541</v>
      </c>
      <c r="S173" s="241">
        <v>11257</v>
      </c>
      <c r="T173" s="241">
        <v>10477</v>
      </c>
      <c r="U173" s="241">
        <v>58324</v>
      </c>
      <c r="V173" s="241">
        <v>11804</v>
      </c>
      <c r="W173" s="241">
        <v>27185</v>
      </c>
      <c r="X173" s="241">
        <v>18996</v>
      </c>
      <c r="Y173" s="241">
        <v>12084</v>
      </c>
      <c r="Z173" s="241">
        <v>20141</v>
      </c>
      <c r="AA173" s="241">
        <v>32170</v>
      </c>
      <c r="AB173" s="241">
        <v>33145</v>
      </c>
      <c r="AC173" s="241">
        <v>10530</v>
      </c>
      <c r="AD173" s="241">
        <v>31273</v>
      </c>
      <c r="AE173" s="241">
        <v>4172</v>
      </c>
      <c r="AF173" s="241">
        <v>41839</v>
      </c>
      <c r="AG173" s="241">
        <v>16928</v>
      </c>
      <c r="AH173" s="241">
        <v>10333</v>
      </c>
      <c r="AI173" s="241">
        <v>845996</v>
      </c>
      <c r="AK173" s="239" t="s">
        <v>711</v>
      </c>
    </row>
    <row r="174" spans="1:37">
      <c r="A174" s="82">
        <v>41579</v>
      </c>
      <c r="B174" s="239" t="s">
        <v>1089</v>
      </c>
      <c r="C174" s="241">
        <v>12724</v>
      </c>
      <c r="D174" s="241">
        <v>35451</v>
      </c>
      <c r="E174" s="241">
        <v>10394</v>
      </c>
      <c r="F174" s="241">
        <v>6113</v>
      </c>
      <c r="G174" s="241">
        <v>29054</v>
      </c>
      <c r="H174" s="241">
        <v>8522</v>
      </c>
      <c r="I174" s="241">
        <v>13452</v>
      </c>
      <c r="J174" s="241">
        <v>32503</v>
      </c>
      <c r="K174" s="241">
        <v>103283</v>
      </c>
      <c r="L174" s="241">
        <v>12221</v>
      </c>
      <c r="M174" s="241">
        <v>41108</v>
      </c>
      <c r="N174" s="241">
        <v>12647</v>
      </c>
      <c r="O174" s="241">
        <v>12707</v>
      </c>
      <c r="P174" s="241">
        <v>78340</v>
      </c>
      <c r="Q174" s="241">
        <v>58580</v>
      </c>
      <c r="R174" s="241">
        <v>28530</v>
      </c>
      <c r="S174" s="241">
        <v>11294</v>
      </c>
      <c r="T174" s="241">
        <v>10471</v>
      </c>
      <c r="U174" s="241">
        <v>58455</v>
      </c>
      <c r="V174" s="241">
        <v>11758</v>
      </c>
      <c r="W174" s="241">
        <v>27123</v>
      </c>
      <c r="X174" s="241">
        <v>18995</v>
      </c>
      <c r="Y174" s="241">
        <v>12081</v>
      </c>
      <c r="Z174" s="241">
        <v>20128</v>
      </c>
      <c r="AA174" s="241">
        <v>32224</v>
      </c>
      <c r="AB174" s="241">
        <v>33183</v>
      </c>
      <c r="AC174" s="241">
        <v>10561</v>
      </c>
      <c r="AD174" s="241">
        <v>31221</v>
      </c>
      <c r="AE174" s="241">
        <v>4184</v>
      </c>
      <c r="AF174" s="241">
        <v>41801</v>
      </c>
      <c r="AG174" s="241">
        <v>16888</v>
      </c>
      <c r="AH174" s="241">
        <v>10314</v>
      </c>
      <c r="AI174" s="241">
        <v>846310</v>
      </c>
      <c r="AK174" s="239" t="s">
        <v>712</v>
      </c>
    </row>
    <row r="175" spans="1:37">
      <c r="A175" s="82">
        <v>41609</v>
      </c>
      <c r="B175" s="239" t="s">
        <v>1090</v>
      </c>
      <c r="C175" s="241">
        <v>12680</v>
      </c>
      <c r="D175" s="241">
        <v>35336</v>
      </c>
      <c r="E175" s="241">
        <v>10323</v>
      </c>
      <c r="F175" s="241">
        <v>6109</v>
      </c>
      <c r="G175" s="241">
        <v>28948</v>
      </c>
      <c r="H175" s="241">
        <v>8494</v>
      </c>
      <c r="I175" s="241">
        <v>13399</v>
      </c>
      <c r="J175" s="241">
        <v>32387</v>
      </c>
      <c r="K175" s="241">
        <v>103035</v>
      </c>
      <c r="L175" s="241">
        <v>12155</v>
      </c>
      <c r="M175" s="241">
        <v>40915</v>
      </c>
      <c r="N175" s="241">
        <v>12612</v>
      </c>
      <c r="O175" s="241">
        <v>12675</v>
      </c>
      <c r="P175" s="241">
        <v>78051</v>
      </c>
      <c r="Q175" s="241">
        <v>58320</v>
      </c>
      <c r="R175" s="241">
        <v>28496</v>
      </c>
      <c r="S175" s="241">
        <v>11231</v>
      </c>
      <c r="T175" s="241">
        <v>10468</v>
      </c>
      <c r="U175" s="241">
        <v>58344</v>
      </c>
      <c r="V175" s="241">
        <v>11639</v>
      </c>
      <c r="W175" s="241">
        <v>26988</v>
      </c>
      <c r="X175" s="241">
        <v>18879</v>
      </c>
      <c r="Y175" s="241">
        <v>12010</v>
      </c>
      <c r="Z175" s="241">
        <v>20059</v>
      </c>
      <c r="AA175" s="241">
        <v>32070</v>
      </c>
      <c r="AB175" s="241">
        <v>32981</v>
      </c>
      <c r="AC175" s="241">
        <v>10563</v>
      </c>
      <c r="AD175" s="241">
        <v>31002</v>
      </c>
      <c r="AE175" s="241">
        <v>4133</v>
      </c>
      <c r="AF175" s="241">
        <v>41475</v>
      </c>
      <c r="AG175" s="241">
        <v>16804</v>
      </c>
      <c r="AH175" s="241">
        <v>10267</v>
      </c>
      <c r="AI175" s="241">
        <v>842848</v>
      </c>
      <c r="AK175" s="239" t="s">
        <v>713</v>
      </c>
    </row>
    <row r="176" spans="1:37">
      <c r="A176" s="82">
        <v>41640</v>
      </c>
      <c r="B176" s="239" t="s">
        <v>1203</v>
      </c>
      <c r="C176" s="241">
        <v>12612</v>
      </c>
      <c r="D176" s="241">
        <v>34897</v>
      </c>
      <c r="E176" s="241">
        <v>10199</v>
      </c>
      <c r="F176" s="241">
        <v>5992</v>
      </c>
      <c r="G176" s="241">
        <v>28733</v>
      </c>
      <c r="H176" s="241">
        <v>8418</v>
      </c>
      <c r="I176" s="241">
        <v>13243</v>
      </c>
      <c r="J176" s="241">
        <v>32211</v>
      </c>
      <c r="K176" s="241">
        <v>102571</v>
      </c>
      <c r="L176" s="241">
        <v>12093</v>
      </c>
      <c r="M176" s="241">
        <v>40576</v>
      </c>
      <c r="N176" s="241">
        <v>12488</v>
      </c>
      <c r="O176" s="241">
        <v>12568</v>
      </c>
      <c r="P176" s="241">
        <v>77415</v>
      </c>
      <c r="Q176" s="241">
        <v>57888</v>
      </c>
      <c r="R176" s="241">
        <v>28264</v>
      </c>
      <c r="S176" s="241">
        <v>11109</v>
      </c>
      <c r="T176" s="241">
        <v>10376</v>
      </c>
      <c r="U176" s="241">
        <v>58046</v>
      </c>
      <c r="V176" s="241">
        <v>11461</v>
      </c>
      <c r="W176" s="241">
        <v>26785</v>
      </c>
      <c r="X176" s="241">
        <v>18798</v>
      </c>
      <c r="Y176" s="241">
        <v>11879</v>
      </c>
      <c r="Z176" s="241">
        <v>19813</v>
      </c>
      <c r="AA176" s="241">
        <v>31749</v>
      </c>
      <c r="AB176" s="241">
        <v>32801</v>
      </c>
      <c r="AC176" s="241">
        <v>10485</v>
      </c>
      <c r="AD176" s="241">
        <v>30746</v>
      </c>
      <c r="AE176" s="241">
        <v>4071</v>
      </c>
      <c r="AF176" s="241">
        <v>40920</v>
      </c>
      <c r="AG176" s="241">
        <v>16569</v>
      </c>
      <c r="AH176" s="241">
        <v>10155</v>
      </c>
      <c r="AI176" s="241">
        <v>835931</v>
      </c>
      <c r="AJ176" s="239">
        <v>2014</v>
      </c>
      <c r="AK176" s="239" t="s">
        <v>705</v>
      </c>
    </row>
    <row r="177" spans="1:37">
      <c r="A177" s="82">
        <v>41671</v>
      </c>
      <c r="B177" s="239" t="s">
        <v>1091</v>
      </c>
      <c r="C177" s="241">
        <v>12574</v>
      </c>
      <c r="D177" s="241">
        <v>34833</v>
      </c>
      <c r="E177" s="241">
        <v>10204</v>
      </c>
      <c r="F177" s="241">
        <v>6016</v>
      </c>
      <c r="G177" s="241">
        <v>28713</v>
      </c>
      <c r="H177" s="241">
        <v>8404</v>
      </c>
      <c r="I177" s="241">
        <v>13200</v>
      </c>
      <c r="J177" s="241">
        <v>32282</v>
      </c>
      <c r="K177" s="241">
        <v>102659</v>
      </c>
      <c r="L177" s="241">
        <v>12090</v>
      </c>
      <c r="M177" s="241">
        <v>40591</v>
      </c>
      <c r="N177" s="241">
        <v>12504</v>
      </c>
      <c r="O177" s="241">
        <v>12571</v>
      </c>
      <c r="P177" s="241">
        <v>77447</v>
      </c>
      <c r="Q177" s="241">
        <v>57745</v>
      </c>
      <c r="R177" s="241">
        <v>28329</v>
      </c>
      <c r="S177" s="241">
        <v>11078</v>
      </c>
      <c r="T177" s="241">
        <v>10321</v>
      </c>
      <c r="U177" s="241">
        <v>58069</v>
      </c>
      <c r="V177" s="241">
        <v>11499</v>
      </c>
      <c r="W177" s="241">
        <v>26809</v>
      </c>
      <c r="X177" s="241">
        <v>18806</v>
      </c>
      <c r="Y177" s="241">
        <v>11904</v>
      </c>
      <c r="Z177" s="241">
        <v>19763</v>
      </c>
      <c r="AA177" s="241">
        <v>31783</v>
      </c>
      <c r="AB177" s="241">
        <v>32792</v>
      </c>
      <c r="AC177" s="241">
        <v>10509</v>
      </c>
      <c r="AD177" s="241">
        <v>30673</v>
      </c>
      <c r="AE177" s="241">
        <v>4073</v>
      </c>
      <c r="AF177" s="241">
        <v>40865</v>
      </c>
      <c r="AG177" s="241">
        <v>16589</v>
      </c>
      <c r="AH177" s="241">
        <v>10178</v>
      </c>
      <c r="AI177" s="241">
        <v>835873</v>
      </c>
      <c r="AK177" s="239" t="s">
        <v>706</v>
      </c>
    </row>
    <row r="178" spans="1:37">
      <c r="A178" s="82">
        <v>41699</v>
      </c>
      <c r="B178" s="239" t="s">
        <v>1092</v>
      </c>
      <c r="C178" s="241">
        <v>12569</v>
      </c>
      <c r="D178" s="241">
        <v>34822</v>
      </c>
      <c r="E178" s="241">
        <v>10269</v>
      </c>
      <c r="F178" s="241">
        <v>5987</v>
      </c>
      <c r="G178" s="241">
        <v>28762</v>
      </c>
      <c r="H178" s="241">
        <v>8445</v>
      </c>
      <c r="I178" s="241">
        <v>13257</v>
      </c>
      <c r="J178" s="241">
        <v>32319</v>
      </c>
      <c r="K178" s="241">
        <v>103034</v>
      </c>
      <c r="L178" s="241">
        <v>12146</v>
      </c>
      <c r="M178" s="241">
        <v>40652</v>
      </c>
      <c r="N178" s="241">
        <v>12512</v>
      </c>
      <c r="O178" s="241">
        <v>12555</v>
      </c>
      <c r="P178" s="241">
        <v>77887</v>
      </c>
      <c r="Q178" s="241">
        <v>57785</v>
      </c>
      <c r="R178" s="241">
        <v>28361</v>
      </c>
      <c r="S178" s="241">
        <v>11123</v>
      </c>
      <c r="T178" s="241">
        <v>10365</v>
      </c>
      <c r="U178" s="241">
        <v>58199</v>
      </c>
      <c r="V178" s="241">
        <v>11496</v>
      </c>
      <c r="W178" s="241">
        <v>26759</v>
      </c>
      <c r="X178" s="241">
        <v>18931</v>
      </c>
      <c r="Y178" s="241">
        <v>11955</v>
      </c>
      <c r="Z178" s="241">
        <v>19778</v>
      </c>
      <c r="AA178" s="241">
        <v>31941</v>
      </c>
      <c r="AB178" s="241">
        <v>32922</v>
      </c>
      <c r="AC178" s="241">
        <v>10552</v>
      </c>
      <c r="AD178" s="241">
        <v>30646</v>
      </c>
      <c r="AE178" s="241">
        <v>4076</v>
      </c>
      <c r="AF178" s="241">
        <v>40892</v>
      </c>
      <c r="AG178" s="241">
        <v>16632</v>
      </c>
      <c r="AH178" s="241">
        <v>10234</v>
      </c>
      <c r="AI178" s="241">
        <v>837863</v>
      </c>
      <c r="AK178" s="239" t="s">
        <v>645</v>
      </c>
    </row>
    <row r="179" spans="1:37">
      <c r="A179" s="82">
        <v>41730</v>
      </c>
      <c r="B179" s="239" t="s">
        <v>1093</v>
      </c>
      <c r="C179" s="241">
        <v>12595</v>
      </c>
      <c r="D179" s="241">
        <v>34831</v>
      </c>
      <c r="E179" s="241">
        <v>10301</v>
      </c>
      <c r="F179" s="241">
        <v>6000</v>
      </c>
      <c r="G179" s="241">
        <v>28759</v>
      </c>
      <c r="H179" s="241">
        <v>8472</v>
      </c>
      <c r="I179" s="241">
        <v>13268</v>
      </c>
      <c r="J179" s="241">
        <v>32371</v>
      </c>
      <c r="K179" s="241">
        <v>103118</v>
      </c>
      <c r="L179" s="241">
        <v>12151</v>
      </c>
      <c r="M179" s="241">
        <v>40702</v>
      </c>
      <c r="N179" s="241">
        <v>12509</v>
      </c>
      <c r="O179" s="241">
        <v>12609</v>
      </c>
      <c r="P179" s="241">
        <v>78075</v>
      </c>
      <c r="Q179" s="241">
        <v>57888</v>
      </c>
      <c r="R179" s="241">
        <v>28386</v>
      </c>
      <c r="S179" s="241">
        <v>11123</v>
      </c>
      <c r="T179" s="241">
        <v>10348</v>
      </c>
      <c r="U179" s="241">
        <v>58164</v>
      </c>
      <c r="V179" s="241">
        <v>11522</v>
      </c>
      <c r="W179" s="241">
        <v>26818</v>
      </c>
      <c r="X179" s="241">
        <v>18951</v>
      </c>
      <c r="Y179" s="241">
        <v>11936</v>
      </c>
      <c r="Z179" s="241">
        <v>19700</v>
      </c>
      <c r="AA179" s="241">
        <v>32001</v>
      </c>
      <c r="AB179" s="241">
        <v>32869</v>
      </c>
      <c r="AC179" s="241">
        <v>10567</v>
      </c>
      <c r="AD179" s="241">
        <v>30612</v>
      </c>
      <c r="AE179" s="241">
        <v>4105</v>
      </c>
      <c r="AF179" s="241">
        <v>41006</v>
      </c>
      <c r="AG179" s="241">
        <v>16678</v>
      </c>
      <c r="AH179" s="241">
        <v>10243</v>
      </c>
      <c r="AI179" s="241">
        <v>838678</v>
      </c>
      <c r="AK179" s="239" t="s">
        <v>700</v>
      </c>
    </row>
    <row r="180" spans="1:37">
      <c r="A180" s="82">
        <v>41760</v>
      </c>
      <c r="B180" s="239" t="s">
        <v>1094</v>
      </c>
      <c r="C180" s="241">
        <v>12644</v>
      </c>
      <c r="D180" s="241">
        <v>34842</v>
      </c>
      <c r="E180" s="241">
        <v>10303</v>
      </c>
      <c r="F180" s="241">
        <v>5997</v>
      </c>
      <c r="G180" s="241">
        <v>28801</v>
      </c>
      <c r="H180" s="241">
        <v>8477</v>
      </c>
      <c r="I180" s="241">
        <v>13211</v>
      </c>
      <c r="J180" s="241">
        <v>32479</v>
      </c>
      <c r="K180" s="241">
        <v>103451</v>
      </c>
      <c r="L180" s="241">
        <v>12210</v>
      </c>
      <c r="M180" s="241">
        <v>40846</v>
      </c>
      <c r="N180" s="241">
        <v>12549</v>
      </c>
      <c r="O180" s="241">
        <v>12639</v>
      </c>
      <c r="P180" s="241">
        <v>78263</v>
      </c>
      <c r="Q180" s="241">
        <v>58118</v>
      </c>
      <c r="R180" s="241">
        <v>28390</v>
      </c>
      <c r="S180" s="241">
        <v>11161</v>
      </c>
      <c r="T180" s="241">
        <v>10334</v>
      </c>
      <c r="U180" s="241">
        <v>58355</v>
      </c>
      <c r="V180" s="241">
        <v>11525</v>
      </c>
      <c r="W180" s="241">
        <v>26968</v>
      </c>
      <c r="X180" s="241">
        <v>18957</v>
      </c>
      <c r="Y180" s="241">
        <v>11952</v>
      </c>
      <c r="Z180" s="241">
        <v>19687</v>
      </c>
      <c r="AA180" s="241">
        <v>32107</v>
      </c>
      <c r="AB180" s="241">
        <v>32886</v>
      </c>
      <c r="AC180" s="241">
        <v>10599</v>
      </c>
      <c r="AD180" s="241">
        <v>30658</v>
      </c>
      <c r="AE180" s="241">
        <v>4130</v>
      </c>
      <c r="AF180" s="241">
        <v>41110</v>
      </c>
      <c r="AG180" s="241">
        <v>16770</v>
      </c>
      <c r="AH180" s="241">
        <v>10261</v>
      </c>
      <c r="AI180" s="241">
        <v>840680</v>
      </c>
      <c r="AK180" s="239" t="s">
        <v>704</v>
      </c>
    </row>
    <row r="181" spans="1:37">
      <c r="A181" s="82">
        <v>41791</v>
      </c>
      <c r="B181" s="239" t="s">
        <v>1095</v>
      </c>
      <c r="C181" s="241">
        <v>12680</v>
      </c>
      <c r="D181" s="241">
        <v>34908</v>
      </c>
      <c r="E181" s="241">
        <v>10314</v>
      </c>
      <c r="F181" s="241">
        <v>6032</v>
      </c>
      <c r="G181" s="241">
        <v>28930</v>
      </c>
      <c r="H181" s="241">
        <v>8508</v>
      </c>
      <c r="I181" s="241">
        <v>13263</v>
      </c>
      <c r="J181" s="241">
        <v>32628</v>
      </c>
      <c r="K181" s="241">
        <v>103724</v>
      </c>
      <c r="L181" s="241">
        <v>12230</v>
      </c>
      <c r="M181" s="241">
        <v>41052</v>
      </c>
      <c r="N181" s="241">
        <v>12630</v>
      </c>
      <c r="O181" s="241">
        <v>12675</v>
      </c>
      <c r="P181" s="241">
        <v>78625</v>
      </c>
      <c r="Q181" s="241">
        <v>58437</v>
      </c>
      <c r="R181" s="241">
        <v>28515</v>
      </c>
      <c r="S181" s="241">
        <v>11205</v>
      </c>
      <c r="T181" s="241">
        <v>10379</v>
      </c>
      <c r="U181" s="241">
        <v>58701</v>
      </c>
      <c r="V181" s="241">
        <v>11601</v>
      </c>
      <c r="W181" s="241">
        <v>27057</v>
      </c>
      <c r="X181" s="241">
        <v>19038</v>
      </c>
      <c r="Y181" s="241">
        <v>11999</v>
      </c>
      <c r="Z181" s="241">
        <v>19735</v>
      </c>
      <c r="AA181" s="241">
        <v>32284</v>
      </c>
      <c r="AB181" s="241">
        <v>32905</v>
      </c>
      <c r="AC181" s="241">
        <v>10654</v>
      </c>
      <c r="AD181" s="241">
        <v>30656</v>
      </c>
      <c r="AE181" s="241">
        <v>4149</v>
      </c>
      <c r="AF181" s="241">
        <v>41261</v>
      </c>
      <c r="AG181" s="241">
        <v>16818</v>
      </c>
      <c r="AH181" s="241">
        <v>10296</v>
      </c>
      <c r="AI181" s="241">
        <v>843889</v>
      </c>
      <c r="AK181" s="239" t="s">
        <v>707</v>
      </c>
    </row>
    <row r="182" spans="1:37">
      <c r="A182" s="82">
        <v>41821</v>
      </c>
      <c r="B182" s="239" t="s">
        <v>1096</v>
      </c>
      <c r="C182" s="241">
        <v>12789</v>
      </c>
      <c r="D182" s="241">
        <v>34914</v>
      </c>
      <c r="E182" s="241">
        <v>10310</v>
      </c>
      <c r="F182" s="241">
        <v>6074</v>
      </c>
      <c r="G182" s="241">
        <v>29005</v>
      </c>
      <c r="H182" s="241">
        <v>8543</v>
      </c>
      <c r="I182" s="241">
        <v>13259</v>
      </c>
      <c r="J182" s="241">
        <v>32681</v>
      </c>
      <c r="K182" s="241">
        <v>104028</v>
      </c>
      <c r="L182" s="241">
        <v>12218</v>
      </c>
      <c r="M182" s="241">
        <v>41183</v>
      </c>
      <c r="N182" s="241">
        <v>12670</v>
      </c>
      <c r="O182" s="241">
        <v>12735</v>
      </c>
      <c r="P182" s="241">
        <v>78814</v>
      </c>
      <c r="Q182" s="241">
        <v>58721</v>
      </c>
      <c r="R182" s="241">
        <v>28567</v>
      </c>
      <c r="S182" s="241">
        <v>11239</v>
      </c>
      <c r="T182" s="241">
        <v>10436</v>
      </c>
      <c r="U182" s="241">
        <v>58757</v>
      </c>
      <c r="V182" s="241">
        <v>11624</v>
      </c>
      <c r="W182" s="241">
        <v>27069</v>
      </c>
      <c r="X182" s="241">
        <v>19143</v>
      </c>
      <c r="Y182" s="241">
        <v>12080</v>
      </c>
      <c r="Z182" s="241">
        <v>19766</v>
      </c>
      <c r="AA182" s="241">
        <v>32364</v>
      </c>
      <c r="AB182" s="241">
        <v>32895</v>
      </c>
      <c r="AC182" s="241">
        <v>10683</v>
      </c>
      <c r="AD182" s="241">
        <v>30681</v>
      </c>
      <c r="AE182" s="241">
        <v>4177</v>
      </c>
      <c r="AF182" s="241">
        <v>41323</v>
      </c>
      <c r="AG182" s="241">
        <v>16856</v>
      </c>
      <c r="AH182" s="241">
        <v>10319</v>
      </c>
      <c r="AI182" s="241">
        <v>845923</v>
      </c>
      <c r="AK182" s="239" t="s">
        <v>708</v>
      </c>
    </row>
    <row r="183" spans="1:37">
      <c r="A183" s="82">
        <v>41852</v>
      </c>
      <c r="B183" s="239" t="s">
        <v>1097</v>
      </c>
      <c r="C183" s="241">
        <v>12852</v>
      </c>
      <c r="D183" s="241">
        <v>35041</v>
      </c>
      <c r="E183" s="241">
        <v>10341</v>
      </c>
      <c r="F183" s="241">
        <v>6101</v>
      </c>
      <c r="G183" s="241">
        <v>29068</v>
      </c>
      <c r="H183" s="241">
        <v>8569</v>
      </c>
      <c r="I183" s="241">
        <v>13317</v>
      </c>
      <c r="J183" s="241">
        <v>32753</v>
      </c>
      <c r="K183" s="241">
        <v>104409</v>
      </c>
      <c r="L183" s="241">
        <v>12276</v>
      </c>
      <c r="M183" s="241">
        <v>41335</v>
      </c>
      <c r="N183" s="241">
        <v>12696</v>
      </c>
      <c r="O183" s="241">
        <v>12805</v>
      </c>
      <c r="P183" s="241">
        <v>79270</v>
      </c>
      <c r="Q183" s="241">
        <v>58888</v>
      </c>
      <c r="R183" s="241">
        <v>28616</v>
      </c>
      <c r="S183" s="241">
        <v>11224</v>
      </c>
      <c r="T183" s="241">
        <v>10469</v>
      </c>
      <c r="U183" s="241">
        <v>58941</v>
      </c>
      <c r="V183" s="241">
        <v>11719</v>
      </c>
      <c r="W183" s="241">
        <v>27077</v>
      </c>
      <c r="X183" s="241">
        <v>19283</v>
      </c>
      <c r="Y183" s="241">
        <v>12213</v>
      </c>
      <c r="Z183" s="241">
        <v>19823</v>
      </c>
      <c r="AA183" s="241">
        <v>32499</v>
      </c>
      <c r="AB183" s="241">
        <v>33020</v>
      </c>
      <c r="AC183" s="241">
        <v>10711</v>
      </c>
      <c r="AD183" s="241">
        <v>30755</v>
      </c>
      <c r="AE183" s="241">
        <v>4188</v>
      </c>
      <c r="AF183" s="241">
        <v>41456</v>
      </c>
      <c r="AG183" s="241">
        <v>16895</v>
      </c>
      <c r="AH183" s="241">
        <v>10395</v>
      </c>
      <c r="AI183" s="241">
        <v>849005</v>
      </c>
      <c r="AK183" s="239" t="s">
        <v>709</v>
      </c>
    </row>
    <row r="184" spans="1:37">
      <c r="A184" s="82">
        <v>41883</v>
      </c>
      <c r="B184" s="239" t="s">
        <v>1098</v>
      </c>
      <c r="C184" s="241">
        <v>12858</v>
      </c>
      <c r="D184" s="241">
        <v>35080</v>
      </c>
      <c r="E184" s="241">
        <v>10347</v>
      </c>
      <c r="F184" s="241">
        <v>6132</v>
      </c>
      <c r="G184" s="241">
        <v>29177</v>
      </c>
      <c r="H184" s="241">
        <v>8614</v>
      </c>
      <c r="I184" s="241">
        <v>13356</v>
      </c>
      <c r="J184" s="241">
        <v>32826</v>
      </c>
      <c r="K184" s="241">
        <v>104720</v>
      </c>
      <c r="L184" s="241">
        <v>12328</v>
      </c>
      <c r="M184" s="241">
        <v>41463</v>
      </c>
      <c r="N184" s="241">
        <v>12709</v>
      </c>
      <c r="O184" s="241">
        <v>12853</v>
      </c>
      <c r="P184" s="241">
        <v>79467</v>
      </c>
      <c r="Q184" s="241">
        <v>59112</v>
      </c>
      <c r="R184" s="241">
        <v>28662</v>
      </c>
      <c r="S184" s="241">
        <v>11255</v>
      </c>
      <c r="T184" s="241">
        <v>10475</v>
      </c>
      <c r="U184" s="241">
        <v>59117</v>
      </c>
      <c r="V184" s="241">
        <v>11729</v>
      </c>
      <c r="W184" s="241">
        <v>27070</v>
      </c>
      <c r="X184" s="241">
        <v>19437</v>
      </c>
      <c r="Y184" s="241">
        <v>12243</v>
      </c>
      <c r="Z184" s="241">
        <v>19862</v>
      </c>
      <c r="AA184" s="241">
        <v>32609</v>
      </c>
      <c r="AB184" s="241">
        <v>33076</v>
      </c>
      <c r="AC184" s="241">
        <v>10745</v>
      </c>
      <c r="AD184" s="241">
        <v>30826</v>
      </c>
      <c r="AE184" s="241">
        <v>4225</v>
      </c>
      <c r="AF184" s="241">
        <v>41442</v>
      </c>
      <c r="AG184" s="241">
        <v>16914</v>
      </c>
      <c r="AH184" s="241">
        <v>10416</v>
      </c>
      <c r="AI184" s="241">
        <v>851145</v>
      </c>
      <c r="AK184" s="239" t="s">
        <v>710</v>
      </c>
    </row>
    <row r="185" spans="1:37">
      <c r="A185" s="82">
        <v>41913</v>
      </c>
      <c r="B185" s="239" t="s">
        <v>1099</v>
      </c>
      <c r="C185" s="241">
        <v>12870</v>
      </c>
      <c r="D185" s="241">
        <v>35242</v>
      </c>
      <c r="E185" s="241">
        <v>10334</v>
      </c>
      <c r="F185" s="241">
        <v>6174</v>
      </c>
      <c r="G185" s="241">
        <v>29279</v>
      </c>
      <c r="H185" s="241">
        <v>8647</v>
      </c>
      <c r="I185" s="241">
        <v>13466</v>
      </c>
      <c r="J185" s="241">
        <v>32901</v>
      </c>
      <c r="K185" s="241">
        <v>104914</v>
      </c>
      <c r="L185" s="241">
        <v>12397</v>
      </c>
      <c r="M185" s="241">
        <v>41701</v>
      </c>
      <c r="N185" s="241">
        <v>12811</v>
      </c>
      <c r="O185" s="241">
        <v>12928</v>
      </c>
      <c r="P185" s="241">
        <v>79726</v>
      </c>
      <c r="Q185" s="241">
        <v>59448</v>
      </c>
      <c r="R185" s="241">
        <v>28693</v>
      </c>
      <c r="S185" s="241">
        <v>11285</v>
      </c>
      <c r="T185" s="241">
        <v>10521</v>
      </c>
      <c r="U185" s="241">
        <v>59294</v>
      </c>
      <c r="V185" s="241">
        <v>11827</v>
      </c>
      <c r="W185" s="241">
        <v>27077</v>
      </c>
      <c r="X185" s="241">
        <v>19538</v>
      </c>
      <c r="Y185" s="241">
        <v>12303</v>
      </c>
      <c r="Z185" s="241">
        <v>19958</v>
      </c>
      <c r="AA185" s="241">
        <v>32693</v>
      </c>
      <c r="AB185" s="241">
        <v>33231</v>
      </c>
      <c r="AC185" s="241">
        <v>10754</v>
      </c>
      <c r="AD185" s="241">
        <v>30856</v>
      </c>
      <c r="AE185" s="241">
        <v>4255</v>
      </c>
      <c r="AF185" s="241">
        <v>41573</v>
      </c>
      <c r="AG185" s="241">
        <v>16979</v>
      </c>
      <c r="AH185" s="241">
        <v>10477</v>
      </c>
      <c r="AI185" s="241">
        <v>854152</v>
      </c>
      <c r="AK185" s="239" t="s">
        <v>711</v>
      </c>
    </row>
    <row r="186" spans="1:37">
      <c r="A186" s="82">
        <v>41944</v>
      </c>
      <c r="B186" s="239" t="s">
        <v>1100</v>
      </c>
      <c r="C186" s="241">
        <v>12896</v>
      </c>
      <c r="D186" s="241">
        <v>35216</v>
      </c>
      <c r="E186" s="241">
        <v>10367</v>
      </c>
      <c r="F186" s="241">
        <v>6160</v>
      </c>
      <c r="G186" s="241">
        <v>29392</v>
      </c>
      <c r="H186" s="241">
        <v>8684</v>
      </c>
      <c r="I186" s="241">
        <v>13463</v>
      </c>
      <c r="J186" s="241">
        <v>32995</v>
      </c>
      <c r="K186" s="241">
        <v>105015</v>
      </c>
      <c r="L186" s="241">
        <v>12404</v>
      </c>
      <c r="M186" s="241">
        <v>41768</v>
      </c>
      <c r="N186" s="241">
        <v>12884</v>
      </c>
      <c r="O186" s="241">
        <v>12998</v>
      </c>
      <c r="P186" s="241">
        <v>79972</v>
      </c>
      <c r="Q186" s="241">
        <v>59573</v>
      </c>
      <c r="R186" s="241">
        <v>28760</v>
      </c>
      <c r="S186" s="241">
        <v>11269</v>
      </c>
      <c r="T186" s="241">
        <v>10534</v>
      </c>
      <c r="U186" s="241">
        <v>59384</v>
      </c>
      <c r="V186" s="241">
        <v>11927</v>
      </c>
      <c r="W186" s="241">
        <v>27208</v>
      </c>
      <c r="X186" s="241">
        <v>19639</v>
      </c>
      <c r="Y186" s="241">
        <v>12294</v>
      </c>
      <c r="Z186" s="241">
        <v>19985</v>
      </c>
      <c r="AA186" s="241">
        <v>32689</v>
      </c>
      <c r="AB186" s="241">
        <v>33228</v>
      </c>
      <c r="AC186" s="241">
        <v>10758</v>
      </c>
      <c r="AD186" s="241">
        <v>30969</v>
      </c>
      <c r="AE186" s="241">
        <v>4260</v>
      </c>
      <c r="AF186" s="241">
        <v>41602</v>
      </c>
      <c r="AG186" s="241">
        <v>16926</v>
      </c>
      <c r="AH186" s="241">
        <v>10516</v>
      </c>
      <c r="AI186" s="241">
        <v>855735</v>
      </c>
      <c r="AK186" s="239" t="s">
        <v>712</v>
      </c>
    </row>
    <row r="187" spans="1:37">
      <c r="A187" s="82">
        <v>41974</v>
      </c>
      <c r="B187" s="239" t="s">
        <v>1101</v>
      </c>
      <c r="C187" s="241">
        <v>12855</v>
      </c>
      <c r="D187" s="241">
        <v>35148</v>
      </c>
      <c r="E187" s="241">
        <v>10414</v>
      </c>
      <c r="F187" s="241">
        <v>6086</v>
      </c>
      <c r="G187" s="241">
        <v>29353</v>
      </c>
      <c r="H187" s="241">
        <v>8665</v>
      </c>
      <c r="I187" s="241">
        <v>13481</v>
      </c>
      <c r="J187" s="241">
        <v>32953</v>
      </c>
      <c r="K187" s="241">
        <v>105070</v>
      </c>
      <c r="L187" s="241">
        <v>12351</v>
      </c>
      <c r="M187" s="241">
        <v>41797</v>
      </c>
      <c r="N187" s="241">
        <v>12778</v>
      </c>
      <c r="O187" s="241">
        <v>13012</v>
      </c>
      <c r="P187" s="241">
        <v>79961</v>
      </c>
      <c r="Q187" s="241">
        <v>59539</v>
      </c>
      <c r="R187" s="241">
        <v>28764</v>
      </c>
      <c r="S187" s="241">
        <v>11236</v>
      </c>
      <c r="T187" s="241">
        <v>10514</v>
      </c>
      <c r="U187" s="241">
        <v>59428</v>
      </c>
      <c r="V187" s="241">
        <v>11899</v>
      </c>
      <c r="W187" s="241">
        <v>27204</v>
      </c>
      <c r="X187" s="241">
        <v>19592</v>
      </c>
      <c r="Y187" s="241">
        <v>12253</v>
      </c>
      <c r="Z187" s="241">
        <v>19950</v>
      </c>
      <c r="AA187" s="241">
        <v>32637</v>
      </c>
      <c r="AB187" s="241">
        <v>33168</v>
      </c>
      <c r="AC187" s="241">
        <v>10735</v>
      </c>
      <c r="AD187" s="241">
        <v>30889</v>
      </c>
      <c r="AE187" s="241">
        <v>4231</v>
      </c>
      <c r="AF187" s="241">
        <v>41528</v>
      </c>
      <c r="AG187" s="241">
        <v>16942</v>
      </c>
      <c r="AH187" s="241">
        <v>10476</v>
      </c>
      <c r="AI187" s="241">
        <v>854909</v>
      </c>
      <c r="AK187" s="239" t="s">
        <v>713</v>
      </c>
    </row>
    <row r="188" spans="1:37">
      <c r="A188" s="82">
        <v>42005</v>
      </c>
      <c r="B188" s="239" t="s">
        <v>1204</v>
      </c>
      <c r="C188" s="241">
        <v>12846</v>
      </c>
      <c r="D188" s="241">
        <v>35067</v>
      </c>
      <c r="E188" s="241">
        <v>10443</v>
      </c>
      <c r="F188" s="241">
        <v>6090</v>
      </c>
      <c r="G188" s="241">
        <v>29380</v>
      </c>
      <c r="H188" s="241">
        <v>8644</v>
      </c>
      <c r="I188" s="241">
        <v>13430</v>
      </c>
      <c r="J188" s="241">
        <v>32901</v>
      </c>
      <c r="K188" s="241">
        <v>105252</v>
      </c>
      <c r="L188" s="241">
        <v>12348</v>
      </c>
      <c r="M188" s="241">
        <v>41763</v>
      </c>
      <c r="N188" s="241">
        <v>12746</v>
      </c>
      <c r="O188" s="241">
        <v>13038</v>
      </c>
      <c r="P188" s="241">
        <v>79838</v>
      </c>
      <c r="Q188" s="241">
        <v>59541</v>
      </c>
      <c r="R188" s="241">
        <v>28729</v>
      </c>
      <c r="S188" s="241">
        <v>11213</v>
      </c>
      <c r="T188" s="241">
        <v>10473</v>
      </c>
      <c r="U188" s="241">
        <v>59364</v>
      </c>
      <c r="V188" s="241">
        <v>11884</v>
      </c>
      <c r="W188" s="241">
        <v>27123</v>
      </c>
      <c r="X188" s="241">
        <v>19650</v>
      </c>
      <c r="Y188" s="241">
        <v>12241</v>
      </c>
      <c r="Z188" s="241">
        <v>19955</v>
      </c>
      <c r="AA188" s="241">
        <v>32646</v>
      </c>
      <c r="AB188" s="241">
        <v>33136</v>
      </c>
      <c r="AC188" s="241">
        <v>10650</v>
      </c>
      <c r="AD188" s="241">
        <v>30781</v>
      </c>
      <c r="AE188" s="241">
        <v>4249</v>
      </c>
      <c r="AF188" s="241">
        <v>41463</v>
      </c>
      <c r="AG188" s="241">
        <v>16905</v>
      </c>
      <c r="AH188" s="241">
        <v>10441</v>
      </c>
      <c r="AI188" s="241">
        <v>854230</v>
      </c>
      <c r="AJ188" s="239">
        <v>2015</v>
      </c>
      <c r="AK188" s="239" t="s">
        <v>705</v>
      </c>
    </row>
    <row r="189" spans="1:37">
      <c r="A189" s="82">
        <v>42036</v>
      </c>
      <c r="B189" s="239" t="s">
        <v>1102</v>
      </c>
      <c r="C189" s="241">
        <v>12935</v>
      </c>
      <c r="D189" s="241">
        <v>35297</v>
      </c>
      <c r="E189" s="241">
        <v>10550</v>
      </c>
      <c r="F189" s="241">
        <v>6108</v>
      </c>
      <c r="G189" s="241">
        <v>29591</v>
      </c>
      <c r="H189" s="241">
        <v>8729</v>
      </c>
      <c r="I189" s="241">
        <v>13443</v>
      </c>
      <c r="J189" s="241">
        <v>33101</v>
      </c>
      <c r="K189" s="241">
        <v>105728</v>
      </c>
      <c r="L189" s="241">
        <v>12419</v>
      </c>
      <c r="M189" s="241">
        <v>41833</v>
      </c>
      <c r="N189" s="241">
        <v>12784</v>
      </c>
      <c r="O189" s="241">
        <v>13094</v>
      </c>
      <c r="P189" s="241">
        <v>80280</v>
      </c>
      <c r="Q189" s="241">
        <v>59864</v>
      </c>
      <c r="R189" s="241">
        <v>28848</v>
      </c>
      <c r="S189" s="241">
        <v>11274</v>
      </c>
      <c r="T189" s="241">
        <v>10525</v>
      </c>
      <c r="U189" s="241">
        <v>59588</v>
      </c>
      <c r="V189" s="241">
        <v>11881</v>
      </c>
      <c r="W189" s="241">
        <v>27275</v>
      </c>
      <c r="X189" s="241">
        <v>19721</v>
      </c>
      <c r="Y189" s="241">
        <v>12297</v>
      </c>
      <c r="Z189" s="241">
        <v>20027</v>
      </c>
      <c r="AA189" s="241">
        <v>32829</v>
      </c>
      <c r="AB189" s="241">
        <v>33257</v>
      </c>
      <c r="AC189" s="241">
        <v>10697</v>
      </c>
      <c r="AD189" s="241">
        <v>30685</v>
      </c>
      <c r="AE189" s="241">
        <v>4232</v>
      </c>
      <c r="AF189" s="241">
        <v>41558</v>
      </c>
      <c r="AG189" s="241">
        <v>16985</v>
      </c>
      <c r="AH189" s="241">
        <v>10511</v>
      </c>
      <c r="AI189" s="241">
        <v>857946</v>
      </c>
      <c r="AK189" s="239" t="s">
        <v>706</v>
      </c>
    </row>
    <row r="190" spans="1:37">
      <c r="A190" s="82">
        <v>42064</v>
      </c>
      <c r="B190" s="239" t="s">
        <v>1103</v>
      </c>
      <c r="C190" s="241">
        <v>13029</v>
      </c>
      <c r="D190" s="241">
        <v>35466</v>
      </c>
      <c r="E190" s="241">
        <v>10677</v>
      </c>
      <c r="F190" s="241">
        <v>6163</v>
      </c>
      <c r="G190" s="241">
        <v>29922</v>
      </c>
      <c r="H190" s="241">
        <v>8806</v>
      </c>
      <c r="I190" s="241">
        <v>13502</v>
      </c>
      <c r="J190" s="241">
        <v>33330</v>
      </c>
      <c r="K190" s="241">
        <v>106065</v>
      </c>
      <c r="L190" s="241">
        <v>12497</v>
      </c>
      <c r="M190" s="241">
        <v>42007</v>
      </c>
      <c r="N190" s="241">
        <v>12876</v>
      </c>
      <c r="O190" s="241">
        <v>13153</v>
      </c>
      <c r="P190" s="241">
        <v>80658</v>
      </c>
      <c r="Q190" s="241">
        <v>60117</v>
      </c>
      <c r="R190" s="241">
        <v>29044</v>
      </c>
      <c r="S190" s="241">
        <v>11342</v>
      </c>
      <c r="T190" s="241">
        <v>10597</v>
      </c>
      <c r="U190" s="241">
        <v>59791</v>
      </c>
      <c r="V190" s="241">
        <v>11956</v>
      </c>
      <c r="W190" s="241">
        <v>27432</v>
      </c>
      <c r="X190" s="241">
        <v>19783</v>
      </c>
      <c r="Y190" s="241">
        <v>12395</v>
      </c>
      <c r="Z190" s="241">
        <v>20216</v>
      </c>
      <c r="AA190" s="241">
        <v>33115</v>
      </c>
      <c r="AB190" s="241">
        <v>33467</v>
      </c>
      <c r="AC190" s="241">
        <v>10757</v>
      </c>
      <c r="AD190" s="241">
        <v>30793</v>
      </c>
      <c r="AE190" s="241">
        <v>4247</v>
      </c>
      <c r="AF190" s="241">
        <v>41745</v>
      </c>
      <c r="AG190" s="241">
        <v>17116</v>
      </c>
      <c r="AH190" s="241">
        <v>10559</v>
      </c>
      <c r="AI190" s="241">
        <v>862623</v>
      </c>
      <c r="AK190" s="239" t="s">
        <v>645</v>
      </c>
    </row>
    <row r="191" spans="1:37">
      <c r="A191" s="82">
        <v>42095</v>
      </c>
      <c r="B191" s="239" t="s">
        <v>1104</v>
      </c>
      <c r="C191" s="241">
        <v>13109</v>
      </c>
      <c r="D191" s="241">
        <v>35610</v>
      </c>
      <c r="E191" s="241">
        <v>10632</v>
      </c>
      <c r="F191" s="241">
        <v>6176</v>
      </c>
      <c r="G191" s="241">
        <v>30129</v>
      </c>
      <c r="H191" s="241">
        <v>8844</v>
      </c>
      <c r="I191" s="241">
        <v>13513</v>
      </c>
      <c r="J191" s="241">
        <v>33481</v>
      </c>
      <c r="K191" s="241">
        <v>106501</v>
      </c>
      <c r="L191" s="241">
        <v>12554</v>
      </c>
      <c r="M191" s="241">
        <v>42183</v>
      </c>
      <c r="N191" s="241">
        <v>12928</v>
      </c>
      <c r="O191" s="241">
        <v>13215</v>
      </c>
      <c r="P191" s="241">
        <v>81007</v>
      </c>
      <c r="Q191" s="241">
        <v>60355</v>
      </c>
      <c r="R191" s="241">
        <v>29143</v>
      </c>
      <c r="S191" s="241">
        <v>11375</v>
      </c>
      <c r="T191" s="241">
        <v>10641</v>
      </c>
      <c r="U191" s="241">
        <v>60023</v>
      </c>
      <c r="V191" s="241">
        <v>12036</v>
      </c>
      <c r="W191" s="241">
        <v>27564</v>
      </c>
      <c r="X191" s="241">
        <v>19868</v>
      </c>
      <c r="Y191" s="241">
        <v>12541</v>
      </c>
      <c r="Z191" s="241">
        <v>20270</v>
      </c>
      <c r="AA191" s="241">
        <v>33303</v>
      </c>
      <c r="AB191" s="241">
        <v>33603</v>
      </c>
      <c r="AC191" s="241">
        <v>10773</v>
      </c>
      <c r="AD191" s="241">
        <v>30920</v>
      </c>
      <c r="AE191" s="241">
        <v>4261</v>
      </c>
      <c r="AF191" s="241">
        <v>41875</v>
      </c>
      <c r="AG191" s="241">
        <v>17133</v>
      </c>
      <c r="AH191" s="241">
        <v>10606</v>
      </c>
      <c r="AI191" s="241">
        <v>866172</v>
      </c>
      <c r="AK191" s="239" t="s">
        <v>700</v>
      </c>
    </row>
    <row r="192" spans="1:37">
      <c r="A192" s="82">
        <v>42125</v>
      </c>
      <c r="B192" s="239" t="s">
        <v>1105</v>
      </c>
      <c r="C192" s="241">
        <v>13114</v>
      </c>
      <c r="D192" s="241">
        <v>35649</v>
      </c>
      <c r="E192" s="241">
        <v>10693</v>
      </c>
      <c r="F192" s="241">
        <v>6177</v>
      </c>
      <c r="G192" s="241">
        <v>30204</v>
      </c>
      <c r="H192" s="241">
        <v>8902</v>
      </c>
      <c r="I192" s="241">
        <v>13543</v>
      </c>
      <c r="J192" s="241">
        <v>33638</v>
      </c>
      <c r="K192" s="241">
        <v>106685</v>
      </c>
      <c r="L192" s="241">
        <v>12621</v>
      </c>
      <c r="M192" s="241">
        <v>42358</v>
      </c>
      <c r="N192" s="241">
        <v>12946</v>
      </c>
      <c r="O192" s="241">
        <v>13255</v>
      </c>
      <c r="P192" s="241">
        <v>81244</v>
      </c>
      <c r="Q192" s="241">
        <v>60552</v>
      </c>
      <c r="R192" s="241">
        <v>29282</v>
      </c>
      <c r="S192" s="241">
        <v>11404</v>
      </c>
      <c r="T192" s="241">
        <v>10693</v>
      </c>
      <c r="U192" s="241">
        <v>60120</v>
      </c>
      <c r="V192" s="241">
        <v>12127</v>
      </c>
      <c r="W192" s="241">
        <v>27596</v>
      </c>
      <c r="X192" s="241">
        <v>19943</v>
      </c>
      <c r="Y192" s="241">
        <v>12574</v>
      </c>
      <c r="Z192" s="241">
        <v>20293</v>
      </c>
      <c r="AA192" s="241">
        <v>33462</v>
      </c>
      <c r="AB192" s="241">
        <v>33650</v>
      </c>
      <c r="AC192" s="241">
        <v>10800</v>
      </c>
      <c r="AD192" s="241">
        <v>31007</v>
      </c>
      <c r="AE192" s="241">
        <v>4275</v>
      </c>
      <c r="AF192" s="241">
        <v>41968</v>
      </c>
      <c r="AG192" s="241">
        <v>17080</v>
      </c>
      <c r="AH192" s="241">
        <v>10621</v>
      </c>
      <c r="AI192" s="241">
        <v>868476</v>
      </c>
      <c r="AK192" s="239" t="s">
        <v>704</v>
      </c>
    </row>
    <row r="193" spans="1:37">
      <c r="A193" s="82">
        <v>42156</v>
      </c>
      <c r="B193" s="239" t="s">
        <v>1106</v>
      </c>
      <c r="C193" s="241">
        <v>13204</v>
      </c>
      <c r="D193" s="241">
        <v>35858</v>
      </c>
      <c r="E193" s="241">
        <v>10752</v>
      </c>
      <c r="F193" s="241">
        <v>6188</v>
      </c>
      <c r="G193" s="241">
        <v>30395</v>
      </c>
      <c r="H193" s="241">
        <v>8978</v>
      </c>
      <c r="I193" s="241">
        <v>13607</v>
      </c>
      <c r="J193" s="241">
        <v>33854</v>
      </c>
      <c r="K193" s="241">
        <v>107378</v>
      </c>
      <c r="L193" s="241">
        <v>12699</v>
      </c>
      <c r="M193" s="241">
        <v>42622</v>
      </c>
      <c r="N193" s="241">
        <v>12993</v>
      </c>
      <c r="O193" s="241">
        <v>13325</v>
      </c>
      <c r="P193" s="241">
        <v>81685</v>
      </c>
      <c r="Q193" s="241">
        <v>61016</v>
      </c>
      <c r="R193" s="241">
        <v>29497</v>
      </c>
      <c r="S193" s="241">
        <v>11437</v>
      </c>
      <c r="T193" s="241">
        <v>10792</v>
      </c>
      <c r="U193" s="241">
        <v>60447</v>
      </c>
      <c r="V193" s="241">
        <v>12258</v>
      </c>
      <c r="W193" s="241">
        <v>27840</v>
      </c>
      <c r="X193" s="241">
        <v>20067</v>
      </c>
      <c r="Y193" s="241">
        <v>12638</v>
      </c>
      <c r="Z193" s="241">
        <v>20332</v>
      </c>
      <c r="AA193" s="241">
        <v>33717</v>
      </c>
      <c r="AB193" s="241">
        <v>33765</v>
      </c>
      <c r="AC193" s="241">
        <v>10851</v>
      </c>
      <c r="AD193" s="241">
        <v>31226</v>
      </c>
      <c r="AE193" s="241">
        <v>4292</v>
      </c>
      <c r="AF193" s="241">
        <v>42165</v>
      </c>
      <c r="AG193" s="241">
        <v>17201</v>
      </c>
      <c r="AH193" s="241">
        <v>10629</v>
      </c>
      <c r="AI193" s="241">
        <v>873708</v>
      </c>
      <c r="AK193" s="239" t="s">
        <v>707</v>
      </c>
    </row>
    <row r="194" spans="1:37">
      <c r="A194" s="82">
        <v>42186</v>
      </c>
      <c r="B194" s="239" t="s">
        <v>1107</v>
      </c>
      <c r="C194" s="241">
        <v>13271</v>
      </c>
      <c r="D194" s="241">
        <v>35937</v>
      </c>
      <c r="E194" s="241">
        <v>10767</v>
      </c>
      <c r="F194" s="241">
        <v>6208</v>
      </c>
      <c r="G194" s="241">
        <v>30545</v>
      </c>
      <c r="H194" s="241">
        <v>8993</v>
      </c>
      <c r="I194" s="241">
        <v>13644</v>
      </c>
      <c r="J194" s="241">
        <v>34080</v>
      </c>
      <c r="K194" s="241">
        <v>107850</v>
      </c>
      <c r="L194" s="241">
        <v>12723</v>
      </c>
      <c r="M194" s="241">
        <v>42705</v>
      </c>
      <c r="N194" s="241">
        <v>13049</v>
      </c>
      <c r="O194" s="241">
        <v>13395</v>
      </c>
      <c r="P194" s="241">
        <v>81999</v>
      </c>
      <c r="Q194" s="241">
        <v>61332</v>
      </c>
      <c r="R194" s="241">
        <v>29655</v>
      </c>
      <c r="S194" s="241">
        <v>11466</v>
      </c>
      <c r="T194" s="241">
        <v>10818</v>
      </c>
      <c r="U194" s="241">
        <v>60666</v>
      </c>
      <c r="V194" s="241">
        <v>12341</v>
      </c>
      <c r="W194" s="241">
        <v>27937</v>
      </c>
      <c r="X194" s="241">
        <v>20219</v>
      </c>
      <c r="Y194" s="241">
        <v>12773</v>
      </c>
      <c r="Z194" s="241">
        <v>20370</v>
      </c>
      <c r="AA194" s="241">
        <v>33782</v>
      </c>
      <c r="AB194" s="241">
        <v>33875</v>
      </c>
      <c r="AC194" s="241">
        <v>10871</v>
      </c>
      <c r="AD194" s="241">
        <v>31245</v>
      </c>
      <c r="AE194" s="241">
        <v>4314</v>
      </c>
      <c r="AF194" s="241">
        <v>42395</v>
      </c>
      <c r="AG194" s="241">
        <v>17135</v>
      </c>
      <c r="AH194" s="241">
        <v>10676</v>
      </c>
      <c r="AI194" s="241">
        <v>877036</v>
      </c>
      <c r="AK194" s="239" t="s">
        <v>708</v>
      </c>
    </row>
    <row r="195" spans="1:37">
      <c r="A195" s="82">
        <v>42217</v>
      </c>
      <c r="B195" s="239" t="s">
        <v>1108</v>
      </c>
      <c r="C195" s="241">
        <v>13380</v>
      </c>
      <c r="D195" s="241">
        <v>35976</v>
      </c>
      <c r="E195" s="241">
        <v>10786</v>
      </c>
      <c r="F195" s="241">
        <v>6192</v>
      </c>
      <c r="G195" s="241">
        <v>30657</v>
      </c>
      <c r="H195" s="241">
        <v>9040</v>
      </c>
      <c r="I195" s="241">
        <v>13647</v>
      </c>
      <c r="J195" s="241">
        <v>34154</v>
      </c>
      <c r="K195" s="241">
        <v>108145</v>
      </c>
      <c r="L195" s="241">
        <v>12734</v>
      </c>
      <c r="M195" s="241">
        <v>42913</v>
      </c>
      <c r="N195" s="241">
        <v>13097</v>
      </c>
      <c r="O195" s="241">
        <v>13444</v>
      </c>
      <c r="P195" s="241">
        <v>82416</v>
      </c>
      <c r="Q195" s="241">
        <v>61576</v>
      </c>
      <c r="R195" s="241">
        <v>29813</v>
      </c>
      <c r="S195" s="241">
        <v>11490</v>
      </c>
      <c r="T195" s="241">
        <v>10833</v>
      </c>
      <c r="U195" s="241">
        <v>60759</v>
      </c>
      <c r="V195" s="241">
        <v>12444</v>
      </c>
      <c r="W195" s="241">
        <v>28131</v>
      </c>
      <c r="X195" s="241">
        <v>20353</v>
      </c>
      <c r="Y195" s="241">
        <v>12865</v>
      </c>
      <c r="Z195" s="241">
        <v>20452</v>
      </c>
      <c r="AA195" s="241">
        <v>33867</v>
      </c>
      <c r="AB195" s="241">
        <v>34014</v>
      </c>
      <c r="AC195" s="241">
        <v>10893</v>
      </c>
      <c r="AD195" s="241">
        <v>31289</v>
      </c>
      <c r="AE195" s="241">
        <v>4367</v>
      </c>
      <c r="AF195" s="241">
        <v>42502</v>
      </c>
      <c r="AG195" s="241">
        <v>17153</v>
      </c>
      <c r="AH195" s="241">
        <v>10703</v>
      </c>
      <c r="AI195" s="241">
        <v>880085</v>
      </c>
      <c r="AK195" s="239" t="s">
        <v>709</v>
      </c>
    </row>
    <row r="196" spans="1:37">
      <c r="A196" s="82">
        <v>42248</v>
      </c>
      <c r="B196" s="239" t="s">
        <v>1109</v>
      </c>
      <c r="C196" s="241">
        <v>13454</v>
      </c>
      <c r="D196" s="241">
        <v>35966</v>
      </c>
      <c r="E196" s="241">
        <v>10847</v>
      </c>
      <c r="F196" s="241">
        <v>6193</v>
      </c>
      <c r="G196" s="241">
        <v>30752</v>
      </c>
      <c r="H196" s="241">
        <v>9035</v>
      </c>
      <c r="I196" s="241">
        <v>13626</v>
      </c>
      <c r="J196" s="241">
        <v>34245</v>
      </c>
      <c r="K196" s="241">
        <v>108357</v>
      </c>
      <c r="L196" s="241">
        <v>12769</v>
      </c>
      <c r="M196" s="241">
        <v>42981</v>
      </c>
      <c r="N196" s="241">
        <v>13119</v>
      </c>
      <c r="O196" s="241">
        <v>13504</v>
      </c>
      <c r="P196" s="241">
        <v>82549</v>
      </c>
      <c r="Q196" s="241">
        <v>61707</v>
      </c>
      <c r="R196" s="241">
        <v>29928</v>
      </c>
      <c r="S196" s="241">
        <v>11509</v>
      </c>
      <c r="T196" s="241">
        <v>10873</v>
      </c>
      <c r="U196" s="241">
        <v>60933</v>
      </c>
      <c r="V196" s="241">
        <v>12518</v>
      </c>
      <c r="W196" s="241">
        <v>28249</v>
      </c>
      <c r="X196" s="241">
        <v>20425</v>
      </c>
      <c r="Y196" s="241">
        <v>12958</v>
      </c>
      <c r="Z196" s="241">
        <v>20473</v>
      </c>
      <c r="AA196" s="241">
        <v>33991</v>
      </c>
      <c r="AB196" s="241">
        <v>34070</v>
      </c>
      <c r="AC196" s="241">
        <v>10898</v>
      </c>
      <c r="AD196" s="241">
        <v>31305</v>
      </c>
      <c r="AE196" s="241">
        <v>4404</v>
      </c>
      <c r="AF196" s="241">
        <v>42476</v>
      </c>
      <c r="AG196" s="241">
        <v>17226</v>
      </c>
      <c r="AH196" s="241">
        <v>10736</v>
      </c>
      <c r="AI196" s="241">
        <v>882076</v>
      </c>
      <c r="AK196" s="239" t="s">
        <v>710</v>
      </c>
    </row>
    <row r="197" spans="1:37">
      <c r="A197" s="82">
        <v>42278</v>
      </c>
      <c r="B197" s="239" t="s">
        <v>1110</v>
      </c>
      <c r="C197" s="241">
        <v>13565</v>
      </c>
      <c r="D197" s="241">
        <v>36160</v>
      </c>
      <c r="E197" s="241">
        <v>10899</v>
      </c>
      <c r="F197" s="241">
        <v>6202</v>
      </c>
      <c r="G197" s="241">
        <v>30875</v>
      </c>
      <c r="H197" s="241">
        <v>9049</v>
      </c>
      <c r="I197" s="241">
        <v>13651</v>
      </c>
      <c r="J197" s="241">
        <v>34411</v>
      </c>
      <c r="K197" s="241">
        <v>108641</v>
      </c>
      <c r="L197" s="241">
        <v>12845</v>
      </c>
      <c r="M197" s="241">
        <v>43181</v>
      </c>
      <c r="N197" s="241">
        <v>13135</v>
      </c>
      <c r="O197" s="241">
        <v>13624</v>
      </c>
      <c r="P197" s="241">
        <v>82929</v>
      </c>
      <c r="Q197" s="241">
        <v>62140</v>
      </c>
      <c r="R197" s="241">
        <v>30038</v>
      </c>
      <c r="S197" s="241">
        <v>11575</v>
      </c>
      <c r="T197" s="241">
        <v>10912</v>
      </c>
      <c r="U197" s="241">
        <v>61103</v>
      </c>
      <c r="V197" s="241">
        <v>12507</v>
      </c>
      <c r="W197" s="241">
        <v>28336</v>
      </c>
      <c r="X197" s="241">
        <v>20581</v>
      </c>
      <c r="Y197" s="241">
        <v>13047</v>
      </c>
      <c r="Z197" s="241">
        <v>20586</v>
      </c>
      <c r="AA197" s="241">
        <v>34119</v>
      </c>
      <c r="AB197" s="241">
        <v>34159</v>
      </c>
      <c r="AC197" s="241">
        <v>10873</v>
      </c>
      <c r="AD197" s="241">
        <v>31244</v>
      </c>
      <c r="AE197" s="241">
        <v>4422</v>
      </c>
      <c r="AF197" s="241">
        <v>42592</v>
      </c>
      <c r="AG197" s="241">
        <v>17273</v>
      </c>
      <c r="AH197" s="241">
        <v>10779</v>
      </c>
      <c r="AI197" s="241">
        <v>885453</v>
      </c>
      <c r="AK197" s="239" t="s">
        <v>711</v>
      </c>
    </row>
    <row r="198" spans="1:37">
      <c r="A198" s="82">
        <v>42309</v>
      </c>
      <c r="B198" s="239" t="s">
        <v>1111</v>
      </c>
      <c r="C198" s="241">
        <v>13634</v>
      </c>
      <c r="D198" s="241">
        <v>36237</v>
      </c>
      <c r="E198" s="241">
        <v>10892</v>
      </c>
      <c r="F198" s="241">
        <v>6219</v>
      </c>
      <c r="G198" s="241">
        <v>30961</v>
      </c>
      <c r="H198" s="241">
        <v>9060</v>
      </c>
      <c r="I198" s="241">
        <v>13606</v>
      </c>
      <c r="J198" s="241">
        <v>34559</v>
      </c>
      <c r="K198" s="241">
        <v>108725</v>
      </c>
      <c r="L198" s="241">
        <v>12869</v>
      </c>
      <c r="M198" s="241">
        <v>43322</v>
      </c>
      <c r="N198" s="241">
        <v>13108</v>
      </c>
      <c r="O198" s="241">
        <v>13647</v>
      </c>
      <c r="P198" s="241">
        <v>83012</v>
      </c>
      <c r="Q198" s="241">
        <v>62269</v>
      </c>
      <c r="R198" s="241">
        <v>30145</v>
      </c>
      <c r="S198" s="241">
        <v>11585</v>
      </c>
      <c r="T198" s="241">
        <v>10950</v>
      </c>
      <c r="U198" s="241">
        <v>61321</v>
      </c>
      <c r="V198" s="241">
        <v>12506</v>
      </c>
      <c r="W198" s="241">
        <v>28425</v>
      </c>
      <c r="X198" s="241">
        <v>20590</v>
      </c>
      <c r="Y198" s="241">
        <v>13055</v>
      </c>
      <c r="Z198" s="241">
        <v>20599</v>
      </c>
      <c r="AA198" s="241">
        <v>34232</v>
      </c>
      <c r="AB198" s="241">
        <v>34261</v>
      </c>
      <c r="AC198" s="241">
        <v>10823</v>
      </c>
      <c r="AD198" s="241">
        <v>31258</v>
      </c>
      <c r="AE198" s="241">
        <v>4425</v>
      </c>
      <c r="AF198" s="241">
        <v>42551</v>
      </c>
      <c r="AG198" s="241">
        <v>17296</v>
      </c>
      <c r="AH198" s="241">
        <v>10791</v>
      </c>
      <c r="AI198" s="241">
        <v>886933</v>
      </c>
      <c r="AK198" s="239" t="s">
        <v>712</v>
      </c>
    </row>
    <row r="199" spans="1:37">
      <c r="A199" s="82">
        <v>42339</v>
      </c>
      <c r="B199" s="239" t="s">
        <v>1112</v>
      </c>
      <c r="C199" s="241">
        <v>13686</v>
      </c>
      <c r="D199" s="241">
        <v>36220</v>
      </c>
      <c r="E199" s="241">
        <v>10879</v>
      </c>
      <c r="F199" s="241">
        <v>6232</v>
      </c>
      <c r="G199" s="241">
        <v>30865</v>
      </c>
      <c r="H199" s="241">
        <v>9019</v>
      </c>
      <c r="I199" s="241">
        <v>13528</v>
      </c>
      <c r="J199" s="241">
        <v>34530</v>
      </c>
      <c r="K199" s="241">
        <v>108757</v>
      </c>
      <c r="L199" s="241">
        <v>12845</v>
      </c>
      <c r="M199" s="241">
        <v>43218</v>
      </c>
      <c r="N199" s="241">
        <v>13070</v>
      </c>
      <c r="O199" s="241">
        <v>13583</v>
      </c>
      <c r="P199" s="241">
        <v>82957</v>
      </c>
      <c r="Q199" s="241">
        <v>62229</v>
      </c>
      <c r="R199" s="241">
        <v>30153</v>
      </c>
      <c r="S199" s="241">
        <v>11570</v>
      </c>
      <c r="T199" s="241">
        <v>10942</v>
      </c>
      <c r="U199" s="241">
        <v>61269</v>
      </c>
      <c r="V199" s="241">
        <v>12431</v>
      </c>
      <c r="W199" s="241">
        <v>28388</v>
      </c>
      <c r="X199" s="241">
        <v>20644</v>
      </c>
      <c r="Y199" s="241">
        <v>13012</v>
      </c>
      <c r="Z199" s="241">
        <v>20565</v>
      </c>
      <c r="AA199" s="241">
        <v>34256</v>
      </c>
      <c r="AB199" s="241">
        <v>34181</v>
      </c>
      <c r="AC199" s="241">
        <v>10699</v>
      </c>
      <c r="AD199" s="241">
        <v>31249</v>
      </c>
      <c r="AE199" s="241">
        <v>4400</v>
      </c>
      <c r="AF199" s="241">
        <v>42381</v>
      </c>
      <c r="AG199" s="241">
        <v>17285</v>
      </c>
      <c r="AH199" s="241">
        <v>10803</v>
      </c>
      <c r="AI199" s="241">
        <v>885846</v>
      </c>
      <c r="AK199" s="239" t="s">
        <v>713</v>
      </c>
    </row>
    <row r="200" spans="1:37">
      <c r="A200" s="82">
        <v>42370</v>
      </c>
      <c r="B200" s="239" t="s">
        <v>1205</v>
      </c>
      <c r="C200" s="241">
        <v>13697</v>
      </c>
      <c r="D200" s="241">
        <v>36144</v>
      </c>
      <c r="E200" s="241">
        <v>10878</v>
      </c>
      <c r="F200" s="241">
        <v>6168</v>
      </c>
      <c r="G200" s="241">
        <v>30857</v>
      </c>
      <c r="H200" s="241">
        <v>9001</v>
      </c>
      <c r="I200" s="241">
        <v>13453</v>
      </c>
      <c r="J200" s="241">
        <v>34598</v>
      </c>
      <c r="K200" s="241">
        <v>108579</v>
      </c>
      <c r="L200" s="241">
        <v>12853</v>
      </c>
      <c r="M200" s="241">
        <v>43191</v>
      </c>
      <c r="N200" s="241">
        <v>12980</v>
      </c>
      <c r="O200" s="241">
        <v>13571</v>
      </c>
      <c r="P200" s="241">
        <v>82734</v>
      </c>
      <c r="Q200" s="241">
        <v>62234</v>
      </c>
      <c r="R200" s="241">
        <v>30118</v>
      </c>
      <c r="S200" s="241">
        <v>11533</v>
      </c>
      <c r="T200" s="241">
        <v>10956</v>
      </c>
      <c r="U200" s="241">
        <v>61172</v>
      </c>
      <c r="V200" s="241">
        <v>12406</v>
      </c>
      <c r="W200" s="241">
        <v>28354</v>
      </c>
      <c r="X200" s="241">
        <v>20588</v>
      </c>
      <c r="Y200" s="241">
        <v>12983</v>
      </c>
      <c r="Z200" s="241">
        <v>20555</v>
      </c>
      <c r="AA200" s="241">
        <v>34204</v>
      </c>
      <c r="AB200" s="241">
        <v>34187</v>
      </c>
      <c r="AC200" s="241">
        <v>10636</v>
      </c>
      <c r="AD200" s="241">
        <v>31193</v>
      </c>
      <c r="AE200" s="241">
        <v>4402</v>
      </c>
      <c r="AF200" s="241">
        <v>42124</v>
      </c>
      <c r="AG200" s="241">
        <v>17286</v>
      </c>
      <c r="AH200" s="241">
        <v>10799</v>
      </c>
      <c r="AI200" s="241">
        <v>884434</v>
      </c>
      <c r="AJ200" s="239">
        <v>2016</v>
      </c>
      <c r="AK200" s="239" t="s">
        <v>705</v>
      </c>
    </row>
    <row r="201" spans="1:37">
      <c r="A201" s="82">
        <v>42401</v>
      </c>
      <c r="B201" s="239" t="s">
        <v>1113</v>
      </c>
      <c r="C201" s="241">
        <v>13800</v>
      </c>
      <c r="D201" s="241">
        <v>36366</v>
      </c>
      <c r="E201" s="241">
        <v>10934</v>
      </c>
      <c r="F201" s="241">
        <v>6163</v>
      </c>
      <c r="G201" s="241">
        <v>30940</v>
      </c>
      <c r="H201" s="241">
        <v>9038</v>
      </c>
      <c r="I201" s="241">
        <v>13456</v>
      </c>
      <c r="J201" s="241">
        <v>34788</v>
      </c>
      <c r="K201" s="241">
        <v>108646</v>
      </c>
      <c r="L201" s="241">
        <v>12923</v>
      </c>
      <c r="M201" s="241">
        <v>43389</v>
      </c>
      <c r="N201" s="241">
        <v>13038</v>
      </c>
      <c r="O201" s="241">
        <v>13657</v>
      </c>
      <c r="P201" s="241">
        <v>83079</v>
      </c>
      <c r="Q201" s="241">
        <v>62618</v>
      </c>
      <c r="R201" s="241">
        <v>30270</v>
      </c>
      <c r="S201" s="241">
        <v>11532</v>
      </c>
      <c r="T201" s="241">
        <v>10978</v>
      </c>
      <c r="U201" s="241">
        <v>61347</v>
      </c>
      <c r="V201" s="241">
        <v>12457</v>
      </c>
      <c r="W201" s="241">
        <v>28517</v>
      </c>
      <c r="X201" s="241">
        <v>20724</v>
      </c>
      <c r="Y201" s="241">
        <v>13078</v>
      </c>
      <c r="Z201" s="241">
        <v>20606</v>
      </c>
      <c r="AA201" s="241">
        <v>34424</v>
      </c>
      <c r="AB201" s="241">
        <v>34347</v>
      </c>
      <c r="AC201" s="241">
        <v>10643</v>
      </c>
      <c r="AD201" s="241">
        <v>31296</v>
      </c>
      <c r="AE201" s="241">
        <v>4419</v>
      </c>
      <c r="AF201" s="241">
        <v>42300</v>
      </c>
      <c r="AG201" s="241">
        <v>17362</v>
      </c>
      <c r="AH201" s="241">
        <v>10840</v>
      </c>
      <c r="AI201" s="241">
        <v>887975</v>
      </c>
      <c r="AK201" s="239" t="s">
        <v>706</v>
      </c>
    </row>
    <row r="202" spans="1:37">
      <c r="A202" s="82">
        <v>42430</v>
      </c>
      <c r="B202" s="239" t="s">
        <v>1114</v>
      </c>
      <c r="C202" s="241">
        <v>13853</v>
      </c>
      <c r="D202" s="241">
        <v>36478</v>
      </c>
      <c r="E202" s="241">
        <v>11004</v>
      </c>
      <c r="F202" s="241">
        <v>6154</v>
      </c>
      <c r="G202" s="241">
        <v>31082</v>
      </c>
      <c r="H202" s="241">
        <v>9071</v>
      </c>
      <c r="I202" s="241">
        <v>13550</v>
      </c>
      <c r="J202" s="241">
        <v>34896</v>
      </c>
      <c r="K202" s="241">
        <v>108836</v>
      </c>
      <c r="L202" s="241">
        <v>12948</v>
      </c>
      <c r="M202" s="241">
        <v>43630</v>
      </c>
      <c r="N202" s="241">
        <v>13049</v>
      </c>
      <c r="O202" s="241">
        <v>13696</v>
      </c>
      <c r="P202" s="241">
        <v>83290</v>
      </c>
      <c r="Q202" s="241">
        <v>62784</v>
      </c>
      <c r="R202" s="241">
        <v>30411</v>
      </c>
      <c r="S202" s="241">
        <v>11580</v>
      </c>
      <c r="T202" s="241">
        <v>11023</v>
      </c>
      <c r="U202" s="241">
        <v>61404</v>
      </c>
      <c r="V202" s="241">
        <v>12586</v>
      </c>
      <c r="W202" s="241">
        <v>28545</v>
      </c>
      <c r="X202" s="241">
        <v>20886</v>
      </c>
      <c r="Y202" s="241">
        <v>13172</v>
      </c>
      <c r="Z202" s="241">
        <v>20685</v>
      </c>
      <c r="AA202" s="241">
        <v>34677</v>
      </c>
      <c r="AB202" s="241">
        <v>34499</v>
      </c>
      <c r="AC202" s="241">
        <v>10666</v>
      </c>
      <c r="AD202" s="241">
        <v>31423</v>
      </c>
      <c r="AE202" s="241">
        <v>4430</v>
      </c>
      <c r="AF202" s="241">
        <v>42396</v>
      </c>
      <c r="AG202" s="241">
        <v>17465</v>
      </c>
      <c r="AH202" s="241">
        <v>10878</v>
      </c>
      <c r="AI202" s="241">
        <v>891047</v>
      </c>
      <c r="AK202" s="239" t="s">
        <v>645</v>
      </c>
    </row>
    <row r="203" spans="1:37">
      <c r="A203" s="82">
        <v>42461</v>
      </c>
      <c r="B203" s="239" t="s">
        <v>1115</v>
      </c>
      <c r="C203" s="241">
        <v>13984</v>
      </c>
      <c r="D203" s="241">
        <v>36516</v>
      </c>
      <c r="E203" s="241">
        <v>11113</v>
      </c>
      <c r="F203" s="241">
        <v>6137</v>
      </c>
      <c r="G203" s="241">
        <v>31295</v>
      </c>
      <c r="H203" s="241">
        <v>9066</v>
      </c>
      <c r="I203" s="241">
        <v>13578</v>
      </c>
      <c r="J203" s="241">
        <v>35163</v>
      </c>
      <c r="K203" s="241">
        <v>108990</v>
      </c>
      <c r="L203" s="241">
        <v>12994</v>
      </c>
      <c r="M203" s="241">
        <v>43926</v>
      </c>
      <c r="N203" s="241">
        <v>13069</v>
      </c>
      <c r="O203" s="241">
        <v>13755</v>
      </c>
      <c r="P203" s="241">
        <v>83635</v>
      </c>
      <c r="Q203" s="241">
        <v>62930</v>
      </c>
      <c r="R203" s="241">
        <v>30619</v>
      </c>
      <c r="S203" s="241">
        <v>11605</v>
      </c>
      <c r="T203" s="241">
        <v>11039</v>
      </c>
      <c r="U203" s="241">
        <v>61680</v>
      </c>
      <c r="V203" s="241">
        <v>12696</v>
      </c>
      <c r="W203" s="241">
        <v>28753</v>
      </c>
      <c r="X203" s="241">
        <v>21006</v>
      </c>
      <c r="Y203" s="241">
        <v>13261</v>
      </c>
      <c r="Z203" s="241">
        <v>20751</v>
      </c>
      <c r="AA203" s="241">
        <v>34894</v>
      </c>
      <c r="AB203" s="241">
        <v>34657</v>
      </c>
      <c r="AC203" s="241">
        <v>10715</v>
      </c>
      <c r="AD203" s="241">
        <v>31572</v>
      </c>
      <c r="AE203" s="241">
        <v>4466</v>
      </c>
      <c r="AF203" s="241">
        <v>42543</v>
      </c>
      <c r="AG203" s="241">
        <v>17543</v>
      </c>
      <c r="AH203" s="241">
        <v>10953</v>
      </c>
      <c r="AI203" s="241">
        <v>894904</v>
      </c>
      <c r="AK203" s="239" t="s">
        <v>700</v>
      </c>
    </row>
    <row r="204" spans="1:37">
      <c r="A204" s="82">
        <v>42491</v>
      </c>
      <c r="B204" s="239" t="s">
        <v>1116</v>
      </c>
      <c r="C204" s="241">
        <v>13986</v>
      </c>
      <c r="D204" s="241">
        <v>36730</v>
      </c>
      <c r="E204" s="241">
        <v>11165</v>
      </c>
      <c r="F204" s="241">
        <v>6167</v>
      </c>
      <c r="G204" s="241">
        <v>31389</v>
      </c>
      <c r="H204" s="241">
        <v>9115</v>
      </c>
      <c r="I204" s="241">
        <v>13598</v>
      </c>
      <c r="J204" s="241">
        <v>35402</v>
      </c>
      <c r="K204" s="241">
        <v>109453</v>
      </c>
      <c r="L204" s="241">
        <v>13064</v>
      </c>
      <c r="M204" s="241">
        <v>44169</v>
      </c>
      <c r="N204" s="241">
        <v>13121</v>
      </c>
      <c r="O204" s="241">
        <v>13807</v>
      </c>
      <c r="P204" s="241">
        <v>84001</v>
      </c>
      <c r="Q204" s="241">
        <v>63161</v>
      </c>
      <c r="R204" s="241">
        <v>30758</v>
      </c>
      <c r="S204" s="241">
        <v>11630</v>
      </c>
      <c r="T204" s="241">
        <v>11126</v>
      </c>
      <c r="U204" s="241">
        <v>61897</v>
      </c>
      <c r="V204" s="241">
        <v>12725</v>
      </c>
      <c r="W204" s="241">
        <v>29010</v>
      </c>
      <c r="X204" s="241">
        <v>21049</v>
      </c>
      <c r="Y204" s="241">
        <v>13345</v>
      </c>
      <c r="Z204" s="241">
        <v>20819</v>
      </c>
      <c r="AA204" s="241">
        <v>34958</v>
      </c>
      <c r="AB204" s="241">
        <v>34717</v>
      </c>
      <c r="AC204" s="241">
        <v>10727</v>
      </c>
      <c r="AD204" s="241">
        <v>31723</v>
      </c>
      <c r="AE204" s="241">
        <v>4497</v>
      </c>
      <c r="AF204" s="241">
        <v>42603</v>
      </c>
      <c r="AG204" s="241">
        <v>17611</v>
      </c>
      <c r="AH204" s="241">
        <v>10987</v>
      </c>
      <c r="AI204" s="241">
        <v>898510</v>
      </c>
      <c r="AK204" s="239" t="s">
        <v>704</v>
      </c>
    </row>
    <row r="205" spans="1:37">
      <c r="A205" s="82">
        <v>42522</v>
      </c>
      <c r="B205" s="239" t="s">
        <v>1117</v>
      </c>
      <c r="C205" s="241">
        <v>14108</v>
      </c>
      <c r="D205" s="241">
        <v>37016</v>
      </c>
      <c r="E205" s="241">
        <v>11254</v>
      </c>
      <c r="F205" s="241">
        <v>6196</v>
      </c>
      <c r="G205" s="241">
        <v>31587</v>
      </c>
      <c r="H205" s="241">
        <v>9177</v>
      </c>
      <c r="I205" s="241">
        <v>13677</v>
      </c>
      <c r="J205" s="241">
        <v>35653</v>
      </c>
      <c r="K205" s="241">
        <v>109813</v>
      </c>
      <c r="L205" s="241">
        <v>13096</v>
      </c>
      <c r="M205" s="241">
        <v>44419</v>
      </c>
      <c r="N205" s="241">
        <v>13207</v>
      </c>
      <c r="O205" s="241">
        <v>13920</v>
      </c>
      <c r="P205" s="241">
        <v>84379</v>
      </c>
      <c r="Q205" s="241">
        <v>63635</v>
      </c>
      <c r="R205" s="241">
        <v>30977</v>
      </c>
      <c r="S205" s="241">
        <v>11652</v>
      </c>
      <c r="T205" s="241">
        <v>11191</v>
      </c>
      <c r="U205" s="241">
        <v>62164</v>
      </c>
      <c r="V205" s="241">
        <v>12777</v>
      </c>
      <c r="W205" s="241">
        <v>29316</v>
      </c>
      <c r="X205" s="241">
        <v>21248</v>
      </c>
      <c r="Y205" s="241">
        <v>13404</v>
      </c>
      <c r="Z205" s="241">
        <v>20903</v>
      </c>
      <c r="AA205" s="241">
        <v>35254</v>
      </c>
      <c r="AB205" s="241">
        <v>34917</v>
      </c>
      <c r="AC205" s="241">
        <v>10742</v>
      </c>
      <c r="AD205" s="241">
        <v>31836</v>
      </c>
      <c r="AE205" s="241">
        <v>4535</v>
      </c>
      <c r="AF205" s="241">
        <v>42737</v>
      </c>
      <c r="AG205" s="241">
        <v>17719</v>
      </c>
      <c r="AH205" s="241">
        <v>11035</v>
      </c>
      <c r="AI205" s="241">
        <v>903544</v>
      </c>
      <c r="AK205" s="239" t="s">
        <v>707</v>
      </c>
    </row>
    <row r="206" spans="1:37">
      <c r="A206" s="82">
        <v>42552</v>
      </c>
      <c r="B206" s="239" t="s">
        <v>1118</v>
      </c>
      <c r="C206" s="241">
        <v>14158</v>
      </c>
      <c r="D206" s="241">
        <v>36977</v>
      </c>
      <c r="E206" s="241">
        <v>11312</v>
      </c>
      <c r="F206" s="241">
        <v>6165</v>
      </c>
      <c r="G206" s="241">
        <v>31590</v>
      </c>
      <c r="H206" s="241">
        <v>9181</v>
      </c>
      <c r="I206" s="241">
        <v>13656</v>
      </c>
      <c r="J206" s="241">
        <v>35743</v>
      </c>
      <c r="K206" s="241">
        <v>110005</v>
      </c>
      <c r="L206" s="241">
        <v>13118</v>
      </c>
      <c r="M206" s="241">
        <v>44545</v>
      </c>
      <c r="N206" s="241">
        <v>13210</v>
      </c>
      <c r="O206" s="241">
        <v>13990</v>
      </c>
      <c r="P206" s="241">
        <v>84559</v>
      </c>
      <c r="Q206" s="241">
        <v>63854</v>
      </c>
      <c r="R206" s="241">
        <v>31077</v>
      </c>
      <c r="S206" s="241">
        <v>11681</v>
      </c>
      <c r="T206" s="241">
        <v>11190</v>
      </c>
      <c r="U206" s="241">
        <v>62217</v>
      </c>
      <c r="V206" s="241">
        <v>12802</v>
      </c>
      <c r="W206" s="241">
        <v>29420</v>
      </c>
      <c r="X206" s="241">
        <v>21366</v>
      </c>
      <c r="Y206" s="241">
        <v>13488</v>
      </c>
      <c r="Z206" s="241">
        <v>20979</v>
      </c>
      <c r="AA206" s="241">
        <v>35409</v>
      </c>
      <c r="AB206" s="241">
        <v>35050</v>
      </c>
      <c r="AC206" s="241">
        <v>10732</v>
      </c>
      <c r="AD206" s="241">
        <v>31881</v>
      </c>
      <c r="AE206" s="241">
        <v>4574</v>
      </c>
      <c r="AF206" s="241">
        <v>42733</v>
      </c>
      <c r="AG206" s="241">
        <v>17787</v>
      </c>
      <c r="AH206" s="241">
        <v>11026</v>
      </c>
      <c r="AI206" s="241">
        <v>905475</v>
      </c>
      <c r="AK206" s="239" t="s">
        <v>708</v>
      </c>
    </row>
    <row r="207" spans="1:37">
      <c r="A207" s="82">
        <v>42583</v>
      </c>
      <c r="B207" s="239" t="s">
        <v>1119</v>
      </c>
      <c r="C207" s="241">
        <v>14255</v>
      </c>
      <c r="D207" s="241">
        <v>37258</v>
      </c>
      <c r="E207" s="241">
        <v>11337</v>
      </c>
      <c r="F207" s="241">
        <v>6149</v>
      </c>
      <c r="G207" s="241">
        <v>31733</v>
      </c>
      <c r="H207" s="241">
        <v>9225</v>
      </c>
      <c r="I207" s="241">
        <v>13734</v>
      </c>
      <c r="J207" s="241">
        <v>35935</v>
      </c>
      <c r="K207" s="241">
        <v>110431</v>
      </c>
      <c r="L207" s="241">
        <v>13099</v>
      </c>
      <c r="M207" s="241">
        <v>44712</v>
      </c>
      <c r="N207" s="241">
        <v>13295</v>
      </c>
      <c r="O207" s="241">
        <v>14067</v>
      </c>
      <c r="P207" s="241">
        <v>85024</v>
      </c>
      <c r="Q207" s="241">
        <v>64313</v>
      </c>
      <c r="R207" s="241">
        <v>31169</v>
      </c>
      <c r="S207" s="241">
        <v>11676</v>
      </c>
      <c r="T207" s="241">
        <v>11214</v>
      </c>
      <c r="U207" s="241">
        <v>62423</v>
      </c>
      <c r="V207" s="241">
        <v>12826</v>
      </c>
      <c r="W207" s="241">
        <v>29629</v>
      </c>
      <c r="X207" s="241">
        <v>21509</v>
      </c>
      <c r="Y207" s="241">
        <v>13593</v>
      </c>
      <c r="Z207" s="241">
        <v>21074</v>
      </c>
      <c r="AA207" s="241">
        <v>35625</v>
      </c>
      <c r="AB207" s="241">
        <v>35150</v>
      </c>
      <c r="AC207" s="241">
        <v>10792</v>
      </c>
      <c r="AD207" s="241">
        <v>32002</v>
      </c>
      <c r="AE207" s="241">
        <v>4643</v>
      </c>
      <c r="AF207" s="241">
        <v>42877</v>
      </c>
      <c r="AG207" s="241">
        <v>17872</v>
      </c>
      <c r="AH207" s="241">
        <v>11108</v>
      </c>
      <c r="AI207" s="241">
        <v>909749</v>
      </c>
      <c r="AK207" s="239" t="s">
        <v>709</v>
      </c>
    </row>
    <row r="208" spans="1:37">
      <c r="A208" s="82">
        <v>42614</v>
      </c>
      <c r="B208" s="239" t="s">
        <v>1120</v>
      </c>
      <c r="C208" s="241">
        <v>14301</v>
      </c>
      <c r="D208" s="241">
        <v>37092</v>
      </c>
      <c r="E208" s="241">
        <v>11375</v>
      </c>
      <c r="F208" s="241">
        <v>6158</v>
      </c>
      <c r="G208" s="241">
        <v>31824</v>
      </c>
      <c r="H208" s="241">
        <v>9249</v>
      </c>
      <c r="I208" s="241">
        <v>13761</v>
      </c>
      <c r="J208" s="241">
        <v>36135</v>
      </c>
      <c r="K208" s="241">
        <v>110672</v>
      </c>
      <c r="L208" s="241">
        <v>13173</v>
      </c>
      <c r="M208" s="241">
        <v>44935</v>
      </c>
      <c r="N208" s="241">
        <v>13274</v>
      </c>
      <c r="O208" s="241">
        <v>14172</v>
      </c>
      <c r="P208" s="241">
        <v>85363</v>
      </c>
      <c r="Q208" s="241">
        <v>64628</v>
      </c>
      <c r="R208" s="241">
        <v>31338</v>
      </c>
      <c r="S208" s="241">
        <v>11675</v>
      </c>
      <c r="T208" s="241">
        <v>11230</v>
      </c>
      <c r="U208" s="241">
        <v>62638</v>
      </c>
      <c r="V208" s="241">
        <v>12870</v>
      </c>
      <c r="W208" s="241">
        <v>29859</v>
      </c>
      <c r="X208" s="241">
        <v>21582</v>
      </c>
      <c r="Y208" s="241">
        <v>13683</v>
      </c>
      <c r="Z208" s="241">
        <v>21114</v>
      </c>
      <c r="AA208" s="241">
        <v>35692</v>
      </c>
      <c r="AB208" s="241">
        <v>35173</v>
      </c>
      <c r="AC208" s="241">
        <v>10827</v>
      </c>
      <c r="AD208" s="241">
        <v>32019</v>
      </c>
      <c r="AE208" s="241">
        <v>4664</v>
      </c>
      <c r="AF208" s="241">
        <v>42830</v>
      </c>
      <c r="AG208" s="241">
        <v>17908</v>
      </c>
      <c r="AH208" s="241">
        <v>11114</v>
      </c>
      <c r="AI208" s="241">
        <v>912328</v>
      </c>
      <c r="AK208" s="239" t="s">
        <v>710</v>
      </c>
    </row>
    <row r="209" spans="1:37">
      <c r="A209" s="82">
        <v>42644</v>
      </c>
      <c r="B209" s="239" t="s">
        <v>1121</v>
      </c>
      <c r="C209" s="241">
        <v>14365</v>
      </c>
      <c r="D209" s="241">
        <v>37303</v>
      </c>
      <c r="E209" s="241">
        <v>11432</v>
      </c>
      <c r="F209" s="241">
        <v>6143</v>
      </c>
      <c r="G209" s="241">
        <v>31970</v>
      </c>
      <c r="H209" s="241">
        <v>9322</v>
      </c>
      <c r="I209" s="241">
        <v>13859</v>
      </c>
      <c r="J209" s="241">
        <v>36266</v>
      </c>
      <c r="K209" s="241">
        <v>111014</v>
      </c>
      <c r="L209" s="241">
        <v>13245</v>
      </c>
      <c r="M209" s="241">
        <v>45184</v>
      </c>
      <c r="N209" s="241">
        <v>13317</v>
      </c>
      <c r="O209" s="241">
        <v>14227</v>
      </c>
      <c r="P209" s="241">
        <v>85743</v>
      </c>
      <c r="Q209" s="241">
        <v>64858</v>
      </c>
      <c r="R209" s="241">
        <v>31628</v>
      </c>
      <c r="S209" s="241">
        <v>11726</v>
      </c>
      <c r="T209" s="241">
        <v>11328</v>
      </c>
      <c r="U209" s="241">
        <v>63027</v>
      </c>
      <c r="V209" s="241">
        <v>12899</v>
      </c>
      <c r="W209" s="241">
        <v>30058</v>
      </c>
      <c r="X209" s="241">
        <v>21786</v>
      </c>
      <c r="Y209" s="241">
        <v>13748</v>
      </c>
      <c r="Z209" s="241">
        <v>21173</v>
      </c>
      <c r="AA209" s="241">
        <v>35932</v>
      </c>
      <c r="AB209" s="241">
        <v>35291</v>
      </c>
      <c r="AC209" s="241">
        <v>10864</v>
      </c>
      <c r="AD209" s="241">
        <v>32066</v>
      </c>
      <c r="AE209" s="241">
        <v>4687</v>
      </c>
      <c r="AF209" s="241">
        <v>42938</v>
      </c>
      <c r="AG209" s="241">
        <v>17927</v>
      </c>
      <c r="AH209" s="241">
        <v>11149</v>
      </c>
      <c r="AI209" s="241">
        <v>916475</v>
      </c>
      <c r="AK209" s="239" t="s">
        <v>711</v>
      </c>
    </row>
    <row r="210" spans="1:37">
      <c r="A210" s="82">
        <v>42675</v>
      </c>
      <c r="B210" s="239" t="s">
        <v>1122</v>
      </c>
      <c r="C210" s="241">
        <v>14418</v>
      </c>
      <c r="D210" s="241">
        <v>37387</v>
      </c>
      <c r="E210" s="241">
        <v>11496</v>
      </c>
      <c r="F210" s="241">
        <v>6147</v>
      </c>
      <c r="G210" s="241">
        <v>32065</v>
      </c>
      <c r="H210" s="241">
        <v>9334</v>
      </c>
      <c r="I210" s="241">
        <v>13805</v>
      </c>
      <c r="J210" s="241">
        <v>36369</v>
      </c>
      <c r="K210" s="241">
        <v>111271</v>
      </c>
      <c r="L210" s="241">
        <v>13298</v>
      </c>
      <c r="M210" s="241">
        <v>45320</v>
      </c>
      <c r="N210" s="241">
        <v>13354</v>
      </c>
      <c r="O210" s="241">
        <v>14268</v>
      </c>
      <c r="P210" s="241">
        <v>86078</v>
      </c>
      <c r="Q210" s="241">
        <v>65005</v>
      </c>
      <c r="R210" s="241">
        <v>31798</v>
      </c>
      <c r="S210" s="241">
        <v>11737</v>
      </c>
      <c r="T210" s="241">
        <v>11363</v>
      </c>
      <c r="U210" s="241">
        <v>63162</v>
      </c>
      <c r="V210" s="241">
        <v>12982</v>
      </c>
      <c r="W210" s="241">
        <v>30119</v>
      </c>
      <c r="X210" s="241">
        <v>21887</v>
      </c>
      <c r="Y210" s="241">
        <v>13805</v>
      </c>
      <c r="Z210" s="241">
        <v>21203</v>
      </c>
      <c r="AA210" s="241">
        <v>36118</v>
      </c>
      <c r="AB210" s="241">
        <v>35334</v>
      </c>
      <c r="AC210" s="241">
        <v>10753</v>
      </c>
      <c r="AD210" s="241">
        <v>32122</v>
      </c>
      <c r="AE210" s="241">
        <v>4700</v>
      </c>
      <c r="AF210" s="241">
        <v>42811</v>
      </c>
      <c r="AG210" s="241">
        <v>17922</v>
      </c>
      <c r="AH210" s="241">
        <v>11222</v>
      </c>
      <c r="AI210" s="241">
        <v>918653</v>
      </c>
      <c r="AK210" s="239" t="s">
        <v>712</v>
      </c>
    </row>
    <row r="211" spans="1:37">
      <c r="A211" s="82">
        <v>42705</v>
      </c>
      <c r="B211" s="239" t="s">
        <v>1123</v>
      </c>
      <c r="C211" s="241">
        <v>14407</v>
      </c>
      <c r="D211" s="241">
        <v>37463</v>
      </c>
      <c r="E211" s="241">
        <v>11472</v>
      </c>
      <c r="F211" s="241">
        <v>6076</v>
      </c>
      <c r="G211" s="241">
        <v>31987</v>
      </c>
      <c r="H211" s="241">
        <v>9348</v>
      </c>
      <c r="I211" s="241">
        <v>13754</v>
      </c>
      <c r="J211" s="241">
        <v>36344</v>
      </c>
      <c r="K211" s="241">
        <v>111126</v>
      </c>
      <c r="L211" s="241">
        <v>13274</v>
      </c>
      <c r="M211" s="241">
        <v>45368</v>
      </c>
      <c r="N211" s="241">
        <v>13317</v>
      </c>
      <c r="O211" s="241">
        <v>14271</v>
      </c>
      <c r="P211" s="241">
        <v>86097</v>
      </c>
      <c r="Q211" s="241">
        <v>64861</v>
      </c>
      <c r="R211" s="241">
        <v>31814</v>
      </c>
      <c r="S211" s="241">
        <v>11727</v>
      </c>
      <c r="T211" s="241">
        <v>11368</v>
      </c>
      <c r="U211" s="241">
        <v>63130</v>
      </c>
      <c r="V211" s="241">
        <v>12961</v>
      </c>
      <c r="W211" s="241">
        <v>30161</v>
      </c>
      <c r="X211" s="241">
        <v>21884</v>
      </c>
      <c r="Y211" s="241">
        <v>13747</v>
      </c>
      <c r="Z211" s="241">
        <v>21132</v>
      </c>
      <c r="AA211" s="241">
        <v>36118</v>
      </c>
      <c r="AB211" s="241">
        <v>35301</v>
      </c>
      <c r="AC211" s="241">
        <v>10691</v>
      </c>
      <c r="AD211" s="241">
        <v>32093</v>
      </c>
      <c r="AE211" s="241">
        <v>4700</v>
      </c>
      <c r="AF211" s="241">
        <v>42607</v>
      </c>
      <c r="AG211" s="241">
        <v>17837</v>
      </c>
      <c r="AH211" s="241">
        <v>11244</v>
      </c>
      <c r="AI211" s="241">
        <v>917680</v>
      </c>
      <c r="AK211" s="239" t="s">
        <v>713</v>
      </c>
    </row>
    <row r="212" spans="1:37">
      <c r="A212" s="82">
        <v>42736</v>
      </c>
      <c r="B212" s="239" t="s">
        <v>1206</v>
      </c>
      <c r="C212" s="241">
        <v>14405</v>
      </c>
      <c r="D212" s="241">
        <v>37456</v>
      </c>
      <c r="E212" s="241">
        <v>11498</v>
      </c>
      <c r="F212" s="241">
        <v>6038</v>
      </c>
      <c r="G212" s="241">
        <v>31916</v>
      </c>
      <c r="H212" s="241">
        <v>9346</v>
      </c>
      <c r="I212" s="241">
        <v>13670</v>
      </c>
      <c r="J212" s="241">
        <v>36355</v>
      </c>
      <c r="K212" s="241">
        <v>111040</v>
      </c>
      <c r="L212" s="241">
        <v>13296</v>
      </c>
      <c r="M212" s="241">
        <v>45270</v>
      </c>
      <c r="N212" s="241">
        <v>13222</v>
      </c>
      <c r="O212" s="241">
        <v>14243</v>
      </c>
      <c r="P212" s="241">
        <v>86101</v>
      </c>
      <c r="Q212" s="241">
        <v>64854</v>
      </c>
      <c r="R212" s="241">
        <v>31804</v>
      </c>
      <c r="S212" s="241">
        <v>11689</v>
      </c>
      <c r="T212" s="241">
        <v>11331</v>
      </c>
      <c r="U212" s="241">
        <v>63082</v>
      </c>
      <c r="V212" s="241">
        <v>12887</v>
      </c>
      <c r="W212" s="241">
        <v>30149</v>
      </c>
      <c r="X212" s="241">
        <v>21970</v>
      </c>
      <c r="Y212" s="241">
        <v>13789</v>
      </c>
      <c r="Z212" s="241">
        <v>21213</v>
      </c>
      <c r="AA212" s="241">
        <v>36129</v>
      </c>
      <c r="AB212" s="241">
        <v>35315</v>
      </c>
      <c r="AC212" s="241">
        <v>10578</v>
      </c>
      <c r="AD212" s="241">
        <v>32015</v>
      </c>
      <c r="AE212" s="241">
        <v>4661</v>
      </c>
      <c r="AF212" s="241">
        <v>42414</v>
      </c>
      <c r="AG212" s="241">
        <v>17874</v>
      </c>
      <c r="AH212" s="241">
        <v>11195</v>
      </c>
      <c r="AI212" s="241">
        <v>916805</v>
      </c>
      <c r="AJ212" s="239">
        <v>2017</v>
      </c>
      <c r="AK212" s="239" t="s">
        <v>705</v>
      </c>
    </row>
    <row r="213" spans="1:37">
      <c r="A213" s="82">
        <v>42767</v>
      </c>
      <c r="B213" s="239" t="s">
        <v>1124</v>
      </c>
      <c r="C213" s="241">
        <v>14500</v>
      </c>
      <c r="D213" s="241">
        <v>37495</v>
      </c>
      <c r="E213" s="241">
        <v>11559</v>
      </c>
      <c r="F213" s="241">
        <v>6024</v>
      </c>
      <c r="G213" s="241">
        <v>32109</v>
      </c>
      <c r="H213" s="241">
        <v>9406</v>
      </c>
      <c r="I213" s="241">
        <v>13700</v>
      </c>
      <c r="J213" s="241">
        <v>36520</v>
      </c>
      <c r="K213" s="241">
        <v>111246</v>
      </c>
      <c r="L213" s="241">
        <v>13324</v>
      </c>
      <c r="M213" s="241">
        <v>45456</v>
      </c>
      <c r="N213" s="241">
        <v>13295</v>
      </c>
      <c r="O213" s="241">
        <v>14296</v>
      </c>
      <c r="P213" s="241">
        <v>86609</v>
      </c>
      <c r="Q213" s="241">
        <v>65138</v>
      </c>
      <c r="R213" s="241">
        <v>32030</v>
      </c>
      <c r="S213" s="241">
        <v>11750</v>
      </c>
      <c r="T213" s="241">
        <v>11380</v>
      </c>
      <c r="U213" s="241">
        <v>63208</v>
      </c>
      <c r="V213" s="241">
        <v>12877</v>
      </c>
      <c r="W213" s="241">
        <v>30271</v>
      </c>
      <c r="X213" s="241">
        <v>22125</v>
      </c>
      <c r="Y213" s="241">
        <v>13889</v>
      </c>
      <c r="Z213" s="241">
        <v>21313</v>
      </c>
      <c r="AA213" s="241">
        <v>36296</v>
      </c>
      <c r="AB213" s="241">
        <v>35412</v>
      </c>
      <c r="AC213" s="241">
        <v>10551</v>
      </c>
      <c r="AD213" s="241">
        <v>32162</v>
      </c>
      <c r="AE213" s="241">
        <v>4681</v>
      </c>
      <c r="AF213" s="241">
        <v>42480</v>
      </c>
      <c r="AG213" s="241">
        <v>17979</v>
      </c>
      <c r="AH213" s="241">
        <v>11228</v>
      </c>
      <c r="AI213" s="241">
        <v>920309</v>
      </c>
      <c r="AK213" s="239" t="s">
        <v>706</v>
      </c>
    </row>
    <row r="214" spans="1:37">
      <c r="A214" s="82">
        <v>42795</v>
      </c>
      <c r="B214" s="239" t="s">
        <v>1125</v>
      </c>
      <c r="C214" s="241">
        <v>14596</v>
      </c>
      <c r="D214" s="241">
        <v>37844</v>
      </c>
      <c r="E214" s="241">
        <v>11608</v>
      </c>
      <c r="F214" s="241">
        <v>6063</v>
      </c>
      <c r="G214" s="241">
        <v>32289</v>
      </c>
      <c r="H214" s="241">
        <v>9479</v>
      </c>
      <c r="I214" s="241">
        <v>13795</v>
      </c>
      <c r="J214" s="241">
        <v>36768</v>
      </c>
      <c r="K214" s="241">
        <v>111517</v>
      </c>
      <c r="L214" s="241">
        <v>13367</v>
      </c>
      <c r="M214" s="241">
        <v>45769</v>
      </c>
      <c r="N214" s="241">
        <v>13368</v>
      </c>
      <c r="O214" s="241">
        <v>14348</v>
      </c>
      <c r="P214" s="241">
        <v>87244</v>
      </c>
      <c r="Q214" s="241">
        <v>65449</v>
      </c>
      <c r="R214" s="241">
        <v>32247</v>
      </c>
      <c r="S214" s="241">
        <v>11788</v>
      </c>
      <c r="T214" s="241">
        <v>11415</v>
      </c>
      <c r="U214" s="241">
        <v>63472</v>
      </c>
      <c r="V214" s="241">
        <v>12903</v>
      </c>
      <c r="W214" s="241">
        <v>30381</v>
      </c>
      <c r="X214" s="241">
        <v>22300</v>
      </c>
      <c r="Y214" s="241">
        <v>14056</v>
      </c>
      <c r="Z214" s="241">
        <v>21404</v>
      </c>
      <c r="AA214" s="241">
        <v>36492</v>
      </c>
      <c r="AB214" s="241">
        <v>35544</v>
      </c>
      <c r="AC214" s="241">
        <v>10589</v>
      </c>
      <c r="AD214" s="241">
        <v>32273</v>
      </c>
      <c r="AE214" s="241">
        <v>4683</v>
      </c>
      <c r="AF214" s="241">
        <v>42540</v>
      </c>
      <c r="AG214" s="241">
        <v>18047</v>
      </c>
      <c r="AH214" s="241">
        <v>11319</v>
      </c>
      <c r="AI214" s="241">
        <v>924957</v>
      </c>
      <c r="AK214" s="239" t="s">
        <v>645</v>
      </c>
    </row>
    <row r="215" spans="1:37">
      <c r="A215" s="82">
        <v>42826</v>
      </c>
      <c r="B215" s="239" t="s">
        <v>1126</v>
      </c>
      <c r="C215" s="241">
        <v>14692</v>
      </c>
      <c r="D215" s="241">
        <v>38059</v>
      </c>
      <c r="E215" s="241">
        <v>11666</v>
      </c>
      <c r="F215" s="241">
        <v>6032</v>
      </c>
      <c r="G215" s="241">
        <v>32375</v>
      </c>
      <c r="H215" s="241">
        <v>9528</v>
      </c>
      <c r="I215" s="241">
        <v>13767</v>
      </c>
      <c r="J215" s="241">
        <v>36929</v>
      </c>
      <c r="K215" s="241">
        <v>111761</v>
      </c>
      <c r="L215" s="241">
        <v>13438</v>
      </c>
      <c r="M215" s="241">
        <v>45848</v>
      </c>
      <c r="N215" s="241">
        <v>13390</v>
      </c>
      <c r="O215" s="241">
        <v>14409</v>
      </c>
      <c r="P215" s="241">
        <v>87457</v>
      </c>
      <c r="Q215" s="241">
        <v>65572</v>
      </c>
      <c r="R215" s="241">
        <v>32411</v>
      </c>
      <c r="S215" s="241">
        <v>11814</v>
      </c>
      <c r="T215" s="241">
        <v>11480</v>
      </c>
      <c r="U215" s="241">
        <v>63593</v>
      </c>
      <c r="V215" s="241">
        <v>12927</v>
      </c>
      <c r="W215" s="241">
        <v>30537</v>
      </c>
      <c r="X215" s="241">
        <v>22355</v>
      </c>
      <c r="Y215" s="241">
        <v>14222</v>
      </c>
      <c r="Z215" s="241">
        <v>21412</v>
      </c>
      <c r="AA215" s="241">
        <v>36559</v>
      </c>
      <c r="AB215" s="241">
        <v>35691</v>
      </c>
      <c r="AC215" s="241">
        <v>10574</v>
      </c>
      <c r="AD215" s="241">
        <v>32377</v>
      </c>
      <c r="AE215" s="241">
        <v>4715</v>
      </c>
      <c r="AF215" s="241">
        <v>42653</v>
      </c>
      <c r="AG215" s="241">
        <v>18133</v>
      </c>
      <c r="AH215" s="241">
        <v>11346</v>
      </c>
      <c r="AI215" s="241">
        <v>927722</v>
      </c>
      <c r="AK215" s="239" t="s">
        <v>700</v>
      </c>
    </row>
    <row r="216" spans="1:37">
      <c r="A216" s="82">
        <v>42856</v>
      </c>
      <c r="B216" s="239" t="s">
        <v>1127</v>
      </c>
      <c r="C216" s="241">
        <v>14716</v>
      </c>
      <c r="D216" s="241">
        <v>38174</v>
      </c>
      <c r="E216" s="241">
        <v>11708</v>
      </c>
      <c r="F216" s="241">
        <v>6055</v>
      </c>
      <c r="G216" s="241">
        <v>32509</v>
      </c>
      <c r="H216" s="241">
        <v>9563</v>
      </c>
      <c r="I216" s="241">
        <v>13864</v>
      </c>
      <c r="J216" s="241">
        <v>37065</v>
      </c>
      <c r="K216" s="241">
        <v>112079</v>
      </c>
      <c r="L216" s="241">
        <v>13497</v>
      </c>
      <c r="M216" s="241">
        <v>46083</v>
      </c>
      <c r="N216" s="241">
        <v>13404</v>
      </c>
      <c r="O216" s="241">
        <v>14456</v>
      </c>
      <c r="P216" s="241">
        <v>87686</v>
      </c>
      <c r="Q216" s="241">
        <v>65951</v>
      </c>
      <c r="R216" s="241">
        <v>32555</v>
      </c>
      <c r="S216" s="241">
        <v>11817</v>
      </c>
      <c r="T216" s="241">
        <v>11531</v>
      </c>
      <c r="U216" s="241">
        <v>63798</v>
      </c>
      <c r="V216" s="241">
        <v>12934</v>
      </c>
      <c r="W216" s="241">
        <v>30614</v>
      </c>
      <c r="X216" s="241">
        <v>22526</v>
      </c>
      <c r="Y216" s="241">
        <v>14300</v>
      </c>
      <c r="Z216" s="241">
        <v>21485</v>
      </c>
      <c r="AA216" s="241">
        <v>36680</v>
      </c>
      <c r="AB216" s="241">
        <v>35763</v>
      </c>
      <c r="AC216" s="241">
        <v>10578</v>
      </c>
      <c r="AD216" s="241">
        <v>32468</v>
      </c>
      <c r="AE216" s="241">
        <v>4685</v>
      </c>
      <c r="AF216" s="241">
        <v>42706</v>
      </c>
      <c r="AG216" s="241">
        <v>18236</v>
      </c>
      <c r="AH216" s="241">
        <v>11371</v>
      </c>
      <c r="AI216" s="241">
        <v>930857</v>
      </c>
      <c r="AK216" s="239" t="s">
        <v>704</v>
      </c>
    </row>
    <row r="217" spans="1:37">
      <c r="A217" s="82">
        <v>42887</v>
      </c>
      <c r="B217" s="239" t="s">
        <v>1128</v>
      </c>
      <c r="C217" s="241">
        <v>14758</v>
      </c>
      <c r="D217" s="241">
        <v>38438</v>
      </c>
      <c r="E217" s="241">
        <v>11850</v>
      </c>
      <c r="F217" s="241">
        <v>6070</v>
      </c>
      <c r="G217" s="241">
        <v>32639</v>
      </c>
      <c r="H217" s="241">
        <v>9610</v>
      </c>
      <c r="I217" s="241">
        <v>13936</v>
      </c>
      <c r="J217" s="241">
        <v>37189</v>
      </c>
      <c r="K217" s="241">
        <v>112552</v>
      </c>
      <c r="L217" s="241">
        <v>13522</v>
      </c>
      <c r="M217" s="241">
        <v>46294</v>
      </c>
      <c r="N217" s="241">
        <v>13479</v>
      </c>
      <c r="O217" s="241">
        <v>14490</v>
      </c>
      <c r="P217" s="241">
        <v>88171</v>
      </c>
      <c r="Q217" s="241">
        <v>66319</v>
      </c>
      <c r="R217" s="241">
        <v>32854</v>
      </c>
      <c r="S217" s="241">
        <v>11863</v>
      </c>
      <c r="T217" s="241">
        <v>11566</v>
      </c>
      <c r="U217" s="241">
        <v>64038</v>
      </c>
      <c r="V217" s="241">
        <v>13003</v>
      </c>
      <c r="W217" s="241">
        <v>30818</v>
      </c>
      <c r="X217" s="241">
        <v>22752</v>
      </c>
      <c r="Y217" s="241">
        <v>14467</v>
      </c>
      <c r="Z217" s="241">
        <v>21570</v>
      </c>
      <c r="AA217" s="241">
        <v>36930</v>
      </c>
      <c r="AB217" s="241">
        <v>35945</v>
      </c>
      <c r="AC217" s="241">
        <v>10597</v>
      </c>
      <c r="AD217" s="241">
        <v>32638</v>
      </c>
      <c r="AE217" s="241">
        <v>4718</v>
      </c>
      <c r="AF217" s="241">
        <v>42836</v>
      </c>
      <c r="AG217" s="241">
        <v>18344</v>
      </c>
      <c r="AH217" s="241">
        <v>11399</v>
      </c>
      <c r="AI217" s="241">
        <v>935655</v>
      </c>
      <c r="AK217" s="239" t="s">
        <v>707</v>
      </c>
    </row>
    <row r="218" spans="1:37">
      <c r="A218" s="82">
        <v>42917</v>
      </c>
      <c r="B218" s="239" t="s">
        <v>1129</v>
      </c>
      <c r="C218" s="241">
        <v>14797</v>
      </c>
      <c r="D218" s="241">
        <v>38633</v>
      </c>
      <c r="E218" s="241">
        <v>11874</v>
      </c>
      <c r="F218" s="241">
        <v>6081</v>
      </c>
      <c r="G218" s="241">
        <v>32673</v>
      </c>
      <c r="H218" s="241">
        <v>9670</v>
      </c>
      <c r="I218" s="241">
        <v>13978</v>
      </c>
      <c r="J218" s="241">
        <v>37248</v>
      </c>
      <c r="K218" s="241">
        <v>112808</v>
      </c>
      <c r="L218" s="241">
        <v>13500</v>
      </c>
      <c r="M218" s="241">
        <v>46340</v>
      </c>
      <c r="N218" s="241">
        <v>13467</v>
      </c>
      <c r="O218" s="241">
        <v>14495</v>
      </c>
      <c r="P218" s="241">
        <v>88539</v>
      </c>
      <c r="Q218" s="241">
        <v>66652</v>
      </c>
      <c r="R218" s="241">
        <v>32974</v>
      </c>
      <c r="S218" s="241">
        <v>11926</v>
      </c>
      <c r="T218" s="241">
        <v>11601</v>
      </c>
      <c r="U218" s="241">
        <v>64194</v>
      </c>
      <c r="V218" s="241">
        <v>13088</v>
      </c>
      <c r="W218" s="241">
        <v>30919</v>
      </c>
      <c r="X218" s="241">
        <v>22872</v>
      </c>
      <c r="Y218" s="241">
        <v>14560</v>
      </c>
      <c r="Z218" s="241">
        <v>21608</v>
      </c>
      <c r="AA218" s="241">
        <v>37030</v>
      </c>
      <c r="AB218" s="241">
        <v>36002</v>
      </c>
      <c r="AC218" s="241">
        <v>10578</v>
      </c>
      <c r="AD218" s="241">
        <v>32713</v>
      </c>
      <c r="AE218" s="241">
        <v>4714</v>
      </c>
      <c r="AF218" s="241">
        <v>42758</v>
      </c>
      <c r="AG218" s="241">
        <v>18393</v>
      </c>
      <c r="AH218" s="241">
        <v>11441</v>
      </c>
      <c r="AI218" s="241">
        <v>938126</v>
      </c>
      <c r="AK218" s="239" t="s">
        <v>708</v>
      </c>
    </row>
    <row r="219" spans="1:37">
      <c r="A219" s="82">
        <v>42948</v>
      </c>
      <c r="B219" s="239" t="s">
        <v>1130</v>
      </c>
      <c r="C219" s="241">
        <v>14876</v>
      </c>
      <c r="D219" s="241">
        <v>38888</v>
      </c>
      <c r="E219" s="241">
        <v>11891</v>
      </c>
      <c r="F219" s="241">
        <v>6069</v>
      </c>
      <c r="G219" s="241">
        <v>32804</v>
      </c>
      <c r="H219" s="241">
        <v>9730</v>
      </c>
      <c r="I219" s="241">
        <v>14094</v>
      </c>
      <c r="J219" s="241">
        <v>37386</v>
      </c>
      <c r="K219" s="241">
        <v>113137</v>
      </c>
      <c r="L219" s="241">
        <v>13557</v>
      </c>
      <c r="M219" s="241">
        <v>46607</v>
      </c>
      <c r="N219" s="241">
        <v>13498</v>
      </c>
      <c r="O219" s="241">
        <v>14586</v>
      </c>
      <c r="P219" s="241">
        <v>89150</v>
      </c>
      <c r="Q219" s="241">
        <v>67044</v>
      </c>
      <c r="R219" s="241">
        <v>33132</v>
      </c>
      <c r="S219" s="241">
        <v>11962</v>
      </c>
      <c r="T219" s="241">
        <v>11695</v>
      </c>
      <c r="U219" s="241">
        <v>64531</v>
      </c>
      <c r="V219" s="241">
        <v>13154</v>
      </c>
      <c r="W219" s="241">
        <v>31054</v>
      </c>
      <c r="X219" s="241">
        <v>22997</v>
      </c>
      <c r="Y219" s="241">
        <v>14717</v>
      </c>
      <c r="Z219" s="241">
        <v>21640</v>
      </c>
      <c r="AA219" s="241">
        <v>37207</v>
      </c>
      <c r="AB219" s="241">
        <v>36097</v>
      </c>
      <c r="AC219" s="241">
        <v>10588</v>
      </c>
      <c r="AD219" s="241">
        <v>32782</v>
      </c>
      <c r="AE219" s="241">
        <v>4774</v>
      </c>
      <c r="AF219" s="241">
        <v>42903</v>
      </c>
      <c r="AG219" s="241">
        <v>18395</v>
      </c>
      <c r="AH219" s="241">
        <v>11517</v>
      </c>
      <c r="AI219" s="241">
        <v>942462</v>
      </c>
      <c r="AK219" s="239" t="s">
        <v>709</v>
      </c>
    </row>
    <row r="220" spans="1:37">
      <c r="A220" s="82">
        <v>42979</v>
      </c>
      <c r="B220" s="239" t="s">
        <v>1131</v>
      </c>
      <c r="C220" s="241">
        <v>14918</v>
      </c>
      <c r="D220" s="241">
        <v>39067</v>
      </c>
      <c r="E220" s="241">
        <v>11885</v>
      </c>
      <c r="F220" s="241">
        <v>6070</v>
      </c>
      <c r="G220" s="241">
        <v>32864</v>
      </c>
      <c r="H220" s="241">
        <v>9749</v>
      </c>
      <c r="I220" s="241">
        <v>14103</v>
      </c>
      <c r="J220" s="241">
        <v>37564</v>
      </c>
      <c r="K220" s="241">
        <v>113284</v>
      </c>
      <c r="L220" s="241">
        <v>13604</v>
      </c>
      <c r="M220" s="241">
        <v>46793</v>
      </c>
      <c r="N220" s="241">
        <v>13551</v>
      </c>
      <c r="O220" s="241">
        <v>14640</v>
      </c>
      <c r="P220" s="241">
        <v>89455</v>
      </c>
      <c r="Q220" s="241">
        <v>67272</v>
      </c>
      <c r="R220" s="241">
        <v>33277</v>
      </c>
      <c r="S220" s="241">
        <v>11982</v>
      </c>
      <c r="T220" s="241">
        <v>11734</v>
      </c>
      <c r="U220" s="241">
        <v>64652</v>
      </c>
      <c r="V220" s="241">
        <v>13130</v>
      </c>
      <c r="W220" s="241">
        <v>31121</v>
      </c>
      <c r="X220" s="241">
        <v>23091</v>
      </c>
      <c r="Y220" s="241">
        <v>14822</v>
      </c>
      <c r="Z220" s="241">
        <v>21681</v>
      </c>
      <c r="AA220" s="241">
        <v>37310</v>
      </c>
      <c r="AB220" s="241">
        <v>36140</v>
      </c>
      <c r="AC220" s="241">
        <v>10581</v>
      </c>
      <c r="AD220" s="241">
        <v>32902</v>
      </c>
      <c r="AE220" s="241">
        <v>4805</v>
      </c>
      <c r="AF220" s="241">
        <v>42941</v>
      </c>
      <c r="AG220" s="241">
        <v>18474</v>
      </c>
      <c r="AH220" s="241">
        <v>11516</v>
      </c>
      <c r="AI220" s="241">
        <v>944978</v>
      </c>
      <c r="AK220" s="239" t="s">
        <v>710</v>
      </c>
    </row>
    <row r="221" spans="1:37">
      <c r="A221" s="82">
        <v>43009</v>
      </c>
      <c r="B221" s="239" t="s">
        <v>1132</v>
      </c>
      <c r="C221" s="241">
        <v>15008</v>
      </c>
      <c r="D221" s="241">
        <v>39300</v>
      </c>
      <c r="E221" s="241">
        <v>11915</v>
      </c>
      <c r="F221" s="241">
        <v>6044</v>
      </c>
      <c r="G221" s="241">
        <v>32949</v>
      </c>
      <c r="H221" s="241">
        <v>9803</v>
      </c>
      <c r="I221" s="241">
        <v>14191</v>
      </c>
      <c r="J221" s="241">
        <v>37748</v>
      </c>
      <c r="K221" s="241">
        <v>113593</v>
      </c>
      <c r="L221" s="241">
        <v>13688</v>
      </c>
      <c r="M221" s="241">
        <v>47021</v>
      </c>
      <c r="N221" s="241">
        <v>13566</v>
      </c>
      <c r="O221" s="241">
        <v>14697</v>
      </c>
      <c r="P221" s="241">
        <v>89952</v>
      </c>
      <c r="Q221" s="241">
        <v>67658</v>
      </c>
      <c r="R221" s="241">
        <v>33539</v>
      </c>
      <c r="S221" s="241">
        <v>11959</v>
      </c>
      <c r="T221" s="241">
        <v>11749</v>
      </c>
      <c r="U221" s="241">
        <v>64941</v>
      </c>
      <c r="V221" s="241">
        <v>13195</v>
      </c>
      <c r="W221" s="241">
        <v>31290</v>
      </c>
      <c r="X221" s="241">
        <v>23213</v>
      </c>
      <c r="Y221" s="241">
        <v>14952</v>
      </c>
      <c r="Z221" s="241">
        <v>21735</v>
      </c>
      <c r="AA221" s="241">
        <v>37580</v>
      </c>
      <c r="AB221" s="241">
        <v>36303</v>
      </c>
      <c r="AC221" s="241">
        <v>10623</v>
      </c>
      <c r="AD221" s="241">
        <v>33063</v>
      </c>
      <c r="AE221" s="241">
        <v>4830</v>
      </c>
      <c r="AF221" s="241">
        <v>43017</v>
      </c>
      <c r="AG221" s="241">
        <v>18550</v>
      </c>
      <c r="AH221" s="241">
        <v>11585</v>
      </c>
      <c r="AI221" s="241">
        <v>949257</v>
      </c>
      <c r="AK221" s="239" t="s">
        <v>711</v>
      </c>
    </row>
    <row r="222" spans="1:37">
      <c r="A222" s="82">
        <v>43040</v>
      </c>
      <c r="B222" s="239" t="s">
        <v>1133</v>
      </c>
      <c r="C222" s="241">
        <v>15056</v>
      </c>
      <c r="D222" s="241">
        <v>39426</v>
      </c>
      <c r="E222" s="241">
        <v>11956</v>
      </c>
      <c r="F222" s="241">
        <v>6042</v>
      </c>
      <c r="G222" s="241">
        <v>32991</v>
      </c>
      <c r="H222" s="241">
        <v>9811</v>
      </c>
      <c r="I222" s="241">
        <v>14179</v>
      </c>
      <c r="J222" s="241">
        <v>37897</v>
      </c>
      <c r="K222" s="241">
        <v>113665</v>
      </c>
      <c r="L222" s="241">
        <v>13708</v>
      </c>
      <c r="M222" s="241">
        <v>47119</v>
      </c>
      <c r="N222" s="241">
        <v>13607</v>
      </c>
      <c r="O222" s="241">
        <v>14715</v>
      </c>
      <c r="P222" s="241">
        <v>90154</v>
      </c>
      <c r="Q222" s="241">
        <v>67967</v>
      </c>
      <c r="R222" s="241">
        <v>33605</v>
      </c>
      <c r="S222" s="241">
        <v>11978</v>
      </c>
      <c r="T222" s="241">
        <v>11758</v>
      </c>
      <c r="U222" s="241">
        <v>65120</v>
      </c>
      <c r="V222" s="241">
        <v>13241</v>
      </c>
      <c r="W222" s="241">
        <v>31368</v>
      </c>
      <c r="X222" s="241">
        <v>23357</v>
      </c>
      <c r="Y222" s="241">
        <v>15016</v>
      </c>
      <c r="Z222" s="241">
        <v>21873</v>
      </c>
      <c r="AA222" s="241">
        <v>37644</v>
      </c>
      <c r="AB222" s="241">
        <v>36443</v>
      </c>
      <c r="AC222" s="241">
        <v>10614</v>
      </c>
      <c r="AD222" s="241">
        <v>33125</v>
      </c>
      <c r="AE222" s="241">
        <v>4839</v>
      </c>
      <c r="AF222" s="241">
        <v>43065</v>
      </c>
      <c r="AG222" s="241">
        <v>18605</v>
      </c>
      <c r="AH222" s="241">
        <v>11617</v>
      </c>
      <c r="AI222" s="241">
        <v>951561</v>
      </c>
      <c r="AK222" s="239" t="s">
        <v>712</v>
      </c>
    </row>
    <row r="223" spans="1:37">
      <c r="A223" s="82">
        <v>43070</v>
      </c>
      <c r="B223" s="239" t="s">
        <v>1134</v>
      </c>
      <c r="C223" s="241">
        <v>15013</v>
      </c>
      <c r="D223" s="241">
        <v>39227</v>
      </c>
      <c r="E223" s="241">
        <v>11919</v>
      </c>
      <c r="F223" s="241">
        <v>6010</v>
      </c>
      <c r="G223" s="241">
        <v>32856</v>
      </c>
      <c r="H223" s="241">
        <v>9793</v>
      </c>
      <c r="I223" s="241">
        <v>14169</v>
      </c>
      <c r="J223" s="241">
        <v>37761</v>
      </c>
      <c r="K223" s="241">
        <v>113263</v>
      </c>
      <c r="L223" s="241">
        <v>13634</v>
      </c>
      <c r="M223" s="241">
        <v>46986</v>
      </c>
      <c r="N223" s="241">
        <v>13596</v>
      </c>
      <c r="O223" s="241">
        <v>14655</v>
      </c>
      <c r="P223" s="241">
        <v>90125</v>
      </c>
      <c r="Q223" s="241">
        <v>67926</v>
      </c>
      <c r="R223" s="241">
        <v>33657</v>
      </c>
      <c r="S223" s="241">
        <v>11957</v>
      </c>
      <c r="T223" s="241">
        <v>11722</v>
      </c>
      <c r="U223" s="241">
        <v>65063</v>
      </c>
      <c r="V223" s="241">
        <v>13180</v>
      </c>
      <c r="W223" s="241">
        <v>31322</v>
      </c>
      <c r="X223" s="241">
        <v>23295</v>
      </c>
      <c r="Y223" s="241">
        <v>15031</v>
      </c>
      <c r="Z223" s="241">
        <v>21793</v>
      </c>
      <c r="AA223" s="241">
        <v>37620</v>
      </c>
      <c r="AB223" s="241">
        <v>36359</v>
      </c>
      <c r="AC223" s="241">
        <v>10479</v>
      </c>
      <c r="AD223" s="241">
        <v>33114</v>
      </c>
      <c r="AE223" s="241">
        <v>4811</v>
      </c>
      <c r="AF223" s="241">
        <v>42947</v>
      </c>
      <c r="AG223" s="241">
        <v>18570</v>
      </c>
      <c r="AH223" s="241">
        <v>11558</v>
      </c>
      <c r="AI223" s="241">
        <v>949411</v>
      </c>
      <c r="AK223" s="239" t="s">
        <v>713</v>
      </c>
    </row>
    <row r="224" spans="1:37">
      <c r="A224" s="82">
        <v>43101</v>
      </c>
      <c r="B224" s="239" t="s">
        <v>1207</v>
      </c>
      <c r="C224" s="241">
        <v>14989</v>
      </c>
      <c r="D224" s="241">
        <v>39295</v>
      </c>
      <c r="E224" s="241">
        <v>11941</v>
      </c>
      <c r="F224" s="241">
        <v>6015</v>
      </c>
      <c r="G224" s="241">
        <v>32843</v>
      </c>
      <c r="H224" s="241">
        <v>9799</v>
      </c>
      <c r="I224" s="241">
        <v>14127</v>
      </c>
      <c r="J224" s="241">
        <v>37798</v>
      </c>
      <c r="K224" s="241">
        <v>113306</v>
      </c>
      <c r="L224" s="241">
        <v>13630</v>
      </c>
      <c r="M224" s="241">
        <v>46963</v>
      </c>
      <c r="N224" s="241">
        <v>13566</v>
      </c>
      <c r="O224" s="241">
        <v>14647</v>
      </c>
      <c r="P224" s="241">
        <v>90113</v>
      </c>
      <c r="Q224" s="241">
        <v>67919</v>
      </c>
      <c r="R224" s="241">
        <v>33629</v>
      </c>
      <c r="S224" s="241">
        <v>11912</v>
      </c>
      <c r="T224" s="241">
        <v>11760</v>
      </c>
      <c r="U224" s="241">
        <v>65202</v>
      </c>
      <c r="V224" s="241">
        <v>13164</v>
      </c>
      <c r="W224" s="241">
        <v>31286</v>
      </c>
      <c r="X224" s="241">
        <v>23352</v>
      </c>
      <c r="Y224" s="241">
        <v>15062</v>
      </c>
      <c r="Z224" s="241">
        <v>21843</v>
      </c>
      <c r="AA224" s="241">
        <v>37572</v>
      </c>
      <c r="AB224" s="241">
        <v>36369</v>
      </c>
      <c r="AC224" s="241">
        <v>10445</v>
      </c>
      <c r="AD224" s="241">
        <v>33051</v>
      </c>
      <c r="AE224" s="241">
        <v>4803</v>
      </c>
      <c r="AF224" s="241">
        <v>42944</v>
      </c>
      <c r="AG224" s="241">
        <v>18566</v>
      </c>
      <c r="AH224" s="241">
        <v>11501</v>
      </c>
      <c r="AI224" s="241">
        <v>949412</v>
      </c>
      <c r="AJ224" s="239">
        <v>2018</v>
      </c>
      <c r="AK224" s="239" t="s">
        <v>705</v>
      </c>
    </row>
    <row r="225" spans="1:37">
      <c r="A225" s="82">
        <v>43132</v>
      </c>
      <c r="B225" s="239" t="s">
        <v>1135</v>
      </c>
      <c r="C225" s="241">
        <v>15062</v>
      </c>
      <c r="D225" s="241">
        <v>39301</v>
      </c>
      <c r="E225" s="241">
        <v>11980</v>
      </c>
      <c r="F225" s="241">
        <v>6038</v>
      </c>
      <c r="G225" s="241">
        <v>32980</v>
      </c>
      <c r="H225" s="241">
        <v>9861</v>
      </c>
      <c r="I225" s="241">
        <v>14180</v>
      </c>
      <c r="J225" s="241">
        <v>38033</v>
      </c>
      <c r="K225" s="241">
        <v>113642</v>
      </c>
      <c r="L225" s="241">
        <v>13643</v>
      </c>
      <c r="M225" s="241">
        <v>47132</v>
      </c>
      <c r="N225" s="241">
        <v>13667</v>
      </c>
      <c r="O225" s="241">
        <v>14691</v>
      </c>
      <c r="P225" s="241">
        <v>90583</v>
      </c>
      <c r="Q225" s="241">
        <v>68223</v>
      </c>
      <c r="R225" s="241">
        <v>33758</v>
      </c>
      <c r="S225" s="241">
        <v>11937</v>
      </c>
      <c r="T225" s="241">
        <v>11807</v>
      </c>
      <c r="U225" s="241">
        <v>65464</v>
      </c>
      <c r="V225" s="241">
        <v>13198</v>
      </c>
      <c r="W225" s="241">
        <v>31339</v>
      </c>
      <c r="X225" s="241">
        <v>23448</v>
      </c>
      <c r="Y225" s="241">
        <v>15181</v>
      </c>
      <c r="Z225" s="241">
        <v>21920</v>
      </c>
      <c r="AA225" s="241">
        <v>37807</v>
      </c>
      <c r="AB225" s="241">
        <v>36499</v>
      </c>
      <c r="AC225" s="241">
        <v>10474</v>
      </c>
      <c r="AD225" s="241">
        <v>33192</v>
      </c>
      <c r="AE225" s="241">
        <v>4818</v>
      </c>
      <c r="AF225" s="241">
        <v>43074</v>
      </c>
      <c r="AG225" s="241">
        <v>18662</v>
      </c>
      <c r="AH225" s="241">
        <v>11574</v>
      </c>
      <c r="AI225" s="241">
        <v>953168</v>
      </c>
      <c r="AK225" s="239" t="s">
        <v>706</v>
      </c>
    </row>
    <row r="226" spans="1:37">
      <c r="A226" s="82">
        <v>43160</v>
      </c>
      <c r="B226" s="239" t="s">
        <v>1136</v>
      </c>
      <c r="C226" s="241">
        <v>15169</v>
      </c>
      <c r="D226" s="241">
        <v>39549</v>
      </c>
      <c r="E226" s="241">
        <v>11992</v>
      </c>
      <c r="F226" s="241">
        <v>6021</v>
      </c>
      <c r="G226" s="241">
        <v>33064</v>
      </c>
      <c r="H226" s="241">
        <v>9905</v>
      </c>
      <c r="I226" s="241">
        <v>14196</v>
      </c>
      <c r="J226" s="241">
        <v>38249</v>
      </c>
      <c r="K226" s="241">
        <v>113854</v>
      </c>
      <c r="L226" s="241">
        <v>13709</v>
      </c>
      <c r="M226" s="241">
        <v>47239</v>
      </c>
      <c r="N226" s="241">
        <v>13686</v>
      </c>
      <c r="O226" s="241">
        <v>14719</v>
      </c>
      <c r="P226" s="241">
        <v>90934</v>
      </c>
      <c r="Q226" s="241">
        <v>68602</v>
      </c>
      <c r="R226" s="241">
        <v>33895</v>
      </c>
      <c r="S226" s="241">
        <v>11945</v>
      </c>
      <c r="T226" s="241">
        <v>11834</v>
      </c>
      <c r="U226" s="241">
        <v>65693</v>
      </c>
      <c r="V226" s="241">
        <v>13195</v>
      </c>
      <c r="W226" s="241">
        <v>31471</v>
      </c>
      <c r="X226" s="241">
        <v>23560</v>
      </c>
      <c r="Y226" s="241">
        <v>15330</v>
      </c>
      <c r="Z226" s="241">
        <v>22012</v>
      </c>
      <c r="AA226" s="241">
        <v>38023</v>
      </c>
      <c r="AB226" s="241">
        <v>36668</v>
      </c>
      <c r="AC226" s="241">
        <v>10497</v>
      </c>
      <c r="AD226" s="241">
        <v>33344</v>
      </c>
      <c r="AE226" s="241">
        <v>4809</v>
      </c>
      <c r="AF226" s="241">
        <v>43164</v>
      </c>
      <c r="AG226" s="241">
        <v>18722</v>
      </c>
      <c r="AH226" s="241">
        <v>11602</v>
      </c>
      <c r="AI226" s="241">
        <v>956652</v>
      </c>
      <c r="AK226" s="239" t="s">
        <v>645</v>
      </c>
    </row>
    <row r="227" spans="1:37">
      <c r="A227" s="82">
        <v>43191</v>
      </c>
      <c r="B227" s="239" t="s">
        <v>1137</v>
      </c>
      <c r="C227" s="241">
        <v>15271</v>
      </c>
      <c r="D227" s="241">
        <v>39806</v>
      </c>
      <c r="E227" s="241">
        <v>12105</v>
      </c>
      <c r="F227" s="241">
        <v>6038</v>
      </c>
      <c r="G227" s="241">
        <v>33260</v>
      </c>
      <c r="H227" s="241">
        <v>9921</v>
      </c>
      <c r="I227" s="241">
        <v>14290</v>
      </c>
      <c r="J227" s="241">
        <v>38452</v>
      </c>
      <c r="K227" s="241">
        <v>114196</v>
      </c>
      <c r="L227" s="241">
        <v>13806</v>
      </c>
      <c r="M227" s="241">
        <v>47430</v>
      </c>
      <c r="N227" s="241">
        <v>13759</v>
      </c>
      <c r="O227" s="241">
        <v>14783</v>
      </c>
      <c r="P227" s="241">
        <v>91410</v>
      </c>
      <c r="Q227" s="241">
        <v>69059</v>
      </c>
      <c r="R227" s="241">
        <v>34055</v>
      </c>
      <c r="S227" s="241">
        <v>11991</v>
      </c>
      <c r="T227" s="241">
        <v>11910</v>
      </c>
      <c r="U227" s="241">
        <v>65994</v>
      </c>
      <c r="V227" s="241">
        <v>13276</v>
      </c>
      <c r="W227" s="241">
        <v>31640</v>
      </c>
      <c r="X227" s="241">
        <v>23704</v>
      </c>
      <c r="Y227" s="241">
        <v>15471</v>
      </c>
      <c r="Z227" s="241">
        <v>22048</v>
      </c>
      <c r="AA227" s="241">
        <v>38253</v>
      </c>
      <c r="AB227" s="241">
        <v>36772</v>
      </c>
      <c r="AC227" s="241">
        <v>10552</v>
      </c>
      <c r="AD227" s="241">
        <v>33513</v>
      </c>
      <c r="AE227" s="241">
        <v>4833</v>
      </c>
      <c r="AF227" s="241">
        <v>43317</v>
      </c>
      <c r="AG227" s="241">
        <v>18832</v>
      </c>
      <c r="AH227" s="241">
        <v>11666</v>
      </c>
      <c r="AI227" s="241">
        <v>961413</v>
      </c>
      <c r="AK227" s="239" t="s">
        <v>700</v>
      </c>
    </row>
    <row r="228" spans="1:37">
      <c r="A228" s="82">
        <v>43221</v>
      </c>
      <c r="B228" s="239" t="s">
        <v>1138</v>
      </c>
      <c r="C228" s="241">
        <v>15280</v>
      </c>
      <c r="D228" s="241">
        <v>40002</v>
      </c>
      <c r="E228" s="241">
        <v>12160</v>
      </c>
      <c r="F228" s="241">
        <v>6056</v>
      </c>
      <c r="G228" s="241">
        <v>33266</v>
      </c>
      <c r="H228" s="241">
        <v>9959</v>
      </c>
      <c r="I228" s="241">
        <v>14323</v>
      </c>
      <c r="J228" s="241">
        <v>38522</v>
      </c>
      <c r="K228" s="241">
        <v>114431</v>
      </c>
      <c r="L228" s="241">
        <v>13865</v>
      </c>
      <c r="M228" s="241">
        <v>47463</v>
      </c>
      <c r="N228" s="241">
        <v>13779</v>
      </c>
      <c r="O228" s="241">
        <v>14794</v>
      </c>
      <c r="P228" s="241">
        <v>91600</v>
      </c>
      <c r="Q228" s="241">
        <v>69304</v>
      </c>
      <c r="R228" s="241">
        <v>34175</v>
      </c>
      <c r="S228" s="241">
        <v>12056</v>
      </c>
      <c r="T228" s="241">
        <v>11965</v>
      </c>
      <c r="U228" s="241">
        <v>66059</v>
      </c>
      <c r="V228" s="241">
        <v>13274</v>
      </c>
      <c r="W228" s="241">
        <v>31703</v>
      </c>
      <c r="X228" s="241">
        <v>23790</v>
      </c>
      <c r="Y228" s="241">
        <v>15534</v>
      </c>
      <c r="Z228" s="241">
        <v>22100</v>
      </c>
      <c r="AA228" s="241">
        <v>38285</v>
      </c>
      <c r="AB228" s="241">
        <v>36873</v>
      </c>
      <c r="AC228" s="241">
        <v>10530</v>
      </c>
      <c r="AD228" s="241">
        <v>33602</v>
      </c>
      <c r="AE228" s="241">
        <v>4847</v>
      </c>
      <c r="AF228" s="241">
        <v>43427</v>
      </c>
      <c r="AG228" s="241">
        <v>18859</v>
      </c>
      <c r="AH228" s="241">
        <v>11705</v>
      </c>
      <c r="AI228" s="241">
        <v>963588</v>
      </c>
      <c r="AK228" s="239" t="s">
        <v>704</v>
      </c>
    </row>
    <row r="229" spans="1:37">
      <c r="A229" s="82">
        <v>43252</v>
      </c>
      <c r="B229" s="239" t="s">
        <v>1139</v>
      </c>
      <c r="C229" s="241">
        <v>15333</v>
      </c>
      <c r="D229" s="241">
        <v>40189</v>
      </c>
      <c r="E229" s="241">
        <v>12188</v>
      </c>
      <c r="F229" s="241">
        <v>6078</v>
      </c>
      <c r="G229" s="241">
        <v>33407</v>
      </c>
      <c r="H229" s="241">
        <v>10047</v>
      </c>
      <c r="I229" s="241">
        <v>14314</v>
      </c>
      <c r="J229" s="241">
        <v>38741</v>
      </c>
      <c r="K229" s="241">
        <v>114506</v>
      </c>
      <c r="L229" s="241">
        <v>13878</v>
      </c>
      <c r="M229" s="241">
        <v>47735</v>
      </c>
      <c r="N229" s="241">
        <v>13853</v>
      </c>
      <c r="O229" s="241">
        <v>14842</v>
      </c>
      <c r="P229" s="241">
        <v>91964</v>
      </c>
      <c r="Q229" s="241">
        <v>69681</v>
      </c>
      <c r="R229" s="241">
        <v>34342</v>
      </c>
      <c r="S229" s="241">
        <v>12100</v>
      </c>
      <c r="T229" s="241">
        <v>12051</v>
      </c>
      <c r="U229" s="241">
        <v>66291</v>
      </c>
      <c r="V229" s="241">
        <v>13323</v>
      </c>
      <c r="W229" s="241">
        <v>31796</v>
      </c>
      <c r="X229" s="241">
        <v>23924</v>
      </c>
      <c r="Y229" s="241">
        <v>15642</v>
      </c>
      <c r="Z229" s="241">
        <v>22071</v>
      </c>
      <c r="AA229" s="241">
        <v>38541</v>
      </c>
      <c r="AB229" s="241">
        <v>37022</v>
      </c>
      <c r="AC229" s="241">
        <v>10533</v>
      </c>
      <c r="AD229" s="241">
        <v>33621</v>
      </c>
      <c r="AE229" s="241">
        <v>4898</v>
      </c>
      <c r="AF229" s="241">
        <v>43555</v>
      </c>
      <c r="AG229" s="241">
        <v>18871</v>
      </c>
      <c r="AH229" s="241">
        <v>11745</v>
      </c>
      <c r="AI229" s="241">
        <v>967082</v>
      </c>
      <c r="AK229" s="239" t="s">
        <v>707</v>
      </c>
    </row>
    <row r="230" spans="1:37">
      <c r="A230" s="82">
        <v>43282</v>
      </c>
      <c r="B230" s="239" t="s">
        <v>1140</v>
      </c>
      <c r="C230" s="241">
        <v>15388</v>
      </c>
      <c r="D230" s="241">
        <v>40289</v>
      </c>
      <c r="E230" s="241">
        <v>12225</v>
      </c>
      <c r="F230" s="241">
        <v>6086</v>
      </c>
      <c r="G230" s="241">
        <v>33520</v>
      </c>
      <c r="H230" s="241">
        <v>10081</v>
      </c>
      <c r="I230" s="241">
        <v>14400</v>
      </c>
      <c r="J230" s="241">
        <v>38792</v>
      </c>
      <c r="K230" s="241">
        <v>114708</v>
      </c>
      <c r="L230" s="241">
        <v>13881</v>
      </c>
      <c r="M230" s="241">
        <v>48035</v>
      </c>
      <c r="N230" s="241">
        <v>13933</v>
      </c>
      <c r="O230" s="241">
        <v>14917</v>
      </c>
      <c r="P230" s="241">
        <v>92282</v>
      </c>
      <c r="Q230" s="241">
        <v>69854</v>
      </c>
      <c r="R230" s="241">
        <v>34438</v>
      </c>
      <c r="S230" s="241">
        <v>12087</v>
      </c>
      <c r="T230" s="241">
        <v>12104</v>
      </c>
      <c r="U230" s="241">
        <v>66519</v>
      </c>
      <c r="V230" s="241">
        <v>13351</v>
      </c>
      <c r="W230" s="241">
        <v>31853</v>
      </c>
      <c r="X230" s="241">
        <v>24006</v>
      </c>
      <c r="Y230" s="241">
        <v>15805</v>
      </c>
      <c r="Z230" s="241">
        <v>22135</v>
      </c>
      <c r="AA230" s="241">
        <v>38621</v>
      </c>
      <c r="AB230" s="241">
        <v>37092</v>
      </c>
      <c r="AC230" s="241">
        <v>10488</v>
      </c>
      <c r="AD230" s="241">
        <v>33695</v>
      </c>
      <c r="AE230" s="241">
        <v>4933</v>
      </c>
      <c r="AF230" s="241">
        <v>43442</v>
      </c>
      <c r="AG230" s="241">
        <v>18977</v>
      </c>
      <c r="AH230" s="241">
        <v>11762</v>
      </c>
      <c r="AI230" s="241">
        <v>969699</v>
      </c>
      <c r="AK230" s="239" t="s">
        <v>708</v>
      </c>
    </row>
    <row r="231" spans="1:37">
      <c r="A231" s="82">
        <v>43313</v>
      </c>
      <c r="B231" s="239" t="s">
        <v>1141</v>
      </c>
      <c r="C231" s="241">
        <v>15520</v>
      </c>
      <c r="D231" s="241">
        <v>40527</v>
      </c>
      <c r="E231" s="241">
        <v>12238</v>
      </c>
      <c r="F231" s="241">
        <v>6093</v>
      </c>
      <c r="G231" s="241">
        <v>33688</v>
      </c>
      <c r="H231" s="241">
        <v>10149</v>
      </c>
      <c r="I231" s="241">
        <v>14385</v>
      </c>
      <c r="J231" s="241">
        <v>38896</v>
      </c>
      <c r="K231" s="241">
        <v>115210</v>
      </c>
      <c r="L231" s="241">
        <v>13959</v>
      </c>
      <c r="M231" s="241">
        <v>48178</v>
      </c>
      <c r="N231" s="241">
        <v>13903</v>
      </c>
      <c r="O231" s="241">
        <v>15041</v>
      </c>
      <c r="P231" s="241">
        <v>92804</v>
      </c>
      <c r="Q231" s="241">
        <v>70267</v>
      </c>
      <c r="R231" s="241">
        <v>34581</v>
      </c>
      <c r="S231" s="241">
        <v>12167</v>
      </c>
      <c r="T231" s="241">
        <v>12188</v>
      </c>
      <c r="U231" s="241">
        <v>66855</v>
      </c>
      <c r="V231" s="241">
        <v>13415</v>
      </c>
      <c r="W231" s="241">
        <v>32008</v>
      </c>
      <c r="X231" s="241">
        <v>24161</v>
      </c>
      <c r="Y231" s="241">
        <v>15941</v>
      </c>
      <c r="Z231" s="241">
        <v>22259</v>
      </c>
      <c r="AA231" s="241">
        <v>38762</v>
      </c>
      <c r="AB231" s="241">
        <v>37222</v>
      </c>
      <c r="AC231" s="241">
        <v>10523</v>
      </c>
      <c r="AD231" s="241">
        <v>33765</v>
      </c>
      <c r="AE231" s="241">
        <v>4959</v>
      </c>
      <c r="AF231" s="241">
        <v>43607</v>
      </c>
      <c r="AG231" s="241">
        <v>19116</v>
      </c>
      <c r="AH231" s="241">
        <v>11809</v>
      </c>
      <c r="AI231" s="241">
        <v>974196</v>
      </c>
      <c r="AK231" s="239" t="s">
        <v>709</v>
      </c>
    </row>
    <row r="232" spans="1:37">
      <c r="A232" s="82">
        <v>43344</v>
      </c>
      <c r="B232" s="239" t="s">
        <v>1142</v>
      </c>
      <c r="C232" s="241">
        <v>15601</v>
      </c>
      <c r="D232" s="241">
        <v>40698</v>
      </c>
      <c r="E232" s="241">
        <v>12287</v>
      </c>
      <c r="F232" s="241">
        <v>6101</v>
      </c>
      <c r="G232" s="241">
        <v>33751</v>
      </c>
      <c r="H232" s="241">
        <v>10159</v>
      </c>
      <c r="I232" s="241">
        <v>14278</v>
      </c>
      <c r="J232" s="241">
        <v>39032</v>
      </c>
      <c r="K232" s="241">
        <v>115404</v>
      </c>
      <c r="L232" s="241">
        <v>14001</v>
      </c>
      <c r="M232" s="241">
        <v>48338</v>
      </c>
      <c r="N232" s="241">
        <v>13878</v>
      </c>
      <c r="O232" s="241">
        <v>15126</v>
      </c>
      <c r="P232" s="241">
        <v>93058</v>
      </c>
      <c r="Q232" s="241">
        <v>70578</v>
      </c>
      <c r="R232" s="241">
        <v>34756</v>
      </c>
      <c r="S232" s="241">
        <v>12192</v>
      </c>
      <c r="T232" s="241">
        <v>12253</v>
      </c>
      <c r="U232" s="241">
        <v>66935</v>
      </c>
      <c r="V232" s="241">
        <v>13479</v>
      </c>
      <c r="W232" s="241">
        <v>32100</v>
      </c>
      <c r="X232" s="241">
        <v>24215</v>
      </c>
      <c r="Y232" s="241">
        <v>16002</v>
      </c>
      <c r="Z232" s="241">
        <v>22300</v>
      </c>
      <c r="AA232" s="241">
        <v>38998</v>
      </c>
      <c r="AB232" s="241">
        <v>37355</v>
      </c>
      <c r="AC232" s="241">
        <v>10545</v>
      </c>
      <c r="AD232" s="241">
        <v>33866</v>
      </c>
      <c r="AE232" s="241">
        <v>4995</v>
      </c>
      <c r="AF232" s="241">
        <v>43737</v>
      </c>
      <c r="AG232" s="241">
        <v>19182</v>
      </c>
      <c r="AH232" s="241">
        <v>11775</v>
      </c>
      <c r="AI232" s="241">
        <v>976975</v>
      </c>
      <c r="AK232" s="239" t="s">
        <v>710</v>
      </c>
    </row>
    <row r="233" spans="1:37">
      <c r="A233" s="82">
        <v>43374</v>
      </c>
      <c r="B233" s="239" t="s">
        <v>1143</v>
      </c>
      <c r="C233" s="241">
        <v>15674</v>
      </c>
      <c r="D233" s="241">
        <v>40913</v>
      </c>
      <c r="E233" s="241">
        <v>12370</v>
      </c>
      <c r="F233" s="241">
        <v>6120</v>
      </c>
      <c r="G233" s="241">
        <v>33831</v>
      </c>
      <c r="H233" s="241">
        <v>10164</v>
      </c>
      <c r="I233" s="241">
        <v>14339</v>
      </c>
      <c r="J233" s="241">
        <v>39182</v>
      </c>
      <c r="K233" s="241">
        <v>115787</v>
      </c>
      <c r="L233" s="241">
        <v>14116</v>
      </c>
      <c r="M233" s="241">
        <v>48529</v>
      </c>
      <c r="N233" s="241">
        <v>13920</v>
      </c>
      <c r="O233" s="241">
        <v>15252</v>
      </c>
      <c r="P233" s="241">
        <v>93466</v>
      </c>
      <c r="Q233" s="241">
        <v>70878</v>
      </c>
      <c r="R233" s="241">
        <v>34917</v>
      </c>
      <c r="S233" s="241">
        <v>12251</v>
      </c>
      <c r="T233" s="241">
        <v>12300</v>
      </c>
      <c r="U233" s="241">
        <v>67171</v>
      </c>
      <c r="V233" s="241">
        <v>13532</v>
      </c>
      <c r="W233" s="241">
        <v>32213</v>
      </c>
      <c r="X233" s="241">
        <v>24432</v>
      </c>
      <c r="Y233" s="241">
        <v>16181</v>
      </c>
      <c r="Z233" s="241">
        <v>22419</v>
      </c>
      <c r="AA233" s="241">
        <v>39019</v>
      </c>
      <c r="AB233" s="241">
        <v>37549</v>
      </c>
      <c r="AC233" s="241">
        <v>10530</v>
      </c>
      <c r="AD233" s="241">
        <v>34006</v>
      </c>
      <c r="AE233" s="241">
        <v>5032</v>
      </c>
      <c r="AF233" s="241">
        <v>43919</v>
      </c>
      <c r="AG233" s="241">
        <v>19279</v>
      </c>
      <c r="AH233" s="241">
        <v>11772</v>
      </c>
      <c r="AI233" s="241">
        <v>981063</v>
      </c>
      <c r="AK233" s="239" t="s">
        <v>711</v>
      </c>
    </row>
    <row r="234" spans="1:37">
      <c r="A234" s="82">
        <v>43405</v>
      </c>
      <c r="B234" s="239" t="s">
        <v>1144</v>
      </c>
      <c r="C234" s="241">
        <v>15741</v>
      </c>
      <c r="D234" s="241">
        <v>40585</v>
      </c>
      <c r="E234" s="241">
        <v>12323</v>
      </c>
      <c r="F234" s="241">
        <v>6047</v>
      </c>
      <c r="G234" s="241">
        <v>33872</v>
      </c>
      <c r="H234" s="241">
        <v>10182</v>
      </c>
      <c r="I234" s="241">
        <v>14300</v>
      </c>
      <c r="J234" s="241">
        <v>39193</v>
      </c>
      <c r="K234" s="241">
        <v>115702</v>
      </c>
      <c r="L234" s="241">
        <v>14112</v>
      </c>
      <c r="M234" s="241">
        <v>48470</v>
      </c>
      <c r="N234" s="241">
        <v>13932</v>
      </c>
      <c r="O234" s="241">
        <v>15275</v>
      </c>
      <c r="P234" s="241">
        <v>93590</v>
      </c>
      <c r="Q234" s="241">
        <v>70964</v>
      </c>
      <c r="R234" s="241">
        <v>34957</v>
      </c>
      <c r="S234" s="241">
        <v>12203</v>
      </c>
      <c r="T234" s="241">
        <v>12257</v>
      </c>
      <c r="U234" s="241">
        <v>67324</v>
      </c>
      <c r="V234" s="241">
        <v>13624</v>
      </c>
      <c r="W234" s="241">
        <v>32234</v>
      </c>
      <c r="X234" s="241">
        <v>24497</v>
      </c>
      <c r="Y234" s="241">
        <v>16205</v>
      </c>
      <c r="Z234" s="241">
        <v>22425</v>
      </c>
      <c r="AA234" s="241">
        <v>39126</v>
      </c>
      <c r="AB234" s="241">
        <v>37532</v>
      </c>
      <c r="AC234" s="241">
        <v>10507</v>
      </c>
      <c r="AD234" s="241">
        <v>34021</v>
      </c>
      <c r="AE234" s="241">
        <v>5010</v>
      </c>
      <c r="AF234" s="241">
        <v>43887</v>
      </c>
      <c r="AG234" s="241">
        <v>19312</v>
      </c>
      <c r="AH234" s="241">
        <v>11746</v>
      </c>
      <c r="AI234" s="241">
        <v>981155</v>
      </c>
      <c r="AK234" s="239" t="s">
        <v>712</v>
      </c>
    </row>
    <row r="235" spans="1:37">
      <c r="A235" s="82">
        <v>43435</v>
      </c>
      <c r="B235" s="239" t="s">
        <v>1145</v>
      </c>
      <c r="C235" s="241">
        <v>15705</v>
      </c>
      <c r="D235" s="241">
        <v>40352</v>
      </c>
      <c r="E235" s="241">
        <v>12235</v>
      </c>
      <c r="F235" s="241">
        <v>6016</v>
      </c>
      <c r="G235" s="241">
        <v>33808</v>
      </c>
      <c r="H235" s="241">
        <v>10175</v>
      </c>
      <c r="I235" s="241">
        <v>14238</v>
      </c>
      <c r="J235" s="241">
        <v>39080</v>
      </c>
      <c r="K235" s="241">
        <v>115460</v>
      </c>
      <c r="L235" s="241">
        <v>14074</v>
      </c>
      <c r="M235" s="241">
        <v>48338</v>
      </c>
      <c r="N235" s="241">
        <v>13793</v>
      </c>
      <c r="O235" s="241">
        <v>15233</v>
      </c>
      <c r="P235" s="241">
        <v>93370</v>
      </c>
      <c r="Q235" s="241">
        <v>70722</v>
      </c>
      <c r="R235" s="241">
        <v>34932</v>
      </c>
      <c r="S235" s="241">
        <v>12152</v>
      </c>
      <c r="T235" s="241">
        <v>12202</v>
      </c>
      <c r="U235" s="241">
        <v>67189</v>
      </c>
      <c r="V235" s="241">
        <v>13562</v>
      </c>
      <c r="W235" s="241">
        <v>32165</v>
      </c>
      <c r="X235" s="241">
        <v>24451</v>
      </c>
      <c r="Y235" s="241">
        <v>16176</v>
      </c>
      <c r="Z235" s="241">
        <v>22356</v>
      </c>
      <c r="AA235" s="241">
        <v>39084</v>
      </c>
      <c r="AB235" s="241">
        <v>37479</v>
      </c>
      <c r="AC235" s="241">
        <v>10426</v>
      </c>
      <c r="AD235" s="241">
        <v>33907</v>
      </c>
      <c r="AE235" s="241">
        <v>4979</v>
      </c>
      <c r="AF235" s="241">
        <v>43672</v>
      </c>
      <c r="AG235" s="241">
        <v>19239</v>
      </c>
      <c r="AH235" s="241">
        <v>11707</v>
      </c>
      <c r="AI235" s="241">
        <v>978277</v>
      </c>
      <c r="AK235" s="239" t="s">
        <v>713</v>
      </c>
    </row>
    <row r="236" spans="1:37">
      <c r="A236" s="82">
        <v>43466</v>
      </c>
      <c r="B236" s="239" t="s">
        <v>1208</v>
      </c>
      <c r="C236" s="241">
        <v>15665</v>
      </c>
      <c r="D236" s="241">
        <v>40391</v>
      </c>
      <c r="E236" s="241">
        <v>12229</v>
      </c>
      <c r="F236" s="241">
        <v>6006</v>
      </c>
      <c r="G236" s="241">
        <v>33847</v>
      </c>
      <c r="H236" s="241">
        <v>10182</v>
      </c>
      <c r="I236" s="241">
        <v>14165</v>
      </c>
      <c r="J236" s="241">
        <v>39099</v>
      </c>
      <c r="K236" s="241">
        <v>115375</v>
      </c>
      <c r="L236" s="241">
        <v>14040</v>
      </c>
      <c r="M236" s="241">
        <v>48141</v>
      </c>
      <c r="N236" s="241">
        <v>13735</v>
      </c>
      <c r="O236" s="241">
        <v>15264</v>
      </c>
      <c r="P236" s="241">
        <v>93414</v>
      </c>
      <c r="Q236" s="241">
        <v>70803</v>
      </c>
      <c r="R236" s="241">
        <v>34828</v>
      </c>
      <c r="S236" s="241">
        <v>12086</v>
      </c>
      <c r="T236" s="241">
        <v>12125</v>
      </c>
      <c r="U236" s="241">
        <v>67243</v>
      </c>
      <c r="V236" s="241">
        <v>13478</v>
      </c>
      <c r="W236" s="241">
        <v>32159</v>
      </c>
      <c r="X236" s="241">
        <v>24537</v>
      </c>
      <c r="Y236" s="241">
        <v>16193</v>
      </c>
      <c r="Z236" s="241">
        <v>22396</v>
      </c>
      <c r="AA236" s="241">
        <v>39045</v>
      </c>
      <c r="AB236" s="241">
        <v>37387</v>
      </c>
      <c r="AC236" s="241">
        <v>10426</v>
      </c>
      <c r="AD236" s="241">
        <v>33848</v>
      </c>
      <c r="AE236" s="241">
        <v>4988</v>
      </c>
      <c r="AF236" s="241">
        <v>43526</v>
      </c>
      <c r="AG236" s="241">
        <v>19250</v>
      </c>
      <c r="AH236" s="241">
        <v>11635</v>
      </c>
      <c r="AI236" s="241">
        <v>977506</v>
      </c>
      <c r="AJ236" s="239">
        <v>2019</v>
      </c>
      <c r="AK236" s="239" t="s">
        <v>705</v>
      </c>
    </row>
    <row r="237" spans="1:37">
      <c r="A237" s="82">
        <v>43497</v>
      </c>
      <c r="B237" s="239" t="s">
        <v>1146</v>
      </c>
      <c r="C237" s="241">
        <v>15777</v>
      </c>
      <c r="D237" s="241">
        <v>40660</v>
      </c>
      <c r="E237" s="241">
        <v>12283</v>
      </c>
      <c r="F237" s="241">
        <v>6018</v>
      </c>
      <c r="G237" s="241">
        <v>33990</v>
      </c>
      <c r="H237" s="241">
        <v>10196</v>
      </c>
      <c r="I237" s="241">
        <v>14169</v>
      </c>
      <c r="J237" s="241">
        <v>39235</v>
      </c>
      <c r="K237" s="241">
        <v>115712</v>
      </c>
      <c r="L237" s="241">
        <v>14093</v>
      </c>
      <c r="M237" s="241">
        <v>48232</v>
      </c>
      <c r="N237" s="241">
        <v>13706</v>
      </c>
      <c r="O237" s="241">
        <v>15336</v>
      </c>
      <c r="P237" s="241">
        <v>93942</v>
      </c>
      <c r="Q237" s="241">
        <v>71118</v>
      </c>
      <c r="R237" s="241">
        <v>35000</v>
      </c>
      <c r="S237" s="241">
        <v>12114</v>
      </c>
      <c r="T237" s="241">
        <v>12185</v>
      </c>
      <c r="U237" s="241">
        <v>67562</v>
      </c>
      <c r="V237" s="241">
        <v>13522</v>
      </c>
      <c r="W237" s="241">
        <v>32249</v>
      </c>
      <c r="X237" s="241">
        <v>24693</v>
      </c>
      <c r="Y237" s="241">
        <v>16214</v>
      </c>
      <c r="Z237" s="241">
        <v>22458</v>
      </c>
      <c r="AA237" s="241">
        <v>39158</v>
      </c>
      <c r="AB237" s="241">
        <v>37431</v>
      </c>
      <c r="AC237" s="241">
        <v>10453</v>
      </c>
      <c r="AD237" s="241">
        <v>33901</v>
      </c>
      <c r="AE237" s="241">
        <v>5011</v>
      </c>
      <c r="AF237" s="241">
        <v>43587</v>
      </c>
      <c r="AG237" s="241">
        <v>19394</v>
      </c>
      <c r="AH237" s="241">
        <v>11692</v>
      </c>
      <c r="AI237" s="241">
        <v>981091</v>
      </c>
      <c r="AK237" s="239" t="s">
        <v>706</v>
      </c>
    </row>
    <row r="238" spans="1:37">
      <c r="A238" s="82">
        <v>43525</v>
      </c>
      <c r="B238" s="239" t="s">
        <v>1147</v>
      </c>
      <c r="C238" s="241">
        <v>15868</v>
      </c>
      <c r="D238" s="241">
        <v>40748</v>
      </c>
      <c r="E238" s="241">
        <v>12360</v>
      </c>
      <c r="F238" s="241">
        <v>6014</v>
      </c>
      <c r="G238" s="241">
        <v>34143</v>
      </c>
      <c r="H238" s="241">
        <v>10259</v>
      </c>
      <c r="I238" s="241">
        <v>14186</v>
      </c>
      <c r="J238" s="241">
        <v>39317</v>
      </c>
      <c r="K238" s="241">
        <v>115720</v>
      </c>
      <c r="L238" s="241">
        <v>14139</v>
      </c>
      <c r="M238" s="241">
        <v>48308</v>
      </c>
      <c r="N238" s="241">
        <v>13696</v>
      </c>
      <c r="O238" s="241">
        <v>15312</v>
      </c>
      <c r="P238" s="241">
        <v>94228</v>
      </c>
      <c r="Q238" s="241">
        <v>71332</v>
      </c>
      <c r="R238" s="241">
        <v>35093</v>
      </c>
      <c r="S238" s="241">
        <v>12122</v>
      </c>
      <c r="T238" s="241">
        <v>12267</v>
      </c>
      <c r="U238" s="241">
        <v>67620</v>
      </c>
      <c r="V238" s="241">
        <v>13538</v>
      </c>
      <c r="W238" s="241">
        <v>32301</v>
      </c>
      <c r="X238" s="241">
        <v>24712</v>
      </c>
      <c r="Y238" s="241">
        <v>16273</v>
      </c>
      <c r="Z238" s="241">
        <v>22489</v>
      </c>
      <c r="AA238" s="241">
        <v>39334</v>
      </c>
      <c r="AB238" s="241">
        <v>37547</v>
      </c>
      <c r="AC238" s="241">
        <v>10426</v>
      </c>
      <c r="AD238" s="241">
        <v>33789</v>
      </c>
      <c r="AE238" s="241">
        <v>5017</v>
      </c>
      <c r="AF238" s="241">
        <v>43590</v>
      </c>
      <c r="AG238" s="241">
        <v>19419</v>
      </c>
      <c r="AH238" s="241">
        <v>11733</v>
      </c>
      <c r="AI238" s="241">
        <v>982900</v>
      </c>
      <c r="AK238" s="239" t="s">
        <v>645</v>
      </c>
    </row>
    <row r="239" spans="1:37">
      <c r="A239" s="82">
        <v>43556</v>
      </c>
      <c r="B239" s="239" t="s">
        <v>1148</v>
      </c>
      <c r="C239" s="241">
        <v>15960</v>
      </c>
      <c r="D239" s="241">
        <v>41011</v>
      </c>
      <c r="E239" s="241">
        <v>12418</v>
      </c>
      <c r="F239" s="241">
        <v>6033</v>
      </c>
      <c r="G239" s="241">
        <v>34198</v>
      </c>
      <c r="H239" s="241">
        <v>10283</v>
      </c>
      <c r="I239" s="241">
        <v>14229</v>
      </c>
      <c r="J239" s="241">
        <v>39398</v>
      </c>
      <c r="K239" s="241">
        <v>115867</v>
      </c>
      <c r="L239" s="241">
        <v>14151</v>
      </c>
      <c r="M239" s="241">
        <v>48492</v>
      </c>
      <c r="N239" s="241">
        <v>13786</v>
      </c>
      <c r="O239" s="241">
        <v>15379</v>
      </c>
      <c r="P239" s="241">
        <v>94774</v>
      </c>
      <c r="Q239" s="241">
        <v>71485</v>
      </c>
      <c r="R239" s="241">
        <v>35213</v>
      </c>
      <c r="S239" s="241">
        <v>12151</v>
      </c>
      <c r="T239" s="241">
        <v>12328</v>
      </c>
      <c r="U239" s="241">
        <v>67905</v>
      </c>
      <c r="V239" s="241">
        <v>13607</v>
      </c>
      <c r="W239" s="241">
        <v>32435</v>
      </c>
      <c r="X239" s="241">
        <v>24830</v>
      </c>
      <c r="Y239" s="241">
        <v>16441</v>
      </c>
      <c r="Z239" s="241">
        <v>22556</v>
      </c>
      <c r="AA239" s="241">
        <v>39515</v>
      </c>
      <c r="AB239" s="241">
        <v>37712</v>
      </c>
      <c r="AC239" s="241">
        <v>10488</v>
      </c>
      <c r="AD239" s="241">
        <v>33806</v>
      </c>
      <c r="AE239" s="241">
        <v>5042</v>
      </c>
      <c r="AF239" s="241">
        <v>43679</v>
      </c>
      <c r="AG239" s="241">
        <v>19524</v>
      </c>
      <c r="AH239" s="241">
        <v>11786</v>
      </c>
      <c r="AI239" s="241">
        <v>986482</v>
      </c>
      <c r="AK239" s="239" t="s">
        <v>700</v>
      </c>
    </row>
    <row r="240" spans="1:37">
      <c r="A240" s="82">
        <v>43586</v>
      </c>
      <c r="B240" s="239" t="s">
        <v>1149</v>
      </c>
      <c r="C240" s="241">
        <v>15903</v>
      </c>
      <c r="D240" s="241">
        <v>41082</v>
      </c>
      <c r="E240" s="241">
        <v>12464</v>
      </c>
      <c r="F240" s="241">
        <v>6033</v>
      </c>
      <c r="G240" s="241">
        <v>34250</v>
      </c>
      <c r="H240" s="241">
        <v>10278</v>
      </c>
      <c r="I240" s="241">
        <v>14256</v>
      </c>
      <c r="J240" s="241">
        <v>39458</v>
      </c>
      <c r="K240" s="241">
        <v>116050</v>
      </c>
      <c r="L240" s="241">
        <v>14184</v>
      </c>
      <c r="M240" s="241">
        <v>48593</v>
      </c>
      <c r="N240" s="241">
        <v>13878</v>
      </c>
      <c r="O240" s="241">
        <v>15359</v>
      </c>
      <c r="P240" s="241">
        <v>95184</v>
      </c>
      <c r="Q240" s="241">
        <v>71695</v>
      </c>
      <c r="R240" s="241">
        <v>35284</v>
      </c>
      <c r="S240" s="241">
        <v>12179</v>
      </c>
      <c r="T240" s="241">
        <v>12313</v>
      </c>
      <c r="U240" s="241">
        <v>68060</v>
      </c>
      <c r="V240" s="241">
        <v>13647</v>
      </c>
      <c r="W240" s="241">
        <v>32543</v>
      </c>
      <c r="X240" s="241">
        <v>24845</v>
      </c>
      <c r="Y240" s="241">
        <v>16538</v>
      </c>
      <c r="Z240" s="241">
        <v>22503</v>
      </c>
      <c r="AA240" s="241">
        <v>39586</v>
      </c>
      <c r="AB240" s="241">
        <v>37840</v>
      </c>
      <c r="AC240" s="241">
        <v>10483</v>
      </c>
      <c r="AD240" s="241">
        <v>33945</v>
      </c>
      <c r="AE240" s="241">
        <v>5066</v>
      </c>
      <c r="AF240" s="241">
        <v>43632</v>
      </c>
      <c r="AG240" s="241">
        <v>19553</v>
      </c>
      <c r="AH240" s="241">
        <v>11804</v>
      </c>
      <c r="AI240" s="241">
        <v>988488</v>
      </c>
      <c r="AK240" s="239" t="s">
        <v>704</v>
      </c>
    </row>
    <row r="241" spans="1:37">
      <c r="A241" s="82">
        <v>43617</v>
      </c>
      <c r="B241" s="239" t="s">
        <v>1150</v>
      </c>
      <c r="C241" s="241">
        <v>15927</v>
      </c>
      <c r="D241" s="241">
        <v>40988</v>
      </c>
      <c r="E241" s="241">
        <v>12528</v>
      </c>
      <c r="F241" s="241">
        <v>6015</v>
      </c>
      <c r="G241" s="241">
        <v>34338</v>
      </c>
      <c r="H241" s="241">
        <v>10353</v>
      </c>
      <c r="I241" s="241">
        <v>14329</v>
      </c>
      <c r="J241" s="241">
        <v>39509</v>
      </c>
      <c r="K241" s="241">
        <v>116159</v>
      </c>
      <c r="L241" s="241">
        <v>14178</v>
      </c>
      <c r="M241" s="241">
        <v>48733</v>
      </c>
      <c r="N241" s="241">
        <v>13913</v>
      </c>
      <c r="O241" s="241">
        <v>15409</v>
      </c>
      <c r="P241" s="241">
        <v>95497</v>
      </c>
      <c r="Q241" s="241">
        <v>71868</v>
      </c>
      <c r="R241" s="241">
        <v>35453</v>
      </c>
      <c r="S241" s="241">
        <v>12206</v>
      </c>
      <c r="T241" s="241">
        <v>12429</v>
      </c>
      <c r="U241" s="241">
        <v>68241</v>
      </c>
      <c r="V241" s="241">
        <v>13754</v>
      </c>
      <c r="W241" s="241">
        <v>32670</v>
      </c>
      <c r="X241" s="241">
        <v>24970</v>
      </c>
      <c r="Y241" s="241">
        <v>16651</v>
      </c>
      <c r="Z241" s="241">
        <v>22644</v>
      </c>
      <c r="AA241" s="241">
        <v>39813</v>
      </c>
      <c r="AB241" s="241">
        <v>38003</v>
      </c>
      <c r="AC241" s="241">
        <v>10485</v>
      </c>
      <c r="AD241" s="241">
        <v>33949</v>
      </c>
      <c r="AE241" s="241">
        <v>5082</v>
      </c>
      <c r="AF241" s="241">
        <v>43749</v>
      </c>
      <c r="AG241" s="241">
        <v>19589</v>
      </c>
      <c r="AH241" s="241">
        <v>11854</v>
      </c>
      <c r="AI241" s="241">
        <v>991286</v>
      </c>
      <c r="AK241" s="239" t="s">
        <v>707</v>
      </c>
    </row>
    <row r="242" spans="1:37">
      <c r="A242" s="82">
        <v>43647</v>
      </c>
      <c r="B242" s="239" t="s">
        <v>1151</v>
      </c>
      <c r="C242" s="241">
        <v>15950</v>
      </c>
      <c r="D242" s="241">
        <v>41186</v>
      </c>
      <c r="E242" s="241">
        <v>12562</v>
      </c>
      <c r="F242" s="241">
        <v>6019</v>
      </c>
      <c r="G242" s="241">
        <v>34392</v>
      </c>
      <c r="H242" s="241">
        <v>10407</v>
      </c>
      <c r="I242" s="241">
        <v>14364</v>
      </c>
      <c r="J242" s="241">
        <v>39529</v>
      </c>
      <c r="K242" s="241">
        <v>116459</v>
      </c>
      <c r="L242" s="241">
        <v>14140</v>
      </c>
      <c r="M242" s="241">
        <v>48802</v>
      </c>
      <c r="N242" s="241">
        <v>13904</v>
      </c>
      <c r="O242" s="241">
        <v>15465</v>
      </c>
      <c r="P242" s="241">
        <v>95833</v>
      </c>
      <c r="Q242" s="241">
        <v>71961</v>
      </c>
      <c r="R242" s="241">
        <v>35614</v>
      </c>
      <c r="S242" s="241">
        <v>12191</v>
      </c>
      <c r="T242" s="241">
        <v>12480</v>
      </c>
      <c r="U242" s="241">
        <v>68407</v>
      </c>
      <c r="V242" s="241">
        <v>13807</v>
      </c>
      <c r="W242" s="241">
        <v>32850</v>
      </c>
      <c r="X242" s="241">
        <v>25042</v>
      </c>
      <c r="Y242" s="241">
        <v>16758</v>
      </c>
      <c r="Z242" s="241">
        <v>22758</v>
      </c>
      <c r="AA242" s="241">
        <v>39854</v>
      </c>
      <c r="AB242" s="241">
        <v>38161</v>
      </c>
      <c r="AC242" s="241">
        <v>10479</v>
      </c>
      <c r="AD242" s="241">
        <v>33993</v>
      </c>
      <c r="AE242" s="241">
        <v>5111</v>
      </c>
      <c r="AF242" s="241">
        <v>43770</v>
      </c>
      <c r="AG242" s="241">
        <v>19689</v>
      </c>
      <c r="AH242" s="241">
        <v>11843</v>
      </c>
      <c r="AI242" s="241">
        <v>993780</v>
      </c>
      <c r="AK242" s="239" t="s">
        <v>708</v>
      </c>
    </row>
    <row r="243" spans="1:37">
      <c r="A243" s="82">
        <v>43678</v>
      </c>
      <c r="B243" s="239" t="s">
        <v>1152</v>
      </c>
      <c r="C243" s="241">
        <v>15950</v>
      </c>
      <c r="D243" s="241">
        <v>41192</v>
      </c>
      <c r="E243" s="241">
        <v>12610</v>
      </c>
      <c r="F243" s="241">
        <v>6014</v>
      </c>
      <c r="G243" s="241">
        <v>34488</v>
      </c>
      <c r="H243" s="241">
        <v>10429</v>
      </c>
      <c r="I243" s="241">
        <v>14376</v>
      </c>
      <c r="J243" s="241">
        <v>39565</v>
      </c>
      <c r="K243" s="241">
        <v>116824</v>
      </c>
      <c r="L243" s="241">
        <v>14156</v>
      </c>
      <c r="M243" s="241">
        <v>48894</v>
      </c>
      <c r="N243" s="241">
        <v>13900</v>
      </c>
      <c r="O243" s="241">
        <v>15504</v>
      </c>
      <c r="P243" s="241">
        <v>96210</v>
      </c>
      <c r="Q243" s="241">
        <v>72134</v>
      </c>
      <c r="R243" s="241">
        <v>35764</v>
      </c>
      <c r="S243" s="241">
        <v>12241</v>
      </c>
      <c r="T243" s="241">
        <v>12580</v>
      </c>
      <c r="U243" s="241">
        <v>68437</v>
      </c>
      <c r="V243" s="241">
        <v>13865</v>
      </c>
      <c r="W243" s="241">
        <v>33063</v>
      </c>
      <c r="X243" s="241">
        <v>25281</v>
      </c>
      <c r="Y243" s="241">
        <v>16836</v>
      </c>
      <c r="Z243" s="241">
        <v>22787</v>
      </c>
      <c r="AA243" s="241">
        <v>39995</v>
      </c>
      <c r="AB243" s="241">
        <v>38173</v>
      </c>
      <c r="AC243" s="241">
        <v>10533</v>
      </c>
      <c r="AD243" s="241">
        <v>34070</v>
      </c>
      <c r="AE243" s="241">
        <v>5187</v>
      </c>
      <c r="AF243" s="241">
        <v>43827</v>
      </c>
      <c r="AG243" s="241">
        <v>19687</v>
      </c>
      <c r="AH243" s="241">
        <v>11847</v>
      </c>
      <c r="AI243" s="241">
        <v>996419</v>
      </c>
      <c r="AK243" s="239" t="s">
        <v>709</v>
      </c>
    </row>
    <row r="244" spans="1:37">
      <c r="A244" s="82">
        <v>43709</v>
      </c>
      <c r="B244" s="239" t="s">
        <v>1153</v>
      </c>
      <c r="C244" s="241">
        <v>16005</v>
      </c>
      <c r="D244" s="241">
        <v>41068</v>
      </c>
      <c r="E244" s="241">
        <v>12643</v>
      </c>
      <c r="F244" s="241">
        <v>6028</v>
      </c>
      <c r="G244" s="241">
        <v>34522</v>
      </c>
      <c r="H244" s="241">
        <v>10436</v>
      </c>
      <c r="I244" s="241">
        <v>14386</v>
      </c>
      <c r="J244" s="241">
        <v>39637</v>
      </c>
      <c r="K244" s="241">
        <v>117073</v>
      </c>
      <c r="L244" s="241">
        <v>14172</v>
      </c>
      <c r="M244" s="241">
        <v>48828</v>
      </c>
      <c r="N244" s="241">
        <v>13927</v>
      </c>
      <c r="O244" s="241">
        <v>15575</v>
      </c>
      <c r="P244" s="241">
        <v>96528</v>
      </c>
      <c r="Q244" s="241">
        <v>72194</v>
      </c>
      <c r="R244" s="241">
        <v>35800</v>
      </c>
      <c r="S244" s="241">
        <v>12228</v>
      </c>
      <c r="T244" s="241">
        <v>12608</v>
      </c>
      <c r="U244" s="241">
        <v>68560</v>
      </c>
      <c r="V244" s="241">
        <v>13942</v>
      </c>
      <c r="W244" s="241">
        <v>33169</v>
      </c>
      <c r="X244" s="241">
        <v>25493</v>
      </c>
      <c r="Y244" s="241">
        <v>16922</v>
      </c>
      <c r="Z244" s="241">
        <v>22892</v>
      </c>
      <c r="AA244" s="241">
        <v>40116</v>
      </c>
      <c r="AB244" s="241">
        <v>38221</v>
      </c>
      <c r="AC244" s="241">
        <v>10575</v>
      </c>
      <c r="AD244" s="241">
        <v>34007</v>
      </c>
      <c r="AE244" s="241">
        <v>5211</v>
      </c>
      <c r="AF244" s="241">
        <v>43918</v>
      </c>
      <c r="AG244" s="241">
        <v>19679</v>
      </c>
      <c r="AH244" s="241">
        <v>11895</v>
      </c>
      <c r="AI244" s="241">
        <v>998258</v>
      </c>
      <c r="AK244" s="239" t="s">
        <v>710</v>
      </c>
    </row>
    <row r="245" spans="1:37">
      <c r="A245" s="82">
        <v>43739</v>
      </c>
      <c r="B245" s="239" t="s">
        <v>1154</v>
      </c>
      <c r="C245" s="241">
        <v>16131</v>
      </c>
      <c r="D245" s="241">
        <v>41325</v>
      </c>
      <c r="E245" s="241">
        <v>12738</v>
      </c>
      <c r="F245" s="241">
        <v>6033</v>
      </c>
      <c r="G245" s="241">
        <v>34546</v>
      </c>
      <c r="H245" s="241">
        <v>10502</v>
      </c>
      <c r="I245" s="241">
        <v>14494</v>
      </c>
      <c r="J245" s="241">
        <v>39746</v>
      </c>
      <c r="K245" s="241">
        <v>117496</v>
      </c>
      <c r="L245" s="241">
        <v>14274</v>
      </c>
      <c r="M245" s="241">
        <v>48907</v>
      </c>
      <c r="N245" s="241">
        <v>14008</v>
      </c>
      <c r="O245" s="241">
        <v>15705</v>
      </c>
      <c r="P245" s="241">
        <v>97149</v>
      </c>
      <c r="Q245" s="241">
        <v>72544</v>
      </c>
      <c r="R245" s="241">
        <v>35996</v>
      </c>
      <c r="S245" s="241">
        <v>12275</v>
      </c>
      <c r="T245" s="241">
        <v>12745</v>
      </c>
      <c r="U245" s="241">
        <v>68863</v>
      </c>
      <c r="V245" s="241">
        <v>14024</v>
      </c>
      <c r="W245" s="241">
        <v>33387</v>
      </c>
      <c r="X245" s="241">
        <v>25639</v>
      </c>
      <c r="Y245" s="241">
        <v>17047</v>
      </c>
      <c r="Z245" s="241">
        <v>22995</v>
      </c>
      <c r="AA245" s="241">
        <v>40420</v>
      </c>
      <c r="AB245" s="241">
        <v>38273</v>
      </c>
      <c r="AC245" s="241">
        <v>10663</v>
      </c>
      <c r="AD245" s="241">
        <v>34147</v>
      </c>
      <c r="AE245" s="241">
        <v>5231</v>
      </c>
      <c r="AF245" s="241">
        <v>44002</v>
      </c>
      <c r="AG245" s="241">
        <v>19757</v>
      </c>
      <c r="AH245" s="241">
        <v>11984</v>
      </c>
      <c r="AI245" s="241">
        <v>1003046</v>
      </c>
      <c r="AK245" s="239" t="s">
        <v>711</v>
      </c>
    </row>
    <row r="246" spans="1:37">
      <c r="A246" s="82">
        <v>43770</v>
      </c>
      <c r="B246" s="239" t="s">
        <v>1155</v>
      </c>
      <c r="C246" s="241">
        <v>16145</v>
      </c>
      <c r="D246" s="241">
        <v>41485</v>
      </c>
      <c r="E246" s="241">
        <v>12794</v>
      </c>
      <c r="F246" s="241">
        <v>5976</v>
      </c>
      <c r="G246" s="241">
        <v>34496</v>
      </c>
      <c r="H246" s="241">
        <v>10503</v>
      </c>
      <c r="I246" s="241">
        <v>14454</v>
      </c>
      <c r="J246" s="241">
        <v>39790</v>
      </c>
      <c r="K246" s="241">
        <v>117624</v>
      </c>
      <c r="L246" s="241">
        <v>14267</v>
      </c>
      <c r="M246" s="241">
        <v>48774</v>
      </c>
      <c r="N246" s="241">
        <v>13999</v>
      </c>
      <c r="O246" s="241">
        <v>15726</v>
      </c>
      <c r="P246" s="241">
        <v>97410</v>
      </c>
      <c r="Q246" s="241">
        <v>72679</v>
      </c>
      <c r="R246" s="241">
        <v>36102</v>
      </c>
      <c r="S246" s="241">
        <v>12269</v>
      </c>
      <c r="T246" s="241">
        <v>12782</v>
      </c>
      <c r="U246" s="241">
        <v>68997</v>
      </c>
      <c r="V246" s="241">
        <v>14129</v>
      </c>
      <c r="W246" s="241">
        <v>33456</v>
      </c>
      <c r="X246" s="241">
        <v>25679</v>
      </c>
      <c r="Y246" s="241">
        <v>17068</v>
      </c>
      <c r="Z246" s="241">
        <v>23005</v>
      </c>
      <c r="AA246" s="241">
        <v>40518</v>
      </c>
      <c r="AB246" s="241">
        <v>38090</v>
      </c>
      <c r="AC246" s="241">
        <v>10655</v>
      </c>
      <c r="AD246" s="241">
        <v>34165</v>
      </c>
      <c r="AE246" s="241">
        <v>5260</v>
      </c>
      <c r="AF246" s="241">
        <v>44036</v>
      </c>
      <c r="AG246" s="241">
        <v>19786</v>
      </c>
      <c r="AH246" s="241">
        <v>11980</v>
      </c>
      <c r="AI246" s="241">
        <v>1004099</v>
      </c>
      <c r="AK246" s="239" t="s">
        <v>712</v>
      </c>
    </row>
    <row r="247" spans="1:37">
      <c r="A247" s="82">
        <v>43800</v>
      </c>
      <c r="B247" s="239" t="s">
        <v>1156</v>
      </c>
      <c r="C247" s="241">
        <v>16102</v>
      </c>
      <c r="D247" s="241">
        <v>41193</v>
      </c>
      <c r="E247" s="241">
        <v>12718</v>
      </c>
      <c r="F247" s="241">
        <v>5954</v>
      </c>
      <c r="G247" s="241">
        <v>34423</v>
      </c>
      <c r="H247" s="241">
        <v>10523</v>
      </c>
      <c r="I247" s="241">
        <v>14418</v>
      </c>
      <c r="J247" s="241">
        <v>39728</v>
      </c>
      <c r="K247" s="241">
        <v>117463</v>
      </c>
      <c r="L247" s="241">
        <v>14178</v>
      </c>
      <c r="M247" s="241">
        <v>48574</v>
      </c>
      <c r="N247" s="241">
        <v>13934</v>
      </c>
      <c r="O247" s="241">
        <v>15696</v>
      </c>
      <c r="P247" s="241">
        <v>97390</v>
      </c>
      <c r="Q247" s="241">
        <v>72401</v>
      </c>
      <c r="R247" s="241">
        <v>36095</v>
      </c>
      <c r="S247" s="241">
        <v>12216</v>
      </c>
      <c r="T247" s="241">
        <v>12743</v>
      </c>
      <c r="U247" s="241">
        <v>68877</v>
      </c>
      <c r="V247" s="241">
        <v>14034</v>
      </c>
      <c r="W247" s="241">
        <v>33355</v>
      </c>
      <c r="X247" s="241">
        <v>25663</v>
      </c>
      <c r="Y247" s="241">
        <v>17059</v>
      </c>
      <c r="Z247" s="241">
        <v>23003</v>
      </c>
      <c r="AA247" s="241">
        <v>40500</v>
      </c>
      <c r="AB247" s="241">
        <v>38042</v>
      </c>
      <c r="AC247" s="241">
        <v>10607</v>
      </c>
      <c r="AD247" s="241">
        <v>34140</v>
      </c>
      <c r="AE247" s="241">
        <v>5232</v>
      </c>
      <c r="AF247" s="241">
        <v>43793</v>
      </c>
      <c r="AG247" s="241">
        <v>19819</v>
      </c>
      <c r="AH247" s="241">
        <v>11920</v>
      </c>
      <c r="AI247" s="241">
        <v>1001793</v>
      </c>
      <c r="AK247" s="239" t="s">
        <v>713</v>
      </c>
    </row>
    <row r="248" spans="1:37">
      <c r="A248" s="82">
        <v>43831</v>
      </c>
      <c r="B248" s="239" t="s">
        <v>1209</v>
      </c>
      <c r="C248" s="241">
        <v>16089</v>
      </c>
      <c r="D248" s="241">
        <v>41127</v>
      </c>
      <c r="E248" s="241">
        <v>12690</v>
      </c>
      <c r="F248" s="241">
        <v>5939</v>
      </c>
      <c r="G248" s="241">
        <v>34387</v>
      </c>
      <c r="H248" s="241">
        <v>10544</v>
      </c>
      <c r="I248" s="241">
        <v>14286</v>
      </c>
      <c r="J248" s="241">
        <v>39731</v>
      </c>
      <c r="K248" s="241">
        <v>117736</v>
      </c>
      <c r="L248" s="241">
        <v>14182</v>
      </c>
      <c r="M248" s="241">
        <v>48487</v>
      </c>
      <c r="N248" s="241">
        <v>13823</v>
      </c>
      <c r="O248" s="241">
        <v>15637</v>
      </c>
      <c r="P248" s="241">
        <v>97293</v>
      </c>
      <c r="Q248" s="241">
        <v>72242</v>
      </c>
      <c r="R248" s="241">
        <v>36056</v>
      </c>
      <c r="S248" s="241">
        <v>12182</v>
      </c>
      <c r="T248" s="241">
        <v>12755</v>
      </c>
      <c r="U248" s="241">
        <v>69003</v>
      </c>
      <c r="V248" s="241">
        <v>13933</v>
      </c>
      <c r="W248" s="241">
        <v>33247</v>
      </c>
      <c r="X248" s="241">
        <v>25744</v>
      </c>
      <c r="Y248" s="241">
        <v>17124</v>
      </c>
      <c r="Z248" s="241">
        <v>22980</v>
      </c>
      <c r="AA248" s="241">
        <v>40522</v>
      </c>
      <c r="AB248" s="241">
        <v>37863</v>
      </c>
      <c r="AC248" s="241">
        <v>10537</v>
      </c>
      <c r="AD248" s="241">
        <v>34148</v>
      </c>
      <c r="AE248" s="241">
        <v>5207</v>
      </c>
      <c r="AF248" s="241">
        <v>43661</v>
      </c>
      <c r="AG248" s="241">
        <v>19862</v>
      </c>
      <c r="AH248" s="241">
        <v>11878</v>
      </c>
      <c r="AI248" s="241">
        <v>1000895</v>
      </c>
      <c r="AJ248" s="239">
        <v>2020</v>
      </c>
      <c r="AK248" s="239" t="s">
        <v>705</v>
      </c>
    </row>
    <row r="249" spans="1:37">
      <c r="A249" s="82">
        <v>43862</v>
      </c>
      <c r="B249" s="239" t="s">
        <v>1157</v>
      </c>
      <c r="C249" s="241">
        <v>16120</v>
      </c>
      <c r="D249" s="241">
        <v>41311</v>
      </c>
      <c r="E249" s="241">
        <v>12777</v>
      </c>
      <c r="F249" s="241">
        <v>5954</v>
      </c>
      <c r="G249" s="241">
        <v>34477</v>
      </c>
      <c r="H249" s="241">
        <v>10661</v>
      </c>
      <c r="I249" s="241">
        <v>14305</v>
      </c>
      <c r="J249" s="241">
        <v>39935</v>
      </c>
      <c r="K249" s="241">
        <v>118417</v>
      </c>
      <c r="L249" s="241">
        <v>14275</v>
      </c>
      <c r="M249" s="241">
        <v>48624</v>
      </c>
      <c r="N249" s="241">
        <v>13860</v>
      </c>
      <c r="O249" s="241">
        <v>15747</v>
      </c>
      <c r="P249" s="241">
        <v>97837</v>
      </c>
      <c r="Q249" s="241">
        <v>72451</v>
      </c>
      <c r="R249" s="241">
        <v>36186</v>
      </c>
      <c r="S249" s="241">
        <v>12266</v>
      </c>
      <c r="T249" s="241">
        <v>12822</v>
      </c>
      <c r="U249" s="241">
        <v>69140</v>
      </c>
      <c r="V249" s="241">
        <v>13991</v>
      </c>
      <c r="W249" s="241">
        <v>33422</v>
      </c>
      <c r="X249" s="241">
        <v>25945</v>
      </c>
      <c r="Y249" s="241">
        <v>17259</v>
      </c>
      <c r="Z249" s="241">
        <v>23086</v>
      </c>
      <c r="AA249" s="241">
        <v>40696</v>
      </c>
      <c r="AB249" s="241">
        <v>38010</v>
      </c>
      <c r="AC249" s="241">
        <v>10591</v>
      </c>
      <c r="AD249" s="241">
        <v>34305</v>
      </c>
      <c r="AE249" s="241">
        <v>5240</v>
      </c>
      <c r="AF249" s="241">
        <v>43818</v>
      </c>
      <c r="AG249" s="241">
        <v>19885</v>
      </c>
      <c r="AH249" s="241">
        <v>11934</v>
      </c>
      <c r="AI249" s="241">
        <v>1005347</v>
      </c>
      <c r="AK249" s="239" t="s">
        <v>706</v>
      </c>
    </row>
    <row r="250" spans="1:37">
      <c r="A250" s="82">
        <v>43891</v>
      </c>
      <c r="B250" s="239" t="s">
        <v>1158</v>
      </c>
      <c r="C250" s="241">
        <v>16126</v>
      </c>
      <c r="D250" s="241">
        <v>41472</v>
      </c>
      <c r="E250" s="241">
        <v>12773</v>
      </c>
      <c r="F250" s="241">
        <v>5961</v>
      </c>
      <c r="G250" s="241">
        <v>34492</v>
      </c>
      <c r="H250" s="241">
        <v>10719</v>
      </c>
      <c r="I250" s="241">
        <v>14304</v>
      </c>
      <c r="J250" s="241">
        <v>40033</v>
      </c>
      <c r="K250" s="241">
        <v>118835</v>
      </c>
      <c r="L250" s="241">
        <v>14320</v>
      </c>
      <c r="M250" s="241">
        <v>48599</v>
      </c>
      <c r="N250" s="241">
        <v>13895</v>
      </c>
      <c r="O250" s="241">
        <v>15743</v>
      </c>
      <c r="P250" s="241">
        <v>98367</v>
      </c>
      <c r="Q250" s="241">
        <v>72590</v>
      </c>
      <c r="R250" s="241">
        <v>36257</v>
      </c>
      <c r="S250" s="241">
        <v>12306</v>
      </c>
      <c r="T250" s="241">
        <v>12828</v>
      </c>
      <c r="U250" s="241">
        <v>69395</v>
      </c>
      <c r="V250" s="241">
        <v>14001</v>
      </c>
      <c r="W250" s="241">
        <v>33470</v>
      </c>
      <c r="X250" s="241">
        <v>26071</v>
      </c>
      <c r="Y250" s="241">
        <v>17267</v>
      </c>
      <c r="Z250" s="241">
        <v>23094</v>
      </c>
      <c r="AA250" s="241">
        <v>40775</v>
      </c>
      <c r="AB250" s="241">
        <v>38045</v>
      </c>
      <c r="AC250" s="241">
        <v>10643</v>
      </c>
      <c r="AD250" s="241">
        <v>34279</v>
      </c>
      <c r="AE250" s="241">
        <v>5234</v>
      </c>
      <c r="AF250" s="241">
        <v>43925</v>
      </c>
      <c r="AG250" s="241">
        <v>20001</v>
      </c>
      <c r="AH250" s="241">
        <v>11931</v>
      </c>
      <c r="AI250" s="241">
        <v>1007751</v>
      </c>
      <c r="AK250" s="239" t="s">
        <v>645</v>
      </c>
    </row>
    <row r="251" spans="1:37">
      <c r="A251" s="82">
        <v>43922</v>
      </c>
      <c r="B251" s="239" t="s">
        <v>1159</v>
      </c>
      <c r="C251" s="241">
        <v>16028</v>
      </c>
      <c r="D251" s="241">
        <v>41132</v>
      </c>
      <c r="E251" s="241">
        <v>12587</v>
      </c>
      <c r="F251" s="241">
        <v>5935</v>
      </c>
      <c r="G251" s="241">
        <v>34298</v>
      </c>
      <c r="H251" s="241">
        <v>10679</v>
      </c>
      <c r="I251" s="241">
        <v>14277</v>
      </c>
      <c r="J251" s="241">
        <v>39876</v>
      </c>
      <c r="K251" s="241">
        <v>118394</v>
      </c>
      <c r="L251" s="241">
        <v>14245</v>
      </c>
      <c r="M251" s="241">
        <v>48197</v>
      </c>
      <c r="N251" s="241">
        <v>13832</v>
      </c>
      <c r="O251" s="241">
        <v>15591</v>
      </c>
      <c r="P251" s="241">
        <v>97741</v>
      </c>
      <c r="Q251" s="241">
        <v>72249</v>
      </c>
      <c r="R251" s="241">
        <v>36156</v>
      </c>
      <c r="S251" s="241">
        <v>12188</v>
      </c>
      <c r="T251" s="241">
        <v>12691</v>
      </c>
      <c r="U251" s="241">
        <v>68958</v>
      </c>
      <c r="V251" s="241">
        <v>13877</v>
      </c>
      <c r="W251" s="241">
        <v>33120</v>
      </c>
      <c r="X251" s="241">
        <v>25834</v>
      </c>
      <c r="Y251" s="241">
        <v>16843</v>
      </c>
      <c r="Z251" s="241">
        <v>22951</v>
      </c>
      <c r="AA251" s="241">
        <v>40504</v>
      </c>
      <c r="AB251" s="241">
        <v>37854</v>
      </c>
      <c r="AC251" s="241">
        <v>10625</v>
      </c>
      <c r="AD251" s="241">
        <v>34120</v>
      </c>
      <c r="AE251" s="241">
        <v>5191</v>
      </c>
      <c r="AF251" s="241">
        <v>43542</v>
      </c>
      <c r="AG251" s="241">
        <v>19728</v>
      </c>
      <c r="AH251" s="241">
        <v>11819</v>
      </c>
      <c r="AI251" s="241">
        <v>1001062</v>
      </c>
      <c r="AK251" s="239" t="s">
        <v>700</v>
      </c>
    </row>
    <row r="252" spans="1:37">
      <c r="A252" s="82">
        <v>43952</v>
      </c>
      <c r="B252" s="239" t="s">
        <v>1160</v>
      </c>
      <c r="C252" s="241">
        <v>15950</v>
      </c>
      <c r="D252" s="241">
        <v>40992</v>
      </c>
      <c r="E252" s="241">
        <v>12493</v>
      </c>
      <c r="F252" s="241">
        <v>5908</v>
      </c>
      <c r="G252" s="241">
        <v>34180</v>
      </c>
      <c r="H252" s="241">
        <v>10634</v>
      </c>
      <c r="I252" s="241">
        <v>14285</v>
      </c>
      <c r="J252" s="241">
        <v>39760</v>
      </c>
      <c r="K252" s="241">
        <v>118016</v>
      </c>
      <c r="L252" s="241">
        <v>14218</v>
      </c>
      <c r="M252" s="241">
        <v>47920</v>
      </c>
      <c r="N252" s="241">
        <v>13760</v>
      </c>
      <c r="O252" s="241">
        <v>15513</v>
      </c>
      <c r="P252" s="241">
        <v>97536</v>
      </c>
      <c r="Q252" s="241">
        <v>72175</v>
      </c>
      <c r="R252" s="241">
        <v>36027</v>
      </c>
      <c r="S252" s="241">
        <v>12119</v>
      </c>
      <c r="T252" s="241">
        <v>12615</v>
      </c>
      <c r="U252" s="241">
        <v>68981</v>
      </c>
      <c r="V252" s="241">
        <v>13822</v>
      </c>
      <c r="W252" s="241">
        <v>32994</v>
      </c>
      <c r="X252" s="241">
        <v>25776</v>
      </c>
      <c r="Y252" s="241">
        <v>16719</v>
      </c>
      <c r="Z252" s="241">
        <v>22888</v>
      </c>
      <c r="AA252" s="241">
        <v>40280</v>
      </c>
      <c r="AB252" s="241">
        <v>37753</v>
      </c>
      <c r="AC252" s="241">
        <v>10590</v>
      </c>
      <c r="AD252" s="241">
        <v>34110</v>
      </c>
      <c r="AE252" s="241">
        <v>5188</v>
      </c>
      <c r="AF252" s="241">
        <v>43256</v>
      </c>
      <c r="AG252" s="241">
        <v>19586</v>
      </c>
      <c r="AH252" s="241">
        <v>11723</v>
      </c>
      <c r="AI252" s="241">
        <v>997767</v>
      </c>
      <c r="AK252" s="239" t="s">
        <v>704</v>
      </c>
    </row>
    <row r="253" spans="1:37">
      <c r="A253" s="82">
        <v>43983</v>
      </c>
      <c r="B253" s="239" t="s">
        <v>1161</v>
      </c>
      <c r="C253" s="241">
        <v>15986</v>
      </c>
      <c r="D253" s="241">
        <v>40999</v>
      </c>
      <c r="E253" s="241">
        <v>12605</v>
      </c>
      <c r="F253" s="241">
        <v>5920</v>
      </c>
      <c r="G253" s="241">
        <v>34259</v>
      </c>
      <c r="H253" s="241">
        <v>10700</v>
      </c>
      <c r="I253" s="241">
        <v>14346</v>
      </c>
      <c r="J253" s="241">
        <v>39807</v>
      </c>
      <c r="K253" s="241">
        <v>118336</v>
      </c>
      <c r="L253" s="241">
        <v>14261</v>
      </c>
      <c r="M253" s="241">
        <v>47903</v>
      </c>
      <c r="N253" s="241">
        <v>13810</v>
      </c>
      <c r="O253" s="241">
        <v>15545</v>
      </c>
      <c r="P253" s="241">
        <v>97749</v>
      </c>
      <c r="Q253" s="241">
        <v>72635</v>
      </c>
      <c r="R253" s="241">
        <v>36064</v>
      </c>
      <c r="S253" s="241">
        <v>12115</v>
      </c>
      <c r="T253" s="241">
        <v>12629</v>
      </c>
      <c r="U253" s="241">
        <v>69441</v>
      </c>
      <c r="V253" s="241">
        <v>13831</v>
      </c>
      <c r="W253" s="241">
        <v>33065</v>
      </c>
      <c r="X253" s="241">
        <v>25903</v>
      </c>
      <c r="Y253" s="241">
        <v>16859</v>
      </c>
      <c r="Z253" s="241">
        <v>22922</v>
      </c>
      <c r="AA253" s="241">
        <v>40317</v>
      </c>
      <c r="AB253" s="241">
        <v>37774</v>
      </c>
      <c r="AC253" s="241">
        <v>10633</v>
      </c>
      <c r="AD253" s="241">
        <v>34210</v>
      </c>
      <c r="AE253" s="241">
        <v>5192</v>
      </c>
      <c r="AF253" s="241">
        <v>43353</v>
      </c>
      <c r="AG253" s="241">
        <v>19684</v>
      </c>
      <c r="AH253" s="241">
        <v>11737</v>
      </c>
      <c r="AI253" s="241">
        <v>1000590</v>
      </c>
      <c r="AK253" s="239" t="s">
        <v>707</v>
      </c>
    </row>
    <row r="254" spans="1:37">
      <c r="A254" s="82">
        <v>44013</v>
      </c>
      <c r="B254" s="239" t="s">
        <v>1162</v>
      </c>
      <c r="C254" s="241">
        <v>15996</v>
      </c>
      <c r="D254" s="241">
        <v>40992</v>
      </c>
      <c r="E254" s="241">
        <v>12656</v>
      </c>
      <c r="F254" s="241">
        <v>5902</v>
      </c>
      <c r="G254" s="241">
        <v>34269</v>
      </c>
      <c r="H254" s="241">
        <v>10715</v>
      </c>
      <c r="I254" s="241">
        <v>14390</v>
      </c>
      <c r="J254" s="241">
        <v>39778</v>
      </c>
      <c r="K254" s="241">
        <v>118631</v>
      </c>
      <c r="L254" s="241">
        <v>14232</v>
      </c>
      <c r="M254" s="241">
        <v>47892</v>
      </c>
      <c r="N254" s="241">
        <v>13791</v>
      </c>
      <c r="O254" s="241">
        <v>15502</v>
      </c>
      <c r="P254" s="241">
        <v>97738</v>
      </c>
      <c r="Q254" s="241">
        <v>72768</v>
      </c>
      <c r="R254" s="241">
        <v>36086</v>
      </c>
      <c r="S254" s="241">
        <v>12108</v>
      </c>
      <c r="T254" s="241">
        <v>12620</v>
      </c>
      <c r="U254" s="241">
        <v>69665</v>
      </c>
      <c r="V254" s="241">
        <v>13863</v>
      </c>
      <c r="W254" s="241">
        <v>33048</v>
      </c>
      <c r="X254" s="241">
        <v>25996</v>
      </c>
      <c r="Y254" s="241">
        <v>16883</v>
      </c>
      <c r="Z254" s="241">
        <v>23013</v>
      </c>
      <c r="AA254" s="241">
        <v>40410</v>
      </c>
      <c r="AB254" s="241">
        <v>37690</v>
      </c>
      <c r="AC254" s="241">
        <v>10637</v>
      </c>
      <c r="AD254" s="241">
        <v>34091</v>
      </c>
      <c r="AE254" s="241">
        <v>5146</v>
      </c>
      <c r="AF254" s="241">
        <v>43389</v>
      </c>
      <c r="AG254" s="241">
        <v>19697</v>
      </c>
      <c r="AH254" s="241">
        <v>11721</v>
      </c>
      <c r="AI254" s="241">
        <v>1001315</v>
      </c>
      <c r="AK254" s="239" t="s">
        <v>708</v>
      </c>
    </row>
    <row r="255" spans="1:37">
      <c r="A255" s="82">
        <v>44044</v>
      </c>
      <c r="B255" s="239" t="s">
        <v>1163</v>
      </c>
      <c r="C255" s="241">
        <v>16023</v>
      </c>
      <c r="D255" s="241">
        <v>41084</v>
      </c>
      <c r="E255" s="241">
        <v>12692</v>
      </c>
      <c r="F255" s="241">
        <v>5861</v>
      </c>
      <c r="G255" s="241">
        <v>34182</v>
      </c>
      <c r="H255" s="241">
        <v>10722</v>
      </c>
      <c r="I255" s="241">
        <v>14389</v>
      </c>
      <c r="J255" s="241">
        <v>39803</v>
      </c>
      <c r="K255" s="241">
        <v>118642</v>
      </c>
      <c r="L255" s="241">
        <v>14272</v>
      </c>
      <c r="M255" s="241">
        <v>47904</v>
      </c>
      <c r="N255" s="241">
        <v>13836</v>
      </c>
      <c r="O255" s="241">
        <v>15498</v>
      </c>
      <c r="P255" s="241">
        <v>98006</v>
      </c>
      <c r="Q255" s="241">
        <v>72959</v>
      </c>
      <c r="R255" s="241">
        <v>36098</v>
      </c>
      <c r="S255" s="241">
        <v>12084</v>
      </c>
      <c r="T255" s="241">
        <v>12697</v>
      </c>
      <c r="U255" s="241">
        <v>69910</v>
      </c>
      <c r="V255" s="241">
        <v>13840</v>
      </c>
      <c r="W255" s="241">
        <v>33173</v>
      </c>
      <c r="X255" s="241">
        <v>25985</v>
      </c>
      <c r="Y255" s="241">
        <v>16918</v>
      </c>
      <c r="Z255" s="241">
        <v>22998</v>
      </c>
      <c r="AA255" s="241">
        <v>40467</v>
      </c>
      <c r="AB255" s="241">
        <v>37661</v>
      </c>
      <c r="AC255" s="241">
        <v>10669</v>
      </c>
      <c r="AD255" s="241">
        <v>34046</v>
      </c>
      <c r="AE255" s="241">
        <v>5133</v>
      </c>
      <c r="AF255" s="241">
        <v>43352</v>
      </c>
      <c r="AG255" s="241">
        <v>19711</v>
      </c>
      <c r="AH255" s="241">
        <v>11727</v>
      </c>
      <c r="AI255" s="241">
        <v>1002342</v>
      </c>
      <c r="AK255" s="239" t="s">
        <v>709</v>
      </c>
    </row>
    <row r="256" spans="1:37">
      <c r="A256" s="82">
        <v>44075</v>
      </c>
      <c r="B256" s="239" t="s">
        <v>1164</v>
      </c>
      <c r="C256" s="241">
        <v>16036</v>
      </c>
      <c r="D256" s="241">
        <v>41066</v>
      </c>
      <c r="E256" s="241">
        <v>12692</v>
      </c>
      <c r="F256" s="241">
        <v>5831</v>
      </c>
      <c r="G256" s="241">
        <v>34161</v>
      </c>
      <c r="H256" s="241">
        <v>10723</v>
      </c>
      <c r="I256" s="241">
        <v>14396</v>
      </c>
      <c r="J256" s="241">
        <v>39785</v>
      </c>
      <c r="K256" s="241">
        <v>118439</v>
      </c>
      <c r="L256" s="241">
        <v>14278</v>
      </c>
      <c r="M256" s="241">
        <v>47804</v>
      </c>
      <c r="N256" s="241">
        <v>13802</v>
      </c>
      <c r="O256" s="241">
        <v>15506</v>
      </c>
      <c r="P256" s="241">
        <v>98038</v>
      </c>
      <c r="Q256" s="241">
        <v>73041</v>
      </c>
      <c r="R256" s="241">
        <v>36127</v>
      </c>
      <c r="S256" s="241">
        <v>12014</v>
      </c>
      <c r="T256" s="241">
        <v>12700</v>
      </c>
      <c r="U256" s="241">
        <v>69980</v>
      </c>
      <c r="V256" s="241">
        <v>13813</v>
      </c>
      <c r="W256" s="241">
        <v>33217</v>
      </c>
      <c r="X256" s="241">
        <v>26000</v>
      </c>
      <c r="Y256" s="241">
        <v>16762</v>
      </c>
      <c r="Z256" s="241">
        <v>22966</v>
      </c>
      <c r="AA256" s="241">
        <v>40419</v>
      </c>
      <c r="AB256" s="241">
        <v>37616</v>
      </c>
      <c r="AC256" s="241">
        <v>10737</v>
      </c>
      <c r="AD256" s="241">
        <v>34006</v>
      </c>
      <c r="AE256" s="241">
        <v>5123</v>
      </c>
      <c r="AF256" s="241">
        <v>43261</v>
      </c>
      <c r="AG256" s="241">
        <v>19639</v>
      </c>
      <c r="AH256" s="241">
        <v>11714</v>
      </c>
      <c r="AI256" s="241">
        <v>1001692</v>
      </c>
      <c r="AK256" s="239" t="s">
        <v>710</v>
      </c>
    </row>
    <row r="257" spans="1:37">
      <c r="A257" s="82">
        <v>44105</v>
      </c>
      <c r="B257" s="239" t="s">
        <v>1165</v>
      </c>
      <c r="C257" s="241">
        <v>16033</v>
      </c>
      <c r="D257" s="241">
        <v>41170</v>
      </c>
      <c r="E257" s="241">
        <v>12766</v>
      </c>
      <c r="F257" s="241">
        <v>5811</v>
      </c>
      <c r="G257" s="241">
        <v>34166</v>
      </c>
      <c r="H257" s="241">
        <v>10739</v>
      </c>
      <c r="I257" s="241">
        <v>14431</v>
      </c>
      <c r="J257" s="241">
        <v>39922</v>
      </c>
      <c r="K257" s="241">
        <v>118395</v>
      </c>
      <c r="L257" s="241">
        <v>14371</v>
      </c>
      <c r="M257" s="241">
        <v>47896</v>
      </c>
      <c r="N257" s="241">
        <v>13797</v>
      </c>
      <c r="O257" s="241">
        <v>15513</v>
      </c>
      <c r="P257" s="241">
        <v>98224</v>
      </c>
      <c r="Q257" s="241">
        <v>73167</v>
      </c>
      <c r="R257" s="241">
        <v>36185</v>
      </c>
      <c r="S257" s="241">
        <v>12079</v>
      </c>
      <c r="T257" s="241">
        <v>12779</v>
      </c>
      <c r="U257" s="241">
        <v>69964</v>
      </c>
      <c r="V257" s="241">
        <v>13883</v>
      </c>
      <c r="W257" s="241">
        <v>33276</v>
      </c>
      <c r="X257" s="241">
        <v>26045</v>
      </c>
      <c r="Y257" s="241">
        <v>16759</v>
      </c>
      <c r="Z257" s="241">
        <v>22906</v>
      </c>
      <c r="AA257" s="241">
        <v>40481</v>
      </c>
      <c r="AB257" s="241">
        <v>37625</v>
      </c>
      <c r="AC257" s="241">
        <v>10822</v>
      </c>
      <c r="AD257" s="241">
        <v>34021</v>
      </c>
      <c r="AE257" s="241">
        <v>5190</v>
      </c>
      <c r="AF257" s="241">
        <v>43224</v>
      </c>
      <c r="AG257" s="241">
        <v>19492</v>
      </c>
      <c r="AH257" s="241">
        <v>11768</v>
      </c>
      <c r="AI257" s="241">
        <v>1002900</v>
      </c>
      <c r="AK257" s="239" t="s">
        <v>711</v>
      </c>
    </row>
    <row r="258" spans="1:37">
      <c r="A258" s="82">
        <v>44136</v>
      </c>
      <c r="B258" s="239" t="s">
        <v>1166</v>
      </c>
      <c r="C258" s="241">
        <v>16063</v>
      </c>
      <c r="D258" s="241">
        <v>41307</v>
      </c>
      <c r="E258" s="241">
        <v>12798</v>
      </c>
      <c r="F258" s="241">
        <v>5803</v>
      </c>
      <c r="G258" s="241">
        <v>34138</v>
      </c>
      <c r="H258" s="241">
        <v>10766</v>
      </c>
      <c r="I258" s="241">
        <v>14403</v>
      </c>
      <c r="J258" s="241">
        <v>39839</v>
      </c>
      <c r="K258" s="241">
        <v>118382</v>
      </c>
      <c r="L258" s="241">
        <v>14365</v>
      </c>
      <c r="M258" s="241">
        <v>47933</v>
      </c>
      <c r="N258" s="241">
        <v>13757</v>
      </c>
      <c r="O258" s="241">
        <v>15526</v>
      </c>
      <c r="P258" s="241">
        <v>98316</v>
      </c>
      <c r="Q258" s="241">
        <v>73185</v>
      </c>
      <c r="R258" s="241">
        <v>36262</v>
      </c>
      <c r="S258" s="241">
        <v>12097</v>
      </c>
      <c r="T258" s="241">
        <v>12792</v>
      </c>
      <c r="U258" s="241">
        <v>69980</v>
      </c>
      <c r="V258" s="241">
        <v>13903</v>
      </c>
      <c r="W258" s="241">
        <v>33314</v>
      </c>
      <c r="X258" s="241">
        <v>26110</v>
      </c>
      <c r="Y258" s="241">
        <v>16716</v>
      </c>
      <c r="Z258" s="241">
        <v>22858</v>
      </c>
      <c r="AA258" s="241">
        <v>40582</v>
      </c>
      <c r="AB258" s="241">
        <v>37597</v>
      </c>
      <c r="AC258" s="241">
        <v>10814</v>
      </c>
      <c r="AD258" s="241">
        <v>33968</v>
      </c>
      <c r="AE258" s="241">
        <v>5194</v>
      </c>
      <c r="AF258" s="241">
        <v>43183</v>
      </c>
      <c r="AG258" s="241">
        <v>19514</v>
      </c>
      <c r="AH258" s="241">
        <v>11796</v>
      </c>
      <c r="AI258" s="241">
        <v>1003261</v>
      </c>
      <c r="AK258" s="239" t="s">
        <v>712</v>
      </c>
    </row>
    <row r="259" spans="1:37">
      <c r="A259" s="82">
        <v>44166</v>
      </c>
      <c r="B259" s="239" t="s">
        <v>1167</v>
      </c>
      <c r="C259" s="241">
        <v>16017</v>
      </c>
      <c r="D259" s="241">
        <v>41338</v>
      </c>
      <c r="E259" s="241">
        <v>12767</v>
      </c>
      <c r="F259" s="241">
        <v>5807</v>
      </c>
      <c r="G259" s="241">
        <v>34021</v>
      </c>
      <c r="H259" s="241">
        <v>10753</v>
      </c>
      <c r="I259" s="241">
        <v>14324</v>
      </c>
      <c r="J259" s="241">
        <v>39670</v>
      </c>
      <c r="K259" s="241">
        <v>118117</v>
      </c>
      <c r="L259" s="241">
        <v>14267</v>
      </c>
      <c r="M259" s="241">
        <v>47776</v>
      </c>
      <c r="N259" s="241">
        <v>13652</v>
      </c>
      <c r="O259" s="241">
        <v>15458</v>
      </c>
      <c r="P259" s="241">
        <v>98067</v>
      </c>
      <c r="Q259" s="241">
        <v>72960</v>
      </c>
      <c r="R259" s="241">
        <v>36276</v>
      </c>
      <c r="S259" s="241">
        <v>12099</v>
      </c>
      <c r="T259" s="241">
        <v>12766</v>
      </c>
      <c r="U259" s="241">
        <v>69698</v>
      </c>
      <c r="V259" s="241">
        <v>13897</v>
      </c>
      <c r="W259" s="241">
        <v>33169</v>
      </c>
      <c r="X259" s="241">
        <v>26076</v>
      </c>
      <c r="Y259" s="241">
        <v>16569</v>
      </c>
      <c r="Z259" s="241">
        <v>22803</v>
      </c>
      <c r="AA259" s="241">
        <v>40632</v>
      </c>
      <c r="AB259" s="241">
        <v>37552</v>
      </c>
      <c r="AC259" s="241">
        <v>10735</v>
      </c>
      <c r="AD259" s="241">
        <v>33799</v>
      </c>
      <c r="AE259" s="241">
        <v>5146</v>
      </c>
      <c r="AF259" s="241">
        <v>43019</v>
      </c>
      <c r="AG259" s="241">
        <v>19413</v>
      </c>
      <c r="AH259" s="241">
        <v>11771</v>
      </c>
      <c r="AI259" s="241">
        <v>1000414</v>
      </c>
      <c r="AK259" s="239" t="s">
        <v>713</v>
      </c>
    </row>
    <row r="260" spans="1:37">
      <c r="A260" s="82">
        <v>44197</v>
      </c>
      <c r="B260" s="239" t="s">
        <v>1210</v>
      </c>
      <c r="C260" s="241">
        <v>16040</v>
      </c>
      <c r="D260" s="241">
        <v>41313</v>
      </c>
      <c r="E260" s="241">
        <v>12811</v>
      </c>
      <c r="F260" s="241">
        <v>5775</v>
      </c>
      <c r="G260" s="241">
        <v>33975</v>
      </c>
      <c r="H260" s="241">
        <v>10722</v>
      </c>
      <c r="I260" s="241">
        <v>14276</v>
      </c>
      <c r="J260" s="241">
        <v>39677</v>
      </c>
      <c r="K260" s="241">
        <v>117796</v>
      </c>
      <c r="L260" s="241">
        <v>14279</v>
      </c>
      <c r="M260" s="241">
        <v>47633</v>
      </c>
      <c r="N260" s="241">
        <v>13569</v>
      </c>
      <c r="O260" s="241">
        <v>15405</v>
      </c>
      <c r="P260" s="241">
        <v>98213</v>
      </c>
      <c r="Q260" s="241">
        <v>72785</v>
      </c>
      <c r="R260" s="241">
        <v>36158</v>
      </c>
      <c r="S260" s="241">
        <v>12098</v>
      </c>
      <c r="T260" s="241">
        <v>12782</v>
      </c>
      <c r="U260" s="241">
        <v>69706</v>
      </c>
      <c r="V260" s="241">
        <v>13814</v>
      </c>
      <c r="W260" s="241">
        <v>33009</v>
      </c>
      <c r="X260" s="241">
        <v>26010</v>
      </c>
      <c r="Y260" s="241">
        <v>16622</v>
      </c>
      <c r="Z260" s="241">
        <v>22812</v>
      </c>
      <c r="AA260" s="241">
        <v>40656</v>
      </c>
      <c r="AB260" s="241">
        <v>37470</v>
      </c>
      <c r="AC260" s="241">
        <v>10760</v>
      </c>
      <c r="AD260" s="241">
        <v>33797</v>
      </c>
      <c r="AE260" s="241">
        <v>5151</v>
      </c>
      <c r="AF260" s="241">
        <v>42890</v>
      </c>
      <c r="AG260" s="241">
        <v>19328</v>
      </c>
      <c r="AH260" s="241">
        <v>11710</v>
      </c>
      <c r="AI260" s="241">
        <v>999042</v>
      </c>
      <c r="AJ260" s="239">
        <v>2021</v>
      </c>
      <c r="AK260" s="239" t="s">
        <v>705</v>
      </c>
    </row>
    <row r="261" spans="1:37">
      <c r="A261" s="82">
        <v>44228</v>
      </c>
      <c r="B261" s="239" t="s">
        <v>1168</v>
      </c>
      <c r="C261" s="241">
        <v>16087</v>
      </c>
      <c r="D261" s="241">
        <v>41481</v>
      </c>
      <c r="E261" s="241">
        <v>12903</v>
      </c>
      <c r="F261" s="241">
        <v>5814</v>
      </c>
      <c r="G261" s="241">
        <v>34085</v>
      </c>
      <c r="H261" s="241">
        <v>10744</v>
      </c>
      <c r="I261" s="241">
        <v>14327</v>
      </c>
      <c r="J261" s="241">
        <v>39752</v>
      </c>
      <c r="K261" s="241">
        <v>117824</v>
      </c>
      <c r="L261" s="241">
        <v>14342</v>
      </c>
      <c r="M261" s="241">
        <v>47646</v>
      </c>
      <c r="N261" s="241">
        <v>13526</v>
      </c>
      <c r="O261" s="241">
        <v>15439</v>
      </c>
      <c r="P261" s="241">
        <v>98474</v>
      </c>
      <c r="Q261" s="241">
        <v>72749</v>
      </c>
      <c r="R261" s="241">
        <v>36276</v>
      </c>
      <c r="S261" s="241">
        <v>12100</v>
      </c>
      <c r="T261" s="241">
        <v>12776</v>
      </c>
      <c r="U261" s="241">
        <v>69678</v>
      </c>
      <c r="V261" s="241">
        <v>13855</v>
      </c>
      <c r="W261" s="241">
        <v>33097</v>
      </c>
      <c r="X261" s="241">
        <v>26121</v>
      </c>
      <c r="Y261" s="241">
        <v>16718</v>
      </c>
      <c r="Z261" s="241">
        <v>22874</v>
      </c>
      <c r="AA261" s="241">
        <v>40759</v>
      </c>
      <c r="AB261" s="241">
        <v>37502</v>
      </c>
      <c r="AC261" s="241">
        <v>10864</v>
      </c>
      <c r="AD261" s="241">
        <v>33816</v>
      </c>
      <c r="AE261" s="241">
        <v>5166</v>
      </c>
      <c r="AF261" s="241">
        <v>42905</v>
      </c>
      <c r="AG261" s="241">
        <v>19440</v>
      </c>
      <c r="AH261" s="241">
        <v>11770</v>
      </c>
      <c r="AI261" s="241">
        <v>1000910</v>
      </c>
      <c r="AK261" s="239" t="s">
        <v>706</v>
      </c>
    </row>
    <row r="262" spans="1:37">
      <c r="A262" s="82">
        <v>44256</v>
      </c>
      <c r="B262" s="239" t="s">
        <v>1169</v>
      </c>
      <c r="C262" s="241">
        <v>16126</v>
      </c>
      <c r="D262" s="241">
        <v>41658</v>
      </c>
      <c r="E262" s="241">
        <v>12933</v>
      </c>
      <c r="F262" s="241">
        <v>5831</v>
      </c>
      <c r="G262" s="241">
        <v>34104</v>
      </c>
      <c r="H262" s="241">
        <v>10794</v>
      </c>
      <c r="I262" s="241">
        <v>14373</v>
      </c>
      <c r="J262" s="241">
        <v>39950</v>
      </c>
      <c r="K262" s="241">
        <v>117841</v>
      </c>
      <c r="L262" s="241">
        <v>14316</v>
      </c>
      <c r="M262" s="241">
        <v>47663</v>
      </c>
      <c r="N262" s="241">
        <v>13558</v>
      </c>
      <c r="O262" s="241">
        <v>15440</v>
      </c>
      <c r="P262" s="241">
        <v>98700</v>
      </c>
      <c r="Q262" s="241">
        <v>72421</v>
      </c>
      <c r="R262" s="241">
        <v>36281</v>
      </c>
      <c r="S262" s="241">
        <v>12102</v>
      </c>
      <c r="T262" s="241">
        <v>12803</v>
      </c>
      <c r="U262" s="241">
        <v>69882</v>
      </c>
      <c r="V262" s="241">
        <v>13866</v>
      </c>
      <c r="W262" s="241">
        <v>33102</v>
      </c>
      <c r="X262" s="241">
        <v>26255</v>
      </c>
      <c r="Y262" s="241">
        <v>16865</v>
      </c>
      <c r="Z262" s="241">
        <v>22910</v>
      </c>
      <c r="AA262" s="241">
        <v>40970</v>
      </c>
      <c r="AB262" s="241">
        <v>37594</v>
      </c>
      <c r="AC262" s="241">
        <v>10952</v>
      </c>
      <c r="AD262" s="241">
        <v>33776</v>
      </c>
      <c r="AE262" s="241">
        <v>5187</v>
      </c>
      <c r="AF262" s="241">
        <v>42925</v>
      </c>
      <c r="AG262" s="241">
        <v>19565</v>
      </c>
      <c r="AH262" s="241">
        <v>11794</v>
      </c>
      <c r="AI262" s="241">
        <v>1002537</v>
      </c>
      <c r="AK262" s="239" t="s">
        <v>645</v>
      </c>
    </row>
    <row r="263" spans="1:37">
      <c r="A263" s="82">
        <v>44287</v>
      </c>
      <c r="B263" s="239" t="s">
        <v>1170</v>
      </c>
      <c r="C263" s="241">
        <v>16189</v>
      </c>
      <c r="D263" s="241">
        <v>41850</v>
      </c>
      <c r="E263" s="241">
        <v>12988</v>
      </c>
      <c r="F263" s="241">
        <v>5860</v>
      </c>
      <c r="G263" s="241">
        <v>34235</v>
      </c>
      <c r="H263" s="241">
        <v>10897</v>
      </c>
      <c r="I263" s="241">
        <v>14418</v>
      </c>
      <c r="J263" s="241">
        <v>40094</v>
      </c>
      <c r="K263" s="241">
        <v>117816</v>
      </c>
      <c r="L263" s="241">
        <v>14313</v>
      </c>
      <c r="M263" s="241">
        <v>47685</v>
      </c>
      <c r="N263" s="241">
        <v>13535</v>
      </c>
      <c r="O263" s="241">
        <v>15508</v>
      </c>
      <c r="P263" s="241">
        <v>98877</v>
      </c>
      <c r="Q263" s="241">
        <v>72325</v>
      </c>
      <c r="R263" s="241">
        <v>36326</v>
      </c>
      <c r="S263" s="241">
        <v>12135</v>
      </c>
      <c r="T263" s="241">
        <v>12871</v>
      </c>
      <c r="U263" s="241">
        <v>69827</v>
      </c>
      <c r="V263" s="241">
        <v>13940</v>
      </c>
      <c r="W263" s="241">
        <v>33006</v>
      </c>
      <c r="X263" s="241">
        <v>26314</v>
      </c>
      <c r="Y263" s="241">
        <v>16958</v>
      </c>
      <c r="Z263" s="241">
        <v>22964</v>
      </c>
      <c r="AA263" s="241">
        <v>41101</v>
      </c>
      <c r="AB263" s="241">
        <v>37585</v>
      </c>
      <c r="AC263" s="241">
        <v>10935</v>
      </c>
      <c r="AD263" s="241">
        <v>33844</v>
      </c>
      <c r="AE263" s="241">
        <v>5236</v>
      </c>
      <c r="AF263" s="241">
        <v>43156</v>
      </c>
      <c r="AG263" s="241">
        <v>19630</v>
      </c>
      <c r="AH263" s="241">
        <v>11847</v>
      </c>
      <c r="AI263" s="241">
        <v>1004265</v>
      </c>
      <c r="AK263" s="239" t="s">
        <v>700</v>
      </c>
    </row>
    <row r="264" spans="1:37">
      <c r="A264" s="82">
        <v>44317</v>
      </c>
      <c r="B264" s="239" t="s">
        <v>1171</v>
      </c>
      <c r="C264" s="241">
        <v>16211</v>
      </c>
      <c r="D264" s="241">
        <v>42065</v>
      </c>
      <c r="E264" s="241">
        <v>13024</v>
      </c>
      <c r="F264" s="241">
        <v>5894</v>
      </c>
      <c r="G264" s="241">
        <v>34327</v>
      </c>
      <c r="H264" s="241">
        <v>10925</v>
      </c>
      <c r="I264" s="241">
        <v>14366</v>
      </c>
      <c r="J264" s="241">
        <v>40230</v>
      </c>
      <c r="K264" s="241">
        <v>117947</v>
      </c>
      <c r="L264" s="241">
        <v>14323</v>
      </c>
      <c r="M264" s="241">
        <v>47805</v>
      </c>
      <c r="N264" s="241">
        <v>13561</v>
      </c>
      <c r="O264" s="241">
        <v>15535</v>
      </c>
      <c r="P264" s="241">
        <v>99245</v>
      </c>
      <c r="Q264" s="241">
        <v>72265</v>
      </c>
      <c r="R264" s="241">
        <v>36342</v>
      </c>
      <c r="S264" s="241">
        <v>12150</v>
      </c>
      <c r="T264" s="241">
        <v>12903</v>
      </c>
      <c r="U264" s="241">
        <v>70064</v>
      </c>
      <c r="V264" s="241">
        <v>13919</v>
      </c>
      <c r="W264" s="241">
        <v>32984</v>
      </c>
      <c r="X264" s="241">
        <v>26425</v>
      </c>
      <c r="Y264" s="241">
        <v>17142</v>
      </c>
      <c r="Z264" s="241">
        <v>22967</v>
      </c>
      <c r="AA264" s="241">
        <v>41236</v>
      </c>
      <c r="AB264" s="241">
        <v>37680</v>
      </c>
      <c r="AC264" s="241">
        <v>10939</v>
      </c>
      <c r="AD264" s="241">
        <v>33906</v>
      </c>
      <c r="AE264" s="241">
        <v>5215</v>
      </c>
      <c r="AF264" s="241">
        <v>43190</v>
      </c>
      <c r="AG264" s="241">
        <v>19720</v>
      </c>
      <c r="AH264" s="241">
        <v>11869</v>
      </c>
      <c r="AI264" s="241">
        <v>1006374</v>
      </c>
      <c r="AK264" s="239" t="s">
        <v>704</v>
      </c>
    </row>
    <row r="265" spans="1:37">
      <c r="A265" s="82">
        <v>44348</v>
      </c>
      <c r="B265" s="239" t="s">
        <v>1172</v>
      </c>
      <c r="C265" s="241">
        <v>16255</v>
      </c>
      <c r="D265" s="241">
        <v>42355</v>
      </c>
      <c r="E265" s="241">
        <v>13133</v>
      </c>
      <c r="F265" s="241">
        <v>5921</v>
      </c>
      <c r="G265" s="241">
        <v>34490</v>
      </c>
      <c r="H265" s="241">
        <v>11020</v>
      </c>
      <c r="I265" s="241">
        <v>14447</v>
      </c>
      <c r="J265" s="241">
        <v>40523</v>
      </c>
      <c r="K265" s="241">
        <v>118428</v>
      </c>
      <c r="L265" s="241">
        <v>14356</v>
      </c>
      <c r="M265" s="241">
        <v>48063</v>
      </c>
      <c r="N265" s="241">
        <v>13554</v>
      </c>
      <c r="O265" s="241">
        <v>15549</v>
      </c>
      <c r="P265" s="241">
        <v>99679</v>
      </c>
      <c r="Q265" s="241">
        <v>72470</v>
      </c>
      <c r="R265" s="241">
        <v>36500</v>
      </c>
      <c r="S265" s="241">
        <v>12169</v>
      </c>
      <c r="T265" s="241">
        <v>13053</v>
      </c>
      <c r="U265" s="241">
        <v>70678</v>
      </c>
      <c r="V265" s="241">
        <v>14047</v>
      </c>
      <c r="W265" s="241">
        <v>33138</v>
      </c>
      <c r="X265" s="241">
        <v>26639</v>
      </c>
      <c r="Y265" s="241">
        <v>17389</v>
      </c>
      <c r="Z265" s="241">
        <v>23041</v>
      </c>
      <c r="AA265" s="241">
        <v>41559</v>
      </c>
      <c r="AB265" s="241">
        <v>38030</v>
      </c>
      <c r="AC265" s="241">
        <v>11015</v>
      </c>
      <c r="AD265" s="241">
        <v>34032</v>
      </c>
      <c r="AE265" s="241">
        <v>5252</v>
      </c>
      <c r="AF265" s="241">
        <v>43366</v>
      </c>
      <c r="AG265" s="241">
        <v>19904</v>
      </c>
      <c r="AH265" s="241">
        <v>11919</v>
      </c>
      <c r="AI265" s="241">
        <v>1011974</v>
      </c>
      <c r="AK265" s="239" t="s">
        <v>707</v>
      </c>
    </row>
    <row r="266" spans="1:37">
      <c r="A266" s="82">
        <v>44378</v>
      </c>
      <c r="B266" s="239" t="s">
        <v>1173</v>
      </c>
      <c r="C266" s="241">
        <v>16473</v>
      </c>
      <c r="D266" s="241">
        <v>43092</v>
      </c>
      <c r="E266" s="241">
        <v>13392</v>
      </c>
      <c r="F266" s="241">
        <v>6066</v>
      </c>
      <c r="G266" s="241">
        <v>35062</v>
      </c>
      <c r="H266" s="241">
        <v>11173</v>
      </c>
      <c r="I266" s="241">
        <v>14671</v>
      </c>
      <c r="J266" s="241">
        <v>41096</v>
      </c>
      <c r="K266" s="241">
        <v>120984</v>
      </c>
      <c r="L266" s="241">
        <v>14515</v>
      </c>
      <c r="M266" s="241">
        <v>48679</v>
      </c>
      <c r="N266" s="241">
        <v>13680</v>
      </c>
      <c r="O266" s="241">
        <v>15750</v>
      </c>
      <c r="P266" s="241">
        <v>100963</v>
      </c>
      <c r="Q266" s="241">
        <v>74305</v>
      </c>
      <c r="R266" s="241">
        <v>36738</v>
      </c>
      <c r="S266" s="241">
        <v>12356</v>
      </c>
      <c r="T266" s="241">
        <v>13268</v>
      </c>
      <c r="U266" s="241">
        <v>72034</v>
      </c>
      <c r="V266" s="241">
        <v>14214</v>
      </c>
      <c r="W266" s="241">
        <v>33656</v>
      </c>
      <c r="X266" s="241">
        <v>27264</v>
      </c>
      <c r="Y266" s="241">
        <v>18033</v>
      </c>
      <c r="Z266" s="241">
        <v>23311</v>
      </c>
      <c r="AA266" s="241">
        <v>42178</v>
      </c>
      <c r="AB266" s="241">
        <v>38675</v>
      </c>
      <c r="AC266" s="241">
        <v>11282</v>
      </c>
      <c r="AD266" s="241">
        <v>34370</v>
      </c>
      <c r="AE266" s="241">
        <v>5322</v>
      </c>
      <c r="AF266" s="241">
        <v>43928</v>
      </c>
      <c r="AG266" s="241">
        <v>20210</v>
      </c>
      <c r="AH266" s="241">
        <v>12017</v>
      </c>
      <c r="AI266" s="241">
        <v>1028757</v>
      </c>
      <c r="AK266" s="239" t="s">
        <v>708</v>
      </c>
    </row>
    <row r="267" spans="1:37">
      <c r="A267" s="82">
        <v>44409</v>
      </c>
      <c r="B267" s="239" t="s">
        <v>1174</v>
      </c>
      <c r="C267" s="241">
        <v>16597</v>
      </c>
      <c r="D267" s="241">
        <v>43604</v>
      </c>
      <c r="E267" s="241">
        <v>13503</v>
      </c>
      <c r="F267" s="241">
        <v>6139</v>
      </c>
      <c r="G267" s="241">
        <v>35290</v>
      </c>
      <c r="H267" s="241">
        <v>11279</v>
      </c>
      <c r="I267" s="241">
        <v>14683</v>
      </c>
      <c r="J267" s="241">
        <v>41443</v>
      </c>
      <c r="K267" s="241">
        <v>122640</v>
      </c>
      <c r="L267" s="241">
        <v>14584</v>
      </c>
      <c r="M267" s="241">
        <v>48978</v>
      </c>
      <c r="N267" s="241">
        <v>13765</v>
      </c>
      <c r="O267" s="241">
        <v>15814</v>
      </c>
      <c r="P267" s="241">
        <v>101796</v>
      </c>
      <c r="Q267" s="241">
        <v>75223</v>
      </c>
      <c r="R267" s="241">
        <v>36908</v>
      </c>
      <c r="S267" s="241">
        <v>12437</v>
      </c>
      <c r="T267" s="241">
        <v>13376</v>
      </c>
      <c r="U267" s="241">
        <v>73017</v>
      </c>
      <c r="V267" s="241">
        <v>14286</v>
      </c>
      <c r="W267" s="241">
        <v>33954</v>
      </c>
      <c r="X267" s="241">
        <v>27761</v>
      </c>
      <c r="Y267" s="241">
        <v>18458</v>
      </c>
      <c r="Z267" s="241">
        <v>23505</v>
      </c>
      <c r="AA267" s="241">
        <v>42434</v>
      </c>
      <c r="AB267" s="241">
        <v>38969</v>
      </c>
      <c r="AC267" s="241">
        <v>11358</v>
      </c>
      <c r="AD267" s="241">
        <v>34614</v>
      </c>
      <c r="AE267" s="241">
        <v>5343</v>
      </c>
      <c r="AF267" s="241">
        <v>44079</v>
      </c>
      <c r="AG267" s="241">
        <v>20382</v>
      </c>
      <c r="AH267" s="241">
        <v>12067</v>
      </c>
      <c r="AI267" s="241">
        <v>1038286</v>
      </c>
      <c r="AK267" s="239" t="s">
        <v>709</v>
      </c>
    </row>
    <row r="268" spans="1:37">
      <c r="A268" s="82">
        <v>44440</v>
      </c>
      <c r="B268" s="239" t="s">
        <v>1175</v>
      </c>
      <c r="C268" s="241">
        <v>16724</v>
      </c>
      <c r="D268" s="241">
        <v>44193</v>
      </c>
      <c r="E268" s="241">
        <v>13662</v>
      </c>
      <c r="F268" s="241">
        <v>6206</v>
      </c>
      <c r="G268" s="241">
        <v>35420</v>
      </c>
      <c r="H268" s="241">
        <v>11339</v>
      </c>
      <c r="I268" s="241">
        <v>14778</v>
      </c>
      <c r="J268" s="241">
        <v>41777</v>
      </c>
      <c r="K268" s="241">
        <v>124086</v>
      </c>
      <c r="L268" s="241">
        <v>14612</v>
      </c>
      <c r="M268" s="241">
        <v>49169</v>
      </c>
      <c r="N268" s="241">
        <v>13745</v>
      </c>
      <c r="O268" s="241">
        <v>15889</v>
      </c>
      <c r="P268" s="241">
        <v>102475</v>
      </c>
      <c r="Q268" s="241">
        <v>76166</v>
      </c>
      <c r="R268" s="241">
        <v>37019</v>
      </c>
      <c r="S268" s="241">
        <v>12516</v>
      </c>
      <c r="T268" s="241">
        <v>13478</v>
      </c>
      <c r="U268" s="241">
        <v>74025</v>
      </c>
      <c r="V268" s="241">
        <v>14322</v>
      </c>
      <c r="W268" s="241">
        <v>34133</v>
      </c>
      <c r="X268" s="241">
        <v>28158</v>
      </c>
      <c r="Y268" s="241">
        <v>18704</v>
      </c>
      <c r="Z268" s="241">
        <v>23622</v>
      </c>
      <c r="AA268" s="241">
        <v>42665</v>
      </c>
      <c r="AB268" s="241">
        <v>39166</v>
      </c>
      <c r="AC268" s="241">
        <v>11405</v>
      </c>
      <c r="AD268" s="241">
        <v>34741</v>
      </c>
      <c r="AE268" s="241">
        <v>5367</v>
      </c>
      <c r="AF268" s="241">
        <v>44117</v>
      </c>
      <c r="AG268" s="241">
        <v>20574</v>
      </c>
      <c r="AH268" s="241">
        <v>12087</v>
      </c>
      <c r="AI268" s="241">
        <v>1046340</v>
      </c>
      <c r="AK268" s="239" t="s">
        <v>710</v>
      </c>
    </row>
    <row r="269" spans="1:37">
      <c r="A269" s="82">
        <v>44470</v>
      </c>
      <c r="B269" s="239" t="s">
        <v>1176</v>
      </c>
      <c r="C269" s="241">
        <v>16788</v>
      </c>
      <c r="D269" s="241">
        <v>44527</v>
      </c>
      <c r="E269" s="241">
        <v>13905</v>
      </c>
      <c r="F269" s="241">
        <v>6208</v>
      </c>
      <c r="G269" s="241">
        <v>35640</v>
      </c>
      <c r="H269" s="241">
        <v>11417</v>
      </c>
      <c r="I269" s="241">
        <v>14805</v>
      </c>
      <c r="J269" s="241">
        <v>42026</v>
      </c>
      <c r="K269" s="241">
        <v>124614</v>
      </c>
      <c r="L269" s="241">
        <v>14658</v>
      </c>
      <c r="M269" s="241">
        <v>49324</v>
      </c>
      <c r="N269" s="241">
        <v>13754</v>
      </c>
      <c r="O269" s="241">
        <v>15993</v>
      </c>
      <c r="P269" s="241">
        <v>102866</v>
      </c>
      <c r="Q269" s="241">
        <v>76825</v>
      </c>
      <c r="R269" s="241">
        <v>37053</v>
      </c>
      <c r="S269" s="241">
        <v>12560</v>
      </c>
      <c r="T269" s="241">
        <v>13541</v>
      </c>
      <c r="U269" s="241">
        <v>74370</v>
      </c>
      <c r="V269" s="241">
        <v>14433</v>
      </c>
      <c r="W269" s="241">
        <v>34280</v>
      </c>
      <c r="X269" s="241">
        <v>28379</v>
      </c>
      <c r="Y269" s="241">
        <v>19036</v>
      </c>
      <c r="Z269" s="241">
        <v>23752</v>
      </c>
      <c r="AA269" s="241">
        <v>42810</v>
      </c>
      <c r="AB269" s="241">
        <v>39220</v>
      </c>
      <c r="AC269" s="241">
        <v>11457</v>
      </c>
      <c r="AD269" s="241">
        <v>34913</v>
      </c>
      <c r="AE269" s="241">
        <v>5403</v>
      </c>
      <c r="AF269" s="241">
        <v>44292</v>
      </c>
      <c r="AG269" s="241">
        <v>20660</v>
      </c>
      <c r="AH269" s="241">
        <v>12110</v>
      </c>
      <c r="AI269" s="241">
        <v>1051619</v>
      </c>
      <c r="AK269" s="239" t="s">
        <v>711</v>
      </c>
    </row>
    <row r="270" spans="1:37">
      <c r="A270" s="82">
        <v>44501</v>
      </c>
      <c r="B270" s="239" t="s">
        <v>1177</v>
      </c>
      <c r="C270" s="241">
        <v>16770</v>
      </c>
      <c r="D270" s="241">
        <v>44564</v>
      </c>
      <c r="E270" s="241">
        <v>13977</v>
      </c>
      <c r="F270" s="241">
        <v>6232</v>
      </c>
      <c r="G270" s="241">
        <v>35712</v>
      </c>
      <c r="H270" s="241">
        <v>11421</v>
      </c>
      <c r="I270" s="241">
        <v>14864</v>
      </c>
      <c r="J270" s="241">
        <v>42209</v>
      </c>
      <c r="K270" s="241">
        <v>125176</v>
      </c>
      <c r="L270" s="241">
        <v>14686</v>
      </c>
      <c r="M270" s="241">
        <v>49490</v>
      </c>
      <c r="N270" s="241">
        <v>13739</v>
      </c>
      <c r="O270" s="241">
        <v>16050</v>
      </c>
      <c r="P270" s="241">
        <v>103172</v>
      </c>
      <c r="Q270" s="241">
        <v>77219</v>
      </c>
      <c r="R270" s="241">
        <v>37101</v>
      </c>
      <c r="S270" s="241">
        <v>12612</v>
      </c>
      <c r="T270" s="241">
        <v>13569</v>
      </c>
      <c r="U270" s="241">
        <v>74878</v>
      </c>
      <c r="V270" s="241">
        <v>14443</v>
      </c>
      <c r="W270" s="241">
        <v>34485</v>
      </c>
      <c r="X270" s="241">
        <v>28561</v>
      </c>
      <c r="Y270" s="241">
        <v>19219</v>
      </c>
      <c r="Z270" s="241">
        <v>23778</v>
      </c>
      <c r="AA270" s="241">
        <v>42879</v>
      </c>
      <c r="AB270" s="241">
        <v>39233</v>
      </c>
      <c r="AC270" s="241">
        <v>11461</v>
      </c>
      <c r="AD270" s="241">
        <v>34872</v>
      </c>
      <c r="AE270" s="241">
        <v>5453</v>
      </c>
      <c r="AF270" s="241">
        <v>44225</v>
      </c>
      <c r="AG270" s="241">
        <v>20780</v>
      </c>
      <c r="AH270" s="241">
        <v>12049</v>
      </c>
      <c r="AI270" s="241">
        <v>1054879</v>
      </c>
      <c r="AK270" s="239" t="s">
        <v>712</v>
      </c>
    </row>
    <row r="271" spans="1:37">
      <c r="A271" s="82">
        <v>44531</v>
      </c>
      <c r="B271" s="239" t="s">
        <v>1178</v>
      </c>
      <c r="C271" s="241">
        <v>16746</v>
      </c>
      <c r="D271" s="241">
        <v>44540</v>
      </c>
      <c r="E271" s="241">
        <v>13964</v>
      </c>
      <c r="F271" s="241">
        <v>6254</v>
      </c>
      <c r="G271" s="241">
        <v>35642</v>
      </c>
      <c r="H271" s="241">
        <v>11397</v>
      </c>
      <c r="I271" s="241">
        <v>14789</v>
      </c>
      <c r="J271" s="241">
        <v>42167</v>
      </c>
      <c r="K271" s="241">
        <v>125199</v>
      </c>
      <c r="L271" s="241">
        <v>14609</v>
      </c>
      <c r="M271" s="241">
        <v>49358</v>
      </c>
      <c r="N271" s="241">
        <v>13674</v>
      </c>
      <c r="O271" s="241">
        <v>15980</v>
      </c>
      <c r="P271" s="241">
        <v>103251</v>
      </c>
      <c r="Q271" s="241">
        <v>77044</v>
      </c>
      <c r="R271" s="241">
        <v>37104</v>
      </c>
      <c r="S271" s="241">
        <v>12579</v>
      </c>
      <c r="T271" s="241">
        <v>13590</v>
      </c>
      <c r="U271" s="241">
        <v>74823</v>
      </c>
      <c r="V271" s="241">
        <v>14401</v>
      </c>
      <c r="W271" s="241">
        <v>34423</v>
      </c>
      <c r="X271" s="241">
        <v>28507</v>
      </c>
      <c r="Y271" s="241">
        <v>19275</v>
      </c>
      <c r="Z271" s="241">
        <v>23707</v>
      </c>
      <c r="AA271" s="241">
        <v>42868</v>
      </c>
      <c r="AB271" s="241">
        <v>39139</v>
      </c>
      <c r="AC271" s="241">
        <v>11432</v>
      </c>
      <c r="AD271" s="241">
        <v>34785</v>
      </c>
      <c r="AE271" s="241">
        <v>5466</v>
      </c>
      <c r="AF271" s="241">
        <v>44116</v>
      </c>
      <c r="AG271" s="241">
        <v>20773</v>
      </c>
      <c r="AH271" s="241">
        <v>12068</v>
      </c>
      <c r="AI271" s="241">
        <v>1053670</v>
      </c>
      <c r="AK271" s="239" t="s">
        <v>713</v>
      </c>
    </row>
    <row r="272" spans="1:37">
      <c r="A272" s="82">
        <v>44562</v>
      </c>
      <c r="B272" s="239" t="s">
        <v>1211</v>
      </c>
      <c r="C272" s="241">
        <v>16734</v>
      </c>
      <c r="D272" s="241">
        <v>44593</v>
      </c>
      <c r="E272" s="241">
        <v>14006</v>
      </c>
      <c r="F272" s="241">
        <v>6295</v>
      </c>
      <c r="G272" s="241">
        <v>35582</v>
      </c>
      <c r="H272" s="241">
        <v>11363</v>
      </c>
      <c r="I272" s="241">
        <v>14753</v>
      </c>
      <c r="J272" s="241">
        <v>42125</v>
      </c>
      <c r="K272" s="241">
        <v>124898</v>
      </c>
      <c r="L272" s="241">
        <v>14605</v>
      </c>
      <c r="M272" s="241">
        <v>49238</v>
      </c>
      <c r="N272" s="241">
        <v>13586</v>
      </c>
      <c r="O272" s="241">
        <v>15961</v>
      </c>
      <c r="P272" s="241">
        <v>103200</v>
      </c>
      <c r="Q272" s="241">
        <v>77149</v>
      </c>
      <c r="R272" s="241">
        <v>36985</v>
      </c>
      <c r="S272" s="241">
        <v>12565</v>
      </c>
      <c r="T272" s="241">
        <v>13588</v>
      </c>
      <c r="U272" s="241">
        <v>74930</v>
      </c>
      <c r="V272" s="241">
        <v>14299</v>
      </c>
      <c r="W272" s="241">
        <v>34468</v>
      </c>
      <c r="X272" s="241">
        <v>28619</v>
      </c>
      <c r="Y272" s="241">
        <v>19462</v>
      </c>
      <c r="Z272" s="241">
        <v>23673</v>
      </c>
      <c r="AA272" s="241">
        <v>42858</v>
      </c>
      <c r="AB272" s="241">
        <v>39129</v>
      </c>
      <c r="AC272" s="241">
        <v>11428</v>
      </c>
      <c r="AD272" s="241">
        <v>34764</v>
      </c>
      <c r="AE272" s="241">
        <v>5449</v>
      </c>
      <c r="AF272" s="241">
        <v>43912</v>
      </c>
      <c r="AG272" s="241">
        <v>20863</v>
      </c>
      <c r="AH272" s="241">
        <v>12015</v>
      </c>
      <c r="AI272" s="241">
        <v>1053095</v>
      </c>
      <c r="AJ272" s="239">
        <v>2022</v>
      </c>
      <c r="AK272" s="239" t="s">
        <v>705</v>
      </c>
    </row>
    <row r="273" spans="1:37">
      <c r="A273" s="82">
        <v>44593</v>
      </c>
      <c r="B273" s="239" t="s">
        <v>1212</v>
      </c>
      <c r="C273" s="241">
        <v>16759</v>
      </c>
      <c r="D273" s="241">
        <v>44231</v>
      </c>
      <c r="E273" s="241">
        <v>14112</v>
      </c>
      <c r="F273" s="241">
        <v>6311</v>
      </c>
      <c r="G273" s="241">
        <v>35733</v>
      </c>
      <c r="H273" s="241">
        <v>11379</v>
      </c>
      <c r="I273" s="241">
        <v>14730</v>
      </c>
      <c r="J273" s="241">
        <v>42291</v>
      </c>
      <c r="K273" s="241">
        <v>125331</v>
      </c>
      <c r="L273" s="241">
        <v>14634</v>
      </c>
      <c r="M273" s="241">
        <v>49257</v>
      </c>
      <c r="N273" s="241">
        <v>13648</v>
      </c>
      <c r="O273" s="241">
        <v>16003</v>
      </c>
      <c r="P273" s="241">
        <v>103626</v>
      </c>
      <c r="Q273" s="241">
        <v>77507</v>
      </c>
      <c r="R273" s="241">
        <v>37036</v>
      </c>
      <c r="S273" s="241">
        <v>12597</v>
      </c>
      <c r="T273" s="241">
        <v>13626</v>
      </c>
      <c r="U273" s="241">
        <v>75221</v>
      </c>
      <c r="V273" s="241">
        <v>14330</v>
      </c>
      <c r="W273" s="241">
        <v>34612</v>
      </c>
      <c r="X273" s="241">
        <v>28845</v>
      </c>
      <c r="Y273" s="241">
        <v>19640</v>
      </c>
      <c r="Z273" s="241">
        <v>23699</v>
      </c>
      <c r="AA273" s="241">
        <v>42995</v>
      </c>
      <c r="AB273" s="241">
        <v>39261</v>
      </c>
      <c r="AC273" s="241">
        <v>11468</v>
      </c>
      <c r="AD273" s="241">
        <v>34767</v>
      </c>
      <c r="AE273" s="241">
        <v>5457</v>
      </c>
      <c r="AF273" s="241">
        <v>44020</v>
      </c>
      <c r="AG273" s="241">
        <v>20892</v>
      </c>
      <c r="AH273" s="241">
        <v>12038</v>
      </c>
      <c r="AI273" s="241">
        <v>1056056</v>
      </c>
      <c r="AK273" s="239" t="s">
        <v>706</v>
      </c>
    </row>
    <row r="274" spans="1:37">
      <c r="A274" s="82">
        <v>44621</v>
      </c>
      <c r="B274" s="239" t="s">
        <v>1343</v>
      </c>
      <c r="C274" s="241">
        <v>16740</v>
      </c>
      <c r="D274" s="241">
        <v>44201</v>
      </c>
      <c r="E274" s="241">
        <v>14186</v>
      </c>
      <c r="F274" s="241">
        <v>6282</v>
      </c>
      <c r="G274" s="241">
        <v>35841</v>
      </c>
      <c r="H274" s="241">
        <v>11440</v>
      </c>
      <c r="I274" s="241">
        <v>14736</v>
      </c>
      <c r="J274" s="241">
        <v>42340</v>
      </c>
      <c r="K274" s="241">
        <v>125741</v>
      </c>
      <c r="L274" s="241">
        <v>14679</v>
      </c>
      <c r="M274" s="241">
        <v>49366</v>
      </c>
      <c r="N274" s="241">
        <v>13642</v>
      </c>
      <c r="O274" s="241">
        <v>16042</v>
      </c>
      <c r="P274" s="241">
        <v>103976</v>
      </c>
      <c r="Q274" s="241">
        <v>77647</v>
      </c>
      <c r="R274" s="241">
        <v>37108</v>
      </c>
      <c r="S274" s="241">
        <v>12585</v>
      </c>
      <c r="T274" s="241">
        <v>13616</v>
      </c>
      <c r="U274" s="241">
        <v>75415</v>
      </c>
      <c r="V274" s="241">
        <v>14300</v>
      </c>
      <c r="W274" s="241">
        <v>34645</v>
      </c>
      <c r="X274" s="241">
        <v>28982</v>
      </c>
      <c r="Y274" s="241">
        <v>19364</v>
      </c>
      <c r="Z274" s="241">
        <v>23712</v>
      </c>
      <c r="AA274" s="241">
        <v>43021</v>
      </c>
      <c r="AB274" s="241">
        <v>39290</v>
      </c>
      <c r="AC274" s="241">
        <v>11534</v>
      </c>
      <c r="AD274" s="241">
        <v>34725</v>
      </c>
      <c r="AE274" s="241">
        <v>5461</v>
      </c>
      <c r="AF274" s="241">
        <v>44039</v>
      </c>
      <c r="AG274" s="241">
        <v>20914</v>
      </c>
      <c r="AH274" s="241">
        <v>12054</v>
      </c>
      <c r="AI274" s="241">
        <v>1057624</v>
      </c>
      <c r="AK274" s="239" t="s">
        <v>645</v>
      </c>
    </row>
    <row r="275" spans="1:37">
      <c r="A275" s="82">
        <v>44652</v>
      </c>
      <c r="B275" s="239" t="s">
        <v>2017</v>
      </c>
      <c r="C275" s="241">
        <v>16760</v>
      </c>
      <c r="D275" s="241">
        <v>44407</v>
      </c>
      <c r="E275" s="241">
        <v>14264</v>
      </c>
      <c r="F275" s="241">
        <v>6282</v>
      </c>
      <c r="G275" s="241">
        <v>35845</v>
      </c>
      <c r="H275" s="241">
        <v>11491</v>
      </c>
      <c r="I275" s="241">
        <v>14749</v>
      </c>
      <c r="J275" s="241">
        <v>42392</v>
      </c>
      <c r="K275" s="241">
        <v>125850</v>
      </c>
      <c r="L275" s="241">
        <v>14691</v>
      </c>
      <c r="M275" s="241">
        <v>49438</v>
      </c>
      <c r="N275" s="241">
        <v>13607</v>
      </c>
      <c r="O275" s="241">
        <v>16045</v>
      </c>
      <c r="P275" s="241">
        <v>104232</v>
      </c>
      <c r="Q275" s="241">
        <v>77839</v>
      </c>
      <c r="R275" s="241">
        <v>37211</v>
      </c>
      <c r="S275" s="241">
        <v>12608</v>
      </c>
      <c r="T275" s="241">
        <v>13668</v>
      </c>
      <c r="U275" s="241">
        <v>75353</v>
      </c>
      <c r="V275" s="241">
        <v>14338</v>
      </c>
      <c r="W275" s="241">
        <v>34668</v>
      </c>
      <c r="X275" s="241">
        <v>28992</v>
      </c>
      <c r="Y275" s="241">
        <v>19607</v>
      </c>
      <c r="Z275" s="241">
        <v>23705</v>
      </c>
      <c r="AA275" s="241">
        <v>43033</v>
      </c>
      <c r="AB275" s="241">
        <v>39364</v>
      </c>
      <c r="AC275" s="241">
        <v>11534</v>
      </c>
      <c r="AD275" s="241">
        <v>34740</v>
      </c>
      <c r="AE275" s="241">
        <v>5453</v>
      </c>
      <c r="AF275" s="241">
        <v>44111</v>
      </c>
      <c r="AG275" s="241">
        <v>20936</v>
      </c>
      <c r="AH275" s="241">
        <v>12042</v>
      </c>
      <c r="AI275" s="241">
        <v>1059255</v>
      </c>
      <c r="AK275" s="239" t="s">
        <v>700</v>
      </c>
    </row>
  </sheetData>
  <mergeCells count="1">
    <mergeCell ref="H1:I1"/>
  </mergeCells>
  <hyperlinks>
    <hyperlink ref="H1:I1" location="Index!A1" display="Regresar al Índice" xr:uid="{AF5CF80C-FAEB-4BDF-A5E4-5F8F4F597931}"/>
  </hyperlinks>
  <pageMargins left="0.7" right="0.7" top="0.75" bottom="0.75" header="0.3" footer="0.3"/>
  <pageSetup paperSize="9" orientation="portrait" horizontalDpi="300" verticalDpi="300"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92"/>
  <dimension ref="A1:P160"/>
  <sheetViews>
    <sheetView zoomScale="106" zoomScaleNormal="106" workbookViewId="0"/>
  </sheetViews>
  <sheetFormatPr baseColWidth="10" defaultColWidth="11.42578125" defaultRowHeight="14.25"/>
  <cols>
    <col min="1" max="1" width="13.5703125" style="242" customWidth="1"/>
    <col min="2" max="2" width="13.28515625" style="242" bestFit="1" customWidth="1"/>
    <col min="3" max="16384" width="11.42578125" style="242"/>
  </cols>
  <sheetData>
    <row r="1" spans="1:16" ht="15">
      <c r="A1" s="43" t="s">
        <v>2177</v>
      </c>
      <c r="H1" s="90" t="s">
        <v>38</v>
      </c>
      <c r="I1" s="90"/>
      <c r="O1" s="243"/>
      <c r="P1" s="243"/>
    </row>
    <row r="2" spans="1:16">
      <c r="A2" s="242" t="s">
        <v>152</v>
      </c>
    </row>
    <row r="5" spans="1:16">
      <c r="A5" s="242" t="s">
        <v>301</v>
      </c>
      <c r="B5" s="242" t="s">
        <v>354</v>
      </c>
    </row>
    <row r="6" spans="1:16">
      <c r="A6" s="242">
        <v>2013</v>
      </c>
      <c r="B6" s="250">
        <v>78051</v>
      </c>
    </row>
    <row r="7" spans="1:16">
      <c r="A7" s="242">
        <v>2014</v>
      </c>
      <c r="B7" s="250">
        <v>79961</v>
      </c>
    </row>
    <row r="8" spans="1:16">
      <c r="A8" s="242">
        <v>2015</v>
      </c>
      <c r="B8" s="250">
        <v>82957</v>
      </c>
    </row>
    <row r="9" spans="1:16">
      <c r="A9" s="242">
        <v>2016</v>
      </c>
      <c r="B9" s="250">
        <v>86097</v>
      </c>
    </row>
    <row r="10" spans="1:16">
      <c r="A10" s="242">
        <v>2017</v>
      </c>
      <c r="B10" s="250">
        <v>90125</v>
      </c>
    </row>
    <row r="11" spans="1:16">
      <c r="A11" s="242">
        <v>2018</v>
      </c>
      <c r="B11" s="250">
        <v>93370</v>
      </c>
    </row>
    <row r="12" spans="1:16">
      <c r="A12" s="242">
        <v>2019</v>
      </c>
      <c r="B12" s="250">
        <v>97390</v>
      </c>
    </row>
    <row r="13" spans="1:16">
      <c r="A13" s="242">
        <v>2020</v>
      </c>
      <c r="B13" s="250">
        <v>98067</v>
      </c>
      <c r="C13" s="246"/>
    </row>
    <row r="14" spans="1:16">
      <c r="A14" s="242">
        <v>2021</v>
      </c>
      <c r="B14" s="250">
        <v>103251</v>
      </c>
    </row>
    <row r="15" spans="1:16">
      <c r="A15" s="251">
        <v>44652</v>
      </c>
      <c r="B15" s="252">
        <v>104232</v>
      </c>
    </row>
    <row r="16" spans="1:16">
      <c r="B16" s="245"/>
    </row>
    <row r="18" spans="1:2" hidden="1">
      <c r="A18" s="242">
        <v>43709</v>
      </c>
      <c r="B18" s="242">
        <v>96528</v>
      </c>
    </row>
    <row r="19" spans="1:2" hidden="1">
      <c r="A19" s="242">
        <v>43739</v>
      </c>
      <c r="B19" s="242">
        <v>97149</v>
      </c>
    </row>
    <row r="20" spans="1:2" hidden="1">
      <c r="A20" s="242">
        <v>43770</v>
      </c>
      <c r="B20" s="242">
        <v>97410</v>
      </c>
    </row>
    <row r="21" spans="1:2" hidden="1">
      <c r="A21" s="242">
        <v>43800</v>
      </c>
      <c r="B21" s="242">
        <v>97390</v>
      </c>
    </row>
    <row r="22" spans="1:2">
      <c r="A22" s="242" t="s">
        <v>1980</v>
      </c>
      <c r="B22" s="245">
        <f>B15/B14-1</f>
        <v>9.5011186332336628E-3</v>
      </c>
    </row>
    <row r="23" spans="1:2">
      <c r="A23" s="242" t="s">
        <v>1981</v>
      </c>
      <c r="B23" s="250">
        <f>B15-B14</f>
        <v>981</v>
      </c>
    </row>
    <row r="160" spans="2:2">
      <c r="B160" s="249"/>
    </row>
  </sheetData>
  <mergeCells count="2">
    <mergeCell ref="H1:I1"/>
    <mergeCell ref="O1:P1"/>
  </mergeCells>
  <hyperlinks>
    <hyperlink ref="H1:I1" location="Index!A1" display="Regresar al Índice" xr:uid="{00000000-0004-0000-9500-000000000000}"/>
  </hyperlinks>
  <pageMargins left="0.7" right="0.7" top="0.75" bottom="0.75" header="0.3" footer="0.3"/>
  <pageSetup orientation="portrait" horizontalDpi="4294967295" verticalDpi="4294967295"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93"/>
  <dimension ref="A1:P159"/>
  <sheetViews>
    <sheetView zoomScale="106" zoomScaleNormal="106" workbookViewId="0"/>
  </sheetViews>
  <sheetFormatPr baseColWidth="10" defaultColWidth="11.42578125" defaultRowHeight="14.25"/>
  <cols>
    <col min="1" max="1" width="37.140625" style="242" customWidth="1"/>
    <col min="2" max="2" width="13.42578125" style="242" bestFit="1" customWidth="1"/>
    <col min="3" max="3" width="6.5703125" style="242" customWidth="1"/>
    <col min="4" max="16384" width="11.42578125" style="242"/>
  </cols>
  <sheetData>
    <row r="1" spans="1:16" ht="15">
      <c r="A1" s="43" t="s">
        <v>2178</v>
      </c>
      <c r="H1" s="90" t="s">
        <v>38</v>
      </c>
      <c r="I1" s="90"/>
      <c r="O1" s="243"/>
      <c r="P1" s="243"/>
    </row>
    <row r="2" spans="1:16">
      <c r="A2" s="242" t="s">
        <v>152</v>
      </c>
    </row>
    <row r="5" spans="1:16">
      <c r="A5" s="242" t="s">
        <v>295</v>
      </c>
      <c r="B5" s="244" t="s">
        <v>297</v>
      </c>
    </row>
    <row r="6" spans="1:16">
      <c r="A6" s="242" t="s">
        <v>281</v>
      </c>
      <c r="B6" s="245">
        <f>B20/$B$28</f>
        <v>3.6668201703891318E-2</v>
      </c>
      <c r="C6" s="246"/>
    </row>
    <row r="7" spans="1:16">
      <c r="A7" s="242" t="s">
        <v>282</v>
      </c>
      <c r="B7" s="245">
        <f>B21/$B$28</f>
        <v>0.30489676874664212</v>
      </c>
      <c r="C7" s="246"/>
    </row>
    <row r="8" spans="1:16">
      <c r="A8" s="242" t="s">
        <v>283</v>
      </c>
      <c r="B8" s="245">
        <f>B22/$B$28</f>
        <v>0.12402141376928391</v>
      </c>
      <c r="C8" s="246"/>
    </row>
    <row r="9" spans="1:16">
      <c r="A9" s="242" t="s">
        <v>298</v>
      </c>
      <c r="B9" s="245">
        <f t="shared" ref="B9:B13" si="0">B23/$B$28</f>
        <v>1.8420446695832373E-3</v>
      </c>
      <c r="C9" s="246"/>
    </row>
    <row r="10" spans="1:16">
      <c r="A10" s="242" t="s">
        <v>285</v>
      </c>
      <c r="B10" s="245">
        <f t="shared" si="0"/>
        <v>0.15217015887635274</v>
      </c>
      <c r="C10" s="246"/>
    </row>
    <row r="11" spans="1:16">
      <c r="A11" s="242" t="s">
        <v>286</v>
      </c>
      <c r="B11" s="245">
        <f t="shared" si="0"/>
        <v>1.1992478317599201E-3</v>
      </c>
      <c r="C11" s="246"/>
    </row>
    <row r="12" spans="1:16">
      <c r="A12" s="242" t="s">
        <v>287</v>
      </c>
      <c r="B12" s="245">
        <f t="shared" si="0"/>
        <v>0.31996891549620077</v>
      </c>
      <c r="C12" s="246"/>
    </row>
    <row r="13" spans="1:16">
      <c r="A13" s="242" t="s">
        <v>288</v>
      </c>
      <c r="B13" s="245">
        <f t="shared" si="0"/>
        <v>5.9233248906285979E-2</v>
      </c>
      <c r="C13" s="246"/>
    </row>
    <row r="14" spans="1:16">
      <c r="A14" s="242" t="s">
        <v>299</v>
      </c>
      <c r="B14" s="245">
        <f>SUM(B6:B13)</f>
        <v>1</v>
      </c>
    </row>
    <row r="18" spans="1:3" ht="13.7" customHeight="1"/>
    <row r="19" spans="1:3" hidden="1">
      <c r="A19" s="242" t="s">
        <v>295</v>
      </c>
      <c r="B19" s="244" t="s">
        <v>1979</v>
      </c>
    </row>
    <row r="20" spans="1:3" hidden="1">
      <c r="A20" s="242" t="s">
        <v>281</v>
      </c>
      <c r="B20" s="242">
        <v>3822</v>
      </c>
      <c r="C20" s="246"/>
    </row>
    <row r="21" spans="1:3" hidden="1">
      <c r="A21" s="242" t="s">
        <v>282</v>
      </c>
      <c r="B21" s="242">
        <v>31780</v>
      </c>
      <c r="C21" s="246"/>
    </row>
    <row r="22" spans="1:3" hidden="1">
      <c r="A22" s="242" t="s">
        <v>283</v>
      </c>
      <c r="B22" s="242">
        <v>12927</v>
      </c>
      <c r="C22" s="246"/>
    </row>
    <row r="23" spans="1:3" hidden="1">
      <c r="A23" s="242" t="s">
        <v>298</v>
      </c>
      <c r="B23" s="242">
        <v>192</v>
      </c>
      <c r="C23" s="246"/>
    </row>
    <row r="24" spans="1:3" hidden="1">
      <c r="A24" s="242" t="s">
        <v>285</v>
      </c>
      <c r="B24" s="242">
        <v>15861</v>
      </c>
      <c r="C24" s="246"/>
    </row>
    <row r="25" spans="1:3" hidden="1">
      <c r="A25" s="242" t="s">
        <v>286</v>
      </c>
      <c r="B25" s="242">
        <v>125</v>
      </c>
      <c r="C25" s="246"/>
    </row>
    <row r="26" spans="1:3" hidden="1">
      <c r="A26" s="242" t="s">
        <v>287</v>
      </c>
      <c r="B26" s="242">
        <v>33351</v>
      </c>
      <c r="C26" s="246"/>
    </row>
    <row r="27" spans="1:3" hidden="1">
      <c r="A27" s="242" t="s">
        <v>288</v>
      </c>
      <c r="B27" s="242">
        <v>6174</v>
      </c>
      <c r="C27" s="246"/>
    </row>
    <row r="28" spans="1:3" ht="15" hidden="1">
      <c r="A28" s="247" t="s">
        <v>299</v>
      </c>
      <c r="B28" s="247">
        <f>SUM(B20:B27)</f>
        <v>104232</v>
      </c>
      <c r="C28" s="248"/>
    </row>
    <row r="29" spans="1:3" hidden="1"/>
    <row r="30" spans="1:3" hidden="1"/>
    <row r="31" spans="1:3" hidden="1"/>
    <row r="159" spans="2:2">
      <c r="B159" s="249"/>
    </row>
  </sheetData>
  <mergeCells count="2">
    <mergeCell ref="H1:I1"/>
    <mergeCell ref="O1:P1"/>
  </mergeCells>
  <hyperlinks>
    <hyperlink ref="H1:I1" location="Index!A1" display="Regresar al Índice" xr:uid="{00000000-0004-0000-9600-000000000000}"/>
  </hyperlinks>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57"/>
  <dimension ref="A1:I40"/>
  <sheetViews>
    <sheetView topLeftCell="A19" workbookViewId="0"/>
  </sheetViews>
  <sheetFormatPr baseColWidth="10" defaultColWidth="11.42578125" defaultRowHeight="15"/>
  <cols>
    <col min="1" max="1" width="40.7109375" style="239" customWidth="1"/>
    <col min="2" max="3" width="10.7109375" style="239" customWidth="1"/>
    <col min="4" max="4" width="12" style="239" customWidth="1"/>
    <col min="5" max="5" width="10.7109375" style="239" customWidth="1"/>
    <col min="6" max="6" width="7.42578125" style="239" customWidth="1"/>
    <col min="7" max="7" width="3" style="239" customWidth="1"/>
    <col min="8" max="8" width="3.7109375" style="239" customWidth="1"/>
    <col min="9" max="11" width="9.140625" style="239" customWidth="1"/>
    <col min="12" max="16384" width="11.42578125" style="239"/>
  </cols>
  <sheetData>
    <row r="1" spans="1:9">
      <c r="A1" s="43" t="s">
        <v>2179</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468</v>
      </c>
      <c r="B6" s="239" t="s">
        <v>699</v>
      </c>
      <c r="C6" s="239" t="s">
        <v>884</v>
      </c>
      <c r="D6" s="239" t="s">
        <v>1344</v>
      </c>
      <c r="E6" s="239" t="s">
        <v>1954</v>
      </c>
      <c r="F6" s="239" t="s">
        <v>469</v>
      </c>
    </row>
    <row r="7" spans="1:9">
      <c r="A7" s="57" t="s">
        <v>20</v>
      </c>
      <c r="B7" s="57">
        <v>69827</v>
      </c>
      <c r="C7" s="57">
        <v>74823</v>
      </c>
      <c r="D7" s="57">
        <v>75415</v>
      </c>
      <c r="E7" s="57">
        <v>75353</v>
      </c>
      <c r="F7" s="57">
        <v>-62</v>
      </c>
      <c r="G7" s="239">
        <f>_xlfn.RANK.EQ(F7,$F$7:$F$38,0)</f>
        <v>32</v>
      </c>
    </row>
    <row r="8" spans="1:9">
      <c r="A8" s="57" t="s">
        <v>15</v>
      </c>
      <c r="B8" s="57">
        <v>13535</v>
      </c>
      <c r="C8" s="57">
        <v>13674</v>
      </c>
      <c r="D8" s="57">
        <v>13642</v>
      </c>
      <c r="E8" s="57">
        <v>13607</v>
      </c>
      <c r="F8" s="57">
        <v>-35</v>
      </c>
      <c r="G8" s="239">
        <f t="shared" ref="G8:G38" si="0">_xlfn.RANK.EQ(F8,$F$7:$F$38,0)</f>
        <v>31</v>
      </c>
    </row>
    <row r="9" spans="1:9">
      <c r="A9" s="57" t="s">
        <v>33</v>
      </c>
      <c r="B9" s="57">
        <v>11847</v>
      </c>
      <c r="C9" s="57">
        <v>12068</v>
      </c>
      <c r="D9" s="57">
        <v>12054</v>
      </c>
      <c r="E9" s="57">
        <v>12042</v>
      </c>
      <c r="F9" s="57">
        <v>-12</v>
      </c>
      <c r="G9" s="239">
        <f t="shared" si="0"/>
        <v>30</v>
      </c>
    </row>
    <row r="10" spans="1:9">
      <c r="A10" s="57" t="s">
        <v>30</v>
      </c>
      <c r="B10" s="57">
        <v>5236</v>
      </c>
      <c r="C10" s="57">
        <v>5466</v>
      </c>
      <c r="D10" s="57">
        <v>5461</v>
      </c>
      <c r="E10" s="57">
        <v>5453</v>
      </c>
      <c r="F10" s="57">
        <v>-8</v>
      </c>
      <c r="G10" s="239">
        <f t="shared" si="0"/>
        <v>29</v>
      </c>
    </row>
    <row r="11" spans="1:9">
      <c r="A11" s="57" t="s">
        <v>25</v>
      </c>
      <c r="B11" s="57">
        <v>22964</v>
      </c>
      <c r="C11" s="57">
        <v>23707</v>
      </c>
      <c r="D11" s="57">
        <v>23712</v>
      </c>
      <c r="E11" s="57">
        <v>23705</v>
      </c>
      <c r="F11" s="57">
        <v>-7</v>
      </c>
      <c r="G11" s="239">
        <f t="shared" si="0"/>
        <v>28</v>
      </c>
    </row>
    <row r="12" spans="1:9">
      <c r="A12" s="57" t="s">
        <v>6</v>
      </c>
      <c r="B12" s="57">
        <v>5860</v>
      </c>
      <c r="C12" s="57">
        <v>6254</v>
      </c>
      <c r="D12" s="57">
        <v>6282</v>
      </c>
      <c r="E12" s="57">
        <v>6282</v>
      </c>
      <c r="F12" s="57">
        <v>0</v>
      </c>
      <c r="G12" s="239">
        <f t="shared" si="0"/>
        <v>26</v>
      </c>
    </row>
    <row r="13" spans="1:9">
      <c r="A13" s="57" t="s">
        <v>28</v>
      </c>
      <c r="B13" s="57">
        <v>10935</v>
      </c>
      <c r="C13" s="57">
        <v>11432</v>
      </c>
      <c r="D13" s="57">
        <v>11534</v>
      </c>
      <c r="E13" s="57">
        <v>11534</v>
      </c>
      <c r="F13" s="57">
        <v>0</v>
      </c>
      <c r="G13" s="239">
        <f t="shared" si="0"/>
        <v>26</v>
      </c>
    </row>
    <row r="14" spans="1:9">
      <c r="A14" s="57" t="s">
        <v>16</v>
      </c>
      <c r="B14" s="57">
        <v>15508</v>
      </c>
      <c r="C14" s="57">
        <v>15980</v>
      </c>
      <c r="D14" s="57">
        <v>16042</v>
      </c>
      <c r="E14" s="57">
        <v>16045</v>
      </c>
      <c r="F14" s="57">
        <v>3</v>
      </c>
      <c r="G14" s="239">
        <f t="shared" si="0"/>
        <v>25</v>
      </c>
    </row>
    <row r="15" spans="1:9">
      <c r="A15" s="57" t="s">
        <v>10</v>
      </c>
      <c r="B15" s="57">
        <v>34235</v>
      </c>
      <c r="C15" s="57">
        <v>35642</v>
      </c>
      <c r="D15" s="57">
        <v>35841</v>
      </c>
      <c r="E15" s="57">
        <v>35845</v>
      </c>
      <c r="F15" s="57">
        <v>4</v>
      </c>
      <c r="G15" s="239">
        <f t="shared" si="0"/>
        <v>24</v>
      </c>
    </row>
    <row r="16" spans="1:9">
      <c r="A16" s="57" t="s">
        <v>23</v>
      </c>
      <c r="B16" s="57">
        <v>26314</v>
      </c>
      <c r="C16" s="57">
        <v>28507</v>
      </c>
      <c r="D16" s="57">
        <v>28982</v>
      </c>
      <c r="E16" s="57">
        <v>28992</v>
      </c>
      <c r="F16" s="57">
        <v>10</v>
      </c>
      <c r="G16" s="239">
        <f t="shared" si="0"/>
        <v>23</v>
      </c>
    </row>
    <row r="17" spans="1:7">
      <c r="A17" s="57" t="s">
        <v>12</v>
      </c>
      <c r="B17" s="57">
        <v>14313</v>
      </c>
      <c r="C17" s="57">
        <v>14609</v>
      </c>
      <c r="D17" s="57">
        <v>14679</v>
      </c>
      <c r="E17" s="57">
        <v>14691</v>
      </c>
      <c r="F17" s="57">
        <v>12</v>
      </c>
      <c r="G17" s="239">
        <f t="shared" si="0"/>
        <v>21</v>
      </c>
    </row>
    <row r="18" spans="1:7">
      <c r="A18" s="57" t="s">
        <v>26</v>
      </c>
      <c r="B18" s="57">
        <v>41101</v>
      </c>
      <c r="C18" s="57">
        <v>42868</v>
      </c>
      <c r="D18" s="57">
        <v>43021</v>
      </c>
      <c r="E18" s="57">
        <v>43033</v>
      </c>
      <c r="F18" s="57">
        <v>12</v>
      </c>
      <c r="G18" s="239">
        <f t="shared" si="0"/>
        <v>21</v>
      </c>
    </row>
    <row r="19" spans="1:7">
      <c r="A19" s="57" t="s">
        <v>7</v>
      </c>
      <c r="B19" s="57">
        <v>14418</v>
      </c>
      <c r="C19" s="57">
        <v>14789</v>
      </c>
      <c r="D19" s="57">
        <v>14736</v>
      </c>
      <c r="E19" s="57">
        <v>14749</v>
      </c>
      <c r="F19" s="57">
        <v>13</v>
      </c>
      <c r="G19" s="239">
        <f t="shared" si="0"/>
        <v>20</v>
      </c>
    </row>
    <row r="20" spans="1:7">
      <c r="A20" s="57" t="s">
        <v>29</v>
      </c>
      <c r="B20" s="57">
        <v>33844</v>
      </c>
      <c r="C20" s="57">
        <v>34785</v>
      </c>
      <c r="D20" s="57">
        <v>34725</v>
      </c>
      <c r="E20" s="57">
        <v>34740</v>
      </c>
      <c r="F20" s="57">
        <v>15</v>
      </c>
      <c r="G20" s="239">
        <f t="shared" si="0"/>
        <v>19</v>
      </c>
    </row>
    <row r="21" spans="1:7">
      <c r="A21" s="57" t="s">
        <v>3</v>
      </c>
      <c r="B21" s="57">
        <v>16189</v>
      </c>
      <c r="C21" s="57">
        <v>16746</v>
      </c>
      <c r="D21" s="57">
        <v>16740</v>
      </c>
      <c r="E21" s="57">
        <v>16760</v>
      </c>
      <c r="F21" s="57">
        <v>20</v>
      </c>
      <c r="G21" s="239">
        <f t="shared" si="0"/>
        <v>18</v>
      </c>
    </row>
    <row r="22" spans="1:7">
      <c r="A22" s="57" t="s">
        <v>32</v>
      </c>
      <c r="B22" s="57">
        <v>19630</v>
      </c>
      <c r="C22" s="57">
        <v>20773</v>
      </c>
      <c r="D22" s="57">
        <v>20914</v>
      </c>
      <c r="E22" s="57">
        <v>20936</v>
      </c>
      <c r="F22" s="57">
        <v>22</v>
      </c>
      <c r="G22" s="239">
        <f t="shared" si="0"/>
        <v>17</v>
      </c>
    </row>
    <row r="23" spans="1:7">
      <c r="A23" s="57" t="s">
        <v>18</v>
      </c>
      <c r="B23" s="57">
        <v>12135</v>
      </c>
      <c r="C23" s="57">
        <v>12579</v>
      </c>
      <c r="D23" s="57">
        <v>12585</v>
      </c>
      <c r="E23" s="57">
        <v>12608</v>
      </c>
      <c r="F23" s="57">
        <v>23</v>
      </c>
      <c r="G23" s="239">
        <f t="shared" si="0"/>
        <v>15</v>
      </c>
    </row>
    <row r="24" spans="1:7">
      <c r="A24" s="57" t="s">
        <v>22</v>
      </c>
      <c r="B24" s="57">
        <v>33006</v>
      </c>
      <c r="C24" s="57">
        <v>34423</v>
      </c>
      <c r="D24" s="57">
        <v>34645</v>
      </c>
      <c r="E24" s="57">
        <v>34668</v>
      </c>
      <c r="F24" s="57">
        <v>23</v>
      </c>
      <c r="G24" s="239">
        <f t="shared" si="0"/>
        <v>15</v>
      </c>
    </row>
    <row r="25" spans="1:7">
      <c r="A25" s="57" t="s">
        <v>21</v>
      </c>
      <c r="B25" s="57">
        <v>13940</v>
      </c>
      <c r="C25" s="57">
        <v>14401</v>
      </c>
      <c r="D25" s="57">
        <v>14300</v>
      </c>
      <c r="E25" s="57">
        <v>14338</v>
      </c>
      <c r="F25" s="57">
        <v>38</v>
      </c>
      <c r="G25" s="239">
        <f t="shared" si="0"/>
        <v>14</v>
      </c>
    </row>
    <row r="26" spans="1:7">
      <c r="A26" s="57" t="s">
        <v>11</v>
      </c>
      <c r="B26" s="57">
        <v>10897</v>
      </c>
      <c r="C26" s="57">
        <v>11397</v>
      </c>
      <c r="D26" s="57">
        <v>11440</v>
      </c>
      <c r="E26" s="57">
        <v>11491</v>
      </c>
      <c r="F26" s="57">
        <v>51</v>
      </c>
      <c r="G26" s="239">
        <f t="shared" si="0"/>
        <v>13</v>
      </c>
    </row>
    <row r="27" spans="1:7">
      <c r="A27" s="57" t="s">
        <v>8</v>
      </c>
      <c r="B27" s="57">
        <v>40094</v>
      </c>
      <c r="C27" s="57">
        <v>42167</v>
      </c>
      <c r="D27" s="57">
        <v>42340</v>
      </c>
      <c r="E27" s="57">
        <v>42392</v>
      </c>
      <c r="F27" s="57">
        <v>52</v>
      </c>
      <c r="G27" s="239">
        <f t="shared" si="0"/>
        <v>11</v>
      </c>
    </row>
    <row r="28" spans="1:7">
      <c r="A28" s="57" t="s">
        <v>19</v>
      </c>
      <c r="B28" s="57">
        <v>12871</v>
      </c>
      <c r="C28" s="57">
        <v>13590</v>
      </c>
      <c r="D28" s="57">
        <v>13616</v>
      </c>
      <c r="E28" s="57">
        <v>13668</v>
      </c>
      <c r="F28" s="57">
        <v>52</v>
      </c>
      <c r="G28" s="239">
        <f t="shared" si="0"/>
        <v>11</v>
      </c>
    </row>
    <row r="29" spans="1:7">
      <c r="A29" s="57" t="s">
        <v>14</v>
      </c>
      <c r="B29" s="57">
        <v>47685</v>
      </c>
      <c r="C29" s="57">
        <v>49358</v>
      </c>
      <c r="D29" s="57">
        <v>49366</v>
      </c>
      <c r="E29" s="57">
        <v>49438</v>
      </c>
      <c r="F29" s="57">
        <v>72</v>
      </c>
      <c r="G29" s="239">
        <f t="shared" si="0"/>
        <v>9</v>
      </c>
    </row>
    <row r="30" spans="1:7">
      <c r="A30" s="57" t="s">
        <v>31</v>
      </c>
      <c r="B30" s="57">
        <v>43156</v>
      </c>
      <c r="C30" s="57">
        <v>44116</v>
      </c>
      <c r="D30" s="57">
        <v>44039</v>
      </c>
      <c r="E30" s="57">
        <v>44111</v>
      </c>
      <c r="F30" s="57">
        <v>72</v>
      </c>
      <c r="G30" s="239">
        <f t="shared" si="0"/>
        <v>9</v>
      </c>
    </row>
    <row r="31" spans="1:7">
      <c r="A31" s="57" t="s">
        <v>27</v>
      </c>
      <c r="B31" s="57">
        <v>37585</v>
      </c>
      <c r="C31" s="57">
        <v>39139</v>
      </c>
      <c r="D31" s="57">
        <v>39290</v>
      </c>
      <c r="E31" s="57">
        <v>39364</v>
      </c>
      <c r="F31" s="57">
        <v>74</v>
      </c>
      <c r="G31" s="239">
        <f t="shared" si="0"/>
        <v>8</v>
      </c>
    </row>
    <row r="32" spans="1:7">
      <c r="A32" s="57" t="s">
        <v>5</v>
      </c>
      <c r="B32" s="57">
        <v>12988</v>
      </c>
      <c r="C32" s="57">
        <v>13964</v>
      </c>
      <c r="D32" s="57">
        <v>14186</v>
      </c>
      <c r="E32" s="57">
        <v>14264</v>
      </c>
      <c r="F32" s="57">
        <v>78</v>
      </c>
      <c r="G32" s="239">
        <f t="shared" si="0"/>
        <v>7</v>
      </c>
    </row>
    <row r="33" spans="1:7">
      <c r="A33" s="57" t="s">
        <v>17</v>
      </c>
      <c r="B33" s="57">
        <v>36326</v>
      </c>
      <c r="C33" s="57">
        <v>37104</v>
      </c>
      <c r="D33" s="57">
        <v>37108</v>
      </c>
      <c r="E33" s="57">
        <v>37211</v>
      </c>
      <c r="F33" s="57">
        <v>103</v>
      </c>
      <c r="G33" s="239">
        <f t="shared" si="0"/>
        <v>6</v>
      </c>
    </row>
    <row r="34" spans="1:7">
      <c r="A34" s="57" t="s">
        <v>9</v>
      </c>
      <c r="B34" s="57">
        <v>117816</v>
      </c>
      <c r="C34" s="57">
        <v>125199</v>
      </c>
      <c r="D34" s="57">
        <v>125741</v>
      </c>
      <c r="E34" s="57">
        <v>125850</v>
      </c>
      <c r="F34" s="57">
        <v>109</v>
      </c>
      <c r="G34" s="239">
        <f t="shared" si="0"/>
        <v>5</v>
      </c>
    </row>
    <row r="35" spans="1:7">
      <c r="A35" s="57" t="s">
        <v>13</v>
      </c>
      <c r="B35" s="57">
        <v>72325</v>
      </c>
      <c r="C35" s="57">
        <v>77044</v>
      </c>
      <c r="D35" s="57">
        <v>77647</v>
      </c>
      <c r="E35" s="57">
        <v>77839</v>
      </c>
      <c r="F35" s="57">
        <v>192</v>
      </c>
      <c r="G35" s="239">
        <f t="shared" si="0"/>
        <v>4</v>
      </c>
    </row>
    <row r="36" spans="1:7">
      <c r="A36" s="57" t="s">
        <v>4</v>
      </c>
      <c r="B36" s="57">
        <v>41850</v>
      </c>
      <c r="C36" s="57">
        <v>44540</v>
      </c>
      <c r="D36" s="57">
        <v>44201</v>
      </c>
      <c r="E36" s="57">
        <v>44407</v>
      </c>
      <c r="F36" s="57">
        <v>206</v>
      </c>
      <c r="G36" s="239">
        <f t="shared" si="0"/>
        <v>3</v>
      </c>
    </row>
    <row r="37" spans="1:7">
      <c r="A37" s="57" t="s">
        <v>24</v>
      </c>
      <c r="B37" s="57">
        <v>16958</v>
      </c>
      <c r="C37" s="57">
        <v>19275</v>
      </c>
      <c r="D37" s="57">
        <v>19364</v>
      </c>
      <c r="E37" s="57">
        <v>19607</v>
      </c>
      <c r="F37" s="57">
        <v>243</v>
      </c>
      <c r="G37" s="239">
        <f t="shared" si="0"/>
        <v>2</v>
      </c>
    </row>
    <row r="38" spans="1:7">
      <c r="A38" s="57" t="s">
        <v>0</v>
      </c>
      <c r="B38" s="57">
        <v>98877</v>
      </c>
      <c r="C38" s="57">
        <v>103251</v>
      </c>
      <c r="D38" s="57">
        <v>103976</v>
      </c>
      <c r="E38" s="57">
        <v>104232</v>
      </c>
      <c r="F38" s="57">
        <v>256</v>
      </c>
      <c r="G38" s="239">
        <f t="shared" si="0"/>
        <v>1</v>
      </c>
    </row>
    <row r="39" spans="1:7">
      <c r="A39" s="57" t="s">
        <v>1</v>
      </c>
      <c r="B39" s="57">
        <v>1004265</v>
      </c>
      <c r="C39" s="57">
        <v>1053670</v>
      </c>
      <c r="D39" s="57">
        <v>1057624</v>
      </c>
      <c r="E39" s="57">
        <v>1059255</v>
      </c>
      <c r="F39" s="57">
        <v>1631</v>
      </c>
    </row>
    <row r="40" spans="1:7">
      <c r="F40" s="57"/>
    </row>
  </sheetData>
  <mergeCells count="1">
    <mergeCell ref="H1:I1"/>
  </mergeCells>
  <hyperlinks>
    <hyperlink ref="H1:I1" location="Index!A1" display="Regresar al Índice" xr:uid="{F43C1C9E-9C54-4678-83CE-24F3E996872A}"/>
  </hyperlink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58"/>
  <dimension ref="A1:I39"/>
  <sheetViews>
    <sheetView topLeftCell="G1" workbookViewId="0"/>
  </sheetViews>
  <sheetFormatPr baseColWidth="10" defaultColWidth="11.42578125" defaultRowHeight="15"/>
  <cols>
    <col min="1" max="6" width="11.42578125" style="239"/>
    <col min="7" max="7" width="11.85546875" style="239" customWidth="1"/>
    <col min="8" max="16384" width="11.42578125" style="239"/>
  </cols>
  <sheetData>
    <row r="1" spans="1:9">
      <c r="A1" s="43" t="s">
        <v>2180</v>
      </c>
      <c r="B1" s="239" t="s">
        <v>54</v>
      </c>
      <c r="C1" s="239" t="s">
        <v>54</v>
      </c>
      <c r="D1" s="239" t="s">
        <v>54</v>
      </c>
      <c r="E1" s="239" t="s">
        <v>54</v>
      </c>
      <c r="F1" s="239" t="s">
        <v>54</v>
      </c>
      <c r="G1" s="83" t="s">
        <v>54</v>
      </c>
      <c r="H1" s="90" t="s">
        <v>38</v>
      </c>
      <c r="I1" s="90"/>
    </row>
    <row r="2" spans="1:9">
      <c r="A2" s="239" t="s">
        <v>152</v>
      </c>
      <c r="B2" s="239" t="s">
        <v>54</v>
      </c>
      <c r="C2" s="239" t="s">
        <v>54</v>
      </c>
      <c r="D2" s="239" t="s">
        <v>54</v>
      </c>
      <c r="E2" s="239" t="s">
        <v>54</v>
      </c>
      <c r="F2" s="239" t="s">
        <v>54</v>
      </c>
      <c r="G2" s="83" t="s">
        <v>54</v>
      </c>
      <c r="H2" s="239" t="s">
        <v>54</v>
      </c>
    </row>
    <row r="3" spans="1:9">
      <c r="G3" s="83"/>
    </row>
    <row r="6" spans="1:9">
      <c r="A6" s="239" t="s">
        <v>468</v>
      </c>
      <c r="B6" s="239" t="s">
        <v>699</v>
      </c>
      <c r="C6" s="239" t="s">
        <v>884</v>
      </c>
      <c r="D6" s="239" t="s">
        <v>1344</v>
      </c>
      <c r="E6" s="239" t="s">
        <v>1954</v>
      </c>
      <c r="F6" s="239" t="s">
        <v>470</v>
      </c>
    </row>
    <row r="7" spans="1:9">
      <c r="A7" s="239" t="s">
        <v>15</v>
      </c>
      <c r="B7" s="57">
        <v>13535</v>
      </c>
      <c r="C7" s="57">
        <v>13674</v>
      </c>
      <c r="D7" s="57">
        <v>13642</v>
      </c>
      <c r="E7" s="57">
        <v>13607</v>
      </c>
      <c r="F7" s="58">
        <v>-2.5656062160973598E-3</v>
      </c>
      <c r="G7" s="239">
        <f>_xlfn.RANK.EQ(F7,$F$7:$F$39,0)</f>
        <v>33</v>
      </c>
    </row>
    <row r="8" spans="1:9">
      <c r="A8" s="239" t="s">
        <v>30</v>
      </c>
      <c r="B8" s="57">
        <v>5236</v>
      </c>
      <c r="C8" s="57">
        <v>5466</v>
      </c>
      <c r="D8" s="57">
        <v>5461</v>
      </c>
      <c r="E8" s="57">
        <v>5453</v>
      </c>
      <c r="F8" s="58">
        <v>-1.46493316242446E-3</v>
      </c>
      <c r="G8" s="239">
        <f t="shared" ref="G8:G39" si="0">_xlfn.RANK.EQ(F8,$F$7:$F$39,0)</f>
        <v>32</v>
      </c>
    </row>
    <row r="9" spans="1:9">
      <c r="A9" s="239" t="s">
        <v>33</v>
      </c>
      <c r="B9" s="57">
        <v>11847</v>
      </c>
      <c r="C9" s="57">
        <v>12068</v>
      </c>
      <c r="D9" s="57">
        <v>12054</v>
      </c>
      <c r="E9" s="57">
        <v>12042</v>
      </c>
      <c r="F9" s="58">
        <v>-9.9552015928328096E-4</v>
      </c>
      <c r="G9" s="239">
        <f t="shared" si="0"/>
        <v>31</v>
      </c>
    </row>
    <row r="10" spans="1:9">
      <c r="A10" s="239" t="s">
        <v>20</v>
      </c>
      <c r="B10" s="57">
        <v>69827</v>
      </c>
      <c r="C10" s="57">
        <v>74823</v>
      </c>
      <c r="D10" s="57">
        <v>75415</v>
      </c>
      <c r="E10" s="57">
        <v>75353</v>
      </c>
      <c r="F10" s="58">
        <v>-8.2211761585893105E-4</v>
      </c>
      <c r="G10" s="239">
        <f t="shared" si="0"/>
        <v>30</v>
      </c>
    </row>
    <row r="11" spans="1:9">
      <c r="A11" s="239" t="s">
        <v>25</v>
      </c>
      <c r="B11" s="57">
        <v>22964</v>
      </c>
      <c r="C11" s="57">
        <v>23707</v>
      </c>
      <c r="D11" s="57">
        <v>23712</v>
      </c>
      <c r="E11" s="57">
        <v>23705</v>
      </c>
      <c r="F11" s="58">
        <v>-2.95209176788158E-4</v>
      </c>
      <c r="G11" s="239">
        <f t="shared" si="0"/>
        <v>29</v>
      </c>
    </row>
    <row r="12" spans="1:9">
      <c r="A12" s="239" t="s">
        <v>6</v>
      </c>
      <c r="B12" s="57">
        <v>5860</v>
      </c>
      <c r="C12" s="57">
        <v>6254</v>
      </c>
      <c r="D12" s="57">
        <v>6282</v>
      </c>
      <c r="E12" s="57">
        <v>6282</v>
      </c>
      <c r="F12" s="58">
        <v>0</v>
      </c>
      <c r="G12" s="239">
        <f t="shared" si="0"/>
        <v>27</v>
      </c>
    </row>
    <row r="13" spans="1:9">
      <c r="A13" s="239" t="s">
        <v>28</v>
      </c>
      <c r="B13" s="57">
        <v>10935</v>
      </c>
      <c r="C13" s="57">
        <v>11432</v>
      </c>
      <c r="D13" s="57">
        <v>11534</v>
      </c>
      <c r="E13" s="57">
        <v>11534</v>
      </c>
      <c r="F13" s="58">
        <v>0</v>
      </c>
      <c r="G13" s="239">
        <f t="shared" si="0"/>
        <v>27</v>
      </c>
    </row>
    <row r="14" spans="1:9">
      <c r="A14" s="239" t="s">
        <v>10</v>
      </c>
      <c r="B14" s="57">
        <v>34235</v>
      </c>
      <c r="C14" s="57">
        <v>35642</v>
      </c>
      <c r="D14" s="57">
        <v>35841</v>
      </c>
      <c r="E14" s="57">
        <v>35845</v>
      </c>
      <c r="F14" s="58">
        <v>1.11604028905532E-4</v>
      </c>
      <c r="G14" s="239">
        <f t="shared" si="0"/>
        <v>26</v>
      </c>
    </row>
    <row r="15" spans="1:9">
      <c r="A15" s="239" t="s">
        <v>16</v>
      </c>
      <c r="B15" s="57">
        <v>15508</v>
      </c>
      <c r="C15" s="57">
        <v>15980</v>
      </c>
      <c r="D15" s="57">
        <v>16042</v>
      </c>
      <c r="E15" s="57">
        <v>16045</v>
      </c>
      <c r="F15" s="58">
        <v>1.8700910110958099E-4</v>
      </c>
      <c r="G15" s="239">
        <f t="shared" si="0"/>
        <v>25</v>
      </c>
    </row>
    <row r="16" spans="1:9">
      <c r="A16" s="239" t="s">
        <v>26</v>
      </c>
      <c r="B16" s="57">
        <v>41101</v>
      </c>
      <c r="C16" s="57">
        <v>42868</v>
      </c>
      <c r="D16" s="57">
        <v>43021</v>
      </c>
      <c r="E16" s="57">
        <v>43033</v>
      </c>
      <c r="F16" s="58">
        <v>2.7893354408314901E-4</v>
      </c>
      <c r="G16" s="239">
        <f t="shared" si="0"/>
        <v>24</v>
      </c>
    </row>
    <row r="17" spans="1:7">
      <c r="A17" s="239" t="s">
        <v>23</v>
      </c>
      <c r="B17" s="57">
        <v>26314</v>
      </c>
      <c r="C17" s="57">
        <v>28507</v>
      </c>
      <c r="D17" s="57">
        <v>28982</v>
      </c>
      <c r="E17" s="57">
        <v>28992</v>
      </c>
      <c r="F17" s="58">
        <v>3.4504175005167803E-4</v>
      </c>
      <c r="G17" s="239">
        <f t="shared" si="0"/>
        <v>23</v>
      </c>
    </row>
    <row r="18" spans="1:7">
      <c r="A18" s="239" t="s">
        <v>29</v>
      </c>
      <c r="B18" s="57">
        <v>33844</v>
      </c>
      <c r="C18" s="57">
        <v>34785</v>
      </c>
      <c r="D18" s="57">
        <v>34725</v>
      </c>
      <c r="E18" s="57">
        <v>34740</v>
      </c>
      <c r="F18" s="58">
        <v>4.3196544276446997E-4</v>
      </c>
      <c r="G18" s="239">
        <f t="shared" si="0"/>
        <v>22</v>
      </c>
    </row>
    <row r="19" spans="1:7">
      <c r="A19" s="239" t="s">
        <v>22</v>
      </c>
      <c r="B19" s="57">
        <v>33006</v>
      </c>
      <c r="C19" s="57">
        <v>34423</v>
      </c>
      <c r="D19" s="57">
        <v>34645</v>
      </c>
      <c r="E19" s="57">
        <v>34668</v>
      </c>
      <c r="F19" s="58">
        <v>6.6387646124987899E-4</v>
      </c>
      <c r="G19" s="239">
        <f t="shared" si="0"/>
        <v>21</v>
      </c>
    </row>
    <row r="20" spans="1:7">
      <c r="A20" s="239" t="s">
        <v>12</v>
      </c>
      <c r="B20" s="57">
        <v>14313</v>
      </c>
      <c r="C20" s="57">
        <v>14609</v>
      </c>
      <c r="D20" s="57">
        <v>14679</v>
      </c>
      <c r="E20" s="57">
        <v>14691</v>
      </c>
      <c r="F20" s="58">
        <v>8.1749437972611404E-4</v>
      </c>
      <c r="G20" s="239">
        <f t="shared" si="0"/>
        <v>20</v>
      </c>
    </row>
    <row r="21" spans="1:7">
      <c r="A21" s="239" t="s">
        <v>9</v>
      </c>
      <c r="B21" s="57">
        <v>117816</v>
      </c>
      <c r="C21" s="57">
        <v>125199</v>
      </c>
      <c r="D21" s="57">
        <v>125741</v>
      </c>
      <c r="E21" s="57">
        <v>125850</v>
      </c>
      <c r="F21" s="58">
        <v>8.6686124653056996E-4</v>
      </c>
      <c r="G21" s="239">
        <f t="shared" si="0"/>
        <v>19</v>
      </c>
    </row>
    <row r="22" spans="1:7">
      <c r="A22" s="239" t="s">
        <v>7</v>
      </c>
      <c r="B22" s="57">
        <v>14418</v>
      </c>
      <c r="C22" s="57">
        <v>14789</v>
      </c>
      <c r="D22" s="57">
        <v>14736</v>
      </c>
      <c r="E22" s="57">
        <v>14749</v>
      </c>
      <c r="F22" s="58">
        <v>8.8219326818683697E-4</v>
      </c>
      <c r="G22" s="239">
        <f t="shared" si="0"/>
        <v>18</v>
      </c>
    </row>
    <row r="23" spans="1:7">
      <c r="A23" s="239" t="s">
        <v>32</v>
      </c>
      <c r="B23" s="57">
        <v>19630</v>
      </c>
      <c r="C23" s="57">
        <v>20773</v>
      </c>
      <c r="D23" s="57">
        <v>20914</v>
      </c>
      <c r="E23" s="57">
        <v>20936</v>
      </c>
      <c r="F23" s="58">
        <v>1.0519269388926699E-3</v>
      </c>
      <c r="G23" s="239">
        <f t="shared" si="0"/>
        <v>17</v>
      </c>
    </row>
    <row r="24" spans="1:7">
      <c r="A24" s="239" t="s">
        <v>3</v>
      </c>
      <c r="B24" s="57">
        <v>16189</v>
      </c>
      <c r="C24" s="57">
        <v>16746</v>
      </c>
      <c r="D24" s="57">
        <v>16740</v>
      </c>
      <c r="E24" s="57">
        <v>16760</v>
      </c>
      <c r="F24" s="58">
        <v>1.1947431302270499E-3</v>
      </c>
      <c r="G24" s="239">
        <f t="shared" si="0"/>
        <v>16</v>
      </c>
    </row>
    <row r="25" spans="1:7">
      <c r="A25" s="239" t="s">
        <v>8</v>
      </c>
      <c r="B25" s="57">
        <v>40094</v>
      </c>
      <c r="C25" s="57">
        <v>42167</v>
      </c>
      <c r="D25" s="57">
        <v>42340</v>
      </c>
      <c r="E25" s="57">
        <v>42392</v>
      </c>
      <c r="F25" s="58">
        <v>1.22815304676438E-3</v>
      </c>
      <c r="G25" s="239">
        <f t="shared" si="0"/>
        <v>15</v>
      </c>
    </row>
    <row r="26" spans="1:7">
      <c r="A26" s="239" t="s">
        <v>14</v>
      </c>
      <c r="B26" s="57">
        <v>47685</v>
      </c>
      <c r="C26" s="57">
        <v>49358</v>
      </c>
      <c r="D26" s="57">
        <v>49366</v>
      </c>
      <c r="E26" s="57">
        <v>49438</v>
      </c>
      <c r="F26" s="58">
        <v>1.45849370011741E-3</v>
      </c>
      <c r="G26" s="239">
        <f t="shared" si="0"/>
        <v>14</v>
      </c>
    </row>
    <row r="27" spans="1:7">
      <c r="A27" s="239" t="s">
        <v>1</v>
      </c>
      <c r="B27" s="57">
        <v>1004265</v>
      </c>
      <c r="C27" s="57">
        <v>1053670</v>
      </c>
      <c r="D27" s="57">
        <v>1057624</v>
      </c>
      <c r="E27" s="57">
        <v>1059255</v>
      </c>
      <c r="F27" s="58">
        <v>1.5421359575804601E-3</v>
      </c>
      <c r="G27" s="239">
        <f t="shared" si="0"/>
        <v>13</v>
      </c>
    </row>
    <row r="28" spans="1:7">
      <c r="A28" s="239" t="s">
        <v>31</v>
      </c>
      <c r="B28" s="57">
        <v>43156</v>
      </c>
      <c r="C28" s="57">
        <v>44116</v>
      </c>
      <c r="D28" s="57">
        <v>44039</v>
      </c>
      <c r="E28" s="57">
        <v>44111</v>
      </c>
      <c r="F28" s="58">
        <v>1.6349145075955601E-3</v>
      </c>
      <c r="G28" s="239">
        <f t="shared" si="0"/>
        <v>12</v>
      </c>
    </row>
    <row r="29" spans="1:7">
      <c r="A29" s="239" t="s">
        <v>18</v>
      </c>
      <c r="B29" s="57">
        <v>12135</v>
      </c>
      <c r="C29" s="57">
        <v>12579</v>
      </c>
      <c r="D29" s="57">
        <v>12585</v>
      </c>
      <c r="E29" s="57">
        <v>12608</v>
      </c>
      <c r="F29" s="58">
        <v>1.8275725069527599E-3</v>
      </c>
      <c r="G29" s="239">
        <f t="shared" si="0"/>
        <v>11</v>
      </c>
    </row>
    <row r="30" spans="1:7">
      <c r="A30" s="239" t="s">
        <v>27</v>
      </c>
      <c r="B30" s="57">
        <v>37585</v>
      </c>
      <c r="C30" s="57">
        <v>39139</v>
      </c>
      <c r="D30" s="57">
        <v>39290</v>
      </c>
      <c r="E30" s="57">
        <v>39364</v>
      </c>
      <c r="F30" s="58">
        <v>1.8834308984474501E-3</v>
      </c>
      <c r="G30" s="239">
        <f t="shared" si="0"/>
        <v>10</v>
      </c>
    </row>
    <row r="31" spans="1:7">
      <c r="A31" s="239" t="s">
        <v>0</v>
      </c>
      <c r="B31" s="57">
        <v>98877</v>
      </c>
      <c r="C31" s="57">
        <v>103251</v>
      </c>
      <c r="D31" s="57">
        <v>103976</v>
      </c>
      <c r="E31" s="57">
        <v>104232</v>
      </c>
      <c r="F31" s="58">
        <v>2.4621066399939098E-3</v>
      </c>
      <c r="G31" s="239">
        <f t="shared" si="0"/>
        <v>9</v>
      </c>
    </row>
    <row r="32" spans="1:7">
      <c r="A32" s="239" t="s">
        <v>13</v>
      </c>
      <c r="B32" s="57">
        <v>72325</v>
      </c>
      <c r="C32" s="57">
        <v>77044</v>
      </c>
      <c r="D32" s="57">
        <v>77647</v>
      </c>
      <c r="E32" s="57">
        <v>77839</v>
      </c>
      <c r="F32" s="58">
        <v>2.4727291460069399E-3</v>
      </c>
      <c r="G32" s="239">
        <f t="shared" si="0"/>
        <v>8</v>
      </c>
    </row>
    <row r="33" spans="1:7">
      <c r="A33" s="239" t="s">
        <v>21</v>
      </c>
      <c r="B33" s="57">
        <v>13940</v>
      </c>
      <c r="C33" s="57">
        <v>14401</v>
      </c>
      <c r="D33" s="57">
        <v>14300</v>
      </c>
      <c r="E33" s="57">
        <v>14338</v>
      </c>
      <c r="F33" s="58">
        <v>2.65734265734263E-3</v>
      </c>
      <c r="G33" s="239">
        <f t="shared" si="0"/>
        <v>7</v>
      </c>
    </row>
    <row r="34" spans="1:7">
      <c r="A34" s="239" t="s">
        <v>17</v>
      </c>
      <c r="B34" s="57">
        <v>36326</v>
      </c>
      <c r="C34" s="57">
        <v>37104</v>
      </c>
      <c r="D34" s="57">
        <v>37108</v>
      </c>
      <c r="E34" s="57">
        <v>37211</v>
      </c>
      <c r="F34" s="58">
        <v>2.7756817936832601E-3</v>
      </c>
      <c r="G34" s="239">
        <f t="shared" si="0"/>
        <v>6</v>
      </c>
    </row>
    <row r="35" spans="1:7">
      <c r="A35" s="239" t="s">
        <v>19</v>
      </c>
      <c r="B35" s="57">
        <v>12871</v>
      </c>
      <c r="C35" s="57">
        <v>13590</v>
      </c>
      <c r="D35" s="57">
        <v>13616</v>
      </c>
      <c r="E35" s="57">
        <v>13668</v>
      </c>
      <c r="F35" s="58">
        <v>3.81903642773218E-3</v>
      </c>
      <c r="G35" s="239">
        <f t="shared" si="0"/>
        <v>5</v>
      </c>
    </row>
    <row r="36" spans="1:7">
      <c r="A36" s="239" t="s">
        <v>11</v>
      </c>
      <c r="B36" s="57">
        <v>10897</v>
      </c>
      <c r="C36" s="57">
        <v>11397</v>
      </c>
      <c r="D36" s="57">
        <v>11440</v>
      </c>
      <c r="E36" s="57">
        <v>11491</v>
      </c>
      <c r="F36" s="58">
        <v>4.4580419580420002E-3</v>
      </c>
      <c r="G36" s="239">
        <f t="shared" si="0"/>
        <v>4</v>
      </c>
    </row>
    <row r="37" spans="1:7">
      <c r="A37" s="239" t="s">
        <v>4</v>
      </c>
      <c r="B37" s="57">
        <v>41850</v>
      </c>
      <c r="C37" s="57">
        <v>44540</v>
      </c>
      <c r="D37" s="57">
        <v>44201</v>
      </c>
      <c r="E37" s="57">
        <v>44407</v>
      </c>
      <c r="F37" s="58">
        <v>4.6605280423519498E-3</v>
      </c>
      <c r="G37" s="239">
        <f t="shared" si="0"/>
        <v>3</v>
      </c>
    </row>
    <row r="38" spans="1:7">
      <c r="A38" s="239" t="s">
        <v>5</v>
      </c>
      <c r="B38" s="57">
        <v>12988</v>
      </c>
      <c r="C38" s="57">
        <v>13964</v>
      </c>
      <c r="D38" s="57">
        <v>14186</v>
      </c>
      <c r="E38" s="57">
        <v>14264</v>
      </c>
      <c r="F38" s="58">
        <v>5.4983786832087898E-3</v>
      </c>
      <c r="G38" s="239">
        <f t="shared" si="0"/>
        <v>2</v>
      </c>
    </row>
    <row r="39" spans="1:7">
      <c r="A39" s="239" t="s">
        <v>24</v>
      </c>
      <c r="B39" s="57">
        <v>16958</v>
      </c>
      <c r="C39" s="57">
        <v>19275</v>
      </c>
      <c r="D39" s="57">
        <v>19364</v>
      </c>
      <c r="E39" s="57">
        <v>19607</v>
      </c>
      <c r="F39" s="58">
        <v>1.2549060111547199E-2</v>
      </c>
      <c r="G39" s="239">
        <f t="shared" si="0"/>
        <v>1</v>
      </c>
    </row>
  </sheetData>
  <mergeCells count="1">
    <mergeCell ref="H1:I1"/>
  </mergeCells>
  <hyperlinks>
    <hyperlink ref="H1:I1" location="Index!A1" display="Regresar al Índice" xr:uid="{FADEF731-AB01-4F47-9E10-38F64CAE1737}"/>
  </hyperlink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59"/>
  <dimension ref="A1:I39"/>
  <sheetViews>
    <sheetView workbookViewId="0"/>
  </sheetViews>
  <sheetFormatPr baseColWidth="10" defaultColWidth="11.42578125" defaultRowHeight="15"/>
  <cols>
    <col min="1" max="1" width="40.7109375" style="239" customWidth="1"/>
    <col min="2" max="5" width="10.7109375" style="239" customWidth="1"/>
    <col min="6" max="6" width="6.28515625" style="239" customWidth="1"/>
    <col min="7" max="7" width="5.5703125" style="239" customWidth="1"/>
    <col min="8" max="8" width="3.7109375" style="239" customWidth="1"/>
    <col min="9" max="11" width="9.140625" style="239" customWidth="1"/>
    <col min="12" max="16384" width="11.42578125" style="239"/>
  </cols>
  <sheetData>
    <row r="1" spans="1:9">
      <c r="A1" s="43" t="s">
        <v>2181</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468</v>
      </c>
      <c r="B6" s="239" t="s">
        <v>699</v>
      </c>
      <c r="C6" s="239" t="s">
        <v>884</v>
      </c>
      <c r="D6" s="239" t="s">
        <v>1344</v>
      </c>
      <c r="E6" s="239" t="s">
        <v>1954</v>
      </c>
      <c r="F6" s="239" t="s">
        <v>1179</v>
      </c>
    </row>
    <row r="7" spans="1:9">
      <c r="A7" s="239" t="s">
        <v>15</v>
      </c>
      <c r="B7" s="57">
        <v>13535</v>
      </c>
      <c r="C7" s="57">
        <v>13674</v>
      </c>
      <c r="D7" s="57">
        <v>13642</v>
      </c>
      <c r="E7" s="57">
        <v>13607</v>
      </c>
      <c r="F7" s="57">
        <v>72</v>
      </c>
      <c r="G7" s="239">
        <f t="shared" ref="G7:G39" si="0">_xlfn.RANK.EQ(F7,$F$7:$F$38,0)</f>
        <v>32</v>
      </c>
    </row>
    <row r="8" spans="1:9">
      <c r="A8" s="239" t="s">
        <v>33</v>
      </c>
      <c r="B8" s="57">
        <v>11847</v>
      </c>
      <c r="C8" s="57">
        <v>12068</v>
      </c>
      <c r="D8" s="57">
        <v>12054</v>
      </c>
      <c r="E8" s="57">
        <v>12042</v>
      </c>
      <c r="F8" s="57">
        <v>195</v>
      </c>
      <c r="G8" s="239">
        <f t="shared" si="0"/>
        <v>31</v>
      </c>
    </row>
    <row r="9" spans="1:9">
      <c r="A9" s="239" t="s">
        <v>30</v>
      </c>
      <c r="B9" s="57">
        <v>5236</v>
      </c>
      <c r="C9" s="57">
        <v>5466</v>
      </c>
      <c r="D9" s="57">
        <v>5461</v>
      </c>
      <c r="E9" s="57">
        <v>5453</v>
      </c>
      <c r="F9" s="57">
        <v>217</v>
      </c>
      <c r="G9" s="239">
        <f t="shared" si="0"/>
        <v>30</v>
      </c>
    </row>
    <row r="10" spans="1:9">
      <c r="A10" s="239" t="s">
        <v>7</v>
      </c>
      <c r="B10" s="57">
        <v>14418</v>
      </c>
      <c r="C10" s="57">
        <v>14789</v>
      </c>
      <c r="D10" s="57">
        <v>14736</v>
      </c>
      <c r="E10" s="57">
        <v>14749</v>
      </c>
      <c r="F10" s="57">
        <v>331</v>
      </c>
      <c r="G10" s="239">
        <f t="shared" si="0"/>
        <v>29</v>
      </c>
    </row>
    <row r="11" spans="1:9">
      <c r="A11" s="239" t="s">
        <v>12</v>
      </c>
      <c r="B11" s="57">
        <v>14313</v>
      </c>
      <c r="C11" s="57">
        <v>14609</v>
      </c>
      <c r="D11" s="57">
        <v>14679</v>
      </c>
      <c r="E11" s="57">
        <v>14691</v>
      </c>
      <c r="F11" s="57">
        <v>378</v>
      </c>
      <c r="G11" s="239">
        <f t="shared" si="0"/>
        <v>28</v>
      </c>
    </row>
    <row r="12" spans="1:9">
      <c r="A12" s="239" t="s">
        <v>21</v>
      </c>
      <c r="B12" s="57">
        <v>13940</v>
      </c>
      <c r="C12" s="57">
        <v>14401</v>
      </c>
      <c r="D12" s="57">
        <v>14300</v>
      </c>
      <c r="E12" s="57">
        <v>14338</v>
      </c>
      <c r="F12" s="57">
        <v>398</v>
      </c>
      <c r="G12" s="239">
        <f t="shared" si="0"/>
        <v>27</v>
      </c>
    </row>
    <row r="13" spans="1:9">
      <c r="A13" s="239" t="s">
        <v>6</v>
      </c>
      <c r="B13" s="57">
        <v>5860</v>
      </c>
      <c r="C13" s="57">
        <v>6254</v>
      </c>
      <c r="D13" s="57">
        <v>6282</v>
      </c>
      <c r="E13" s="57">
        <v>6282</v>
      </c>
      <c r="F13" s="57">
        <v>422</v>
      </c>
      <c r="G13" s="239">
        <f t="shared" si="0"/>
        <v>26</v>
      </c>
    </row>
    <row r="14" spans="1:9">
      <c r="A14" s="239" t="s">
        <v>18</v>
      </c>
      <c r="B14" s="57">
        <v>12135</v>
      </c>
      <c r="C14" s="57">
        <v>12579</v>
      </c>
      <c r="D14" s="57">
        <v>12585</v>
      </c>
      <c r="E14" s="57">
        <v>12608</v>
      </c>
      <c r="F14" s="57">
        <v>473</v>
      </c>
      <c r="G14" s="239">
        <f t="shared" si="0"/>
        <v>25</v>
      </c>
    </row>
    <row r="15" spans="1:9">
      <c r="A15" s="239" t="s">
        <v>16</v>
      </c>
      <c r="B15" s="57">
        <v>15508</v>
      </c>
      <c r="C15" s="57">
        <v>15980</v>
      </c>
      <c r="D15" s="57">
        <v>16042</v>
      </c>
      <c r="E15" s="57">
        <v>16045</v>
      </c>
      <c r="F15" s="57">
        <v>537</v>
      </c>
      <c r="G15" s="239">
        <f t="shared" si="0"/>
        <v>24</v>
      </c>
    </row>
    <row r="16" spans="1:9">
      <c r="A16" s="239" t="s">
        <v>3</v>
      </c>
      <c r="B16" s="57">
        <v>16189</v>
      </c>
      <c r="C16" s="57">
        <v>16746</v>
      </c>
      <c r="D16" s="57">
        <v>16740</v>
      </c>
      <c r="E16" s="57">
        <v>16760</v>
      </c>
      <c r="F16" s="57">
        <v>571</v>
      </c>
      <c r="G16" s="239">
        <f t="shared" si="0"/>
        <v>23</v>
      </c>
    </row>
    <row r="17" spans="1:7">
      <c r="A17" s="239" t="s">
        <v>11</v>
      </c>
      <c r="B17" s="57">
        <v>10897</v>
      </c>
      <c r="C17" s="57">
        <v>11397</v>
      </c>
      <c r="D17" s="57">
        <v>11440</v>
      </c>
      <c r="E17" s="57">
        <v>11491</v>
      </c>
      <c r="F17" s="57">
        <v>594</v>
      </c>
      <c r="G17" s="239">
        <f t="shared" si="0"/>
        <v>22</v>
      </c>
    </row>
    <row r="18" spans="1:7">
      <c r="A18" s="239" t="s">
        <v>28</v>
      </c>
      <c r="B18" s="57">
        <v>10935</v>
      </c>
      <c r="C18" s="57">
        <v>11432</v>
      </c>
      <c r="D18" s="57">
        <v>11534</v>
      </c>
      <c r="E18" s="57">
        <v>11534</v>
      </c>
      <c r="F18" s="57">
        <v>599</v>
      </c>
      <c r="G18" s="239">
        <f t="shared" si="0"/>
        <v>21</v>
      </c>
    </row>
    <row r="19" spans="1:7">
      <c r="A19" s="239" t="s">
        <v>25</v>
      </c>
      <c r="B19" s="57">
        <v>22964</v>
      </c>
      <c r="C19" s="57">
        <v>23707</v>
      </c>
      <c r="D19" s="57">
        <v>23712</v>
      </c>
      <c r="E19" s="57">
        <v>23705</v>
      </c>
      <c r="F19" s="57">
        <v>741</v>
      </c>
      <c r="G19" s="239">
        <f t="shared" si="0"/>
        <v>20</v>
      </c>
    </row>
    <row r="20" spans="1:7">
      <c r="A20" s="239" t="s">
        <v>19</v>
      </c>
      <c r="B20" s="57">
        <v>12871</v>
      </c>
      <c r="C20" s="57">
        <v>13590</v>
      </c>
      <c r="D20" s="57">
        <v>13616</v>
      </c>
      <c r="E20" s="57">
        <v>13668</v>
      </c>
      <c r="F20" s="57">
        <v>797</v>
      </c>
      <c r="G20" s="239">
        <f t="shared" si="0"/>
        <v>19</v>
      </c>
    </row>
    <row r="21" spans="1:7">
      <c r="A21" s="239" t="s">
        <v>17</v>
      </c>
      <c r="B21" s="57">
        <v>36326</v>
      </c>
      <c r="C21" s="57">
        <v>37104</v>
      </c>
      <c r="D21" s="57">
        <v>37108</v>
      </c>
      <c r="E21" s="57">
        <v>37211</v>
      </c>
      <c r="F21" s="57">
        <v>885</v>
      </c>
      <c r="G21" s="239">
        <f t="shared" si="0"/>
        <v>18</v>
      </c>
    </row>
    <row r="22" spans="1:7">
      <c r="A22" s="239" t="s">
        <v>29</v>
      </c>
      <c r="B22" s="57">
        <v>33844</v>
      </c>
      <c r="C22" s="57">
        <v>34785</v>
      </c>
      <c r="D22" s="57">
        <v>34725</v>
      </c>
      <c r="E22" s="57">
        <v>34740</v>
      </c>
      <c r="F22" s="57">
        <v>896</v>
      </c>
      <c r="G22" s="239">
        <f t="shared" si="0"/>
        <v>17</v>
      </c>
    </row>
    <row r="23" spans="1:7">
      <c r="A23" s="239" t="s">
        <v>31</v>
      </c>
      <c r="B23" s="57">
        <v>43156</v>
      </c>
      <c r="C23" s="57">
        <v>44116</v>
      </c>
      <c r="D23" s="57">
        <v>44039</v>
      </c>
      <c r="E23" s="57">
        <v>44111</v>
      </c>
      <c r="F23" s="57">
        <v>955</v>
      </c>
      <c r="G23" s="239">
        <f t="shared" si="0"/>
        <v>16</v>
      </c>
    </row>
    <row r="24" spans="1:7">
      <c r="A24" s="239" t="s">
        <v>5</v>
      </c>
      <c r="B24" s="57">
        <v>12988</v>
      </c>
      <c r="C24" s="57">
        <v>13964</v>
      </c>
      <c r="D24" s="57">
        <v>14186</v>
      </c>
      <c r="E24" s="57">
        <v>14264</v>
      </c>
      <c r="F24" s="57">
        <v>1276</v>
      </c>
      <c r="G24" s="239">
        <f t="shared" si="0"/>
        <v>15</v>
      </c>
    </row>
    <row r="25" spans="1:7">
      <c r="A25" s="239" t="s">
        <v>32</v>
      </c>
      <c r="B25" s="57">
        <v>19630</v>
      </c>
      <c r="C25" s="57">
        <v>20773</v>
      </c>
      <c r="D25" s="57">
        <v>20914</v>
      </c>
      <c r="E25" s="57">
        <v>20936</v>
      </c>
      <c r="F25" s="57">
        <v>1306</v>
      </c>
      <c r="G25" s="239">
        <f t="shared" si="0"/>
        <v>14</v>
      </c>
    </row>
    <row r="26" spans="1:7">
      <c r="A26" s="239" t="s">
        <v>10</v>
      </c>
      <c r="B26" s="57">
        <v>34235</v>
      </c>
      <c r="C26" s="57">
        <v>35642</v>
      </c>
      <c r="D26" s="57">
        <v>35841</v>
      </c>
      <c r="E26" s="57">
        <v>35845</v>
      </c>
      <c r="F26" s="57">
        <v>1610</v>
      </c>
      <c r="G26" s="239">
        <f t="shared" si="0"/>
        <v>13</v>
      </c>
    </row>
    <row r="27" spans="1:7">
      <c r="A27" s="239" t="s">
        <v>22</v>
      </c>
      <c r="B27" s="57">
        <v>33006</v>
      </c>
      <c r="C27" s="57">
        <v>34423</v>
      </c>
      <c r="D27" s="57">
        <v>34645</v>
      </c>
      <c r="E27" s="57">
        <v>34668</v>
      </c>
      <c r="F27" s="57">
        <v>1662</v>
      </c>
      <c r="G27" s="239">
        <f t="shared" si="0"/>
        <v>12</v>
      </c>
    </row>
    <row r="28" spans="1:7">
      <c r="A28" s="239" t="s">
        <v>14</v>
      </c>
      <c r="B28" s="57">
        <v>47685</v>
      </c>
      <c r="C28" s="57">
        <v>49358</v>
      </c>
      <c r="D28" s="57">
        <v>49366</v>
      </c>
      <c r="E28" s="57">
        <v>49438</v>
      </c>
      <c r="F28" s="57">
        <v>1753</v>
      </c>
      <c r="G28" s="239">
        <f t="shared" si="0"/>
        <v>11</v>
      </c>
    </row>
    <row r="29" spans="1:7">
      <c r="A29" s="239" t="s">
        <v>27</v>
      </c>
      <c r="B29" s="57">
        <v>37585</v>
      </c>
      <c r="C29" s="57">
        <v>39139</v>
      </c>
      <c r="D29" s="57">
        <v>39290</v>
      </c>
      <c r="E29" s="57">
        <v>39364</v>
      </c>
      <c r="F29" s="57">
        <v>1779</v>
      </c>
      <c r="G29" s="239">
        <f t="shared" si="0"/>
        <v>10</v>
      </c>
    </row>
    <row r="30" spans="1:7">
      <c r="A30" s="239" t="s">
        <v>26</v>
      </c>
      <c r="B30" s="57">
        <v>41101</v>
      </c>
      <c r="C30" s="57">
        <v>42868</v>
      </c>
      <c r="D30" s="57">
        <v>43021</v>
      </c>
      <c r="E30" s="57">
        <v>43033</v>
      </c>
      <c r="F30" s="57">
        <v>1932</v>
      </c>
      <c r="G30" s="239">
        <f t="shared" si="0"/>
        <v>9</v>
      </c>
    </row>
    <row r="31" spans="1:7">
      <c r="A31" s="239" t="s">
        <v>8</v>
      </c>
      <c r="B31" s="57">
        <v>40094</v>
      </c>
      <c r="C31" s="57">
        <v>42167</v>
      </c>
      <c r="D31" s="57">
        <v>42340</v>
      </c>
      <c r="E31" s="57">
        <v>42392</v>
      </c>
      <c r="F31" s="57">
        <v>2298</v>
      </c>
      <c r="G31" s="239">
        <f t="shared" si="0"/>
        <v>8</v>
      </c>
    </row>
    <row r="32" spans="1:7">
      <c r="A32" s="239" t="s">
        <v>4</v>
      </c>
      <c r="B32" s="57">
        <v>41850</v>
      </c>
      <c r="C32" s="57">
        <v>44540</v>
      </c>
      <c r="D32" s="57">
        <v>44201</v>
      </c>
      <c r="E32" s="57">
        <v>44407</v>
      </c>
      <c r="F32" s="57">
        <v>2557</v>
      </c>
      <c r="G32" s="239">
        <f t="shared" si="0"/>
        <v>7</v>
      </c>
    </row>
    <row r="33" spans="1:7">
      <c r="A33" s="239" t="s">
        <v>24</v>
      </c>
      <c r="B33" s="57">
        <v>16958</v>
      </c>
      <c r="C33" s="57">
        <v>19275</v>
      </c>
      <c r="D33" s="57">
        <v>19364</v>
      </c>
      <c r="E33" s="57">
        <v>19607</v>
      </c>
      <c r="F33" s="57">
        <v>2649</v>
      </c>
      <c r="G33" s="239">
        <f t="shared" si="0"/>
        <v>6</v>
      </c>
    </row>
    <row r="34" spans="1:7">
      <c r="A34" s="239" t="s">
        <v>23</v>
      </c>
      <c r="B34" s="57">
        <v>26314</v>
      </c>
      <c r="C34" s="57">
        <v>28507</v>
      </c>
      <c r="D34" s="57">
        <v>28982</v>
      </c>
      <c r="E34" s="57">
        <v>28992</v>
      </c>
      <c r="F34" s="57">
        <v>2678</v>
      </c>
      <c r="G34" s="239">
        <f t="shared" si="0"/>
        <v>5</v>
      </c>
    </row>
    <row r="35" spans="1:7">
      <c r="A35" s="239" t="s">
        <v>0</v>
      </c>
      <c r="B35" s="57">
        <v>98877</v>
      </c>
      <c r="C35" s="57">
        <v>103251</v>
      </c>
      <c r="D35" s="57">
        <v>103976</v>
      </c>
      <c r="E35" s="57">
        <v>104232</v>
      </c>
      <c r="F35" s="57">
        <v>5355</v>
      </c>
      <c r="G35" s="239">
        <f t="shared" si="0"/>
        <v>4</v>
      </c>
    </row>
    <row r="36" spans="1:7">
      <c r="A36" s="239" t="s">
        <v>13</v>
      </c>
      <c r="B36" s="57">
        <v>72325</v>
      </c>
      <c r="C36" s="57">
        <v>77044</v>
      </c>
      <c r="D36" s="57">
        <v>77647</v>
      </c>
      <c r="E36" s="57">
        <v>77839</v>
      </c>
      <c r="F36" s="57">
        <v>5514</v>
      </c>
      <c r="G36" s="239">
        <f t="shared" si="0"/>
        <v>3</v>
      </c>
    </row>
    <row r="37" spans="1:7">
      <c r="A37" s="239" t="s">
        <v>20</v>
      </c>
      <c r="B37" s="57">
        <v>69827</v>
      </c>
      <c r="C37" s="57">
        <v>74823</v>
      </c>
      <c r="D37" s="57">
        <v>75415</v>
      </c>
      <c r="E37" s="57">
        <v>75353</v>
      </c>
      <c r="F37" s="57">
        <v>5526</v>
      </c>
      <c r="G37" s="239">
        <f t="shared" si="0"/>
        <v>2</v>
      </c>
    </row>
    <row r="38" spans="1:7">
      <c r="A38" s="239" t="s">
        <v>9</v>
      </c>
      <c r="B38" s="57">
        <v>117816</v>
      </c>
      <c r="C38" s="57">
        <v>125199</v>
      </c>
      <c r="D38" s="57">
        <v>125741</v>
      </c>
      <c r="E38" s="57">
        <v>125850</v>
      </c>
      <c r="F38" s="57">
        <v>8034</v>
      </c>
      <c r="G38" s="239">
        <f t="shared" si="0"/>
        <v>1</v>
      </c>
    </row>
    <row r="39" spans="1:7">
      <c r="A39" s="239" t="s">
        <v>1</v>
      </c>
      <c r="B39" s="57">
        <v>1004265</v>
      </c>
      <c r="C39" s="57">
        <v>1053670</v>
      </c>
      <c r="D39" s="57">
        <v>1057624</v>
      </c>
      <c r="E39" s="57">
        <v>1059255</v>
      </c>
      <c r="F39" s="57">
        <v>54990</v>
      </c>
      <c r="G39" s="239" t="e">
        <f t="shared" si="0"/>
        <v>#N/A</v>
      </c>
    </row>
  </sheetData>
  <mergeCells count="1">
    <mergeCell ref="H1:I1"/>
  </mergeCells>
  <hyperlinks>
    <hyperlink ref="H1:I1" location="Index!A1" display="Regresar al Índice" xr:uid="{7D1AEDCC-3674-4FFF-98DD-D7CC45F7241C}"/>
  </hyperlink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60"/>
  <dimension ref="A1:I39"/>
  <sheetViews>
    <sheetView topLeftCell="F10" workbookViewId="0"/>
  </sheetViews>
  <sheetFormatPr baseColWidth="10" defaultColWidth="11.42578125" defaultRowHeight="15"/>
  <cols>
    <col min="1" max="1" width="40.7109375" style="239" customWidth="1"/>
    <col min="2" max="2" width="10.7109375" style="239" customWidth="1"/>
    <col min="3" max="5" width="10.42578125" style="239" customWidth="1"/>
    <col min="6" max="6" width="7" style="239" customWidth="1"/>
    <col min="7" max="8" width="3.7109375" style="239" customWidth="1"/>
    <col min="9" max="11" width="9.140625" style="239" customWidth="1"/>
    <col min="12" max="16384" width="11.42578125" style="239"/>
  </cols>
  <sheetData>
    <row r="1" spans="1:9">
      <c r="A1" s="43" t="s">
        <v>2182</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468</v>
      </c>
      <c r="B6" s="239" t="s">
        <v>699</v>
      </c>
      <c r="C6" s="239" t="s">
        <v>884</v>
      </c>
      <c r="D6" s="239" t="s">
        <v>1344</v>
      </c>
      <c r="E6" s="239" t="s">
        <v>1954</v>
      </c>
      <c r="F6" s="239" t="s">
        <v>1180</v>
      </c>
    </row>
    <row r="7" spans="1:9">
      <c r="A7" s="239" t="s">
        <v>15</v>
      </c>
      <c r="B7" s="57">
        <v>13535</v>
      </c>
      <c r="C7" s="57">
        <v>13674</v>
      </c>
      <c r="D7" s="57">
        <v>13642</v>
      </c>
      <c r="E7" s="57">
        <v>13607</v>
      </c>
      <c r="F7" s="58">
        <v>5.3195419283340603E-3</v>
      </c>
      <c r="G7" s="239">
        <f>_xlfn.RANK.EQ(F7,$F$7:$F$39,0)</f>
        <v>33</v>
      </c>
    </row>
    <row r="8" spans="1:9">
      <c r="A8" s="239" t="s">
        <v>33</v>
      </c>
      <c r="B8" s="57">
        <v>11847</v>
      </c>
      <c r="C8" s="57">
        <v>12068</v>
      </c>
      <c r="D8" s="57">
        <v>12054</v>
      </c>
      <c r="E8" s="57">
        <v>12042</v>
      </c>
      <c r="F8" s="58">
        <v>1.6459863256520699E-2</v>
      </c>
      <c r="G8" s="239">
        <f t="shared" ref="G8:G39" si="0">_xlfn.RANK.EQ(F8,$F$7:$F$39,0)</f>
        <v>32</v>
      </c>
    </row>
    <row r="9" spans="1:9">
      <c r="A9" s="239" t="s">
        <v>31</v>
      </c>
      <c r="B9" s="57">
        <v>43156</v>
      </c>
      <c r="C9" s="57">
        <v>44116</v>
      </c>
      <c r="D9" s="57">
        <v>44039</v>
      </c>
      <c r="E9" s="57">
        <v>44111</v>
      </c>
      <c r="F9" s="58">
        <v>2.2129020298452099E-2</v>
      </c>
      <c r="G9" s="239">
        <f t="shared" si="0"/>
        <v>31</v>
      </c>
    </row>
    <row r="10" spans="1:9">
      <c r="A10" s="239" t="s">
        <v>7</v>
      </c>
      <c r="B10" s="57">
        <v>14418</v>
      </c>
      <c r="C10" s="57">
        <v>14789</v>
      </c>
      <c r="D10" s="57">
        <v>14736</v>
      </c>
      <c r="E10" s="57">
        <v>14749</v>
      </c>
      <c r="F10" s="58">
        <v>2.29574143431821E-2</v>
      </c>
      <c r="G10" s="239">
        <f t="shared" si="0"/>
        <v>30</v>
      </c>
    </row>
    <row r="11" spans="1:9">
      <c r="A11" s="239" t="s">
        <v>17</v>
      </c>
      <c r="B11" s="57">
        <v>36326</v>
      </c>
      <c r="C11" s="57">
        <v>37104</v>
      </c>
      <c r="D11" s="57">
        <v>37108</v>
      </c>
      <c r="E11" s="57">
        <v>37211</v>
      </c>
      <c r="F11" s="58">
        <v>2.4362715410449799E-2</v>
      </c>
      <c r="G11" s="239">
        <f t="shared" si="0"/>
        <v>29</v>
      </c>
    </row>
    <row r="12" spans="1:9">
      <c r="A12" s="239" t="s">
        <v>12</v>
      </c>
      <c r="B12" s="57">
        <v>14313</v>
      </c>
      <c r="C12" s="57">
        <v>14609</v>
      </c>
      <c r="D12" s="57">
        <v>14679</v>
      </c>
      <c r="E12" s="57">
        <v>14691</v>
      </c>
      <c r="F12" s="58">
        <v>2.6409557744707698E-2</v>
      </c>
      <c r="G12" s="239">
        <f t="shared" si="0"/>
        <v>28</v>
      </c>
    </row>
    <row r="13" spans="1:9">
      <c r="A13" s="239" t="s">
        <v>29</v>
      </c>
      <c r="B13" s="57">
        <v>33844</v>
      </c>
      <c r="C13" s="57">
        <v>34785</v>
      </c>
      <c r="D13" s="57">
        <v>34725</v>
      </c>
      <c r="E13" s="57">
        <v>34740</v>
      </c>
      <c r="F13" s="58">
        <v>2.64744120080369E-2</v>
      </c>
      <c r="G13" s="239">
        <f t="shared" si="0"/>
        <v>27</v>
      </c>
    </row>
    <row r="14" spans="1:9">
      <c r="A14" s="239" t="s">
        <v>21</v>
      </c>
      <c r="B14" s="57">
        <v>13940</v>
      </c>
      <c r="C14" s="57">
        <v>14401</v>
      </c>
      <c r="D14" s="57">
        <v>14300</v>
      </c>
      <c r="E14" s="57">
        <v>14338</v>
      </c>
      <c r="F14" s="58">
        <v>2.8550932568149199E-2</v>
      </c>
      <c r="G14" s="239">
        <f t="shared" si="0"/>
        <v>26</v>
      </c>
    </row>
    <row r="15" spans="1:9">
      <c r="A15" s="239" t="s">
        <v>25</v>
      </c>
      <c r="B15" s="57">
        <v>22964</v>
      </c>
      <c r="C15" s="57">
        <v>23707</v>
      </c>
      <c r="D15" s="57">
        <v>23712</v>
      </c>
      <c r="E15" s="57">
        <v>23705</v>
      </c>
      <c r="F15" s="58">
        <v>3.2267897578819101E-2</v>
      </c>
      <c r="G15" s="239">
        <f t="shared" si="0"/>
        <v>25</v>
      </c>
    </row>
    <row r="16" spans="1:9">
      <c r="A16" s="239" t="s">
        <v>16</v>
      </c>
      <c r="B16" s="57">
        <v>15508</v>
      </c>
      <c r="C16" s="57">
        <v>15980</v>
      </c>
      <c r="D16" s="57">
        <v>16042</v>
      </c>
      <c r="E16" s="57">
        <v>16045</v>
      </c>
      <c r="F16" s="58">
        <v>3.4627289141088403E-2</v>
      </c>
      <c r="G16" s="239">
        <f t="shared" si="0"/>
        <v>24</v>
      </c>
    </row>
    <row r="17" spans="1:7">
      <c r="A17" s="239" t="s">
        <v>3</v>
      </c>
      <c r="B17" s="57">
        <v>16189</v>
      </c>
      <c r="C17" s="57">
        <v>16746</v>
      </c>
      <c r="D17" s="57">
        <v>16740</v>
      </c>
      <c r="E17" s="57">
        <v>16760</v>
      </c>
      <c r="F17" s="58">
        <v>3.5270862931620302E-2</v>
      </c>
      <c r="G17" s="239">
        <f t="shared" si="0"/>
        <v>23</v>
      </c>
    </row>
    <row r="18" spans="1:7">
      <c r="A18" s="239" t="s">
        <v>14</v>
      </c>
      <c r="B18" s="57">
        <v>47685</v>
      </c>
      <c r="C18" s="57">
        <v>49358</v>
      </c>
      <c r="D18" s="57">
        <v>49366</v>
      </c>
      <c r="E18" s="57">
        <v>49438</v>
      </c>
      <c r="F18" s="58">
        <v>3.6762084512949503E-2</v>
      </c>
      <c r="G18" s="239">
        <f t="shared" si="0"/>
        <v>22</v>
      </c>
    </row>
    <row r="19" spans="1:7">
      <c r="A19" s="239" t="s">
        <v>18</v>
      </c>
      <c r="B19" s="57">
        <v>12135</v>
      </c>
      <c r="C19" s="57">
        <v>12579</v>
      </c>
      <c r="D19" s="57">
        <v>12585</v>
      </c>
      <c r="E19" s="57">
        <v>12608</v>
      </c>
      <c r="F19" s="58">
        <v>3.8978162340337803E-2</v>
      </c>
      <c r="G19" s="239">
        <f t="shared" si="0"/>
        <v>21</v>
      </c>
    </row>
    <row r="20" spans="1:7">
      <c r="A20" s="239" t="s">
        <v>30</v>
      </c>
      <c r="B20" s="57">
        <v>5236</v>
      </c>
      <c r="C20" s="57">
        <v>5466</v>
      </c>
      <c r="D20" s="57">
        <v>5461</v>
      </c>
      <c r="E20" s="57">
        <v>5453</v>
      </c>
      <c r="F20" s="58">
        <v>4.1443850267379699E-2</v>
      </c>
      <c r="G20" s="239">
        <f t="shared" si="0"/>
        <v>20</v>
      </c>
    </row>
    <row r="21" spans="1:7">
      <c r="A21" s="239" t="s">
        <v>26</v>
      </c>
      <c r="B21" s="57">
        <v>41101</v>
      </c>
      <c r="C21" s="57">
        <v>42868</v>
      </c>
      <c r="D21" s="57">
        <v>43021</v>
      </c>
      <c r="E21" s="57">
        <v>43033</v>
      </c>
      <c r="F21" s="58">
        <v>4.7006155567991002E-2</v>
      </c>
      <c r="G21" s="239">
        <f t="shared" si="0"/>
        <v>19</v>
      </c>
    </row>
    <row r="22" spans="1:7">
      <c r="A22" s="239" t="s">
        <v>10</v>
      </c>
      <c r="B22" s="57">
        <v>34235</v>
      </c>
      <c r="C22" s="57">
        <v>35642</v>
      </c>
      <c r="D22" s="57">
        <v>35841</v>
      </c>
      <c r="E22" s="57">
        <v>35845</v>
      </c>
      <c r="F22" s="58">
        <v>4.7027895428654903E-2</v>
      </c>
      <c r="G22" s="239">
        <f t="shared" si="0"/>
        <v>18</v>
      </c>
    </row>
    <row r="23" spans="1:7">
      <c r="A23" s="239" t="s">
        <v>27</v>
      </c>
      <c r="B23" s="57">
        <v>37585</v>
      </c>
      <c r="C23" s="57">
        <v>39139</v>
      </c>
      <c r="D23" s="57">
        <v>39290</v>
      </c>
      <c r="E23" s="57">
        <v>39364</v>
      </c>
      <c r="F23" s="58">
        <v>4.7332712518291901E-2</v>
      </c>
      <c r="G23" s="239">
        <f t="shared" si="0"/>
        <v>17</v>
      </c>
    </row>
    <row r="24" spans="1:7">
      <c r="A24" s="239" t="s">
        <v>22</v>
      </c>
      <c r="B24" s="57">
        <v>33006</v>
      </c>
      <c r="C24" s="57">
        <v>34423</v>
      </c>
      <c r="D24" s="57">
        <v>34645</v>
      </c>
      <c r="E24" s="57">
        <v>34668</v>
      </c>
      <c r="F24" s="58">
        <v>5.0354481003454001E-2</v>
      </c>
      <c r="G24" s="239">
        <f t="shared" si="0"/>
        <v>16</v>
      </c>
    </row>
    <row r="25" spans="1:7">
      <c r="A25" s="239" t="s">
        <v>0</v>
      </c>
      <c r="B25" s="57">
        <v>98877</v>
      </c>
      <c r="C25" s="57">
        <v>103251</v>
      </c>
      <c r="D25" s="57">
        <v>103976</v>
      </c>
      <c r="E25" s="57">
        <v>104232</v>
      </c>
      <c r="F25" s="58">
        <v>5.4158196547225299E-2</v>
      </c>
      <c r="G25" s="239">
        <f t="shared" si="0"/>
        <v>15</v>
      </c>
    </row>
    <row r="26" spans="1:7">
      <c r="A26" s="239" t="s">
        <v>11</v>
      </c>
      <c r="B26" s="57">
        <v>10897</v>
      </c>
      <c r="C26" s="57">
        <v>11397</v>
      </c>
      <c r="D26" s="57">
        <v>11440</v>
      </c>
      <c r="E26" s="57">
        <v>11491</v>
      </c>
      <c r="F26" s="58">
        <v>5.45104157107461E-2</v>
      </c>
      <c r="G26" s="239">
        <f t="shared" si="0"/>
        <v>14</v>
      </c>
    </row>
    <row r="27" spans="1:7">
      <c r="A27" s="239" t="s">
        <v>1</v>
      </c>
      <c r="B27" s="57">
        <v>1004265</v>
      </c>
      <c r="C27" s="57">
        <v>1053670</v>
      </c>
      <c r="D27" s="57">
        <v>1057624</v>
      </c>
      <c r="E27" s="57">
        <v>1059255</v>
      </c>
      <c r="F27" s="58">
        <v>5.47564636823945E-2</v>
      </c>
      <c r="G27" s="239">
        <f t="shared" si="0"/>
        <v>13</v>
      </c>
    </row>
    <row r="28" spans="1:7">
      <c r="A28" s="239" t="s">
        <v>28</v>
      </c>
      <c r="B28" s="57">
        <v>10935</v>
      </c>
      <c r="C28" s="57">
        <v>11432</v>
      </c>
      <c r="D28" s="57">
        <v>11534</v>
      </c>
      <c r="E28" s="57">
        <v>11534</v>
      </c>
      <c r="F28" s="58">
        <v>5.4778235025148697E-2</v>
      </c>
      <c r="G28" s="239">
        <f t="shared" si="0"/>
        <v>12</v>
      </c>
    </row>
    <row r="29" spans="1:7">
      <c r="A29" s="239" t="s">
        <v>8</v>
      </c>
      <c r="B29" s="57">
        <v>40094</v>
      </c>
      <c r="C29" s="57">
        <v>42167</v>
      </c>
      <c r="D29" s="57">
        <v>42340</v>
      </c>
      <c r="E29" s="57">
        <v>42392</v>
      </c>
      <c r="F29" s="58">
        <v>5.73153090237941E-2</v>
      </c>
      <c r="G29" s="239">
        <f t="shared" si="0"/>
        <v>11</v>
      </c>
    </row>
    <row r="30" spans="1:7">
      <c r="A30" s="239" t="s">
        <v>4</v>
      </c>
      <c r="B30" s="57">
        <v>41850</v>
      </c>
      <c r="C30" s="57">
        <v>44540</v>
      </c>
      <c r="D30" s="57">
        <v>44201</v>
      </c>
      <c r="E30" s="57">
        <v>44407</v>
      </c>
      <c r="F30" s="58">
        <v>6.1099163679808798E-2</v>
      </c>
      <c r="G30" s="239">
        <f t="shared" si="0"/>
        <v>10</v>
      </c>
    </row>
    <row r="31" spans="1:7">
      <c r="A31" s="239" t="s">
        <v>19</v>
      </c>
      <c r="B31" s="57">
        <v>12871</v>
      </c>
      <c r="C31" s="57">
        <v>13590</v>
      </c>
      <c r="D31" s="57">
        <v>13616</v>
      </c>
      <c r="E31" s="57">
        <v>13668</v>
      </c>
      <c r="F31" s="58">
        <v>6.1922150571051202E-2</v>
      </c>
      <c r="G31" s="239">
        <f t="shared" si="0"/>
        <v>9</v>
      </c>
    </row>
    <row r="32" spans="1:7">
      <c r="A32" s="239" t="s">
        <v>32</v>
      </c>
      <c r="B32" s="57">
        <v>19630</v>
      </c>
      <c r="C32" s="57">
        <v>20773</v>
      </c>
      <c r="D32" s="57">
        <v>20914</v>
      </c>
      <c r="E32" s="57">
        <v>20936</v>
      </c>
      <c r="F32" s="58">
        <v>6.6530820173204205E-2</v>
      </c>
      <c r="G32" s="239">
        <f t="shared" si="0"/>
        <v>8</v>
      </c>
    </row>
    <row r="33" spans="1:7">
      <c r="A33" s="239" t="s">
        <v>9</v>
      </c>
      <c r="B33" s="57">
        <v>117816</v>
      </c>
      <c r="C33" s="57">
        <v>125199</v>
      </c>
      <c r="D33" s="57">
        <v>125741</v>
      </c>
      <c r="E33" s="57">
        <v>125850</v>
      </c>
      <c r="F33" s="58">
        <v>6.8191077612548306E-2</v>
      </c>
      <c r="G33" s="239">
        <f t="shared" si="0"/>
        <v>7</v>
      </c>
    </row>
    <row r="34" spans="1:7">
      <c r="A34" s="239" t="s">
        <v>6</v>
      </c>
      <c r="B34" s="57">
        <v>5860</v>
      </c>
      <c r="C34" s="57">
        <v>6254</v>
      </c>
      <c r="D34" s="57">
        <v>6282</v>
      </c>
      <c r="E34" s="57">
        <v>6282</v>
      </c>
      <c r="F34" s="58">
        <v>7.2013651877133003E-2</v>
      </c>
      <c r="G34" s="239">
        <f t="shared" si="0"/>
        <v>6</v>
      </c>
    </row>
    <row r="35" spans="1:7">
      <c r="A35" s="239" t="s">
        <v>13</v>
      </c>
      <c r="B35" s="57">
        <v>72325</v>
      </c>
      <c r="C35" s="57">
        <v>77044</v>
      </c>
      <c r="D35" s="57">
        <v>77647</v>
      </c>
      <c r="E35" s="57">
        <v>77839</v>
      </c>
      <c r="F35" s="58">
        <v>7.6239198064293107E-2</v>
      </c>
      <c r="G35" s="239">
        <f t="shared" si="0"/>
        <v>5</v>
      </c>
    </row>
    <row r="36" spans="1:7">
      <c r="A36" s="239" t="s">
        <v>20</v>
      </c>
      <c r="B36" s="57">
        <v>69827</v>
      </c>
      <c r="C36" s="57">
        <v>74823</v>
      </c>
      <c r="D36" s="57">
        <v>75415</v>
      </c>
      <c r="E36" s="57">
        <v>75353</v>
      </c>
      <c r="F36" s="58">
        <v>7.9138442149884594E-2</v>
      </c>
      <c r="G36" s="239">
        <f t="shared" si="0"/>
        <v>4</v>
      </c>
    </row>
    <row r="37" spans="1:7">
      <c r="A37" s="239" t="s">
        <v>5</v>
      </c>
      <c r="B37" s="57">
        <v>12988</v>
      </c>
      <c r="C37" s="57">
        <v>13964</v>
      </c>
      <c r="D37" s="57">
        <v>14186</v>
      </c>
      <c r="E37" s="57">
        <v>14264</v>
      </c>
      <c r="F37" s="58">
        <v>9.8244533415460494E-2</v>
      </c>
      <c r="G37" s="239">
        <f t="shared" si="0"/>
        <v>3</v>
      </c>
    </row>
    <row r="38" spans="1:7">
      <c r="A38" s="239" t="s">
        <v>23</v>
      </c>
      <c r="B38" s="57">
        <v>26314</v>
      </c>
      <c r="C38" s="57">
        <v>28507</v>
      </c>
      <c r="D38" s="57">
        <v>28982</v>
      </c>
      <c r="E38" s="57">
        <v>28992</v>
      </c>
      <c r="F38" s="58">
        <v>0.10177092042258901</v>
      </c>
      <c r="G38" s="239">
        <f t="shared" si="0"/>
        <v>2</v>
      </c>
    </row>
    <row r="39" spans="1:7">
      <c r="A39" s="239" t="s">
        <v>24</v>
      </c>
      <c r="B39" s="57">
        <v>16958</v>
      </c>
      <c r="C39" s="57">
        <v>19275</v>
      </c>
      <c r="D39" s="57">
        <v>19364</v>
      </c>
      <c r="E39" s="57">
        <v>19607</v>
      </c>
      <c r="F39" s="58">
        <v>0.15620945866257799</v>
      </c>
      <c r="G39" s="239">
        <f t="shared" si="0"/>
        <v>1</v>
      </c>
    </row>
  </sheetData>
  <mergeCells count="1">
    <mergeCell ref="H1:I1"/>
  </mergeCells>
  <hyperlinks>
    <hyperlink ref="H1:I1" location="Index!A1" display="Regresar al Índice" xr:uid="{F4ADA092-12E0-45C7-BC31-C70524C2FCCC}"/>
  </hyperlink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30"/>
  <sheetViews>
    <sheetView workbookViewId="0"/>
  </sheetViews>
  <sheetFormatPr baseColWidth="10" defaultRowHeight="15"/>
  <cols>
    <col min="1" max="16384" width="11.42578125" style="43"/>
  </cols>
  <sheetData>
    <row r="1" spans="1:9">
      <c r="A1" s="43" t="s">
        <v>2068</v>
      </c>
      <c r="H1" s="106" t="s">
        <v>38</v>
      </c>
      <c r="I1" s="106"/>
    </row>
    <row r="5" spans="1:9" ht="15.75" thickBot="1"/>
    <row r="6" spans="1:9" ht="30.75" thickBot="1">
      <c r="A6" s="628" t="s">
        <v>1422</v>
      </c>
      <c r="B6" s="629" t="s">
        <v>1451</v>
      </c>
      <c r="C6" s="629" t="s">
        <v>57</v>
      </c>
      <c r="D6" s="629" t="s">
        <v>58</v>
      </c>
      <c r="E6" s="630" t="s">
        <v>1</v>
      </c>
    </row>
    <row r="7" spans="1:9" ht="72" thickBot="1">
      <c r="A7" s="631" t="s">
        <v>1428</v>
      </c>
      <c r="B7" s="632" t="s">
        <v>1452</v>
      </c>
      <c r="C7" s="632">
        <v>73.819999999999993</v>
      </c>
      <c r="D7" s="632">
        <v>47.48</v>
      </c>
      <c r="E7" s="632">
        <v>70.98</v>
      </c>
    </row>
    <row r="8" spans="1:9" ht="15.75" thickBot="1">
      <c r="A8" s="633" t="s">
        <v>1429</v>
      </c>
      <c r="B8" s="634" t="s">
        <v>1453</v>
      </c>
      <c r="C8" s="634">
        <v>27.52</v>
      </c>
      <c r="D8" s="634">
        <v>30.85</v>
      </c>
      <c r="E8" s="634">
        <v>29.18</v>
      </c>
    </row>
    <row r="9" spans="1:9" ht="43.5" thickBot="1">
      <c r="A9" s="631" t="s">
        <v>1430</v>
      </c>
      <c r="B9" s="632" t="s">
        <v>1453</v>
      </c>
      <c r="C9" s="632">
        <v>116.64</v>
      </c>
      <c r="D9" s="632">
        <v>130.36000000000001</v>
      </c>
      <c r="E9" s="632">
        <v>127.09</v>
      </c>
    </row>
    <row r="10" spans="1:9" ht="15.75" thickBot="1">
      <c r="A10" s="633" t="s">
        <v>1431</v>
      </c>
      <c r="B10" s="634" t="s">
        <v>1453</v>
      </c>
      <c r="C10" s="634">
        <v>23.49</v>
      </c>
      <c r="D10" s="634">
        <v>27.17</v>
      </c>
      <c r="E10" s="634">
        <v>25.57</v>
      </c>
    </row>
    <row r="11" spans="1:9" ht="29.25" thickBot="1">
      <c r="A11" s="631" t="s">
        <v>1432</v>
      </c>
      <c r="B11" s="632" t="s">
        <v>1453</v>
      </c>
      <c r="C11" s="632">
        <v>106.89</v>
      </c>
      <c r="D11" s="632">
        <v>117.27</v>
      </c>
      <c r="E11" s="632">
        <v>104.06</v>
      </c>
    </row>
    <row r="12" spans="1:9" ht="29.25" thickBot="1">
      <c r="A12" s="633" t="s">
        <v>1433</v>
      </c>
      <c r="B12" s="634" t="s">
        <v>1453</v>
      </c>
      <c r="C12" s="634">
        <v>184.84</v>
      </c>
      <c r="D12" s="634">
        <v>172.45</v>
      </c>
      <c r="E12" s="634">
        <v>181.76</v>
      </c>
    </row>
    <row r="13" spans="1:9" ht="15.75" thickBot="1">
      <c r="A13" s="631" t="s">
        <v>1434</v>
      </c>
      <c r="B13" s="632" t="s">
        <v>1453</v>
      </c>
      <c r="C13" s="632">
        <v>33.36</v>
      </c>
      <c r="D13" s="632">
        <v>28.39</v>
      </c>
      <c r="E13" s="632">
        <v>28.62</v>
      </c>
    </row>
    <row r="14" spans="1:9" ht="15.75" thickBot="1">
      <c r="A14" s="633" t="s">
        <v>1435</v>
      </c>
      <c r="B14" s="634" t="s">
        <v>1453</v>
      </c>
      <c r="C14" s="634">
        <v>37.83</v>
      </c>
      <c r="D14" s="634">
        <v>38.049999999999997</v>
      </c>
      <c r="E14" s="634">
        <v>34.79</v>
      </c>
    </row>
    <row r="15" spans="1:9" ht="15.75" thickBot="1">
      <c r="A15" s="631" t="s">
        <v>1436</v>
      </c>
      <c r="B15" s="632" t="s">
        <v>1453</v>
      </c>
      <c r="C15" s="632">
        <v>38.75</v>
      </c>
      <c r="D15" s="632">
        <v>39.25</v>
      </c>
      <c r="E15" s="632">
        <v>40.98</v>
      </c>
    </row>
    <row r="16" spans="1:9" ht="29.25" thickBot="1">
      <c r="A16" s="633" t="s">
        <v>1437</v>
      </c>
      <c r="B16" s="634" t="s">
        <v>1453</v>
      </c>
      <c r="C16" s="634">
        <v>101.97</v>
      </c>
      <c r="D16" s="634">
        <v>112.23</v>
      </c>
      <c r="E16" s="634">
        <v>119.49</v>
      </c>
    </row>
    <row r="17" spans="1:5" ht="15.75" thickBot="1">
      <c r="A17" s="631" t="s">
        <v>1438</v>
      </c>
      <c r="B17" s="632" t="s">
        <v>1453</v>
      </c>
      <c r="C17" s="632">
        <v>23.08</v>
      </c>
      <c r="D17" s="632">
        <v>17.329999999999998</v>
      </c>
      <c r="E17" s="632">
        <v>20.86</v>
      </c>
    </row>
    <row r="18" spans="1:5" ht="43.5" thickBot="1">
      <c r="A18" s="633" t="s">
        <v>1439</v>
      </c>
      <c r="B18" s="634" t="s">
        <v>1452</v>
      </c>
      <c r="C18" s="634">
        <v>18.87</v>
      </c>
      <c r="D18" s="634">
        <v>17.75</v>
      </c>
      <c r="E18" s="634">
        <v>23.01</v>
      </c>
    </row>
    <row r="19" spans="1:5" ht="15.75" thickBot="1">
      <c r="A19" s="631" t="s">
        <v>1440</v>
      </c>
      <c r="B19" s="632" t="s">
        <v>1453</v>
      </c>
      <c r="C19" s="632">
        <v>54.92</v>
      </c>
      <c r="D19" s="632">
        <v>42.63</v>
      </c>
      <c r="E19" s="632">
        <v>47.52</v>
      </c>
    </row>
    <row r="20" spans="1:5" ht="15.75" thickBot="1">
      <c r="A20" s="633" t="s">
        <v>1441</v>
      </c>
      <c r="B20" s="634" t="s">
        <v>1453</v>
      </c>
      <c r="C20" s="634">
        <v>52.76</v>
      </c>
      <c r="D20" s="634">
        <v>44.4</v>
      </c>
      <c r="E20" s="634">
        <v>53.86</v>
      </c>
    </row>
    <row r="21" spans="1:5" ht="15.75" thickBot="1">
      <c r="A21" s="631" t="s">
        <v>1442</v>
      </c>
      <c r="B21" s="632" t="s">
        <v>1453</v>
      </c>
      <c r="C21" s="632">
        <v>16.21</v>
      </c>
      <c r="D21" s="632">
        <v>8.17</v>
      </c>
      <c r="E21" s="632">
        <v>15.16</v>
      </c>
    </row>
    <row r="22" spans="1:5" ht="43.5" thickBot="1">
      <c r="A22" s="633" t="s">
        <v>1443</v>
      </c>
      <c r="B22" s="634" t="s">
        <v>1453</v>
      </c>
      <c r="C22" s="634">
        <v>52.64</v>
      </c>
      <c r="D22" s="634">
        <v>69.78</v>
      </c>
      <c r="E22" s="634">
        <v>53.83</v>
      </c>
    </row>
    <row r="23" spans="1:5" ht="29.25" thickBot="1">
      <c r="A23" s="631" t="s">
        <v>1444</v>
      </c>
      <c r="B23" s="632" t="s">
        <v>1453</v>
      </c>
      <c r="C23" s="632">
        <v>77.09</v>
      </c>
      <c r="D23" s="632">
        <v>83.33</v>
      </c>
      <c r="E23" s="632">
        <v>80.400000000000006</v>
      </c>
    </row>
    <row r="24" spans="1:5" ht="43.5" thickBot="1">
      <c r="A24" s="633" t="s">
        <v>1445</v>
      </c>
      <c r="B24" s="634" t="s">
        <v>1453</v>
      </c>
      <c r="C24" s="634">
        <v>24.31</v>
      </c>
      <c r="D24" s="634">
        <v>21.91</v>
      </c>
      <c r="E24" s="634">
        <v>22.33</v>
      </c>
    </row>
    <row r="25" spans="1:5" ht="72" thickBot="1">
      <c r="A25" s="631" t="s">
        <v>1446</v>
      </c>
      <c r="B25" s="632" t="s">
        <v>1454</v>
      </c>
      <c r="C25" s="632">
        <v>71.06</v>
      </c>
      <c r="D25" s="632">
        <v>64.67</v>
      </c>
      <c r="E25" s="632">
        <v>57.64</v>
      </c>
    </row>
    <row r="26" spans="1:5" ht="29.25" thickBot="1">
      <c r="A26" s="633" t="s">
        <v>1447</v>
      </c>
      <c r="B26" s="634" t="s">
        <v>1453</v>
      </c>
      <c r="C26" s="634">
        <v>35.49</v>
      </c>
      <c r="D26" s="634">
        <v>42.06</v>
      </c>
      <c r="E26" s="634">
        <v>41.87</v>
      </c>
    </row>
    <row r="27" spans="1:5" ht="15.75" thickBot="1">
      <c r="A27" s="631" t="s">
        <v>1448</v>
      </c>
      <c r="B27" s="632" t="s">
        <v>1453</v>
      </c>
      <c r="C27" s="632">
        <v>85.11</v>
      </c>
      <c r="D27" s="632">
        <v>73.209999999999994</v>
      </c>
      <c r="E27" s="632">
        <v>70.94</v>
      </c>
    </row>
    <row r="28" spans="1:5" ht="29.25" thickBot="1">
      <c r="A28" s="633" t="s">
        <v>1449</v>
      </c>
      <c r="B28" s="634" t="s">
        <v>1453</v>
      </c>
      <c r="C28" s="634">
        <v>18.489999999999998</v>
      </c>
      <c r="D28" s="634">
        <v>20.34</v>
      </c>
      <c r="E28" s="634">
        <v>19.829999999999998</v>
      </c>
    </row>
    <row r="29" spans="1:5" ht="15.75" thickBot="1">
      <c r="A29" s="631" t="s">
        <v>1450</v>
      </c>
      <c r="B29" s="632" t="s">
        <v>1453</v>
      </c>
      <c r="C29" s="632">
        <v>13.34</v>
      </c>
      <c r="D29" s="632">
        <v>15.11</v>
      </c>
      <c r="E29" s="632">
        <v>14.38</v>
      </c>
    </row>
    <row r="30" spans="1:5" ht="15.75" thickBot="1">
      <c r="A30" s="633"/>
      <c r="B30" s="634"/>
      <c r="C30" s="634"/>
      <c r="D30" s="634"/>
      <c r="E30" s="634"/>
    </row>
  </sheetData>
  <mergeCells count="1">
    <mergeCell ref="H1:I1"/>
  </mergeCells>
  <hyperlinks>
    <hyperlink ref="H1:I1" location="Index!A1" display="Regresar al Índice" xr:uid="{1A7E1574-2B4C-4759-8A5C-6A02A7A24E26}"/>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61"/>
  <dimension ref="A1:I42"/>
  <sheetViews>
    <sheetView topLeftCell="G1" workbookViewId="0"/>
  </sheetViews>
  <sheetFormatPr baseColWidth="10" defaultColWidth="11.42578125" defaultRowHeight="15"/>
  <cols>
    <col min="1" max="1" width="40.7109375" style="239" customWidth="1"/>
    <col min="2" max="5" width="10.7109375" style="239" customWidth="1"/>
    <col min="6" max="6" width="7" style="239" customWidth="1"/>
    <col min="7" max="8" width="3.7109375" style="239" customWidth="1"/>
    <col min="9" max="11" width="9.140625" style="239" customWidth="1"/>
    <col min="12" max="16384" width="11.42578125" style="239"/>
  </cols>
  <sheetData>
    <row r="1" spans="1:9">
      <c r="A1" s="43" t="s">
        <v>2183</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468</v>
      </c>
      <c r="B6" s="239" t="s">
        <v>699</v>
      </c>
      <c r="C6" s="239" t="s">
        <v>884</v>
      </c>
      <c r="D6" s="239" t="s">
        <v>1344</v>
      </c>
      <c r="E6" s="239" t="s">
        <v>1954</v>
      </c>
      <c r="F6" s="239" t="s">
        <v>1213</v>
      </c>
    </row>
    <row r="7" spans="1:9">
      <c r="A7" s="239" t="s">
        <v>4</v>
      </c>
      <c r="B7" s="57">
        <v>41850</v>
      </c>
      <c r="C7" s="57">
        <v>44540</v>
      </c>
      <c r="D7" s="57">
        <v>44201</v>
      </c>
      <c r="E7" s="57">
        <v>44407</v>
      </c>
      <c r="F7" s="57">
        <v>-133</v>
      </c>
      <c r="G7" s="239">
        <f>_xlfn.RANK.EQ(F7,$F$7:$F$39,0)</f>
        <v>33</v>
      </c>
    </row>
    <row r="8" spans="1:9">
      <c r="A8" s="239" t="s">
        <v>15</v>
      </c>
      <c r="B8" s="57">
        <v>13535</v>
      </c>
      <c r="C8" s="57">
        <v>13674</v>
      </c>
      <c r="D8" s="57">
        <v>13642</v>
      </c>
      <c r="E8" s="57">
        <v>13607</v>
      </c>
      <c r="F8" s="57">
        <v>-67</v>
      </c>
      <c r="G8" s="239">
        <f t="shared" ref="G8:G39" si="0">_xlfn.RANK.EQ(F8,$F$7:$F$39,0)</f>
        <v>32</v>
      </c>
    </row>
    <row r="9" spans="1:9">
      <c r="A9" s="239" t="s">
        <v>21</v>
      </c>
      <c r="B9" s="57">
        <v>13940</v>
      </c>
      <c r="C9" s="57">
        <v>14401</v>
      </c>
      <c r="D9" s="57">
        <v>14300</v>
      </c>
      <c r="E9" s="57">
        <v>14338</v>
      </c>
      <c r="F9" s="57">
        <v>-63</v>
      </c>
      <c r="G9" s="239">
        <f t="shared" si="0"/>
        <v>31</v>
      </c>
    </row>
    <row r="10" spans="1:9">
      <c r="A10" s="239" t="s">
        <v>29</v>
      </c>
      <c r="B10" s="57">
        <v>33844</v>
      </c>
      <c r="C10" s="57">
        <v>34785</v>
      </c>
      <c r="D10" s="57">
        <v>34725</v>
      </c>
      <c r="E10" s="57">
        <v>34740</v>
      </c>
      <c r="F10" s="57">
        <v>-45</v>
      </c>
      <c r="G10" s="239">
        <f t="shared" si="0"/>
        <v>30</v>
      </c>
    </row>
    <row r="11" spans="1:9">
      <c r="A11" s="239" t="s">
        <v>7</v>
      </c>
      <c r="B11" s="57">
        <v>14418</v>
      </c>
      <c r="C11" s="57">
        <v>14789</v>
      </c>
      <c r="D11" s="57">
        <v>14736</v>
      </c>
      <c r="E11" s="57">
        <v>14749</v>
      </c>
      <c r="F11" s="57">
        <v>-40</v>
      </c>
      <c r="G11" s="239">
        <f t="shared" si="0"/>
        <v>29</v>
      </c>
    </row>
    <row r="12" spans="1:9">
      <c r="A12" s="239" t="s">
        <v>33</v>
      </c>
      <c r="B12" s="57">
        <v>11847</v>
      </c>
      <c r="C12" s="57">
        <v>12068</v>
      </c>
      <c r="D12" s="57">
        <v>12054</v>
      </c>
      <c r="E12" s="57">
        <v>12042</v>
      </c>
      <c r="F12" s="57">
        <v>-26</v>
      </c>
      <c r="G12" s="239">
        <f t="shared" si="0"/>
        <v>28</v>
      </c>
    </row>
    <row r="13" spans="1:9">
      <c r="A13" s="239" t="s">
        <v>30</v>
      </c>
      <c r="B13" s="57">
        <v>5236</v>
      </c>
      <c r="C13" s="57">
        <v>5466</v>
      </c>
      <c r="D13" s="57">
        <v>5461</v>
      </c>
      <c r="E13" s="57">
        <v>5453</v>
      </c>
      <c r="F13" s="57">
        <v>-13</v>
      </c>
      <c r="G13" s="239">
        <f t="shared" si="0"/>
        <v>27</v>
      </c>
    </row>
    <row r="14" spans="1:9">
      <c r="A14" s="239" t="s">
        <v>31</v>
      </c>
      <c r="B14" s="57">
        <v>43156</v>
      </c>
      <c r="C14" s="57">
        <v>44116</v>
      </c>
      <c r="D14" s="57">
        <v>44039</v>
      </c>
      <c r="E14" s="57">
        <v>44111</v>
      </c>
      <c r="F14" s="57">
        <v>-5</v>
      </c>
      <c r="G14" s="239">
        <f t="shared" si="0"/>
        <v>26</v>
      </c>
    </row>
    <row r="15" spans="1:9">
      <c r="A15" s="239" t="s">
        <v>25</v>
      </c>
      <c r="B15" s="57">
        <v>22964</v>
      </c>
      <c r="C15" s="57">
        <v>23707</v>
      </c>
      <c r="D15" s="57">
        <v>23712</v>
      </c>
      <c r="E15" s="57">
        <v>23705</v>
      </c>
      <c r="F15" s="57">
        <v>-2</v>
      </c>
      <c r="G15" s="239">
        <f t="shared" si="0"/>
        <v>25</v>
      </c>
    </row>
    <row r="16" spans="1:9">
      <c r="A16" s="239" t="s">
        <v>3</v>
      </c>
      <c r="B16" s="57">
        <v>16189</v>
      </c>
      <c r="C16" s="57">
        <v>16746</v>
      </c>
      <c r="D16" s="57">
        <v>16740</v>
      </c>
      <c r="E16" s="57">
        <v>16760</v>
      </c>
      <c r="F16" s="57">
        <v>14</v>
      </c>
      <c r="G16" s="239">
        <f t="shared" si="0"/>
        <v>24</v>
      </c>
    </row>
    <row r="17" spans="1:7">
      <c r="A17" s="239" t="s">
        <v>6</v>
      </c>
      <c r="B17" s="57">
        <v>5860</v>
      </c>
      <c r="C17" s="57">
        <v>6254</v>
      </c>
      <c r="D17" s="57">
        <v>6282</v>
      </c>
      <c r="E17" s="57">
        <v>6282</v>
      </c>
      <c r="F17" s="57">
        <v>28</v>
      </c>
      <c r="G17" s="239">
        <f t="shared" si="0"/>
        <v>23</v>
      </c>
    </row>
    <row r="18" spans="1:7">
      <c r="A18" s="239" t="s">
        <v>18</v>
      </c>
      <c r="B18" s="57">
        <v>12135</v>
      </c>
      <c r="C18" s="57">
        <v>12579</v>
      </c>
      <c r="D18" s="57">
        <v>12585</v>
      </c>
      <c r="E18" s="57">
        <v>12608</v>
      </c>
      <c r="F18" s="57">
        <v>29</v>
      </c>
      <c r="G18" s="239">
        <f t="shared" si="0"/>
        <v>22</v>
      </c>
    </row>
    <row r="19" spans="1:7">
      <c r="A19" s="239" t="s">
        <v>16</v>
      </c>
      <c r="B19" s="57">
        <v>15508</v>
      </c>
      <c r="C19" s="57">
        <v>15980</v>
      </c>
      <c r="D19" s="57">
        <v>16042</v>
      </c>
      <c r="E19" s="57">
        <v>16045</v>
      </c>
      <c r="F19" s="57">
        <v>65</v>
      </c>
      <c r="G19" s="239">
        <f t="shared" si="0"/>
        <v>21</v>
      </c>
    </row>
    <row r="20" spans="1:7">
      <c r="A20" s="239" t="s">
        <v>19</v>
      </c>
      <c r="B20" s="57">
        <v>12871</v>
      </c>
      <c r="C20" s="57">
        <v>13590</v>
      </c>
      <c r="D20" s="57">
        <v>13616</v>
      </c>
      <c r="E20" s="57">
        <v>13668</v>
      </c>
      <c r="F20" s="57">
        <v>78</v>
      </c>
      <c r="G20" s="239">
        <f t="shared" si="0"/>
        <v>20</v>
      </c>
    </row>
    <row r="21" spans="1:7">
      <c r="A21" s="239" t="s">
        <v>14</v>
      </c>
      <c r="B21" s="57">
        <v>47685</v>
      </c>
      <c r="C21" s="57">
        <v>49358</v>
      </c>
      <c r="D21" s="57">
        <v>49366</v>
      </c>
      <c r="E21" s="57">
        <v>49438</v>
      </c>
      <c r="F21" s="57">
        <v>80</v>
      </c>
      <c r="G21" s="239">
        <f t="shared" si="0"/>
        <v>19</v>
      </c>
    </row>
    <row r="22" spans="1:7">
      <c r="A22" s="239" t="s">
        <v>12</v>
      </c>
      <c r="B22" s="57">
        <v>14313</v>
      </c>
      <c r="C22" s="57">
        <v>14609</v>
      </c>
      <c r="D22" s="57">
        <v>14679</v>
      </c>
      <c r="E22" s="57">
        <v>14691</v>
      </c>
      <c r="F22" s="57">
        <v>82</v>
      </c>
      <c r="G22" s="239">
        <f t="shared" si="0"/>
        <v>18</v>
      </c>
    </row>
    <row r="23" spans="1:7">
      <c r="A23" s="239" t="s">
        <v>11</v>
      </c>
      <c r="B23" s="57">
        <v>10897</v>
      </c>
      <c r="C23" s="57">
        <v>11397</v>
      </c>
      <c r="D23" s="57">
        <v>11440</v>
      </c>
      <c r="E23" s="57">
        <v>11491</v>
      </c>
      <c r="F23" s="57">
        <v>94</v>
      </c>
      <c r="G23" s="239">
        <f t="shared" si="0"/>
        <v>17</v>
      </c>
    </row>
    <row r="24" spans="1:7">
      <c r="A24" s="239" t="s">
        <v>28</v>
      </c>
      <c r="B24" s="57">
        <v>10935</v>
      </c>
      <c r="C24" s="57">
        <v>11432</v>
      </c>
      <c r="D24" s="57">
        <v>11534</v>
      </c>
      <c r="E24" s="57">
        <v>11534</v>
      </c>
      <c r="F24" s="57">
        <v>102</v>
      </c>
      <c r="G24" s="239">
        <f t="shared" si="0"/>
        <v>16</v>
      </c>
    </row>
    <row r="25" spans="1:7">
      <c r="A25" s="239" t="s">
        <v>17</v>
      </c>
      <c r="B25" s="57">
        <v>36326</v>
      </c>
      <c r="C25" s="57">
        <v>37104</v>
      </c>
      <c r="D25" s="57">
        <v>37108</v>
      </c>
      <c r="E25" s="57">
        <v>37211</v>
      </c>
      <c r="F25" s="57">
        <v>107</v>
      </c>
      <c r="G25" s="239">
        <f t="shared" si="0"/>
        <v>15</v>
      </c>
    </row>
    <row r="26" spans="1:7">
      <c r="A26" s="239" t="s">
        <v>32</v>
      </c>
      <c r="B26" s="57">
        <v>19630</v>
      </c>
      <c r="C26" s="57">
        <v>20773</v>
      </c>
      <c r="D26" s="57">
        <v>20914</v>
      </c>
      <c r="E26" s="57">
        <v>20936</v>
      </c>
      <c r="F26" s="57">
        <v>163</v>
      </c>
      <c r="G26" s="239">
        <f t="shared" si="0"/>
        <v>14</v>
      </c>
    </row>
    <row r="27" spans="1:7">
      <c r="A27" s="239" t="s">
        <v>26</v>
      </c>
      <c r="B27" s="57">
        <v>41101</v>
      </c>
      <c r="C27" s="57">
        <v>42868</v>
      </c>
      <c r="D27" s="57">
        <v>43021</v>
      </c>
      <c r="E27" s="57">
        <v>43033</v>
      </c>
      <c r="F27" s="57">
        <v>165</v>
      </c>
      <c r="G27" s="239">
        <f t="shared" si="0"/>
        <v>13</v>
      </c>
    </row>
    <row r="28" spans="1:7">
      <c r="A28" s="239" t="s">
        <v>10</v>
      </c>
      <c r="B28" s="57">
        <v>34235</v>
      </c>
      <c r="C28" s="57">
        <v>35642</v>
      </c>
      <c r="D28" s="57">
        <v>35841</v>
      </c>
      <c r="E28" s="57">
        <v>35845</v>
      </c>
      <c r="F28" s="57">
        <v>203</v>
      </c>
      <c r="G28" s="239">
        <f t="shared" si="0"/>
        <v>12</v>
      </c>
    </row>
    <row r="29" spans="1:7">
      <c r="A29" s="239" t="s">
        <v>8</v>
      </c>
      <c r="B29" s="57">
        <v>40094</v>
      </c>
      <c r="C29" s="57">
        <v>42167</v>
      </c>
      <c r="D29" s="57">
        <v>42340</v>
      </c>
      <c r="E29" s="57">
        <v>42392</v>
      </c>
      <c r="F29" s="57">
        <v>225</v>
      </c>
      <c r="G29" s="239">
        <f t="shared" si="0"/>
        <v>10</v>
      </c>
    </row>
    <row r="30" spans="1:7">
      <c r="A30" s="239" t="s">
        <v>27</v>
      </c>
      <c r="B30" s="57">
        <v>37585</v>
      </c>
      <c r="C30" s="57">
        <v>39139</v>
      </c>
      <c r="D30" s="57">
        <v>39290</v>
      </c>
      <c r="E30" s="57">
        <v>39364</v>
      </c>
      <c r="F30" s="57">
        <v>225</v>
      </c>
      <c r="G30" s="239">
        <f t="shared" si="0"/>
        <v>10</v>
      </c>
    </row>
    <row r="31" spans="1:7">
      <c r="A31" s="239" t="s">
        <v>22</v>
      </c>
      <c r="B31" s="57">
        <v>33006</v>
      </c>
      <c r="C31" s="57">
        <v>34423</v>
      </c>
      <c r="D31" s="57">
        <v>34645</v>
      </c>
      <c r="E31" s="57">
        <v>34668</v>
      </c>
      <c r="F31" s="57">
        <v>245</v>
      </c>
      <c r="G31" s="239">
        <f t="shared" si="0"/>
        <v>9</v>
      </c>
    </row>
    <row r="32" spans="1:7">
      <c r="A32" s="239" t="s">
        <v>5</v>
      </c>
      <c r="B32" s="57">
        <v>12988</v>
      </c>
      <c r="C32" s="57">
        <v>13964</v>
      </c>
      <c r="D32" s="57">
        <v>14186</v>
      </c>
      <c r="E32" s="57">
        <v>14264</v>
      </c>
      <c r="F32" s="57">
        <v>300</v>
      </c>
      <c r="G32" s="239">
        <f t="shared" si="0"/>
        <v>8</v>
      </c>
    </row>
    <row r="33" spans="1:7">
      <c r="A33" s="239" t="s">
        <v>24</v>
      </c>
      <c r="B33" s="57">
        <v>16958</v>
      </c>
      <c r="C33" s="57">
        <v>19275</v>
      </c>
      <c r="D33" s="57">
        <v>19364</v>
      </c>
      <c r="E33" s="57">
        <v>19607</v>
      </c>
      <c r="F33" s="57">
        <v>332</v>
      </c>
      <c r="G33" s="239">
        <f t="shared" si="0"/>
        <v>7</v>
      </c>
    </row>
    <row r="34" spans="1:7">
      <c r="A34" s="239" t="s">
        <v>23</v>
      </c>
      <c r="B34" s="57">
        <v>26314</v>
      </c>
      <c r="C34" s="57">
        <v>28507</v>
      </c>
      <c r="D34" s="57">
        <v>28982</v>
      </c>
      <c r="E34" s="57">
        <v>28992</v>
      </c>
      <c r="F34" s="57">
        <v>485</v>
      </c>
      <c r="G34" s="239">
        <f t="shared" si="0"/>
        <v>6</v>
      </c>
    </row>
    <row r="35" spans="1:7">
      <c r="A35" s="239" t="s">
        <v>20</v>
      </c>
      <c r="B35" s="57">
        <v>69827</v>
      </c>
      <c r="C35" s="57">
        <v>74823</v>
      </c>
      <c r="D35" s="57">
        <v>75415</v>
      </c>
      <c r="E35" s="57">
        <v>75353</v>
      </c>
      <c r="F35" s="57">
        <v>530</v>
      </c>
      <c r="G35" s="239">
        <f t="shared" si="0"/>
        <v>5</v>
      </c>
    </row>
    <row r="36" spans="1:7">
      <c r="A36" s="239" t="s">
        <v>9</v>
      </c>
      <c r="B36" s="57">
        <v>117816</v>
      </c>
      <c r="C36" s="57">
        <v>125199</v>
      </c>
      <c r="D36" s="57">
        <v>125741</v>
      </c>
      <c r="E36" s="57">
        <v>125850</v>
      </c>
      <c r="F36" s="57">
        <v>651</v>
      </c>
      <c r="G36" s="239">
        <f t="shared" si="0"/>
        <v>4</v>
      </c>
    </row>
    <row r="37" spans="1:7">
      <c r="A37" s="239" t="s">
        <v>13</v>
      </c>
      <c r="B37" s="57">
        <v>72325</v>
      </c>
      <c r="C37" s="57">
        <v>77044</v>
      </c>
      <c r="D37" s="57">
        <v>77647</v>
      </c>
      <c r="E37" s="57">
        <v>77839</v>
      </c>
      <c r="F37" s="57">
        <v>795</v>
      </c>
      <c r="G37" s="239">
        <f t="shared" si="0"/>
        <v>3</v>
      </c>
    </row>
    <row r="38" spans="1:7">
      <c r="A38" s="239" t="s">
        <v>0</v>
      </c>
      <c r="B38" s="57">
        <v>98877</v>
      </c>
      <c r="C38" s="57">
        <v>103251</v>
      </c>
      <c r="D38" s="57">
        <v>103976</v>
      </c>
      <c r="E38" s="57">
        <v>104232</v>
      </c>
      <c r="F38" s="57">
        <v>981</v>
      </c>
      <c r="G38" s="239">
        <f t="shared" si="0"/>
        <v>2</v>
      </c>
    </row>
    <row r="39" spans="1:7">
      <c r="A39" s="239" t="s">
        <v>1</v>
      </c>
      <c r="B39" s="57">
        <v>1004265</v>
      </c>
      <c r="C39" s="57">
        <v>1053670</v>
      </c>
      <c r="D39" s="57">
        <v>1057624</v>
      </c>
      <c r="E39" s="57">
        <v>1059255</v>
      </c>
      <c r="F39" s="57">
        <v>5585</v>
      </c>
      <c r="G39" s="239">
        <f t="shared" si="0"/>
        <v>1</v>
      </c>
    </row>
    <row r="40" spans="1:7">
      <c r="F40" s="57"/>
    </row>
    <row r="41" spans="1:7">
      <c r="F41" s="57"/>
    </row>
    <row r="42" spans="1:7">
      <c r="F42" s="57"/>
    </row>
  </sheetData>
  <mergeCells count="1">
    <mergeCell ref="H1:I1"/>
  </mergeCells>
  <hyperlinks>
    <hyperlink ref="H1:I1" location="Index!A1" display="Regresar al Índice" xr:uid="{6FC0FDE7-A5E0-45E4-A66F-5D808BE77D9D}"/>
  </hyperlink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62"/>
  <dimension ref="A1:I39"/>
  <sheetViews>
    <sheetView workbookViewId="0"/>
  </sheetViews>
  <sheetFormatPr baseColWidth="10" defaultColWidth="11.42578125" defaultRowHeight="15"/>
  <cols>
    <col min="1" max="1" width="40.7109375" style="239" customWidth="1"/>
    <col min="2" max="5" width="10.7109375" style="239" customWidth="1"/>
    <col min="6" max="6" width="11.7109375" style="239" customWidth="1"/>
    <col min="7" max="8" width="3.7109375" style="239" customWidth="1"/>
    <col min="9" max="11" width="9.140625" style="239" customWidth="1"/>
    <col min="12" max="16384" width="11.42578125" style="239"/>
  </cols>
  <sheetData>
    <row r="1" spans="1:9">
      <c r="A1" s="43" t="s">
        <v>2184</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468</v>
      </c>
      <c r="B6" s="239" t="s">
        <v>699</v>
      </c>
      <c r="C6" s="239" t="s">
        <v>884</v>
      </c>
      <c r="D6" s="239" t="s">
        <v>1344</v>
      </c>
      <c r="E6" s="239" t="s">
        <v>1954</v>
      </c>
      <c r="F6" s="239" t="s">
        <v>1214</v>
      </c>
    </row>
    <row r="7" spans="1:9">
      <c r="A7" s="239" t="s">
        <v>15</v>
      </c>
      <c r="B7" s="57">
        <v>13535</v>
      </c>
      <c r="C7" s="57">
        <v>13674</v>
      </c>
      <c r="D7" s="57">
        <v>13642</v>
      </c>
      <c r="E7" s="57">
        <v>13607</v>
      </c>
      <c r="F7" s="58">
        <v>-4.8998098581248799E-3</v>
      </c>
      <c r="G7" s="239">
        <f>_xlfn.RANK.EQ(F7,$F$7:$F$39,0)</f>
        <v>33</v>
      </c>
    </row>
    <row r="8" spans="1:9">
      <c r="A8" s="239" t="s">
        <v>21</v>
      </c>
      <c r="B8" s="57">
        <v>13940</v>
      </c>
      <c r="C8" s="57">
        <v>14401</v>
      </c>
      <c r="D8" s="57">
        <v>14300</v>
      </c>
      <c r="E8" s="57">
        <v>14338</v>
      </c>
      <c r="F8" s="58">
        <v>-4.3746962016526503E-3</v>
      </c>
      <c r="G8" s="239">
        <f t="shared" ref="G8:G39" si="0">_xlfn.RANK.EQ(F8,$F$7:$F$39,0)</f>
        <v>32</v>
      </c>
    </row>
    <row r="9" spans="1:9">
      <c r="A9" s="239" t="s">
        <v>4</v>
      </c>
      <c r="B9" s="57">
        <v>41850</v>
      </c>
      <c r="C9" s="57">
        <v>44540</v>
      </c>
      <c r="D9" s="57">
        <v>44201</v>
      </c>
      <c r="E9" s="57">
        <v>44407</v>
      </c>
      <c r="F9" s="58">
        <v>-2.9860799281544699E-3</v>
      </c>
      <c r="G9" s="239">
        <f t="shared" si="0"/>
        <v>31</v>
      </c>
    </row>
    <row r="10" spans="1:9">
      <c r="A10" s="239" t="s">
        <v>7</v>
      </c>
      <c r="B10" s="57">
        <v>14418</v>
      </c>
      <c r="C10" s="57">
        <v>14789</v>
      </c>
      <c r="D10" s="57">
        <v>14736</v>
      </c>
      <c r="E10" s="57">
        <v>14749</v>
      </c>
      <c r="F10" s="58">
        <v>-2.7047129623368701E-3</v>
      </c>
      <c r="G10" s="239">
        <f t="shared" si="0"/>
        <v>30</v>
      </c>
    </row>
    <row r="11" spans="1:9">
      <c r="A11" s="239" t="s">
        <v>30</v>
      </c>
      <c r="B11" s="57">
        <v>5236</v>
      </c>
      <c r="C11" s="57">
        <v>5466</v>
      </c>
      <c r="D11" s="57">
        <v>5461</v>
      </c>
      <c r="E11" s="57">
        <v>5453</v>
      </c>
      <c r="F11" s="58">
        <v>-2.3783388218074899E-3</v>
      </c>
      <c r="G11" s="239">
        <f t="shared" si="0"/>
        <v>29</v>
      </c>
    </row>
    <row r="12" spans="1:9">
      <c r="A12" s="239" t="s">
        <v>33</v>
      </c>
      <c r="B12" s="57">
        <v>11847</v>
      </c>
      <c r="C12" s="57">
        <v>12068</v>
      </c>
      <c r="D12" s="57">
        <v>12054</v>
      </c>
      <c r="E12" s="57">
        <v>12042</v>
      </c>
      <c r="F12" s="58">
        <v>-2.1544580709313998E-3</v>
      </c>
      <c r="G12" s="239">
        <f t="shared" si="0"/>
        <v>28</v>
      </c>
    </row>
    <row r="13" spans="1:9">
      <c r="A13" s="239" t="s">
        <v>29</v>
      </c>
      <c r="B13" s="57">
        <v>33844</v>
      </c>
      <c r="C13" s="57">
        <v>34785</v>
      </c>
      <c r="D13" s="57">
        <v>34725</v>
      </c>
      <c r="E13" s="57">
        <v>34740</v>
      </c>
      <c r="F13" s="58">
        <v>-1.2936610608020899E-3</v>
      </c>
      <c r="G13" s="239">
        <f t="shared" si="0"/>
        <v>27</v>
      </c>
    </row>
    <row r="14" spans="1:9">
      <c r="A14" s="239" t="s">
        <v>31</v>
      </c>
      <c r="B14" s="57">
        <v>43156</v>
      </c>
      <c r="C14" s="57">
        <v>44116</v>
      </c>
      <c r="D14" s="57">
        <v>44039</v>
      </c>
      <c r="E14" s="57">
        <v>44111</v>
      </c>
      <c r="F14" s="58">
        <v>-1.13337564602412E-4</v>
      </c>
      <c r="G14" s="239">
        <f t="shared" si="0"/>
        <v>26</v>
      </c>
    </row>
    <row r="15" spans="1:9">
      <c r="A15" s="239" t="s">
        <v>25</v>
      </c>
      <c r="B15" s="57">
        <v>22964</v>
      </c>
      <c r="C15" s="57">
        <v>23707</v>
      </c>
      <c r="D15" s="57">
        <v>23712</v>
      </c>
      <c r="E15" s="57">
        <v>23705</v>
      </c>
      <c r="F15" s="58">
        <v>-8.4363268233023106E-5</v>
      </c>
      <c r="G15" s="239">
        <f t="shared" si="0"/>
        <v>25</v>
      </c>
    </row>
    <row r="16" spans="1:9">
      <c r="A16" s="239" t="s">
        <v>3</v>
      </c>
      <c r="B16" s="57">
        <v>16189</v>
      </c>
      <c r="C16" s="57">
        <v>16746</v>
      </c>
      <c r="D16" s="57">
        <v>16740</v>
      </c>
      <c r="E16" s="57">
        <v>16760</v>
      </c>
      <c r="F16" s="58">
        <v>8.3602054221909605E-4</v>
      </c>
      <c r="G16" s="239">
        <f t="shared" si="0"/>
        <v>24</v>
      </c>
    </row>
    <row r="17" spans="1:7">
      <c r="A17" s="239" t="s">
        <v>14</v>
      </c>
      <c r="B17" s="57">
        <v>47685</v>
      </c>
      <c r="C17" s="57">
        <v>49358</v>
      </c>
      <c r="D17" s="57">
        <v>49366</v>
      </c>
      <c r="E17" s="57">
        <v>49438</v>
      </c>
      <c r="F17" s="58">
        <v>1.6208112160136501E-3</v>
      </c>
      <c r="G17" s="239">
        <f t="shared" si="0"/>
        <v>23</v>
      </c>
    </row>
    <row r="18" spans="1:7">
      <c r="A18" s="239" t="s">
        <v>18</v>
      </c>
      <c r="B18" s="57">
        <v>12135</v>
      </c>
      <c r="C18" s="57">
        <v>12579</v>
      </c>
      <c r="D18" s="57">
        <v>12585</v>
      </c>
      <c r="E18" s="57">
        <v>12608</v>
      </c>
      <c r="F18" s="58">
        <v>2.30542968439473E-3</v>
      </c>
      <c r="G18" s="239">
        <f t="shared" si="0"/>
        <v>22</v>
      </c>
    </row>
    <row r="19" spans="1:7">
      <c r="A19" s="239" t="s">
        <v>17</v>
      </c>
      <c r="B19" s="57">
        <v>36326</v>
      </c>
      <c r="C19" s="57">
        <v>37104</v>
      </c>
      <c r="D19" s="57">
        <v>37108</v>
      </c>
      <c r="E19" s="57">
        <v>37211</v>
      </c>
      <c r="F19" s="58">
        <v>2.8837861147046301E-3</v>
      </c>
      <c r="G19" s="239">
        <f t="shared" si="0"/>
        <v>21</v>
      </c>
    </row>
    <row r="20" spans="1:7">
      <c r="A20" s="239" t="s">
        <v>26</v>
      </c>
      <c r="B20" s="57">
        <v>41101</v>
      </c>
      <c r="C20" s="57">
        <v>42868</v>
      </c>
      <c r="D20" s="57">
        <v>43021</v>
      </c>
      <c r="E20" s="57">
        <v>43033</v>
      </c>
      <c r="F20" s="58">
        <v>3.8490249136884399E-3</v>
      </c>
      <c r="G20" s="239">
        <f t="shared" si="0"/>
        <v>20</v>
      </c>
    </row>
    <row r="21" spans="1:7">
      <c r="A21" s="239" t="s">
        <v>16</v>
      </c>
      <c r="B21" s="57">
        <v>15508</v>
      </c>
      <c r="C21" s="57">
        <v>15980</v>
      </c>
      <c r="D21" s="57">
        <v>16042</v>
      </c>
      <c r="E21" s="57">
        <v>16045</v>
      </c>
      <c r="F21" s="58">
        <v>4.0675844806008499E-3</v>
      </c>
      <c r="G21" s="239">
        <f t="shared" si="0"/>
        <v>19</v>
      </c>
    </row>
    <row r="22" spans="1:7">
      <c r="A22" s="239" t="s">
        <v>6</v>
      </c>
      <c r="B22" s="57">
        <v>5860</v>
      </c>
      <c r="C22" s="57">
        <v>6254</v>
      </c>
      <c r="D22" s="57">
        <v>6282</v>
      </c>
      <c r="E22" s="57">
        <v>6282</v>
      </c>
      <c r="F22" s="58">
        <v>4.4771346338343702E-3</v>
      </c>
      <c r="G22" s="239">
        <f t="shared" si="0"/>
        <v>18</v>
      </c>
    </row>
    <row r="23" spans="1:7">
      <c r="A23" s="239" t="s">
        <v>9</v>
      </c>
      <c r="B23" s="57">
        <v>117816</v>
      </c>
      <c r="C23" s="57">
        <v>125199</v>
      </c>
      <c r="D23" s="57">
        <v>125741</v>
      </c>
      <c r="E23" s="57">
        <v>125850</v>
      </c>
      <c r="F23" s="58">
        <v>5.1997220425083999E-3</v>
      </c>
      <c r="G23" s="239">
        <f t="shared" si="0"/>
        <v>17</v>
      </c>
    </row>
    <row r="24" spans="1:7">
      <c r="A24" s="239" t="s">
        <v>1</v>
      </c>
      <c r="B24" s="57">
        <v>1004265</v>
      </c>
      <c r="C24" s="57">
        <v>1053670</v>
      </c>
      <c r="D24" s="57">
        <v>1057624</v>
      </c>
      <c r="E24" s="57">
        <v>1059255</v>
      </c>
      <c r="F24" s="58">
        <v>5.3005210359979796E-3</v>
      </c>
      <c r="G24" s="239">
        <f t="shared" si="0"/>
        <v>16</v>
      </c>
    </row>
    <row r="25" spans="1:7">
      <c r="A25" s="239" t="s">
        <v>8</v>
      </c>
      <c r="B25" s="57">
        <v>40094</v>
      </c>
      <c r="C25" s="57">
        <v>42167</v>
      </c>
      <c r="D25" s="57">
        <v>42340</v>
      </c>
      <c r="E25" s="57">
        <v>42392</v>
      </c>
      <c r="F25" s="58">
        <v>5.3359261982117703E-3</v>
      </c>
      <c r="G25" s="239">
        <f t="shared" si="0"/>
        <v>15</v>
      </c>
    </row>
    <row r="26" spans="1:7">
      <c r="A26" s="239" t="s">
        <v>12</v>
      </c>
      <c r="B26" s="57">
        <v>14313</v>
      </c>
      <c r="C26" s="57">
        <v>14609</v>
      </c>
      <c r="D26" s="57">
        <v>14679</v>
      </c>
      <c r="E26" s="57">
        <v>14691</v>
      </c>
      <c r="F26" s="58">
        <v>5.6129783010472299E-3</v>
      </c>
      <c r="G26" s="239">
        <f t="shared" si="0"/>
        <v>14</v>
      </c>
    </row>
    <row r="27" spans="1:7">
      <c r="A27" s="239" t="s">
        <v>10</v>
      </c>
      <c r="B27" s="57">
        <v>34235</v>
      </c>
      <c r="C27" s="57">
        <v>35642</v>
      </c>
      <c r="D27" s="57">
        <v>35841</v>
      </c>
      <c r="E27" s="57">
        <v>35845</v>
      </c>
      <c r="F27" s="58">
        <v>5.6955277481622896E-3</v>
      </c>
      <c r="G27" s="239">
        <f t="shared" si="0"/>
        <v>13</v>
      </c>
    </row>
    <row r="28" spans="1:7">
      <c r="A28" s="239" t="s">
        <v>19</v>
      </c>
      <c r="B28" s="57">
        <v>12871</v>
      </c>
      <c r="C28" s="57">
        <v>13590</v>
      </c>
      <c r="D28" s="57">
        <v>13616</v>
      </c>
      <c r="E28" s="57">
        <v>13668</v>
      </c>
      <c r="F28" s="58">
        <v>5.73951434878595E-3</v>
      </c>
      <c r="G28" s="239">
        <f t="shared" si="0"/>
        <v>12</v>
      </c>
    </row>
    <row r="29" spans="1:7">
      <c r="A29" s="239" t="s">
        <v>27</v>
      </c>
      <c r="B29" s="57">
        <v>37585</v>
      </c>
      <c r="C29" s="57">
        <v>39139</v>
      </c>
      <c r="D29" s="57">
        <v>39290</v>
      </c>
      <c r="E29" s="57">
        <v>39364</v>
      </c>
      <c r="F29" s="58">
        <v>5.7487416643244903E-3</v>
      </c>
      <c r="G29" s="239">
        <f t="shared" si="0"/>
        <v>11</v>
      </c>
    </row>
    <row r="30" spans="1:7">
      <c r="A30" s="239" t="s">
        <v>20</v>
      </c>
      <c r="B30" s="57">
        <v>69827</v>
      </c>
      <c r="C30" s="57">
        <v>74823</v>
      </c>
      <c r="D30" s="57">
        <v>75415</v>
      </c>
      <c r="E30" s="57">
        <v>75353</v>
      </c>
      <c r="F30" s="58">
        <v>7.0833834516124102E-3</v>
      </c>
      <c r="G30" s="239">
        <f t="shared" si="0"/>
        <v>10</v>
      </c>
    </row>
    <row r="31" spans="1:7">
      <c r="A31" s="239" t="s">
        <v>22</v>
      </c>
      <c r="B31" s="57">
        <v>33006</v>
      </c>
      <c r="C31" s="57">
        <v>34423</v>
      </c>
      <c r="D31" s="57">
        <v>34645</v>
      </c>
      <c r="E31" s="57">
        <v>34668</v>
      </c>
      <c r="F31" s="58">
        <v>7.1173343404118397E-3</v>
      </c>
      <c r="G31" s="239">
        <f t="shared" si="0"/>
        <v>9</v>
      </c>
    </row>
    <row r="32" spans="1:7">
      <c r="A32" s="239" t="s">
        <v>32</v>
      </c>
      <c r="B32" s="57">
        <v>19630</v>
      </c>
      <c r="C32" s="57">
        <v>20773</v>
      </c>
      <c r="D32" s="57">
        <v>20914</v>
      </c>
      <c r="E32" s="57">
        <v>20936</v>
      </c>
      <c r="F32" s="58">
        <v>7.8467241130313302E-3</v>
      </c>
      <c r="G32" s="239">
        <f t="shared" si="0"/>
        <v>8</v>
      </c>
    </row>
    <row r="33" spans="1:7">
      <c r="A33" s="239" t="s">
        <v>11</v>
      </c>
      <c r="B33" s="57">
        <v>10897</v>
      </c>
      <c r="C33" s="57">
        <v>11397</v>
      </c>
      <c r="D33" s="57">
        <v>11440</v>
      </c>
      <c r="E33" s="57">
        <v>11491</v>
      </c>
      <c r="F33" s="58">
        <v>8.2477845046942094E-3</v>
      </c>
      <c r="G33" s="239">
        <f t="shared" si="0"/>
        <v>7</v>
      </c>
    </row>
    <row r="34" spans="1:7">
      <c r="A34" s="239" t="s">
        <v>28</v>
      </c>
      <c r="B34" s="57">
        <v>10935</v>
      </c>
      <c r="C34" s="57">
        <v>11432</v>
      </c>
      <c r="D34" s="57">
        <v>11534</v>
      </c>
      <c r="E34" s="57">
        <v>11534</v>
      </c>
      <c r="F34" s="58">
        <v>8.9223233030091293E-3</v>
      </c>
      <c r="G34" s="239">
        <f t="shared" si="0"/>
        <v>6</v>
      </c>
    </row>
    <row r="35" spans="1:7">
      <c r="A35" s="239" t="s">
        <v>0</v>
      </c>
      <c r="B35" s="57">
        <v>98877</v>
      </c>
      <c r="C35" s="57">
        <v>103251</v>
      </c>
      <c r="D35" s="57">
        <v>103976</v>
      </c>
      <c r="E35" s="57">
        <v>104232</v>
      </c>
      <c r="F35" s="58">
        <v>9.5011186332336593E-3</v>
      </c>
      <c r="G35" s="239">
        <f t="shared" si="0"/>
        <v>5</v>
      </c>
    </row>
    <row r="36" spans="1:7">
      <c r="A36" s="239" t="s">
        <v>13</v>
      </c>
      <c r="B36" s="57">
        <v>72325</v>
      </c>
      <c r="C36" s="57">
        <v>77044</v>
      </c>
      <c r="D36" s="57">
        <v>77647</v>
      </c>
      <c r="E36" s="57">
        <v>77839</v>
      </c>
      <c r="F36" s="58">
        <v>1.03187788796013E-2</v>
      </c>
      <c r="G36" s="239">
        <f t="shared" si="0"/>
        <v>4</v>
      </c>
    </row>
    <row r="37" spans="1:7">
      <c r="A37" s="239" t="s">
        <v>23</v>
      </c>
      <c r="B37" s="57">
        <v>26314</v>
      </c>
      <c r="C37" s="57">
        <v>28507</v>
      </c>
      <c r="D37" s="57">
        <v>28982</v>
      </c>
      <c r="E37" s="57">
        <v>28992</v>
      </c>
      <c r="F37" s="58">
        <v>1.7013365138386999E-2</v>
      </c>
      <c r="G37" s="239">
        <f t="shared" si="0"/>
        <v>3</v>
      </c>
    </row>
    <row r="38" spans="1:7">
      <c r="A38" s="239" t="s">
        <v>24</v>
      </c>
      <c r="B38" s="57">
        <v>16958</v>
      </c>
      <c r="C38" s="57">
        <v>19275</v>
      </c>
      <c r="D38" s="57">
        <v>19364</v>
      </c>
      <c r="E38" s="57">
        <v>19607</v>
      </c>
      <c r="F38" s="58">
        <v>1.7224383916991E-2</v>
      </c>
      <c r="G38" s="239">
        <f t="shared" si="0"/>
        <v>2</v>
      </c>
    </row>
    <row r="39" spans="1:7">
      <c r="A39" s="239" t="s">
        <v>5</v>
      </c>
      <c r="B39" s="57">
        <v>12988</v>
      </c>
      <c r="C39" s="57">
        <v>13964</v>
      </c>
      <c r="D39" s="57">
        <v>14186</v>
      </c>
      <c r="E39" s="57">
        <v>14264</v>
      </c>
      <c r="F39" s="58">
        <v>2.1483815525637402E-2</v>
      </c>
      <c r="G39" s="239">
        <f t="shared" si="0"/>
        <v>1</v>
      </c>
    </row>
  </sheetData>
  <mergeCells count="1">
    <mergeCell ref="H1:I1"/>
  </mergeCells>
  <hyperlinks>
    <hyperlink ref="H1:I1" location="Index!A1" display="Regresar al Índice" xr:uid="{AC11719B-CDD1-4914-9416-22FD7582A89B}"/>
  </hyperlink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BE5FD-1642-4271-A108-F3BA13522E45}">
  <sheetPr codeName="Hoja163"/>
  <dimension ref="A1:I114"/>
  <sheetViews>
    <sheetView workbookViewId="0"/>
  </sheetViews>
  <sheetFormatPr baseColWidth="10" defaultRowHeight="15"/>
  <cols>
    <col min="1" max="16384" width="11.42578125" style="239"/>
  </cols>
  <sheetData>
    <row r="1" spans="1:9">
      <c r="A1" s="43" t="s">
        <v>2185</v>
      </c>
      <c r="H1" s="90" t="s">
        <v>38</v>
      </c>
      <c r="I1" s="90"/>
    </row>
    <row r="2" spans="1:9">
      <c r="A2" s="239" t="s">
        <v>715</v>
      </c>
    </row>
    <row r="5" spans="1:9">
      <c r="A5" s="239" t="s">
        <v>301</v>
      </c>
      <c r="B5" s="239" t="s">
        <v>355</v>
      </c>
      <c r="C5" s="239" t="s">
        <v>52</v>
      </c>
      <c r="D5" s="239" t="s">
        <v>356</v>
      </c>
    </row>
    <row r="6" spans="1:9">
      <c r="A6" s="239" t="s">
        <v>61</v>
      </c>
      <c r="B6" s="239" t="s">
        <v>140</v>
      </c>
      <c r="C6" s="240">
        <v>1.028763402517</v>
      </c>
      <c r="D6" s="240">
        <v>3.9266408320089199</v>
      </c>
    </row>
    <row r="7" spans="1:9">
      <c r="A7" s="239" t="s">
        <v>54</v>
      </c>
      <c r="B7" s="239" t="s">
        <v>141</v>
      </c>
      <c r="C7" s="240">
        <v>2.7226495386930001</v>
      </c>
      <c r="D7" s="240">
        <v>3.6953119768971701</v>
      </c>
    </row>
    <row r="8" spans="1:9">
      <c r="A8" s="239" t="s">
        <v>54</v>
      </c>
      <c r="B8" s="239" t="s">
        <v>142</v>
      </c>
      <c r="C8" s="240">
        <v>-4.0244066631260003</v>
      </c>
      <c r="D8" s="240">
        <v>2.6847619971307499</v>
      </c>
    </row>
    <row r="9" spans="1:9">
      <c r="A9" s="239" t="s">
        <v>54</v>
      </c>
      <c r="B9" s="239" t="s">
        <v>143</v>
      </c>
      <c r="C9" s="240">
        <v>7.940704966607</v>
      </c>
      <c r="D9" s="240">
        <v>3.3066206700919998</v>
      </c>
    </row>
    <row r="10" spans="1:9">
      <c r="A10" s="239" t="s">
        <v>54</v>
      </c>
      <c r="B10" s="239" t="s">
        <v>144</v>
      </c>
      <c r="C10" s="240">
        <v>0.94817602208499996</v>
      </c>
      <c r="D10" s="240">
        <v>2.8098170989992499</v>
      </c>
    </row>
    <row r="11" spans="1:9">
      <c r="A11" s="239" t="s">
        <v>54</v>
      </c>
      <c r="B11" s="239" t="s">
        <v>145</v>
      </c>
      <c r="C11" s="240">
        <v>6.1699591296999999E-2</v>
      </c>
      <c r="D11" s="240">
        <v>2.4368846395952501</v>
      </c>
    </row>
    <row r="12" spans="1:9">
      <c r="A12" s="239" t="s">
        <v>54</v>
      </c>
      <c r="B12" s="239" t="s">
        <v>146</v>
      </c>
      <c r="C12" s="240">
        <v>1.839866110177</v>
      </c>
      <c r="D12" s="240">
        <v>1.8743170056319201</v>
      </c>
    </row>
    <row r="13" spans="1:9">
      <c r="A13" s="239" t="s">
        <v>54</v>
      </c>
      <c r="B13" s="239" t="s">
        <v>147</v>
      </c>
      <c r="C13" s="240">
        <v>5.0786181748530002</v>
      </c>
      <c r="D13" s="240">
        <v>1.8967793031939999</v>
      </c>
    </row>
    <row r="14" spans="1:9">
      <c r="A14" s="239" t="s">
        <v>54</v>
      </c>
      <c r="B14" s="239" t="s">
        <v>148</v>
      </c>
      <c r="C14" s="240">
        <v>3.6736615410039999</v>
      </c>
      <c r="D14" s="240">
        <v>1.99747297063317</v>
      </c>
    </row>
    <row r="15" spans="1:9">
      <c r="A15" s="239" t="s">
        <v>54</v>
      </c>
      <c r="B15" s="239" t="s">
        <v>149</v>
      </c>
      <c r="C15" s="240">
        <v>8.0132653608969999</v>
      </c>
      <c r="D15" s="240">
        <v>2.4303174737975799</v>
      </c>
    </row>
    <row r="16" spans="1:9">
      <c r="A16" s="239" t="s">
        <v>54</v>
      </c>
      <c r="B16" s="239" t="s">
        <v>150</v>
      </c>
      <c r="C16" s="240">
        <v>4.6289349043639998</v>
      </c>
      <c r="D16" s="240">
        <v>2.7818248196837501</v>
      </c>
    </row>
    <row r="17" spans="1:4">
      <c r="A17" s="239" t="s">
        <v>54</v>
      </c>
      <c r="B17" s="239" t="s">
        <v>151</v>
      </c>
      <c r="C17" s="240">
        <v>5.1308370781579997</v>
      </c>
      <c r="D17" s="240">
        <v>3.0868975022938301</v>
      </c>
    </row>
    <row r="18" spans="1:4">
      <c r="A18" s="239" t="s">
        <v>74</v>
      </c>
      <c r="B18" s="239" t="s">
        <v>140</v>
      </c>
      <c r="C18" s="240">
        <v>5.8799859507320003</v>
      </c>
      <c r="D18" s="240">
        <v>3.4911660479784201</v>
      </c>
    </row>
    <row r="19" spans="1:4">
      <c r="A19" s="239" t="s">
        <v>54</v>
      </c>
      <c r="B19" s="239" t="s">
        <v>141</v>
      </c>
      <c r="C19" s="240">
        <v>3.496139786629</v>
      </c>
      <c r="D19" s="240">
        <v>3.5556235686397502</v>
      </c>
    </row>
    <row r="20" spans="1:4">
      <c r="A20" s="239" t="s">
        <v>54</v>
      </c>
      <c r="B20" s="239" t="s">
        <v>142</v>
      </c>
      <c r="C20" s="240">
        <v>12.291705264022999</v>
      </c>
      <c r="D20" s="240">
        <v>4.9152995625688298</v>
      </c>
    </row>
    <row r="21" spans="1:4">
      <c r="A21" s="239" t="s">
        <v>54</v>
      </c>
      <c r="B21" s="239" t="s">
        <v>143</v>
      </c>
      <c r="C21" s="240">
        <v>6.836343781229</v>
      </c>
      <c r="D21" s="240">
        <v>4.8232694637873301</v>
      </c>
    </row>
    <row r="22" spans="1:4">
      <c r="A22" s="239" t="s">
        <v>54</v>
      </c>
      <c r="B22" s="239" t="s">
        <v>144</v>
      </c>
      <c r="C22" s="240">
        <v>13.352473421297001</v>
      </c>
      <c r="D22" s="240">
        <v>5.8569609137216698</v>
      </c>
    </row>
    <row r="23" spans="1:4">
      <c r="A23" s="239" t="s">
        <v>54</v>
      </c>
      <c r="B23" s="239" t="s">
        <v>145</v>
      </c>
      <c r="C23" s="240">
        <v>12.409013387457</v>
      </c>
      <c r="D23" s="240">
        <v>6.8859037300683301</v>
      </c>
    </row>
    <row r="24" spans="1:4">
      <c r="A24" s="239" t="s">
        <v>54</v>
      </c>
      <c r="B24" s="239" t="s">
        <v>146</v>
      </c>
      <c r="C24" s="240">
        <v>7.4080187861670002</v>
      </c>
      <c r="D24" s="240">
        <v>7.3499164530675003</v>
      </c>
    </row>
    <row r="25" spans="1:4">
      <c r="A25" s="239" t="s">
        <v>54</v>
      </c>
      <c r="B25" s="239" t="s">
        <v>147</v>
      </c>
      <c r="C25" s="240">
        <v>4.5745643966509997</v>
      </c>
      <c r="D25" s="240">
        <v>7.30791197155067</v>
      </c>
    </row>
    <row r="26" spans="1:4">
      <c r="A26" s="239" t="s">
        <v>54</v>
      </c>
      <c r="B26" s="239" t="s">
        <v>148</v>
      </c>
      <c r="C26" s="240">
        <v>9.281579706054</v>
      </c>
      <c r="D26" s="240">
        <v>7.77523848530483</v>
      </c>
    </row>
    <row r="27" spans="1:4">
      <c r="A27" s="239" t="s">
        <v>54</v>
      </c>
      <c r="B27" s="239" t="s">
        <v>149</v>
      </c>
      <c r="C27" s="240">
        <v>6.3798062709009997</v>
      </c>
      <c r="D27" s="240">
        <v>7.6391168944718304</v>
      </c>
    </row>
    <row r="28" spans="1:4">
      <c r="A28" s="239" t="s">
        <v>54</v>
      </c>
      <c r="B28" s="239" t="s">
        <v>150</v>
      </c>
      <c r="C28" s="240">
        <v>6.9479781583379996</v>
      </c>
      <c r="D28" s="240">
        <v>7.8323704989696701</v>
      </c>
    </row>
    <row r="29" spans="1:4">
      <c r="A29" s="239" t="s">
        <v>54</v>
      </c>
      <c r="B29" s="239" t="s">
        <v>151</v>
      </c>
      <c r="C29" s="240">
        <v>10.882964877614</v>
      </c>
      <c r="D29" s="240">
        <v>8.3117144822576705</v>
      </c>
    </row>
    <row r="30" spans="1:4">
      <c r="A30" s="239" t="s">
        <v>75</v>
      </c>
      <c r="B30" s="239" t="s">
        <v>140</v>
      </c>
      <c r="C30" s="240">
        <v>10.522353631873999</v>
      </c>
      <c r="D30" s="240">
        <v>8.6985784556861692</v>
      </c>
    </row>
    <row r="31" spans="1:4">
      <c r="A31" s="239" t="s">
        <v>54</v>
      </c>
      <c r="B31" s="239" t="s">
        <v>141</v>
      </c>
      <c r="C31" s="240">
        <v>6.8294613243260001</v>
      </c>
      <c r="D31" s="240">
        <v>8.9763552504942492</v>
      </c>
    </row>
    <row r="32" spans="1:4">
      <c r="A32" s="239" t="s">
        <v>54</v>
      </c>
      <c r="B32" s="239" t="s">
        <v>142</v>
      </c>
      <c r="C32" s="240">
        <v>2.2955949410969998</v>
      </c>
      <c r="D32" s="240">
        <v>8.1433460569170801</v>
      </c>
    </row>
    <row r="33" spans="1:4">
      <c r="A33" s="239" t="s">
        <v>54</v>
      </c>
      <c r="B33" s="239" t="s">
        <v>143</v>
      </c>
      <c r="C33" s="240">
        <v>2.2102915007080002</v>
      </c>
      <c r="D33" s="240">
        <v>7.7578417002069999</v>
      </c>
    </row>
    <row r="34" spans="1:4">
      <c r="A34" s="239" t="s">
        <v>54</v>
      </c>
      <c r="B34" s="239" t="s">
        <v>144</v>
      </c>
      <c r="C34" s="240">
        <v>1.08153447249</v>
      </c>
      <c r="D34" s="240">
        <v>6.7352634544730803</v>
      </c>
    </row>
    <row r="35" spans="1:4">
      <c r="A35" s="239" t="s">
        <v>54</v>
      </c>
      <c r="B35" s="239" t="s">
        <v>145</v>
      </c>
      <c r="C35" s="240">
        <v>4.486276253192</v>
      </c>
      <c r="D35" s="240">
        <v>6.0750353599510003</v>
      </c>
    </row>
    <row r="36" spans="1:4">
      <c r="A36" s="239" t="s">
        <v>54</v>
      </c>
      <c r="B36" s="239" t="s">
        <v>146</v>
      </c>
      <c r="C36" s="240">
        <v>9.3557353572099995</v>
      </c>
      <c r="D36" s="240">
        <v>6.2373450742045797</v>
      </c>
    </row>
    <row r="37" spans="1:4">
      <c r="A37" s="239" t="s">
        <v>54</v>
      </c>
      <c r="B37" s="239" t="s">
        <v>147</v>
      </c>
      <c r="C37" s="240">
        <v>8.4389903747229997</v>
      </c>
      <c r="D37" s="240">
        <v>6.5593805723772496</v>
      </c>
    </row>
    <row r="38" spans="1:4">
      <c r="A38" s="239" t="s">
        <v>54</v>
      </c>
      <c r="B38" s="239" t="s">
        <v>148</v>
      </c>
      <c r="C38" s="240">
        <v>15.369957380264999</v>
      </c>
      <c r="D38" s="240">
        <v>7.0667453785615004</v>
      </c>
    </row>
    <row r="39" spans="1:4">
      <c r="A39" s="239" t="s">
        <v>54</v>
      </c>
      <c r="B39" s="239" t="s">
        <v>149</v>
      </c>
      <c r="C39" s="240">
        <v>1.5643768393640001</v>
      </c>
      <c r="D39" s="240">
        <v>6.6654595926000804</v>
      </c>
    </row>
    <row r="40" spans="1:4">
      <c r="A40" s="239" t="s">
        <v>54</v>
      </c>
      <c r="B40" s="239" t="s">
        <v>150</v>
      </c>
      <c r="C40" s="240">
        <v>2.518244742806</v>
      </c>
      <c r="D40" s="240">
        <v>6.2963151413057501</v>
      </c>
    </row>
    <row r="41" spans="1:4">
      <c r="A41" s="239" t="s">
        <v>54</v>
      </c>
      <c r="B41" s="239" t="s">
        <v>151</v>
      </c>
      <c r="C41" s="240">
        <v>4.1318829758750004</v>
      </c>
      <c r="D41" s="240">
        <v>5.7337249828274999</v>
      </c>
    </row>
    <row r="42" spans="1:4">
      <c r="A42" s="239" t="s">
        <v>76</v>
      </c>
      <c r="B42" s="239" t="s">
        <v>140</v>
      </c>
      <c r="C42" s="240">
        <v>3.016911278597</v>
      </c>
      <c r="D42" s="240">
        <v>5.1082714533877498</v>
      </c>
    </row>
    <row r="43" spans="1:4">
      <c r="A43" s="239" t="s">
        <v>54</v>
      </c>
      <c r="B43" s="239" t="s">
        <v>141</v>
      </c>
      <c r="C43" s="240">
        <v>6.0779656970540001</v>
      </c>
      <c r="D43" s="240">
        <v>5.0456468177817504</v>
      </c>
    </row>
    <row r="44" spans="1:4">
      <c r="A44" s="239" t="s">
        <v>54</v>
      </c>
      <c r="B44" s="239" t="s">
        <v>142</v>
      </c>
      <c r="C44" s="240">
        <v>3.3934349384989999</v>
      </c>
      <c r="D44" s="240">
        <v>5.1371334842319198</v>
      </c>
    </row>
    <row r="45" spans="1:4">
      <c r="A45" s="239" t="s">
        <v>54</v>
      </c>
      <c r="B45" s="239" t="s">
        <v>143</v>
      </c>
      <c r="C45" s="240">
        <v>6.6810881360629999</v>
      </c>
      <c r="D45" s="240">
        <v>5.5096998705114997</v>
      </c>
    </row>
    <row r="46" spans="1:4">
      <c r="A46" s="239" t="s">
        <v>54</v>
      </c>
      <c r="B46" s="239" t="s">
        <v>144</v>
      </c>
      <c r="C46" s="240">
        <v>2.518691813287</v>
      </c>
      <c r="D46" s="240">
        <v>5.6294629822445801</v>
      </c>
    </row>
    <row r="47" spans="1:4">
      <c r="A47" s="239" t="s">
        <v>54</v>
      </c>
      <c r="B47" s="239" t="s">
        <v>145</v>
      </c>
      <c r="C47" s="240">
        <v>2.1297099962120001</v>
      </c>
      <c r="D47" s="240">
        <v>5.4330824608295796</v>
      </c>
    </row>
    <row r="48" spans="1:4">
      <c r="A48" s="239" t="s">
        <v>54</v>
      </c>
      <c r="B48" s="239" t="s">
        <v>146</v>
      </c>
      <c r="C48" s="240">
        <v>-5.7957348821880004</v>
      </c>
      <c r="D48" s="240">
        <v>4.1704599408797502</v>
      </c>
    </row>
    <row r="49" spans="1:4">
      <c r="A49" s="239" t="s">
        <v>54</v>
      </c>
      <c r="B49" s="239" t="s">
        <v>147</v>
      </c>
      <c r="C49" s="240">
        <v>-2.1305005773599999</v>
      </c>
      <c r="D49" s="240">
        <v>3.2896690282061698</v>
      </c>
    </row>
    <row r="50" spans="1:4">
      <c r="A50" s="239" t="s">
        <v>54</v>
      </c>
      <c r="B50" s="239" t="s">
        <v>148</v>
      </c>
      <c r="C50" s="240">
        <v>-7.4851856153669996</v>
      </c>
      <c r="D50" s="240">
        <v>1.3850737785701699</v>
      </c>
    </row>
    <row r="51" spans="1:4">
      <c r="A51" s="239" t="s">
        <v>54</v>
      </c>
      <c r="B51" s="239" t="s">
        <v>149</v>
      </c>
      <c r="C51" s="240">
        <v>-2.9383237340030002</v>
      </c>
      <c r="D51" s="240">
        <v>1.00984873078958</v>
      </c>
    </row>
    <row r="52" spans="1:4">
      <c r="A52" s="239" t="s">
        <v>54</v>
      </c>
      <c r="B52" s="239" t="s">
        <v>150</v>
      </c>
      <c r="C52" s="240">
        <v>1.1275307399750001</v>
      </c>
      <c r="D52" s="240">
        <v>0.89395589722033297</v>
      </c>
    </row>
    <row r="53" spans="1:4">
      <c r="A53" s="239" t="s">
        <v>54</v>
      </c>
      <c r="B53" s="239" t="s">
        <v>151</v>
      </c>
      <c r="C53" s="240">
        <v>-1.8160535950409999</v>
      </c>
      <c r="D53" s="240">
        <v>0.39829451631066698</v>
      </c>
    </row>
    <row r="54" spans="1:4">
      <c r="A54" s="239" t="s">
        <v>77</v>
      </c>
      <c r="B54" s="239" t="s">
        <v>140</v>
      </c>
      <c r="C54" s="240">
        <v>-0.77438998171399998</v>
      </c>
      <c r="D54" s="240">
        <v>8.2352744618083396E-2</v>
      </c>
    </row>
    <row r="55" spans="1:4">
      <c r="A55" s="239" t="s">
        <v>54</v>
      </c>
      <c r="B55" s="239" t="s">
        <v>141</v>
      </c>
      <c r="C55" s="240">
        <v>0.57645909783299998</v>
      </c>
      <c r="D55" s="240">
        <v>-0.37610613865033299</v>
      </c>
    </row>
    <row r="56" spans="1:4">
      <c r="A56" s="239" t="s">
        <v>54</v>
      </c>
      <c r="B56" s="239" t="s">
        <v>142</v>
      </c>
      <c r="C56" s="240">
        <v>7.4113404349150001</v>
      </c>
      <c r="D56" s="240">
        <v>-4.1280680615666601E-2</v>
      </c>
    </row>
    <row r="57" spans="1:4">
      <c r="A57" s="239" t="s">
        <v>54</v>
      </c>
      <c r="B57" s="239" t="s">
        <v>143</v>
      </c>
      <c r="C57" s="240">
        <v>-4.8564801395519996</v>
      </c>
      <c r="D57" s="240">
        <v>-1.0027447035835799</v>
      </c>
    </row>
    <row r="58" spans="1:4">
      <c r="A58" s="239" t="s">
        <v>54</v>
      </c>
      <c r="B58" s="239" t="s">
        <v>144</v>
      </c>
      <c r="C58" s="240">
        <v>1.4883591899269999</v>
      </c>
      <c r="D58" s="240">
        <v>-1.08860575553025</v>
      </c>
    </row>
    <row r="59" spans="1:4">
      <c r="A59" s="239" t="s">
        <v>54</v>
      </c>
      <c r="B59" s="239" t="s">
        <v>145</v>
      </c>
      <c r="C59" s="240">
        <v>3.6545095616090002</v>
      </c>
      <c r="D59" s="240">
        <v>-0.96153912508049999</v>
      </c>
    </row>
    <row r="60" spans="1:4">
      <c r="A60" s="239" t="s">
        <v>54</v>
      </c>
      <c r="B60" s="239" t="s">
        <v>146</v>
      </c>
      <c r="C60" s="240">
        <v>2.2381733570729998</v>
      </c>
      <c r="D60" s="240">
        <v>-0.29204677180874999</v>
      </c>
    </row>
    <row r="61" spans="1:4">
      <c r="A61" s="239" t="s">
        <v>54</v>
      </c>
      <c r="B61" s="239" t="s">
        <v>147</v>
      </c>
      <c r="C61" s="240">
        <v>2.987568219296</v>
      </c>
      <c r="D61" s="240">
        <v>0.134458961245917</v>
      </c>
    </row>
    <row r="62" spans="1:4">
      <c r="A62" s="239" t="s">
        <v>54</v>
      </c>
      <c r="B62" s="239" t="s">
        <v>148</v>
      </c>
      <c r="C62" s="240">
        <v>3.1095238950950002</v>
      </c>
      <c r="D62" s="240">
        <v>1.0173514204510801</v>
      </c>
    </row>
    <row r="63" spans="1:4">
      <c r="A63" s="239" t="s">
        <v>54</v>
      </c>
      <c r="B63" s="239" t="s">
        <v>149</v>
      </c>
      <c r="C63" s="240">
        <v>1.0733846568680001</v>
      </c>
      <c r="D63" s="240">
        <v>1.35166045302367</v>
      </c>
    </row>
    <row r="64" spans="1:4">
      <c r="A64" s="239" t="s">
        <v>54</v>
      </c>
      <c r="B64" s="239" t="s">
        <v>150</v>
      </c>
      <c r="C64" s="240">
        <v>0.30859480690000002</v>
      </c>
      <c r="D64" s="240">
        <v>1.2834157919340801</v>
      </c>
    </row>
    <row r="65" spans="1:4">
      <c r="A65" s="239" t="s">
        <v>54</v>
      </c>
      <c r="B65" s="239" t="s">
        <v>151</v>
      </c>
      <c r="C65" s="240">
        <v>4.3358919625469996</v>
      </c>
      <c r="D65" s="240">
        <v>1.79607792173308</v>
      </c>
    </row>
    <row r="66" spans="1:4">
      <c r="A66" s="239" t="s">
        <v>78</v>
      </c>
      <c r="B66" s="239" t="s">
        <v>140</v>
      </c>
      <c r="C66" s="240">
        <v>4.2113058235030003</v>
      </c>
      <c r="D66" s="240">
        <v>2.2115525721678302</v>
      </c>
    </row>
    <row r="67" spans="1:4">
      <c r="A67" s="239" t="s">
        <v>54</v>
      </c>
      <c r="B67" s="239" t="s">
        <v>141</v>
      </c>
      <c r="C67" s="240">
        <v>1.093517180828</v>
      </c>
      <c r="D67" s="240">
        <v>2.2546407457507498</v>
      </c>
    </row>
    <row r="68" spans="1:4">
      <c r="A68" s="239" t="s">
        <v>54</v>
      </c>
      <c r="B68" s="239" t="s">
        <v>142</v>
      </c>
      <c r="C68" s="240">
        <v>-3.12526502955</v>
      </c>
      <c r="D68" s="240">
        <v>1.37659029037867</v>
      </c>
    </row>
    <row r="69" spans="1:4">
      <c r="A69" s="239" t="s">
        <v>54</v>
      </c>
      <c r="B69" s="239" t="s">
        <v>143</v>
      </c>
      <c r="C69" s="240">
        <v>4.9837324141470001</v>
      </c>
      <c r="D69" s="240">
        <v>2.19660800318692</v>
      </c>
    </row>
    <row r="70" spans="1:4">
      <c r="A70" s="239" t="s">
        <v>54</v>
      </c>
      <c r="B70" s="239" t="s">
        <v>144</v>
      </c>
      <c r="C70" s="240">
        <v>0.30355395408000002</v>
      </c>
      <c r="D70" s="240">
        <v>2.0978742335330001</v>
      </c>
    </row>
    <row r="71" spans="1:4">
      <c r="A71" s="239" t="s">
        <v>54</v>
      </c>
      <c r="B71" s="239" t="s">
        <v>145</v>
      </c>
      <c r="C71" s="240">
        <v>-2.7110672882040001</v>
      </c>
      <c r="D71" s="240">
        <v>1.56740949604858</v>
      </c>
    </row>
    <row r="72" spans="1:4">
      <c r="A72" s="239" t="s">
        <v>54</v>
      </c>
      <c r="B72" s="239" t="s">
        <v>146</v>
      </c>
      <c r="C72" s="240">
        <v>2.545150371663</v>
      </c>
      <c r="D72" s="240">
        <v>1.5929909139310801</v>
      </c>
    </row>
    <row r="73" spans="1:4">
      <c r="A73" s="239" t="s">
        <v>54</v>
      </c>
      <c r="B73" s="239" t="s">
        <v>147</v>
      </c>
      <c r="C73" s="240">
        <v>2.2152440704559999</v>
      </c>
      <c r="D73" s="240">
        <v>1.5286305681944199</v>
      </c>
    </row>
    <row r="74" spans="1:4">
      <c r="A74" s="239" t="s">
        <v>54</v>
      </c>
      <c r="B74" s="239" t="s">
        <v>148</v>
      </c>
      <c r="C74" s="240">
        <v>-2.6996477433320001</v>
      </c>
      <c r="D74" s="240">
        <v>1.0445329316588301</v>
      </c>
    </row>
    <row r="75" spans="1:4">
      <c r="A75" s="239" t="s">
        <v>54</v>
      </c>
      <c r="B75" s="239" t="s">
        <v>149</v>
      </c>
      <c r="C75" s="240">
        <v>4.2984500386170001</v>
      </c>
      <c r="D75" s="240">
        <v>1.31328838013792</v>
      </c>
    </row>
    <row r="76" spans="1:4">
      <c r="A76" s="239" t="s">
        <v>54</v>
      </c>
      <c r="B76" s="239" t="s">
        <v>150</v>
      </c>
      <c r="C76" s="240">
        <v>-1.6038682188960001</v>
      </c>
      <c r="D76" s="240">
        <v>1.15391646132158</v>
      </c>
    </row>
    <row r="77" spans="1:4">
      <c r="A77" s="239" t="s">
        <v>54</v>
      </c>
      <c r="B77" s="239" t="s">
        <v>151</v>
      </c>
      <c r="C77" s="240">
        <v>-4.472493206337</v>
      </c>
      <c r="D77" s="240">
        <v>0.419884363914583</v>
      </c>
    </row>
    <row r="78" spans="1:4">
      <c r="A78" s="239" t="s">
        <v>79</v>
      </c>
      <c r="B78" s="239" t="s">
        <v>140</v>
      </c>
      <c r="C78" s="240">
        <v>-0.22571777979400001</v>
      </c>
      <c r="D78" s="240">
        <v>5.0132396973166703E-2</v>
      </c>
    </row>
    <row r="79" spans="1:4">
      <c r="A79" s="239" t="s">
        <v>54</v>
      </c>
      <c r="B79" s="239" t="s">
        <v>141</v>
      </c>
      <c r="C79" s="240">
        <v>3.0686359347179999</v>
      </c>
      <c r="D79" s="240">
        <v>0.21472562646400001</v>
      </c>
    </row>
    <row r="80" spans="1:4">
      <c r="A80" s="239" t="s">
        <v>54</v>
      </c>
      <c r="B80" s="239" t="s">
        <v>142</v>
      </c>
      <c r="C80" s="240">
        <v>5.1433310183280003</v>
      </c>
      <c r="D80" s="240">
        <v>0.90377529712049998</v>
      </c>
    </row>
    <row r="81" spans="1:4">
      <c r="A81" s="239" t="s">
        <v>54</v>
      </c>
      <c r="B81" s="239" t="s">
        <v>143</v>
      </c>
      <c r="C81" s="240">
        <v>3.1262386821570001</v>
      </c>
      <c r="D81" s="240">
        <v>0.74898415278800001</v>
      </c>
    </row>
    <row r="82" spans="1:4">
      <c r="A82" s="239" t="s">
        <v>54</v>
      </c>
      <c r="B82" s="239" t="s">
        <v>144</v>
      </c>
      <c r="C82" s="240">
        <v>1.450374411041</v>
      </c>
      <c r="D82" s="240">
        <v>0.84455252420141702</v>
      </c>
    </row>
    <row r="83" spans="1:4">
      <c r="A83" s="239" t="s">
        <v>54</v>
      </c>
      <c r="B83" s="239" t="s">
        <v>145</v>
      </c>
      <c r="C83" s="240">
        <v>0.18458961131099999</v>
      </c>
      <c r="D83" s="240">
        <v>1.0858572658276699</v>
      </c>
    </row>
    <row r="84" spans="1:4">
      <c r="A84" s="239" t="s">
        <v>54</v>
      </c>
      <c r="B84" s="239" t="s">
        <v>146</v>
      </c>
      <c r="C84" s="240">
        <v>0.74735687415600005</v>
      </c>
      <c r="D84" s="240">
        <v>0.93604114103541702</v>
      </c>
    </row>
    <row r="85" spans="1:4">
      <c r="A85" s="239" t="s">
        <v>54</v>
      </c>
      <c r="B85" s="239" t="s">
        <v>147</v>
      </c>
      <c r="C85" s="240">
        <v>-0.63860460255700002</v>
      </c>
      <c r="D85" s="240">
        <v>0.69822041828433301</v>
      </c>
    </row>
    <row r="86" spans="1:4">
      <c r="A86" s="239" t="s">
        <v>54</v>
      </c>
      <c r="B86" s="239" t="s">
        <v>148</v>
      </c>
      <c r="C86" s="240">
        <v>-1.59475565555</v>
      </c>
      <c r="D86" s="240">
        <v>0.79029475893283296</v>
      </c>
    </row>
    <row r="87" spans="1:4">
      <c r="A87" s="239" t="s">
        <v>54</v>
      </c>
      <c r="B87" s="239" t="s">
        <v>149</v>
      </c>
      <c r="C87" s="240">
        <v>-4.22355246456</v>
      </c>
      <c r="D87" s="240">
        <v>8.0127883668083294E-2</v>
      </c>
    </row>
    <row r="88" spans="1:4">
      <c r="A88" s="239" t="s">
        <v>54</v>
      </c>
      <c r="B88" s="239" t="s">
        <v>150</v>
      </c>
      <c r="C88" s="240">
        <v>-1.6028607614679999</v>
      </c>
      <c r="D88" s="240">
        <v>8.0211838453750003E-2</v>
      </c>
    </row>
    <row r="89" spans="1:4">
      <c r="A89" s="239" t="s">
        <v>54</v>
      </c>
      <c r="B89" s="239" t="s">
        <v>151</v>
      </c>
      <c r="C89" s="240">
        <v>-3.719089053057</v>
      </c>
      <c r="D89" s="240">
        <v>0.14299551789375001</v>
      </c>
    </row>
    <row r="90" spans="1:4">
      <c r="A90" s="239" t="s">
        <v>80</v>
      </c>
      <c r="B90" s="239" t="s">
        <v>140</v>
      </c>
      <c r="C90" s="240">
        <v>-3.1600906437949998</v>
      </c>
      <c r="D90" s="240">
        <v>-0.101535554106333</v>
      </c>
    </row>
    <row r="91" spans="1:4">
      <c r="A91" s="239" t="s">
        <v>54</v>
      </c>
      <c r="B91" s="239" t="s">
        <v>141</v>
      </c>
      <c r="C91" s="240">
        <v>-7.1529809101320003</v>
      </c>
      <c r="D91" s="240">
        <v>-0.95333695784383299</v>
      </c>
    </row>
    <row r="92" spans="1:4">
      <c r="A92" s="239" t="s">
        <v>54</v>
      </c>
      <c r="B92" s="239" t="s">
        <v>142</v>
      </c>
      <c r="C92" s="240">
        <v>-9.1463930440589998</v>
      </c>
      <c r="D92" s="240">
        <v>-2.1441472963760799</v>
      </c>
    </row>
    <row r="93" spans="1:4">
      <c r="A93" s="239" t="s">
        <v>54</v>
      </c>
      <c r="B93" s="239" t="s">
        <v>143</v>
      </c>
      <c r="C93" s="240">
        <v>-31.111488117423999</v>
      </c>
      <c r="D93" s="240">
        <v>-4.9972911963411697</v>
      </c>
    </row>
    <row r="94" spans="1:4">
      <c r="A94" s="239" t="s">
        <v>54</v>
      </c>
      <c r="B94" s="239" t="s">
        <v>144</v>
      </c>
      <c r="C94" s="240">
        <v>-25.396358756956001</v>
      </c>
      <c r="D94" s="240">
        <v>-7.2345189603409201</v>
      </c>
    </row>
    <row r="95" spans="1:4">
      <c r="A95" s="239" t="s">
        <v>54</v>
      </c>
      <c r="B95" s="239" t="s">
        <v>145</v>
      </c>
      <c r="C95" s="240">
        <v>-11.064866734057</v>
      </c>
      <c r="D95" s="240">
        <v>-8.1719736557882499</v>
      </c>
    </row>
    <row r="96" spans="1:4">
      <c r="A96" s="239" t="s">
        <v>54</v>
      </c>
      <c r="B96" s="239" t="s">
        <v>146</v>
      </c>
      <c r="C96" s="240">
        <v>-11.744544302265</v>
      </c>
      <c r="D96" s="240">
        <v>-9.2129654204900007</v>
      </c>
    </row>
    <row r="97" spans="1:4">
      <c r="A97" s="239" t="s">
        <v>54</v>
      </c>
      <c r="B97" s="239" t="s">
        <v>147</v>
      </c>
      <c r="C97" s="240">
        <v>-11.514753159482</v>
      </c>
      <c r="D97" s="240">
        <v>-10.1193111335671</v>
      </c>
    </row>
    <row r="98" spans="1:4">
      <c r="A98" s="239" t="s">
        <v>54</v>
      </c>
      <c r="B98" s="239" t="s">
        <v>148</v>
      </c>
      <c r="C98" s="240">
        <v>-3.8142898133840002</v>
      </c>
      <c r="D98" s="240">
        <v>-10.304272313386599</v>
      </c>
    </row>
    <row r="99" spans="1:4">
      <c r="A99" s="239" t="s">
        <v>54</v>
      </c>
      <c r="B99" s="239" t="s">
        <v>149</v>
      </c>
      <c r="C99" s="240">
        <v>-5.082850693838</v>
      </c>
      <c r="D99" s="240">
        <v>-10.3758804991598</v>
      </c>
    </row>
    <row r="100" spans="1:4">
      <c r="A100" s="239" t="s">
        <v>54</v>
      </c>
      <c r="B100" s="239" t="s">
        <v>150</v>
      </c>
      <c r="C100" s="240">
        <v>-1.6340003861650001</v>
      </c>
      <c r="D100" s="240">
        <v>-10.378475467884501</v>
      </c>
    </row>
    <row r="101" spans="1:4">
      <c r="A101" s="239" t="s">
        <v>54</v>
      </c>
      <c r="B101" s="239" t="s">
        <v>151</v>
      </c>
      <c r="C101" s="240">
        <v>4.1948160755300004</v>
      </c>
      <c r="D101" s="240">
        <v>-9.7189833738355809</v>
      </c>
    </row>
    <row r="102" spans="1:4">
      <c r="A102" s="239" t="s">
        <v>499</v>
      </c>
      <c r="B102" s="239" t="s">
        <v>140</v>
      </c>
      <c r="C102" s="240">
        <v>-6.7727886463919997</v>
      </c>
      <c r="D102" s="240">
        <v>-10.020041540718699</v>
      </c>
    </row>
    <row r="103" spans="1:4">
      <c r="A103" s="239" t="s">
        <v>54</v>
      </c>
      <c r="B103" s="239" t="s">
        <v>141</v>
      </c>
      <c r="C103" s="240">
        <v>-2.7052058070929998</v>
      </c>
      <c r="D103" s="240">
        <v>-9.6493936154654207</v>
      </c>
    </row>
    <row r="104" spans="1:4">
      <c r="A104" s="239" t="s">
        <v>54</v>
      </c>
      <c r="B104" s="239" t="s">
        <v>142</v>
      </c>
      <c r="C104" s="240">
        <v>1.31943033927</v>
      </c>
      <c r="D104" s="240">
        <v>-8.7772416668546693</v>
      </c>
    </row>
    <row r="105" spans="1:4">
      <c r="A105" s="239" t="s">
        <v>54</v>
      </c>
      <c r="B105" s="239" t="s">
        <v>143</v>
      </c>
      <c r="C105" s="240">
        <v>31.179157227120999</v>
      </c>
      <c r="D105" s="240">
        <v>-3.5863545548092501</v>
      </c>
    </row>
    <row r="106" spans="1:4">
      <c r="A106" s="239" t="s">
        <v>54</v>
      </c>
      <c r="B106" s="239" t="s">
        <v>144</v>
      </c>
      <c r="C106" s="240">
        <v>19.750189033811999</v>
      </c>
      <c r="D106" s="240">
        <v>0.17585776108808299</v>
      </c>
    </row>
    <row r="107" spans="1:4">
      <c r="A107" s="239" t="s">
        <v>54</v>
      </c>
      <c r="B107" s="239" t="s">
        <v>145</v>
      </c>
      <c r="C107" s="240">
        <v>2.2420254465089999</v>
      </c>
      <c r="D107" s="240">
        <v>1.28476544280192</v>
      </c>
    </row>
    <row r="108" spans="1:4">
      <c r="A108" s="239" t="s">
        <v>54</v>
      </c>
      <c r="B108" s="239" t="s">
        <v>146</v>
      </c>
      <c r="C108" s="240">
        <v>7.1875194643059999</v>
      </c>
      <c r="D108" s="240">
        <v>2.8624374233494998</v>
      </c>
    </row>
    <row r="109" spans="1:4">
      <c r="A109" s="239" t="s">
        <v>54</v>
      </c>
      <c r="B109" s="239" t="s">
        <v>147</v>
      </c>
      <c r="C109" s="240">
        <v>5.0874989531450003</v>
      </c>
      <c r="D109" s="240">
        <v>4.2459584327350797</v>
      </c>
    </row>
    <row r="110" spans="1:4">
      <c r="A110" s="239" t="s">
        <v>54</v>
      </c>
      <c r="B110" s="239" t="s">
        <v>148</v>
      </c>
      <c r="C110" s="240">
        <v>4.2842580397E-2</v>
      </c>
      <c r="D110" s="240">
        <v>4.5673861322168303</v>
      </c>
    </row>
    <row r="111" spans="1:4">
      <c r="A111" s="239" t="s">
        <v>54</v>
      </c>
      <c r="B111" s="239" t="s">
        <v>149</v>
      </c>
      <c r="C111" s="240">
        <v>0.350496007986</v>
      </c>
      <c r="D111" s="240">
        <v>5.0201650240355002</v>
      </c>
    </row>
    <row r="112" spans="1:4">
      <c r="A112" s="239" t="s">
        <v>54</v>
      </c>
      <c r="B112" s="239" t="s">
        <v>150</v>
      </c>
      <c r="C112" s="240">
        <v>-0.945459076919</v>
      </c>
      <c r="D112" s="240">
        <v>5.0775434664726697</v>
      </c>
    </row>
    <row r="113" spans="1:4">
      <c r="A113" s="239" t="s">
        <v>54</v>
      </c>
      <c r="B113" s="239" t="s">
        <v>151</v>
      </c>
      <c r="C113" s="240">
        <v>-1.4313432886819999</v>
      </c>
      <c r="D113" s="240">
        <v>4.6086968527883299</v>
      </c>
    </row>
    <row r="114" spans="1:4">
      <c r="A114" s="239" t="s">
        <v>907</v>
      </c>
      <c r="B114" s="239" t="s">
        <v>140</v>
      </c>
      <c r="C114" s="240">
        <v>6.5286181589829999</v>
      </c>
      <c r="D114" s="240">
        <v>5.7171474199029202</v>
      </c>
    </row>
  </sheetData>
  <mergeCells count="1">
    <mergeCell ref="H1:I1"/>
  </mergeCells>
  <hyperlinks>
    <hyperlink ref="H1:I1" location="Index!A1" display="Regresar al Índice" xr:uid="{4FB942A5-E5BA-4606-AAD8-51C2DACB232C}"/>
  </hyperlink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EA377-E3E2-4376-A475-4FE568E65160}">
  <sheetPr codeName="Hoja164"/>
  <dimension ref="A1:I38"/>
  <sheetViews>
    <sheetView workbookViewId="0"/>
  </sheetViews>
  <sheetFormatPr baseColWidth="10" defaultRowHeight="15"/>
  <cols>
    <col min="1" max="16384" width="11.42578125" style="239"/>
  </cols>
  <sheetData>
    <row r="1" spans="1:9">
      <c r="A1" s="43" t="s">
        <v>2186</v>
      </c>
      <c r="H1" s="90" t="s">
        <v>38</v>
      </c>
      <c r="I1" s="90"/>
    </row>
    <row r="2" spans="1:9">
      <c r="A2" s="239" t="s">
        <v>715</v>
      </c>
    </row>
    <row r="5" spans="1:9">
      <c r="A5" s="239" t="s">
        <v>2</v>
      </c>
      <c r="B5" s="239" t="s">
        <v>52</v>
      </c>
    </row>
    <row r="6" spans="1:9">
      <c r="A6" s="239" t="s">
        <v>3</v>
      </c>
      <c r="B6" s="240">
        <v>-11.306675659047</v>
      </c>
    </row>
    <row r="7" spans="1:9">
      <c r="A7" s="239" t="s">
        <v>5</v>
      </c>
      <c r="B7" s="240">
        <v>-10.914521449143001</v>
      </c>
    </row>
    <row r="8" spans="1:9">
      <c r="A8" s="239" t="s">
        <v>11</v>
      </c>
      <c r="B8" s="240">
        <v>-5.6884777255439998</v>
      </c>
    </row>
    <row r="9" spans="1:9">
      <c r="A9" s="239" t="s">
        <v>6</v>
      </c>
      <c r="B9" s="240">
        <v>-4.5757950780519998</v>
      </c>
    </row>
    <row r="10" spans="1:9">
      <c r="A10" s="239" t="s">
        <v>21</v>
      </c>
      <c r="B10" s="240">
        <v>-3.992255730263</v>
      </c>
    </row>
    <row r="11" spans="1:9">
      <c r="A11" s="239" t="s">
        <v>10</v>
      </c>
      <c r="B11" s="240">
        <v>-3.87714052341</v>
      </c>
    </row>
    <row r="12" spans="1:9">
      <c r="A12" s="239" t="s">
        <v>22</v>
      </c>
      <c r="B12" s="240">
        <v>-3.093920010373</v>
      </c>
    </row>
    <row r="13" spans="1:9">
      <c r="A13" s="239" t="s">
        <v>31</v>
      </c>
      <c r="B13" s="240">
        <v>-2.736217902615</v>
      </c>
    </row>
    <row r="14" spans="1:9">
      <c r="A14" s="239" t="s">
        <v>14</v>
      </c>
      <c r="B14" s="240">
        <v>-0.97460658517200005</v>
      </c>
    </row>
    <row r="15" spans="1:9">
      <c r="A15" s="239" t="s">
        <v>15</v>
      </c>
      <c r="B15" s="240">
        <v>-0.90035662414499995</v>
      </c>
    </row>
    <row r="16" spans="1:9">
      <c r="A16" s="239" t="s">
        <v>25</v>
      </c>
      <c r="B16" s="240">
        <v>-0.860876958887</v>
      </c>
    </row>
    <row r="17" spans="1:2">
      <c r="A17" s="239" t="s">
        <v>9</v>
      </c>
      <c r="B17" s="240">
        <v>-0.68647786604700001</v>
      </c>
    </row>
    <row r="18" spans="1:2">
      <c r="A18" s="239" t="s">
        <v>24</v>
      </c>
      <c r="B18" s="240">
        <v>0.348871142967</v>
      </c>
    </row>
    <row r="19" spans="1:2">
      <c r="A19" s="239" t="s">
        <v>8</v>
      </c>
      <c r="B19" s="240">
        <v>0.69338339067499999</v>
      </c>
    </row>
    <row r="20" spans="1:2">
      <c r="A20" s="239" t="s">
        <v>12</v>
      </c>
      <c r="B20" s="240">
        <v>0.98693767170900004</v>
      </c>
    </row>
    <row r="21" spans="1:2">
      <c r="A21" s="239" t="s">
        <v>23</v>
      </c>
      <c r="B21" s="240">
        <v>1.4533803957589999</v>
      </c>
    </row>
    <row r="22" spans="1:2">
      <c r="A22" s="239" t="s">
        <v>4</v>
      </c>
      <c r="B22" s="240">
        <v>2.0449553245769998</v>
      </c>
    </row>
    <row r="23" spans="1:2">
      <c r="A23" s="239" t="s">
        <v>33</v>
      </c>
      <c r="B23" s="240">
        <v>2.2474034942599999</v>
      </c>
    </row>
    <row r="24" spans="1:2">
      <c r="A24" s="239" t="s">
        <v>29</v>
      </c>
      <c r="B24" s="240">
        <v>2.9850787402379999</v>
      </c>
    </row>
    <row r="25" spans="1:2">
      <c r="A25" s="239" t="s">
        <v>19</v>
      </c>
      <c r="B25" s="240">
        <v>4.088573986409</v>
      </c>
    </row>
    <row r="26" spans="1:2">
      <c r="A26" s="239" t="s">
        <v>1</v>
      </c>
      <c r="B26" s="240">
        <v>4.2564808530510003</v>
      </c>
    </row>
    <row r="27" spans="1:2">
      <c r="A27" s="239" t="s">
        <v>20</v>
      </c>
      <c r="B27" s="240">
        <v>4.4160701363710002</v>
      </c>
    </row>
    <row r="28" spans="1:2">
      <c r="A28" s="239" t="s">
        <v>30</v>
      </c>
      <c r="B28" s="240">
        <v>4.7096413237499997</v>
      </c>
    </row>
    <row r="29" spans="1:2">
      <c r="A29" s="239" t="s">
        <v>13</v>
      </c>
      <c r="B29" s="240">
        <v>4.7302079987400001</v>
      </c>
    </row>
    <row r="30" spans="1:2">
      <c r="A30" s="239" t="s">
        <v>17</v>
      </c>
      <c r="B30" s="240">
        <v>5.1216618072770004</v>
      </c>
    </row>
    <row r="31" spans="1:2">
      <c r="A31" s="239" t="s">
        <v>0</v>
      </c>
      <c r="B31" s="240">
        <v>6.5286181589829999</v>
      </c>
    </row>
    <row r="32" spans="1:2">
      <c r="A32" s="239" t="s">
        <v>7</v>
      </c>
      <c r="B32" s="240">
        <v>7.2258321961699998</v>
      </c>
    </row>
    <row r="33" spans="1:2">
      <c r="A33" s="239" t="s">
        <v>26</v>
      </c>
      <c r="B33" s="240">
        <v>7.6559572067439996</v>
      </c>
    </row>
    <row r="34" spans="1:2">
      <c r="A34" s="239" t="s">
        <v>32</v>
      </c>
      <c r="B34" s="240">
        <v>10.547625973054</v>
      </c>
    </row>
    <row r="35" spans="1:2">
      <c r="A35" s="239" t="s">
        <v>16</v>
      </c>
      <c r="B35" s="240">
        <v>17.632515130365999</v>
      </c>
    </row>
    <row r="36" spans="1:2">
      <c r="A36" s="239" t="s">
        <v>27</v>
      </c>
      <c r="B36" s="240">
        <v>18.65032483693</v>
      </c>
    </row>
    <row r="37" spans="1:2">
      <c r="A37" s="239" t="s">
        <v>18</v>
      </c>
      <c r="B37" s="240">
        <v>24.908758648496999</v>
      </c>
    </row>
    <row r="38" spans="1:2">
      <c r="A38" s="239" t="s">
        <v>28</v>
      </c>
      <c r="B38" s="240">
        <v>32.769109665560002</v>
      </c>
    </row>
  </sheetData>
  <mergeCells count="1">
    <mergeCell ref="H1:I1"/>
  </mergeCells>
  <hyperlinks>
    <hyperlink ref="H1:I1" location="Index!A1" display="Regresar al Índice" xr:uid="{7F9F83A7-0A7F-4DB7-83A9-D4FC5D6E7AFF}"/>
  </hyperlink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823F0-6ED1-4004-8826-1F7C6B2FC3EB}">
  <sheetPr codeName="Hoja165"/>
  <dimension ref="A1:I114"/>
  <sheetViews>
    <sheetView workbookViewId="0"/>
  </sheetViews>
  <sheetFormatPr baseColWidth="10" defaultRowHeight="15"/>
  <cols>
    <col min="1" max="16384" width="11.42578125" style="239"/>
  </cols>
  <sheetData>
    <row r="1" spans="1:9">
      <c r="A1" s="43" t="s">
        <v>2187</v>
      </c>
      <c r="H1" s="90" t="s">
        <v>38</v>
      </c>
      <c r="I1" s="90"/>
    </row>
    <row r="2" spans="1:9">
      <c r="A2" s="239" t="s">
        <v>715</v>
      </c>
    </row>
    <row r="5" spans="1:9">
      <c r="A5" s="239" t="s">
        <v>301</v>
      </c>
      <c r="B5" s="239" t="s">
        <v>355</v>
      </c>
      <c r="C5" s="239" t="s">
        <v>754</v>
      </c>
      <c r="D5" s="239" t="s">
        <v>755</v>
      </c>
    </row>
    <row r="6" spans="1:9">
      <c r="A6" s="239" t="s">
        <v>61</v>
      </c>
      <c r="B6" s="239" t="s">
        <v>140</v>
      </c>
      <c r="C6" s="240">
        <v>94.639359220597996</v>
      </c>
      <c r="D6" s="240">
        <v>98.129173269687996</v>
      </c>
    </row>
    <row r="7" spans="1:9">
      <c r="A7" s="239" t="s">
        <v>54</v>
      </c>
      <c r="B7" s="239" t="s">
        <v>141</v>
      </c>
      <c r="C7" s="240">
        <v>99.428055443543002</v>
      </c>
      <c r="D7" s="240">
        <v>98.060077256110006</v>
      </c>
    </row>
    <row r="8" spans="1:9">
      <c r="A8" s="239" t="s">
        <v>54</v>
      </c>
      <c r="B8" s="239" t="s">
        <v>142</v>
      </c>
      <c r="C8" s="240">
        <v>97.555094192954996</v>
      </c>
      <c r="D8" s="240">
        <v>97.930083035582001</v>
      </c>
    </row>
    <row r="9" spans="1:9">
      <c r="A9" s="239" t="s">
        <v>54</v>
      </c>
      <c r="B9" s="239" t="s">
        <v>143</v>
      </c>
      <c r="C9" s="240">
        <v>98.180576068722999</v>
      </c>
      <c r="D9" s="240">
        <v>97.917763658354005</v>
      </c>
    </row>
    <row r="10" spans="1:9">
      <c r="A10" s="239" t="s">
        <v>54</v>
      </c>
      <c r="B10" s="239" t="s">
        <v>144</v>
      </c>
      <c r="C10" s="240">
        <v>97.009957088863999</v>
      </c>
      <c r="D10" s="240">
        <v>98.217213884277001</v>
      </c>
    </row>
    <row r="11" spans="1:9">
      <c r="A11" s="239" t="s">
        <v>54</v>
      </c>
      <c r="B11" s="239" t="s">
        <v>145</v>
      </c>
      <c r="C11" s="240">
        <v>98.192414715870996</v>
      </c>
      <c r="D11" s="240">
        <v>98.907191612255005</v>
      </c>
    </row>
    <row r="12" spans="1:9">
      <c r="A12" s="239" t="s">
        <v>54</v>
      </c>
      <c r="B12" s="239" t="s">
        <v>146</v>
      </c>
      <c r="C12" s="240">
        <v>99.991242745747002</v>
      </c>
      <c r="D12" s="240">
        <v>99.863475090628995</v>
      </c>
    </row>
    <row r="13" spans="1:9">
      <c r="A13" s="239" t="s">
        <v>54</v>
      </c>
      <c r="B13" s="239" t="s">
        <v>147</v>
      </c>
      <c r="C13" s="240">
        <v>102.90384250083</v>
      </c>
      <c r="D13" s="240">
        <v>100.917115065248</v>
      </c>
    </row>
    <row r="14" spans="1:9">
      <c r="A14" s="239" t="s">
        <v>54</v>
      </c>
      <c r="B14" s="239" t="s">
        <v>148</v>
      </c>
      <c r="C14" s="240">
        <v>100.97582700449701</v>
      </c>
      <c r="D14" s="240">
        <v>101.77568052637</v>
      </c>
    </row>
    <row r="15" spans="1:9">
      <c r="A15" s="239" t="s">
        <v>54</v>
      </c>
      <c r="B15" s="239" t="s">
        <v>149</v>
      </c>
      <c r="C15" s="240">
        <v>104.953400602968</v>
      </c>
      <c r="D15" s="240">
        <v>102.27618753050901</v>
      </c>
    </row>
    <row r="16" spans="1:9">
      <c r="A16" s="239" t="s">
        <v>54</v>
      </c>
      <c r="B16" s="239" t="s">
        <v>150</v>
      </c>
      <c r="C16" s="240">
        <v>102.360569019143</v>
      </c>
      <c r="D16" s="240">
        <v>102.52926931062299</v>
      </c>
    </row>
    <row r="17" spans="1:4">
      <c r="A17" s="239" t="s">
        <v>54</v>
      </c>
      <c r="B17" s="239" t="s">
        <v>151</v>
      </c>
      <c r="C17" s="240">
        <v>102.646879963579</v>
      </c>
      <c r="D17" s="240">
        <v>102.83078142838799</v>
      </c>
    </row>
    <row r="18" spans="1:4">
      <c r="A18" s="239" t="s">
        <v>74</v>
      </c>
      <c r="B18" s="239" t="s">
        <v>140</v>
      </c>
      <c r="C18" s="240">
        <v>100.157900012029</v>
      </c>
      <c r="D18" s="240">
        <v>103.569496250149</v>
      </c>
    </row>
    <row r="19" spans="1:4">
      <c r="A19" s="239" t="s">
        <v>54</v>
      </c>
      <c r="B19" s="239" t="s">
        <v>141</v>
      </c>
      <c r="C19" s="240">
        <v>102.93735542897799</v>
      </c>
      <c r="D19" s="240">
        <v>104.818181095214</v>
      </c>
    </row>
    <row r="20" spans="1:4">
      <c r="A20" s="239" t="s">
        <v>54</v>
      </c>
      <c r="B20" s="239" t="s">
        <v>142</v>
      </c>
      <c r="C20" s="240">
        <v>106.538549297442</v>
      </c>
      <c r="D20" s="240">
        <v>106.341726151472</v>
      </c>
    </row>
    <row r="21" spans="1:4">
      <c r="A21" s="239" t="s">
        <v>54</v>
      </c>
      <c r="B21" s="239" t="s">
        <v>143</v>
      </c>
      <c r="C21" s="240">
        <v>108.099358023077</v>
      </c>
      <c r="D21" s="240">
        <v>107.693645875093</v>
      </c>
    </row>
    <row r="22" spans="1:4">
      <c r="A22" s="239" t="s">
        <v>54</v>
      </c>
      <c r="B22" s="239" t="s">
        <v>144</v>
      </c>
      <c r="C22" s="240">
        <v>110.756982323887</v>
      </c>
      <c r="D22" s="240">
        <v>108.613900933918</v>
      </c>
    </row>
    <row r="23" spans="1:4">
      <c r="A23" s="239" t="s">
        <v>54</v>
      </c>
      <c r="B23" s="239" t="s">
        <v>145</v>
      </c>
      <c r="C23" s="240">
        <v>110.264172999281</v>
      </c>
      <c r="D23" s="240">
        <v>109.037892103999</v>
      </c>
    </row>
    <row r="24" spans="1:4">
      <c r="A24" s="239" t="s">
        <v>54</v>
      </c>
      <c r="B24" s="239" t="s">
        <v>146</v>
      </c>
      <c r="C24" s="240">
        <v>107.74105620466</v>
      </c>
      <c r="D24" s="240">
        <v>109.172381181166</v>
      </c>
    </row>
    <row r="25" spans="1:4">
      <c r="A25" s="239" t="s">
        <v>54</v>
      </c>
      <c r="B25" s="239" t="s">
        <v>147</v>
      </c>
      <c r="C25" s="240">
        <v>108.059754201488</v>
      </c>
      <c r="D25" s="240">
        <v>109.333049801557</v>
      </c>
    </row>
    <row r="26" spans="1:4">
      <c r="A26" s="239" t="s">
        <v>54</v>
      </c>
      <c r="B26" s="239" t="s">
        <v>148</v>
      </c>
      <c r="C26" s="240">
        <v>108.23312345407599</v>
      </c>
      <c r="D26" s="240">
        <v>109.735975819928</v>
      </c>
    </row>
    <row r="27" spans="1:4">
      <c r="A27" s="239" t="s">
        <v>54</v>
      </c>
      <c r="B27" s="239" t="s">
        <v>149</v>
      </c>
      <c r="C27" s="240">
        <v>111.911921331551</v>
      </c>
      <c r="D27" s="240">
        <v>110.35794881966901</v>
      </c>
    </row>
    <row r="28" spans="1:4">
      <c r="A28" s="239" t="s">
        <v>54</v>
      </c>
      <c r="B28" s="239" t="s">
        <v>150</v>
      </c>
      <c r="C28" s="240">
        <v>111.83534125446999</v>
      </c>
      <c r="D28" s="240">
        <v>110.897991645028</v>
      </c>
    </row>
    <row r="29" spans="1:4">
      <c r="A29" s="239" t="s">
        <v>54</v>
      </c>
      <c r="B29" s="239" t="s">
        <v>151</v>
      </c>
      <c r="C29" s="240">
        <v>111.26531339971901</v>
      </c>
      <c r="D29" s="240">
        <v>111.121085373608</v>
      </c>
    </row>
    <row r="30" spans="1:4">
      <c r="A30" s="239" t="s">
        <v>75</v>
      </c>
      <c r="B30" s="239" t="s">
        <v>140</v>
      </c>
      <c r="C30" s="240">
        <v>111.727263980884</v>
      </c>
      <c r="D30" s="240">
        <v>110.908897432231</v>
      </c>
    </row>
    <row r="31" spans="1:4">
      <c r="A31" s="239" t="s">
        <v>54</v>
      </c>
      <c r="B31" s="239" t="s">
        <v>141</v>
      </c>
      <c r="C31" s="240">
        <v>109.86056500235</v>
      </c>
      <c r="D31" s="240">
        <v>110.560539853525</v>
      </c>
    </row>
    <row r="32" spans="1:4">
      <c r="A32" s="239" t="s">
        <v>54</v>
      </c>
      <c r="B32" s="239" t="s">
        <v>142</v>
      </c>
      <c r="C32" s="240">
        <v>109.760867898276</v>
      </c>
      <c r="D32" s="240">
        <v>110.577593921491</v>
      </c>
    </row>
    <row r="33" spans="1:4">
      <c r="A33" s="239" t="s">
        <v>54</v>
      </c>
      <c r="B33" s="239" t="s">
        <v>143</v>
      </c>
      <c r="C33" s="240">
        <v>110.519045070903</v>
      </c>
      <c r="D33" s="240">
        <v>111.30221008433401</v>
      </c>
    </row>
    <row r="34" spans="1:4">
      <c r="A34" s="239" t="s">
        <v>54</v>
      </c>
      <c r="B34" s="239" t="s">
        <v>144</v>
      </c>
      <c r="C34" s="240">
        <v>112.555134505718</v>
      </c>
      <c r="D34" s="240">
        <v>112.68287723074801</v>
      </c>
    </row>
    <row r="35" spans="1:4">
      <c r="A35" s="239" t="s">
        <v>54</v>
      </c>
      <c r="B35" s="239" t="s">
        <v>145</v>
      </c>
      <c r="C35" s="240">
        <v>113.240594543323</v>
      </c>
      <c r="D35" s="240">
        <v>114.285398078621</v>
      </c>
    </row>
    <row r="36" spans="1:4">
      <c r="A36" s="239" t="s">
        <v>54</v>
      </c>
      <c r="B36" s="239" t="s">
        <v>146</v>
      </c>
      <c r="C36" s="240">
        <v>117.69822634856401</v>
      </c>
      <c r="D36" s="240">
        <v>115.687591410864</v>
      </c>
    </row>
    <row r="37" spans="1:4">
      <c r="A37" s="239" t="s">
        <v>54</v>
      </c>
      <c r="B37" s="239" t="s">
        <v>147</v>
      </c>
      <c r="C37" s="240">
        <v>117.633120623143</v>
      </c>
      <c r="D37" s="240">
        <v>116.561342450067</v>
      </c>
    </row>
    <row r="38" spans="1:4">
      <c r="A38" s="239" t="s">
        <v>54</v>
      </c>
      <c r="B38" s="239" t="s">
        <v>148</v>
      </c>
      <c r="C38" s="240">
        <v>123.06243252978</v>
      </c>
      <c r="D38" s="240">
        <v>116.85098567747001</v>
      </c>
    </row>
    <row r="39" spans="1:4">
      <c r="A39" s="239" t="s">
        <v>54</v>
      </c>
      <c r="B39" s="239" t="s">
        <v>149</v>
      </c>
      <c r="C39" s="240">
        <v>115.285506663462</v>
      </c>
      <c r="D39" s="240">
        <v>116.68925773679101</v>
      </c>
    </row>
    <row r="40" spans="1:4">
      <c r="A40" s="239" t="s">
        <v>54</v>
      </c>
      <c r="B40" s="239" t="s">
        <v>150</v>
      </c>
      <c r="C40" s="240">
        <v>115.59212837637401</v>
      </c>
      <c r="D40" s="240">
        <v>116.270792203959</v>
      </c>
    </row>
    <row r="41" spans="1:4">
      <c r="A41" s="239" t="s">
        <v>54</v>
      </c>
      <c r="B41" s="239" t="s">
        <v>151</v>
      </c>
      <c r="C41" s="240">
        <v>116.393346651446</v>
      </c>
      <c r="D41" s="240">
        <v>115.827014664665</v>
      </c>
    </row>
    <row r="42" spans="1:4">
      <c r="A42" s="239" t="s">
        <v>76</v>
      </c>
      <c r="B42" s="239" t="s">
        <v>140</v>
      </c>
      <c r="C42" s="240">
        <v>115.77657843582</v>
      </c>
      <c r="D42" s="240">
        <v>115.56709509612899</v>
      </c>
    </row>
    <row r="43" spans="1:4">
      <c r="A43" s="239" t="s">
        <v>54</v>
      </c>
      <c r="B43" s="239" t="s">
        <v>141</v>
      </c>
      <c r="C43" s="240">
        <v>116.1134724126</v>
      </c>
      <c r="D43" s="240">
        <v>115.50631652570399</v>
      </c>
    </row>
    <row r="44" spans="1:4">
      <c r="A44" s="239" t="s">
        <v>54</v>
      </c>
      <c r="B44" s="239" t="s">
        <v>142</v>
      </c>
      <c r="C44" s="240">
        <v>113.661472722459</v>
      </c>
      <c r="D44" s="240">
        <v>115.37706393575</v>
      </c>
    </row>
    <row r="45" spans="1:4">
      <c r="A45" s="239" t="s">
        <v>54</v>
      </c>
      <c r="B45" s="239" t="s">
        <v>143</v>
      </c>
      <c r="C45" s="240">
        <v>115.16537222676</v>
      </c>
      <c r="D45" s="240">
        <v>115.10009264779301</v>
      </c>
    </row>
    <row r="46" spans="1:4">
      <c r="A46" s="239" t="s">
        <v>54</v>
      </c>
      <c r="B46" s="239" t="s">
        <v>144</v>
      </c>
      <c r="C46" s="240">
        <v>115.913099153426</v>
      </c>
      <c r="D46" s="240">
        <v>114.700518768479</v>
      </c>
    </row>
    <row r="47" spans="1:4">
      <c r="A47" s="239" t="s">
        <v>54</v>
      </c>
      <c r="B47" s="239" t="s">
        <v>145</v>
      </c>
      <c r="C47" s="240">
        <v>115.47326235578799</v>
      </c>
      <c r="D47" s="240">
        <v>114.288954018493</v>
      </c>
    </row>
    <row r="48" spans="1:4">
      <c r="A48" s="239" t="s">
        <v>54</v>
      </c>
      <c r="B48" s="239" t="s">
        <v>146</v>
      </c>
      <c r="C48" s="240">
        <v>112.643676016443</v>
      </c>
      <c r="D48" s="240">
        <v>113.960261047926</v>
      </c>
    </row>
    <row r="49" spans="1:4">
      <c r="A49" s="239" t="s">
        <v>54</v>
      </c>
      <c r="B49" s="239" t="s">
        <v>147</v>
      </c>
      <c r="C49" s="240">
        <v>112.15220267820899</v>
      </c>
      <c r="D49" s="240">
        <v>113.776151381937</v>
      </c>
    </row>
    <row r="50" spans="1:4">
      <c r="A50" s="239" t="s">
        <v>54</v>
      </c>
      <c r="B50" s="239" t="s">
        <v>148</v>
      </c>
      <c r="C50" s="240">
        <v>115.106035275115</v>
      </c>
      <c r="D50" s="240">
        <v>113.78978022319799</v>
      </c>
    </row>
    <row r="51" spans="1:4">
      <c r="A51" s="239" t="s">
        <v>54</v>
      </c>
      <c r="B51" s="239" t="s">
        <v>149</v>
      </c>
      <c r="C51" s="240">
        <v>113.890040802267</v>
      </c>
      <c r="D51" s="240">
        <v>114.07990852579501</v>
      </c>
    </row>
    <row r="52" spans="1:4">
      <c r="A52" s="239" t="s">
        <v>54</v>
      </c>
      <c r="B52" s="239" t="s">
        <v>150</v>
      </c>
      <c r="C52" s="240">
        <v>114.749840249672</v>
      </c>
      <c r="D52" s="240">
        <v>114.61923428029699</v>
      </c>
    </row>
    <row r="53" spans="1:4">
      <c r="A53" s="239" t="s">
        <v>54</v>
      </c>
      <c r="B53" s="239" t="s">
        <v>151</v>
      </c>
      <c r="C53" s="240">
        <v>115.27154863707</v>
      </c>
      <c r="D53" s="240">
        <v>115.173355930553</v>
      </c>
    </row>
    <row r="54" spans="1:4">
      <c r="A54" s="239" t="s">
        <v>77</v>
      </c>
      <c r="B54" s="239" t="s">
        <v>140</v>
      </c>
      <c r="C54" s="240">
        <v>114.991278336626</v>
      </c>
      <c r="D54" s="240">
        <v>115.562710694983</v>
      </c>
    </row>
    <row r="55" spans="1:4">
      <c r="A55" s="239" t="s">
        <v>54</v>
      </c>
      <c r="B55" s="239" t="s">
        <v>141</v>
      </c>
      <c r="C55" s="240">
        <v>116.047574947992</v>
      </c>
      <c r="D55" s="240">
        <v>115.763827348758</v>
      </c>
    </row>
    <row r="56" spans="1:4">
      <c r="A56" s="239" t="s">
        <v>54</v>
      </c>
      <c r="B56" s="239" t="s">
        <v>142</v>
      </c>
      <c r="C56" s="240">
        <v>117.167938994715</v>
      </c>
      <c r="D56" s="240">
        <v>115.832389842502</v>
      </c>
    </row>
    <row r="57" spans="1:4">
      <c r="A57" s="239" t="s">
        <v>54</v>
      </c>
      <c r="B57" s="239" t="s">
        <v>143</v>
      </c>
      <c r="C57" s="240">
        <v>114.95758545042899</v>
      </c>
      <c r="D57" s="240">
        <v>115.86075692477</v>
      </c>
    </row>
    <row r="58" spans="1:4">
      <c r="A58" s="239" t="s">
        <v>54</v>
      </c>
      <c r="B58" s="239" t="s">
        <v>144</v>
      </c>
      <c r="C58" s="240">
        <v>115.401943003471</v>
      </c>
      <c r="D58" s="240">
        <v>115.868095989831</v>
      </c>
    </row>
    <row r="59" spans="1:4">
      <c r="A59" s="239" t="s">
        <v>54</v>
      </c>
      <c r="B59" s="239" t="s">
        <v>145</v>
      </c>
      <c r="C59" s="240">
        <v>120.56665086932399</v>
      </c>
      <c r="D59" s="240">
        <v>115.92597011058599</v>
      </c>
    </row>
    <row r="60" spans="1:4">
      <c r="A60" s="239" t="s">
        <v>54</v>
      </c>
      <c r="B60" s="239" t="s">
        <v>146</v>
      </c>
      <c r="C60" s="240">
        <v>115.99337270898801</v>
      </c>
      <c r="D60" s="240">
        <v>116.055553452358</v>
      </c>
    </row>
    <row r="61" spans="1:4">
      <c r="A61" s="239" t="s">
        <v>54</v>
      </c>
      <c r="B61" s="239" t="s">
        <v>147</v>
      </c>
      <c r="C61" s="240">
        <v>115.96258483513699</v>
      </c>
      <c r="D61" s="240">
        <v>116.265330021648</v>
      </c>
    </row>
    <row r="62" spans="1:4">
      <c r="A62" s="239" t="s">
        <v>54</v>
      </c>
      <c r="B62" s="239" t="s">
        <v>148</v>
      </c>
      <c r="C62" s="240">
        <v>117.77083340717699</v>
      </c>
      <c r="D62" s="240">
        <v>116.495496154617</v>
      </c>
    </row>
    <row r="63" spans="1:4">
      <c r="A63" s="239" t="s">
        <v>54</v>
      </c>
      <c r="B63" s="239" t="s">
        <v>149</v>
      </c>
      <c r="C63" s="240">
        <v>115.402748431186</v>
      </c>
      <c r="D63" s="240">
        <v>116.68710901193199</v>
      </c>
    </row>
    <row r="64" spans="1:4">
      <c r="A64" s="239" t="s">
        <v>54</v>
      </c>
      <c r="B64" s="239" t="s">
        <v>150</v>
      </c>
      <c r="C64" s="240">
        <v>116.677863717414</v>
      </c>
      <c r="D64" s="240">
        <v>116.81211671711399</v>
      </c>
    </row>
    <row r="65" spans="1:4">
      <c r="A65" s="239" t="s">
        <v>54</v>
      </c>
      <c r="B65" s="239" t="s">
        <v>151</v>
      </c>
      <c r="C65" s="240">
        <v>121.149778169944</v>
      </c>
      <c r="D65" s="240">
        <v>116.91301017751</v>
      </c>
    </row>
    <row r="66" spans="1:4">
      <c r="A66" s="239" t="s">
        <v>78</v>
      </c>
      <c r="B66" s="239" t="s">
        <v>140</v>
      </c>
      <c r="C66" s="240">
        <v>117.03225290342699</v>
      </c>
      <c r="D66" s="240">
        <v>116.93648021128401</v>
      </c>
    </row>
    <row r="67" spans="1:4">
      <c r="A67" s="239" t="s">
        <v>54</v>
      </c>
      <c r="B67" s="239" t="s">
        <v>141</v>
      </c>
      <c r="C67" s="240">
        <v>116.625881104756</v>
      </c>
      <c r="D67" s="240">
        <v>116.91672439880401</v>
      </c>
    </row>
    <row r="68" spans="1:4">
      <c r="A68" s="239" t="s">
        <v>54</v>
      </c>
      <c r="B68" s="239" t="s">
        <v>142</v>
      </c>
      <c r="C68" s="240">
        <v>117.663172704296</v>
      </c>
      <c r="D68" s="240">
        <v>116.963522689146</v>
      </c>
    </row>
    <row r="69" spans="1:4">
      <c r="A69" s="239" t="s">
        <v>54</v>
      </c>
      <c r="B69" s="239" t="s">
        <v>143</v>
      </c>
      <c r="C69" s="240">
        <v>116.408250005814</v>
      </c>
      <c r="D69" s="240">
        <v>117.078858328179</v>
      </c>
    </row>
    <row r="70" spans="1:4">
      <c r="A70" s="239" t="s">
        <v>54</v>
      </c>
      <c r="B70" s="239" t="s">
        <v>144</v>
      </c>
      <c r="C70" s="240">
        <v>116.879649906311</v>
      </c>
      <c r="D70" s="240">
        <v>117.27434909794199</v>
      </c>
    </row>
    <row r="71" spans="1:4">
      <c r="A71" s="239" t="s">
        <v>54</v>
      </c>
      <c r="B71" s="239" t="s">
        <v>145</v>
      </c>
      <c r="C71" s="240">
        <v>117.007528144293</v>
      </c>
      <c r="D71" s="240">
        <v>117.537875809754</v>
      </c>
    </row>
    <row r="72" spans="1:4">
      <c r="A72" s="239" t="s">
        <v>54</v>
      </c>
      <c r="B72" s="239" t="s">
        <v>146</v>
      </c>
      <c r="C72" s="240">
        <v>119.02124916719301</v>
      </c>
      <c r="D72" s="240">
        <v>117.707693644541</v>
      </c>
    </row>
    <row r="73" spans="1:4">
      <c r="A73" s="239" t="s">
        <v>54</v>
      </c>
      <c r="B73" s="239" t="s">
        <v>147</v>
      </c>
      <c r="C73" s="240">
        <v>118.08350900008099</v>
      </c>
      <c r="D73" s="240">
        <v>117.6233756319</v>
      </c>
    </row>
    <row r="74" spans="1:4">
      <c r="A74" s="239" t="s">
        <v>54</v>
      </c>
      <c r="B74" s="239" t="s">
        <v>148</v>
      </c>
      <c r="C74" s="240">
        <v>116.56957035119299</v>
      </c>
      <c r="D74" s="240">
        <v>117.325659599891</v>
      </c>
    </row>
    <row r="75" spans="1:4">
      <c r="A75" s="239" t="s">
        <v>54</v>
      </c>
      <c r="B75" s="239" t="s">
        <v>149</v>
      </c>
      <c r="C75" s="240">
        <v>118.178634998709</v>
      </c>
      <c r="D75" s="240">
        <v>116.962991304631</v>
      </c>
    </row>
    <row r="76" spans="1:4">
      <c r="A76" s="239" t="s">
        <v>54</v>
      </c>
      <c r="B76" s="239" t="s">
        <v>150</v>
      </c>
      <c r="C76" s="240">
        <v>115.814455792244</v>
      </c>
      <c r="D76" s="240">
        <v>116.83132347039199</v>
      </c>
    </row>
    <row r="77" spans="1:4">
      <c r="A77" s="239" t="s">
        <v>54</v>
      </c>
      <c r="B77" s="239" t="s">
        <v>151</v>
      </c>
      <c r="C77" s="240">
        <v>116.190269256514</v>
      </c>
      <c r="D77" s="240">
        <v>117.138866940253</v>
      </c>
    </row>
    <row r="78" spans="1:4">
      <c r="A78" s="239" t="s">
        <v>79</v>
      </c>
      <c r="B78" s="239" t="s">
        <v>140</v>
      </c>
      <c r="C78" s="240">
        <v>117.052126116205</v>
      </c>
      <c r="D78" s="240">
        <v>117.88532514742801</v>
      </c>
    </row>
    <row r="79" spans="1:4">
      <c r="A79" s="239" t="s">
        <v>54</v>
      </c>
      <c r="B79" s="239" t="s">
        <v>141</v>
      </c>
      <c r="C79" s="240">
        <v>119.804739327452</v>
      </c>
      <c r="D79" s="240">
        <v>118.81315671323</v>
      </c>
    </row>
    <row r="80" spans="1:4">
      <c r="A80" s="239" t="s">
        <v>54</v>
      </c>
      <c r="B80" s="239" t="s">
        <v>142</v>
      </c>
      <c r="C80" s="240">
        <v>119.68672058617901</v>
      </c>
      <c r="D80" s="240">
        <v>119.611105012485</v>
      </c>
    </row>
    <row r="81" spans="1:4">
      <c r="A81" s="239" t="s">
        <v>54</v>
      </c>
      <c r="B81" s="239" t="s">
        <v>143</v>
      </c>
      <c r="C81" s="240">
        <v>121.923479393031</v>
      </c>
      <c r="D81" s="240">
        <v>120.05228403827201</v>
      </c>
    </row>
    <row r="82" spans="1:4">
      <c r="A82" s="239" t="s">
        <v>54</v>
      </c>
      <c r="B82" s="239" t="s">
        <v>144</v>
      </c>
      <c r="C82" s="240">
        <v>118.81190778736899</v>
      </c>
      <c r="D82" s="240">
        <v>119.96554948726499</v>
      </c>
    </row>
    <row r="83" spans="1:4">
      <c r="A83" s="239" t="s">
        <v>54</v>
      </c>
      <c r="B83" s="239" t="s">
        <v>145</v>
      </c>
      <c r="C83" s="240">
        <v>119.66725775664101</v>
      </c>
      <c r="D83" s="240">
        <v>119.32237594322901</v>
      </c>
    </row>
    <row r="84" spans="1:4">
      <c r="A84" s="239" t="s">
        <v>54</v>
      </c>
      <c r="B84" s="239" t="s">
        <v>146</v>
      </c>
      <c r="C84" s="240">
        <v>117.673498077299</v>
      </c>
      <c r="D84" s="240">
        <v>118.264283081171</v>
      </c>
    </row>
    <row r="85" spans="1:4">
      <c r="A85" s="239" t="s">
        <v>54</v>
      </c>
      <c r="B85" s="239" t="s">
        <v>147</v>
      </c>
      <c r="C85" s="240">
        <v>118.236786362092</v>
      </c>
      <c r="D85" s="240">
        <v>116.976429850351</v>
      </c>
    </row>
    <row r="86" spans="1:4">
      <c r="A86" s="239" t="s">
        <v>54</v>
      </c>
      <c r="B86" s="239" t="s">
        <v>148</v>
      </c>
      <c r="C86" s="240">
        <v>115.21844125456001</v>
      </c>
      <c r="D86" s="240">
        <v>115.66542882204</v>
      </c>
    </row>
    <row r="87" spans="1:4">
      <c r="A87" s="239" t="s">
        <v>54</v>
      </c>
      <c r="B87" s="239" t="s">
        <v>149</v>
      </c>
      <c r="C87" s="240">
        <v>113.795383907065</v>
      </c>
      <c r="D87" s="240">
        <v>114.41991364590299</v>
      </c>
    </row>
    <row r="88" spans="1:4">
      <c r="A88" s="239" t="s">
        <v>54</v>
      </c>
      <c r="B88" s="239" t="s">
        <v>150</v>
      </c>
      <c r="C88" s="240">
        <v>113.324814530301</v>
      </c>
      <c r="D88" s="240">
        <v>113.287791452758</v>
      </c>
    </row>
    <row r="89" spans="1:4">
      <c r="A89" s="239" t="s">
        <v>54</v>
      </c>
      <c r="B89" s="239" t="s">
        <v>151</v>
      </c>
      <c r="C89" s="240">
        <v>111.396477887693</v>
      </c>
      <c r="D89" s="240">
        <v>112.25931316315599</v>
      </c>
    </row>
    <row r="90" spans="1:4">
      <c r="A90" s="239" t="s">
        <v>80</v>
      </c>
      <c r="B90" s="239" t="s">
        <v>140</v>
      </c>
      <c r="C90" s="240">
        <v>113.019211328629</v>
      </c>
      <c r="D90" s="240">
        <v>111.324967797054</v>
      </c>
    </row>
    <row r="91" spans="1:4">
      <c r="A91" s="239" t="s">
        <v>54</v>
      </c>
      <c r="B91" s="239" t="s">
        <v>141</v>
      </c>
      <c r="C91" s="240">
        <v>110.972205661972</v>
      </c>
      <c r="D91" s="240">
        <v>110.3256816265</v>
      </c>
    </row>
    <row r="92" spans="1:4">
      <c r="A92" s="239" t="s">
        <v>54</v>
      </c>
      <c r="B92" s="239" t="s">
        <v>142</v>
      </c>
      <c r="C92" s="240">
        <v>108.594638538773</v>
      </c>
      <c r="D92" s="240">
        <v>109.146645447504</v>
      </c>
    </row>
    <row r="93" spans="1:4">
      <c r="A93" s="239" t="s">
        <v>54</v>
      </c>
      <c r="B93" s="239" t="s">
        <v>143</v>
      </c>
      <c r="C93" s="240">
        <v>83.647458610357006</v>
      </c>
      <c r="D93" s="240">
        <v>107.833171192884</v>
      </c>
    </row>
    <row r="94" spans="1:4">
      <c r="A94" s="239" t="s">
        <v>54</v>
      </c>
      <c r="B94" s="239" t="s">
        <v>144</v>
      </c>
      <c r="C94" s="240">
        <v>90.281809235300997</v>
      </c>
      <c r="D94" s="240">
        <v>106.67662083061499</v>
      </c>
    </row>
    <row r="95" spans="1:4">
      <c r="A95" s="239" t="s">
        <v>54</v>
      </c>
      <c r="B95" s="239" t="s">
        <v>145</v>
      </c>
      <c r="C95" s="240">
        <v>105.382826839931</v>
      </c>
      <c r="D95" s="240">
        <v>105.970366254651</v>
      </c>
    </row>
    <row r="96" spans="1:4">
      <c r="A96" s="239" t="s">
        <v>54</v>
      </c>
      <c r="B96" s="239" t="s">
        <v>146</v>
      </c>
      <c r="C96" s="240">
        <v>104.406416450211</v>
      </c>
      <c r="D96" s="240">
        <v>105.908126215157</v>
      </c>
    </row>
    <row r="97" spans="1:4">
      <c r="A97" s="239" t="s">
        <v>54</v>
      </c>
      <c r="B97" s="239" t="s">
        <v>147</v>
      </c>
      <c r="C97" s="240">
        <v>105.636132157186</v>
      </c>
      <c r="D97" s="240">
        <v>106.51016815531899</v>
      </c>
    </row>
    <row r="98" spans="1:4">
      <c r="A98" s="239" t="s">
        <v>54</v>
      </c>
      <c r="B98" s="239" t="s">
        <v>148</v>
      </c>
      <c r="C98" s="240">
        <v>108.36358272845899</v>
      </c>
      <c r="D98" s="240">
        <v>107.473702873997</v>
      </c>
    </row>
    <row r="99" spans="1:4">
      <c r="A99" s="239" t="s">
        <v>54</v>
      </c>
      <c r="B99" s="239" t="s">
        <v>149</v>
      </c>
      <c r="C99" s="240">
        <v>109.00820545131199</v>
      </c>
      <c r="D99" s="240">
        <v>108.47870414460699</v>
      </c>
    </row>
    <row r="100" spans="1:4">
      <c r="A100" s="239" t="s">
        <v>54</v>
      </c>
      <c r="B100" s="239" t="s">
        <v>150</v>
      </c>
      <c r="C100" s="240">
        <v>113.41167482985399</v>
      </c>
      <c r="D100" s="240">
        <v>109.227729985567</v>
      </c>
    </row>
    <row r="101" spans="1:4">
      <c r="A101" s="239" t="s">
        <v>54</v>
      </c>
      <c r="B101" s="239" t="s">
        <v>151</v>
      </c>
      <c r="C101" s="240">
        <v>113.820155711867</v>
      </c>
      <c r="D101" s="240">
        <v>109.511947115032</v>
      </c>
    </row>
    <row r="102" spans="1:4">
      <c r="A102" s="239" t="s">
        <v>499</v>
      </c>
      <c r="B102" s="239" t="s">
        <v>140</v>
      </c>
      <c r="C102" s="240">
        <v>106.815523089686</v>
      </c>
      <c r="D102" s="240">
        <v>109.367825951841</v>
      </c>
    </row>
    <row r="103" spans="1:4">
      <c r="A103" s="239" t="s">
        <v>54</v>
      </c>
      <c r="B103" s="239" t="s">
        <v>141</v>
      </c>
      <c r="C103" s="240">
        <v>107.97231494904101</v>
      </c>
      <c r="D103" s="240">
        <v>109.033052274022</v>
      </c>
    </row>
    <row r="104" spans="1:4">
      <c r="A104" s="239" t="s">
        <v>54</v>
      </c>
      <c r="B104" s="239" t="s">
        <v>142</v>
      </c>
      <c r="C104" s="240">
        <v>109.36895288380499</v>
      </c>
      <c r="D104" s="240">
        <v>108.806519224178</v>
      </c>
    </row>
    <row r="105" spans="1:4">
      <c r="A105" s="239" t="s">
        <v>54</v>
      </c>
      <c r="B105" s="239" t="s">
        <v>143</v>
      </c>
      <c r="C105" s="240">
        <v>108.35326456396599</v>
      </c>
      <c r="D105" s="240">
        <v>108.82243009109099</v>
      </c>
    </row>
    <row r="106" spans="1:4">
      <c r="A106" s="239" t="s">
        <v>54</v>
      </c>
      <c r="B106" s="239" t="s">
        <v>144</v>
      </c>
      <c r="C106" s="240">
        <v>108.68664872306</v>
      </c>
      <c r="D106" s="240">
        <v>109.045935151452</v>
      </c>
    </row>
    <row r="107" spans="1:4">
      <c r="A107" s="239" t="s">
        <v>54</v>
      </c>
      <c r="B107" s="239" t="s">
        <v>145</v>
      </c>
      <c r="C107" s="240">
        <v>106.950895159851</v>
      </c>
      <c r="D107" s="240">
        <v>109.369045666441</v>
      </c>
    </row>
    <row r="108" spans="1:4">
      <c r="A108" s="239" t="s">
        <v>54</v>
      </c>
      <c r="B108" s="239" t="s">
        <v>146</v>
      </c>
      <c r="C108" s="240">
        <v>113.071403942434</v>
      </c>
      <c r="D108" s="240">
        <v>109.69576936017</v>
      </c>
    </row>
    <row r="109" spans="1:4">
      <c r="A109" s="239" t="s">
        <v>54</v>
      </c>
      <c r="B109" s="239" t="s">
        <v>147</v>
      </c>
      <c r="C109" s="240">
        <v>110.79637449630199</v>
      </c>
      <c r="D109" s="240">
        <v>109.97448333592401</v>
      </c>
    </row>
    <row r="110" spans="1:4">
      <c r="A110" s="239" t="s">
        <v>54</v>
      </c>
      <c r="B110" s="239" t="s">
        <v>148</v>
      </c>
      <c r="C110" s="240">
        <v>109.48645972879901</v>
      </c>
      <c r="D110" s="240">
        <v>110.216874002173</v>
      </c>
    </row>
    <row r="111" spans="1:4">
      <c r="A111" s="239" t="s">
        <v>54</v>
      </c>
      <c r="B111" s="239" t="s">
        <v>149</v>
      </c>
      <c r="C111" s="240">
        <v>110.179379079641</v>
      </c>
      <c r="D111" s="240">
        <v>110.48041430649801</v>
      </c>
    </row>
    <row r="112" spans="1:4">
      <c r="A112" s="239" t="s">
        <v>54</v>
      </c>
      <c r="B112" s="239" t="s">
        <v>150</v>
      </c>
      <c r="C112" s="240">
        <v>110.501282276136</v>
      </c>
      <c r="D112" s="240">
        <v>110.763326442851</v>
      </c>
    </row>
    <row r="113" spans="1:4">
      <c r="A113" s="239" t="s">
        <v>54</v>
      </c>
      <c r="B113" s="239" t="s">
        <v>151</v>
      </c>
      <c r="C113" s="240">
        <v>111.803372255799</v>
      </c>
      <c r="D113" s="240">
        <v>111.108969425627</v>
      </c>
    </row>
    <row r="114" spans="1:4">
      <c r="A114" s="239" t="s">
        <v>907</v>
      </c>
      <c r="B114" s="239" t="s">
        <v>140</v>
      </c>
      <c r="C114" s="240">
        <v>114.249612086051</v>
      </c>
      <c r="D114" s="240">
        <v>111.453492259833</v>
      </c>
    </row>
  </sheetData>
  <mergeCells count="1">
    <mergeCell ref="H1:I1"/>
  </mergeCells>
  <hyperlinks>
    <hyperlink ref="H1:I1" location="Index!A1" display="Regresar al Índice" xr:uid="{4337B114-0F20-4633-9E04-EE2E5793C191}"/>
  </hyperlink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19602-4EE5-4AEE-9F59-302B2A34081A}">
  <sheetPr codeName="Hoja166"/>
  <dimension ref="A1:I38"/>
  <sheetViews>
    <sheetView workbookViewId="0"/>
  </sheetViews>
  <sheetFormatPr baseColWidth="10" defaultRowHeight="15"/>
  <cols>
    <col min="1" max="16384" width="11.42578125" style="239"/>
  </cols>
  <sheetData>
    <row r="1" spans="1:9">
      <c r="A1" s="43" t="s">
        <v>2188</v>
      </c>
      <c r="H1" s="90" t="s">
        <v>38</v>
      </c>
      <c r="I1" s="90"/>
    </row>
    <row r="2" spans="1:9">
      <c r="A2" s="239" t="s">
        <v>715</v>
      </c>
    </row>
    <row r="5" spans="1:9">
      <c r="A5" s="239" t="s">
        <v>2</v>
      </c>
      <c r="B5" s="239" t="s">
        <v>52</v>
      </c>
    </row>
    <row r="6" spans="1:9">
      <c r="A6" s="239" t="s">
        <v>5</v>
      </c>
      <c r="B6" s="240">
        <v>-10.913479391388</v>
      </c>
    </row>
    <row r="7" spans="1:9">
      <c r="A7" s="239" t="s">
        <v>3</v>
      </c>
      <c r="B7" s="240">
        <v>-10.478790147465</v>
      </c>
    </row>
    <row r="8" spans="1:9">
      <c r="A8" s="239" t="s">
        <v>11</v>
      </c>
      <c r="B8" s="240">
        <v>-5.4742684578110001</v>
      </c>
    </row>
    <row r="9" spans="1:9">
      <c r="A9" s="239" t="s">
        <v>6</v>
      </c>
      <c r="B9" s="240">
        <v>-4.5865643809919998</v>
      </c>
    </row>
    <row r="10" spans="1:9">
      <c r="A10" s="239" t="s">
        <v>21</v>
      </c>
      <c r="B10" s="240">
        <v>-4.5146956403220004</v>
      </c>
    </row>
    <row r="11" spans="1:9">
      <c r="A11" s="239" t="s">
        <v>22</v>
      </c>
      <c r="B11" s="240">
        <v>-3.7155743747119998</v>
      </c>
    </row>
    <row r="12" spans="1:9">
      <c r="A12" s="239" t="s">
        <v>10</v>
      </c>
      <c r="B12" s="240">
        <v>-3.4222284144350001</v>
      </c>
    </row>
    <row r="13" spans="1:9">
      <c r="A13" s="239" t="s">
        <v>14</v>
      </c>
      <c r="B13" s="240">
        <v>-1.475675152837</v>
      </c>
    </row>
    <row r="14" spans="1:9">
      <c r="A14" s="239" t="s">
        <v>15</v>
      </c>
      <c r="B14" s="240">
        <v>-1.408456028936</v>
      </c>
    </row>
    <row r="15" spans="1:9">
      <c r="A15" s="239" t="s">
        <v>25</v>
      </c>
      <c r="B15" s="240">
        <v>-1.344813548214</v>
      </c>
    </row>
    <row r="16" spans="1:9">
      <c r="A16" s="239" t="s">
        <v>31</v>
      </c>
      <c r="B16" s="240">
        <v>-1.025414770429</v>
      </c>
    </row>
    <row r="17" spans="1:2">
      <c r="A17" s="239" t="s">
        <v>9</v>
      </c>
      <c r="B17" s="240">
        <v>-0.71755565418099998</v>
      </c>
    </row>
    <row r="18" spans="1:2">
      <c r="A18" s="239" t="s">
        <v>24</v>
      </c>
      <c r="B18" s="240">
        <v>0.34834443254300002</v>
      </c>
    </row>
    <row r="19" spans="1:2">
      <c r="A19" s="239" t="s">
        <v>8</v>
      </c>
      <c r="B19" s="240">
        <v>0.55146259778899998</v>
      </c>
    </row>
    <row r="20" spans="1:2">
      <c r="A20" s="239" t="s">
        <v>12</v>
      </c>
      <c r="B20" s="240">
        <v>1.1374505918510001</v>
      </c>
    </row>
    <row r="21" spans="1:2">
      <c r="A21" s="239" t="s">
        <v>23</v>
      </c>
      <c r="B21" s="240">
        <v>1.5253015079429999</v>
      </c>
    </row>
    <row r="22" spans="1:2">
      <c r="A22" s="239" t="s">
        <v>33</v>
      </c>
      <c r="B22" s="240">
        <v>1.6189640450330001</v>
      </c>
    </row>
    <row r="23" spans="1:2">
      <c r="A23" s="239" t="s">
        <v>4</v>
      </c>
      <c r="B23" s="240">
        <v>2.343109426931</v>
      </c>
    </row>
    <row r="24" spans="1:2">
      <c r="A24" s="239" t="s">
        <v>29</v>
      </c>
      <c r="B24" s="240">
        <v>2.7314066406399999</v>
      </c>
    </row>
    <row r="25" spans="1:2">
      <c r="A25" s="239" t="s">
        <v>19</v>
      </c>
      <c r="B25" s="240">
        <v>3.5919776455950001</v>
      </c>
    </row>
    <row r="26" spans="1:2">
      <c r="A26" s="239" t="s">
        <v>1</v>
      </c>
      <c r="B26" s="240">
        <v>4.2680074212459997</v>
      </c>
    </row>
    <row r="27" spans="1:2">
      <c r="A27" s="239" t="s">
        <v>30</v>
      </c>
      <c r="B27" s="240">
        <v>4.7581405116850002</v>
      </c>
    </row>
    <row r="28" spans="1:2">
      <c r="A28" s="239" t="s">
        <v>17</v>
      </c>
      <c r="B28" s="240">
        <v>5.1211736879989997</v>
      </c>
    </row>
    <row r="29" spans="1:2">
      <c r="A29" s="239" t="s">
        <v>13</v>
      </c>
      <c r="B29" s="240">
        <v>5.7946970190710001</v>
      </c>
    </row>
    <row r="30" spans="1:2">
      <c r="A30" s="239" t="s">
        <v>20</v>
      </c>
      <c r="B30" s="240">
        <v>6.1134224742279999</v>
      </c>
    </row>
    <row r="31" spans="1:2">
      <c r="A31" s="239" t="s">
        <v>0</v>
      </c>
      <c r="B31" s="240">
        <v>6.9597459070839998</v>
      </c>
    </row>
    <row r="32" spans="1:2">
      <c r="A32" s="239" t="s">
        <v>7</v>
      </c>
      <c r="B32" s="240">
        <v>7.2715081844640004</v>
      </c>
    </row>
    <row r="33" spans="1:2">
      <c r="A33" s="239" t="s">
        <v>26</v>
      </c>
      <c r="B33" s="240">
        <v>8.9840119276350006</v>
      </c>
    </row>
    <row r="34" spans="1:2">
      <c r="A34" s="239" t="s">
        <v>32</v>
      </c>
      <c r="B34" s="240">
        <v>10.644703443673</v>
      </c>
    </row>
    <row r="35" spans="1:2">
      <c r="A35" s="239" t="s">
        <v>16</v>
      </c>
      <c r="B35" s="240">
        <v>17.111014142605999</v>
      </c>
    </row>
    <row r="36" spans="1:2">
      <c r="A36" s="239" t="s">
        <v>27</v>
      </c>
      <c r="B36" s="240">
        <v>18.859097635283</v>
      </c>
    </row>
    <row r="37" spans="1:2">
      <c r="A37" s="239" t="s">
        <v>18</v>
      </c>
      <c r="B37" s="240">
        <v>26.069455024591999</v>
      </c>
    </row>
    <row r="38" spans="1:2">
      <c r="A38" s="239" t="s">
        <v>28</v>
      </c>
      <c r="B38" s="240">
        <v>32.266603040345998</v>
      </c>
    </row>
  </sheetData>
  <mergeCells count="1">
    <mergeCell ref="H1:I1"/>
  </mergeCells>
  <hyperlinks>
    <hyperlink ref="H1:I1" location="Index!A1" display="Regresar al Índice" xr:uid="{3A0A15F6-0A71-4CF1-B536-64650BD3140F}"/>
  </hyperlink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75B67-6726-401F-85FB-B0E1D1FCC070}">
  <sheetPr codeName="Hoja167"/>
  <dimension ref="A1:I38"/>
  <sheetViews>
    <sheetView workbookViewId="0"/>
  </sheetViews>
  <sheetFormatPr baseColWidth="10" defaultRowHeight="15"/>
  <cols>
    <col min="1" max="16384" width="11.42578125" style="239"/>
  </cols>
  <sheetData>
    <row r="1" spans="1:9">
      <c r="A1" s="43" t="s">
        <v>2189</v>
      </c>
      <c r="H1" s="90" t="s">
        <v>38</v>
      </c>
      <c r="I1" s="90"/>
    </row>
    <row r="2" spans="1:9">
      <c r="A2" s="239" t="s">
        <v>715</v>
      </c>
    </row>
    <row r="5" spans="1:9">
      <c r="A5" s="239" t="s">
        <v>2</v>
      </c>
      <c r="B5" s="239" t="s">
        <v>52</v>
      </c>
    </row>
    <row r="6" spans="1:9">
      <c r="A6" s="239" t="s">
        <v>11</v>
      </c>
      <c r="B6" s="240">
        <v>-7.7380180363119999</v>
      </c>
    </row>
    <row r="7" spans="1:9">
      <c r="A7" s="239" t="s">
        <v>18</v>
      </c>
      <c r="B7" s="240">
        <v>-5.7000069020630004</v>
      </c>
    </row>
    <row r="8" spans="1:9">
      <c r="A8" s="239" t="s">
        <v>31</v>
      </c>
      <c r="B8" s="240">
        <v>-4.9453527063380003</v>
      </c>
    </row>
    <row r="9" spans="1:9">
      <c r="A9" s="239" t="s">
        <v>13</v>
      </c>
      <c r="B9" s="240">
        <v>-4.1914659260849998</v>
      </c>
    </row>
    <row r="10" spans="1:9">
      <c r="A10" s="239" t="s">
        <v>25</v>
      </c>
      <c r="B10" s="240">
        <v>-4.1642096812169997</v>
      </c>
    </row>
    <row r="11" spans="1:9">
      <c r="A11" s="239" t="s">
        <v>12</v>
      </c>
      <c r="B11" s="240">
        <v>-3.3511543105629999</v>
      </c>
    </row>
    <row r="12" spans="1:9">
      <c r="A12" s="239" t="s">
        <v>5</v>
      </c>
      <c r="B12" s="240">
        <v>-2.4585377949490002</v>
      </c>
    </row>
    <row r="13" spans="1:9">
      <c r="A13" s="239" t="s">
        <v>9</v>
      </c>
      <c r="B13" s="240">
        <v>-2.355991068807</v>
      </c>
    </row>
    <row r="14" spans="1:9">
      <c r="A14" s="239" t="s">
        <v>23</v>
      </c>
      <c r="B14" s="240">
        <v>-1.4396161710869999</v>
      </c>
    </row>
    <row r="15" spans="1:9">
      <c r="A15" s="239" t="s">
        <v>4</v>
      </c>
      <c r="B15" s="240">
        <v>-1.0240520022699999</v>
      </c>
    </row>
    <row r="16" spans="1:9">
      <c r="A16" s="239" t="s">
        <v>30</v>
      </c>
      <c r="B16" s="240">
        <v>-0.78227370195000001</v>
      </c>
    </row>
    <row r="17" spans="1:2">
      <c r="A17" s="239" t="s">
        <v>10</v>
      </c>
      <c r="B17" s="240">
        <v>-0.288851821944</v>
      </c>
    </row>
    <row r="18" spans="1:2">
      <c r="A18" s="239" t="s">
        <v>20</v>
      </c>
      <c r="B18" s="240">
        <v>-0.27842415079100002</v>
      </c>
    </row>
    <row r="19" spans="1:2">
      <c r="A19" s="239" t="s">
        <v>17</v>
      </c>
      <c r="B19" s="240">
        <v>-0.25586261478599998</v>
      </c>
    </row>
    <row r="20" spans="1:2">
      <c r="A20" s="239" t="s">
        <v>22</v>
      </c>
      <c r="B20" s="240">
        <v>0.41884080675399998</v>
      </c>
    </row>
    <row r="21" spans="1:2">
      <c r="A21" s="239" t="s">
        <v>33</v>
      </c>
      <c r="B21" s="240">
        <v>0.746716118333</v>
      </c>
    </row>
    <row r="22" spans="1:2">
      <c r="A22" s="239" t="s">
        <v>14</v>
      </c>
      <c r="B22" s="240">
        <v>0.79239925978699999</v>
      </c>
    </row>
    <row r="23" spans="1:2">
      <c r="A23" s="239" t="s">
        <v>15</v>
      </c>
      <c r="B23" s="240">
        <v>1.2471784808240001</v>
      </c>
    </row>
    <row r="24" spans="1:2">
      <c r="A24" s="239" t="s">
        <v>1</v>
      </c>
      <c r="B24" s="240">
        <v>1.3284766831749999</v>
      </c>
    </row>
    <row r="25" spans="1:2">
      <c r="A25" s="239" t="s">
        <v>0</v>
      </c>
      <c r="B25" s="240">
        <v>2.1879839408200001</v>
      </c>
    </row>
    <row r="26" spans="1:2">
      <c r="A26" s="239" t="s">
        <v>29</v>
      </c>
      <c r="B26" s="240">
        <v>2.378319276219</v>
      </c>
    </row>
    <row r="27" spans="1:2">
      <c r="A27" s="239" t="s">
        <v>26</v>
      </c>
      <c r="B27" s="240">
        <v>3.820168891727</v>
      </c>
    </row>
    <row r="28" spans="1:2">
      <c r="A28" s="239" t="s">
        <v>28</v>
      </c>
      <c r="B28" s="240">
        <v>4.1674296772670001</v>
      </c>
    </row>
    <row r="29" spans="1:2">
      <c r="A29" s="239" t="s">
        <v>3</v>
      </c>
      <c r="B29" s="240">
        <v>4.2969881142209996</v>
      </c>
    </row>
    <row r="30" spans="1:2">
      <c r="A30" s="239" t="s">
        <v>6</v>
      </c>
      <c r="B30" s="240">
        <v>4.4733382393700003</v>
      </c>
    </row>
    <row r="31" spans="1:2">
      <c r="A31" s="239" t="s">
        <v>16</v>
      </c>
      <c r="B31" s="240">
        <v>4.8569966653919998</v>
      </c>
    </row>
    <row r="32" spans="1:2">
      <c r="A32" s="239" t="s">
        <v>8</v>
      </c>
      <c r="B32" s="240">
        <v>5.6073401833779997</v>
      </c>
    </row>
    <row r="33" spans="1:2">
      <c r="A33" s="239" t="s">
        <v>21</v>
      </c>
      <c r="B33" s="240">
        <v>6.57507479558</v>
      </c>
    </row>
    <row r="34" spans="1:2">
      <c r="A34" s="239" t="s">
        <v>19</v>
      </c>
      <c r="B34" s="240">
        <v>9.5386679538500001</v>
      </c>
    </row>
    <row r="35" spans="1:2">
      <c r="A35" s="239" t="s">
        <v>27</v>
      </c>
      <c r="B35" s="240">
        <v>10.380337954175999</v>
      </c>
    </row>
    <row r="36" spans="1:2">
      <c r="A36" s="239" t="s">
        <v>32</v>
      </c>
      <c r="B36" s="240">
        <v>10.782199359104</v>
      </c>
    </row>
    <row r="37" spans="1:2">
      <c r="A37" s="239" t="s">
        <v>7</v>
      </c>
      <c r="B37" s="240">
        <v>10.863688298959</v>
      </c>
    </row>
    <row r="38" spans="1:2">
      <c r="A38" s="239" t="s">
        <v>24</v>
      </c>
      <c r="B38" s="240">
        <v>12.728357084562999</v>
      </c>
    </row>
  </sheetData>
  <mergeCells count="1">
    <mergeCell ref="H1:I1"/>
  </mergeCells>
  <hyperlinks>
    <hyperlink ref="H1:I1" location="Index!A1" display="Regresar al Índice" xr:uid="{F8B3CB69-D37E-420B-8BE5-AB509EED94B1}"/>
  </hyperlink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F453-1F1C-4AD6-84F7-F4C63E22413A}">
  <sheetPr codeName="Hoja169"/>
  <dimension ref="A1:I10"/>
  <sheetViews>
    <sheetView workbookViewId="0"/>
  </sheetViews>
  <sheetFormatPr baseColWidth="10" defaultRowHeight="15"/>
  <cols>
    <col min="1" max="16384" width="11.42578125" style="239"/>
  </cols>
  <sheetData>
    <row r="1" spans="1:9">
      <c r="A1" s="43" t="s">
        <v>2190</v>
      </c>
      <c r="H1" s="90" t="s">
        <v>38</v>
      </c>
      <c r="I1" s="90"/>
    </row>
    <row r="2" spans="1:9">
      <c r="A2" s="239" t="s">
        <v>715</v>
      </c>
    </row>
    <row r="5" spans="1:9">
      <c r="A5" s="239" t="s">
        <v>357</v>
      </c>
      <c r="B5" s="239" t="s">
        <v>52</v>
      </c>
    </row>
    <row r="6" spans="1:9">
      <c r="A6" s="239" t="s">
        <v>358</v>
      </c>
      <c r="B6" s="240">
        <v>6.5286181589829999</v>
      </c>
    </row>
    <row r="7" spans="1:9">
      <c r="A7" s="239" t="s">
        <v>303</v>
      </c>
      <c r="B7" s="240">
        <v>-1.438165335443</v>
      </c>
    </row>
    <row r="8" spans="1:9">
      <c r="A8" s="239" t="s">
        <v>359</v>
      </c>
      <c r="B8" s="240">
        <v>9.6811094183800002</v>
      </c>
    </row>
    <row r="9" spans="1:9">
      <c r="A9" s="239" t="s">
        <v>476</v>
      </c>
      <c r="B9" s="240">
        <v>8.6165662249520008</v>
      </c>
    </row>
    <row r="10" spans="1:9">
      <c r="A10" s="239" t="s">
        <v>863</v>
      </c>
      <c r="B10" s="240">
        <v>0.84010559279399999</v>
      </c>
    </row>
  </sheetData>
  <mergeCells count="1">
    <mergeCell ref="H1:I1"/>
  </mergeCells>
  <hyperlinks>
    <hyperlink ref="H1:I1" location="Index!A1" display="Regresar al Índice" xr:uid="{49930619-6CAD-4A54-889E-F189669AE76E}"/>
  </hyperlink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740E9-7CCF-4E34-A452-62B4739CBAFA}">
  <sheetPr codeName="Hoja170"/>
  <dimension ref="A1:I114"/>
  <sheetViews>
    <sheetView workbookViewId="0"/>
  </sheetViews>
  <sheetFormatPr baseColWidth="10" defaultRowHeight="15"/>
  <cols>
    <col min="1" max="16384" width="11.42578125" style="239"/>
  </cols>
  <sheetData>
    <row r="1" spans="1:9">
      <c r="A1" s="43" t="s">
        <v>2191</v>
      </c>
      <c r="H1" s="90" t="s">
        <v>38</v>
      </c>
      <c r="I1" s="90"/>
    </row>
    <row r="2" spans="1:9">
      <c r="A2" s="239" t="s">
        <v>715</v>
      </c>
    </row>
    <row r="5" spans="1:9">
      <c r="A5" s="239" t="s">
        <v>301</v>
      </c>
      <c r="B5" s="239" t="s">
        <v>355</v>
      </c>
      <c r="C5" s="239" t="s">
        <v>52</v>
      </c>
      <c r="D5" s="239" t="s">
        <v>356</v>
      </c>
    </row>
    <row r="6" spans="1:9">
      <c r="A6" s="239" t="s">
        <v>61</v>
      </c>
      <c r="B6" s="239" t="s">
        <v>140</v>
      </c>
      <c r="C6" s="240">
        <v>-6.3022593456699996</v>
      </c>
      <c r="D6" s="240">
        <v>1.27914102888225</v>
      </c>
    </row>
    <row r="7" spans="1:9">
      <c r="A7" s="239" t="s">
        <v>54</v>
      </c>
      <c r="B7" s="239" t="s">
        <v>141</v>
      </c>
      <c r="C7" s="240">
        <v>10.538025484884001</v>
      </c>
      <c r="D7" s="240">
        <v>1.8883810368980001</v>
      </c>
    </row>
    <row r="8" spans="1:9">
      <c r="A8" s="239" t="s">
        <v>54</v>
      </c>
      <c r="B8" s="239" t="s">
        <v>142</v>
      </c>
      <c r="C8" s="240">
        <v>0.336737964562</v>
      </c>
      <c r="D8" s="240">
        <v>0.97285140963608296</v>
      </c>
    </row>
    <row r="9" spans="1:9">
      <c r="A9" s="239" t="s">
        <v>54</v>
      </c>
      <c r="B9" s="239" t="s">
        <v>143</v>
      </c>
      <c r="C9" s="240">
        <v>5.5331543964980003</v>
      </c>
      <c r="D9" s="240">
        <v>1.7783902006732499</v>
      </c>
    </row>
    <row r="10" spans="1:9">
      <c r="A10" s="239" t="s">
        <v>54</v>
      </c>
      <c r="B10" s="239" t="s">
        <v>144</v>
      </c>
      <c r="C10" s="240">
        <v>4.2374431814889997</v>
      </c>
      <c r="D10" s="240">
        <v>1.78446416539333</v>
      </c>
    </row>
    <row r="11" spans="1:9">
      <c r="A11" s="239" t="s">
        <v>54</v>
      </c>
      <c r="B11" s="239" t="s">
        <v>145</v>
      </c>
      <c r="C11" s="240">
        <v>-0.23706972320700001</v>
      </c>
      <c r="D11" s="240">
        <v>1.92319216182875</v>
      </c>
    </row>
    <row r="12" spans="1:9">
      <c r="A12" s="239" t="s">
        <v>54</v>
      </c>
      <c r="B12" s="239" t="s">
        <v>146</v>
      </c>
      <c r="C12" s="240">
        <v>-11.130424565076</v>
      </c>
      <c r="D12" s="240">
        <v>0.25394295694941699</v>
      </c>
    </row>
    <row r="13" spans="1:9">
      <c r="A13" s="239" t="s">
        <v>54</v>
      </c>
      <c r="B13" s="239" t="s">
        <v>147</v>
      </c>
      <c r="C13" s="240">
        <v>-4.2002765151409998</v>
      </c>
      <c r="D13" s="240">
        <v>-0.78037614191933302</v>
      </c>
    </row>
    <row r="14" spans="1:9">
      <c r="A14" s="239" t="s">
        <v>54</v>
      </c>
      <c r="B14" s="239" t="s">
        <v>148</v>
      </c>
      <c r="C14" s="240">
        <v>-7.455934591049</v>
      </c>
      <c r="D14" s="240">
        <v>-2.0497853375591699</v>
      </c>
    </row>
    <row r="15" spans="1:9">
      <c r="A15" s="239" t="s">
        <v>54</v>
      </c>
      <c r="B15" s="239" t="s">
        <v>149</v>
      </c>
      <c r="C15" s="240">
        <v>2.970955861652</v>
      </c>
      <c r="D15" s="240">
        <v>-1.44491455535858</v>
      </c>
    </row>
    <row r="16" spans="1:9">
      <c r="A16" s="239" t="s">
        <v>54</v>
      </c>
      <c r="B16" s="239" t="s">
        <v>150</v>
      </c>
      <c r="C16" s="240">
        <v>-4.2102726011760003</v>
      </c>
      <c r="D16" s="240">
        <v>-1.21289803867825</v>
      </c>
    </row>
    <row r="17" spans="1:4">
      <c r="A17" s="239" t="s">
        <v>54</v>
      </c>
      <c r="B17" s="239" t="s">
        <v>151</v>
      </c>
      <c r="C17" s="240">
        <v>0.23205293930699999</v>
      </c>
      <c r="D17" s="240">
        <v>-0.80732229274391698</v>
      </c>
    </row>
    <row r="18" spans="1:4">
      <c r="A18" s="239" t="s">
        <v>74</v>
      </c>
      <c r="B18" s="239" t="s">
        <v>140</v>
      </c>
      <c r="C18" s="240">
        <v>-10.173036657461999</v>
      </c>
      <c r="D18" s="240">
        <v>-1.1298870687265801</v>
      </c>
    </row>
    <row r="19" spans="1:4">
      <c r="A19" s="239" t="s">
        <v>54</v>
      </c>
      <c r="B19" s="239" t="s">
        <v>141</v>
      </c>
      <c r="C19" s="240">
        <v>-10.982208557331001</v>
      </c>
      <c r="D19" s="240">
        <v>-2.9232399055778302</v>
      </c>
    </row>
    <row r="20" spans="1:4">
      <c r="A20" s="239" t="s">
        <v>54</v>
      </c>
      <c r="B20" s="239" t="s">
        <v>142</v>
      </c>
      <c r="C20" s="240">
        <v>1.1767631023459999</v>
      </c>
      <c r="D20" s="240">
        <v>-2.8532378107624998</v>
      </c>
    </row>
    <row r="21" spans="1:4">
      <c r="A21" s="239" t="s">
        <v>54</v>
      </c>
      <c r="B21" s="239" t="s">
        <v>143</v>
      </c>
      <c r="C21" s="240">
        <v>-0.93684027920400004</v>
      </c>
      <c r="D21" s="240">
        <v>-3.39240403373767</v>
      </c>
    </row>
    <row r="22" spans="1:4">
      <c r="A22" s="239" t="s">
        <v>54</v>
      </c>
      <c r="B22" s="239" t="s">
        <v>144</v>
      </c>
      <c r="C22" s="240">
        <v>1.2744691154029999</v>
      </c>
      <c r="D22" s="240">
        <v>-3.63931853924483</v>
      </c>
    </row>
    <row r="23" spans="1:4">
      <c r="A23" s="239" t="s">
        <v>54</v>
      </c>
      <c r="B23" s="239" t="s">
        <v>145</v>
      </c>
      <c r="C23" s="240">
        <v>7.2398024987339999</v>
      </c>
      <c r="D23" s="240">
        <v>-3.0162458540830799</v>
      </c>
    </row>
    <row r="24" spans="1:4">
      <c r="A24" s="239" t="s">
        <v>54</v>
      </c>
      <c r="B24" s="239" t="s">
        <v>146</v>
      </c>
      <c r="C24" s="240">
        <v>-4.3936109293690002</v>
      </c>
      <c r="D24" s="240">
        <v>-2.4548447177741699</v>
      </c>
    </row>
    <row r="25" spans="1:4">
      <c r="A25" s="239" t="s">
        <v>54</v>
      </c>
      <c r="B25" s="239" t="s">
        <v>147</v>
      </c>
      <c r="C25" s="240">
        <v>-3.5339076205829998</v>
      </c>
      <c r="D25" s="240">
        <v>-2.3993139765609999</v>
      </c>
    </row>
    <row r="26" spans="1:4">
      <c r="A26" s="239" t="s">
        <v>54</v>
      </c>
      <c r="B26" s="239" t="s">
        <v>148</v>
      </c>
      <c r="C26" s="240">
        <v>-7.5048164080240003</v>
      </c>
      <c r="D26" s="240">
        <v>-2.4033874613089199</v>
      </c>
    </row>
    <row r="27" spans="1:4">
      <c r="A27" s="239" t="s">
        <v>54</v>
      </c>
      <c r="B27" s="239" t="s">
        <v>149</v>
      </c>
      <c r="C27" s="240">
        <v>-2.249335657709</v>
      </c>
      <c r="D27" s="240">
        <v>-2.838411754589</v>
      </c>
    </row>
    <row r="28" spans="1:4">
      <c r="A28" s="239" t="s">
        <v>54</v>
      </c>
      <c r="B28" s="239" t="s">
        <v>150</v>
      </c>
      <c r="C28" s="240">
        <v>-5.028757516322</v>
      </c>
      <c r="D28" s="240">
        <v>-2.90661883085117</v>
      </c>
    </row>
    <row r="29" spans="1:4">
      <c r="A29" s="239" t="s">
        <v>54</v>
      </c>
      <c r="B29" s="239" t="s">
        <v>151</v>
      </c>
      <c r="C29" s="240">
        <v>-1.9372700778430001</v>
      </c>
      <c r="D29" s="240">
        <v>-3.0873957489469999</v>
      </c>
    </row>
    <row r="30" spans="1:4">
      <c r="A30" s="239" t="s">
        <v>75</v>
      </c>
      <c r="B30" s="239" t="s">
        <v>140</v>
      </c>
      <c r="C30" s="240">
        <v>3.1234970899509999</v>
      </c>
      <c r="D30" s="240">
        <v>-1.9793512699959199</v>
      </c>
    </row>
    <row r="31" spans="1:4">
      <c r="A31" s="239" t="s">
        <v>54</v>
      </c>
      <c r="B31" s="239" t="s">
        <v>141</v>
      </c>
      <c r="C31" s="240">
        <v>-8.6088338379560003</v>
      </c>
      <c r="D31" s="240">
        <v>-1.78157004338133</v>
      </c>
    </row>
    <row r="32" spans="1:4">
      <c r="A32" s="239" t="s">
        <v>54</v>
      </c>
      <c r="B32" s="239" t="s">
        <v>142</v>
      </c>
      <c r="C32" s="240">
        <v>-8.604123371459</v>
      </c>
      <c r="D32" s="240">
        <v>-2.5966439161984201</v>
      </c>
    </row>
    <row r="33" spans="1:4">
      <c r="A33" s="239" t="s">
        <v>54</v>
      </c>
      <c r="B33" s="239" t="s">
        <v>143</v>
      </c>
      <c r="C33" s="240">
        <v>-1.6018992648670001</v>
      </c>
      <c r="D33" s="240">
        <v>-2.652065498337</v>
      </c>
    </row>
    <row r="34" spans="1:4">
      <c r="A34" s="239" t="s">
        <v>54</v>
      </c>
      <c r="B34" s="239" t="s">
        <v>144</v>
      </c>
      <c r="C34" s="240">
        <v>2.0173818769620002</v>
      </c>
      <c r="D34" s="240">
        <v>-2.59015610154042</v>
      </c>
    </row>
    <row r="35" spans="1:4">
      <c r="A35" s="239" t="s">
        <v>54</v>
      </c>
      <c r="B35" s="239" t="s">
        <v>145</v>
      </c>
      <c r="C35" s="240">
        <v>7.7312439966930002</v>
      </c>
      <c r="D35" s="240">
        <v>-2.54920264337717</v>
      </c>
    </row>
    <row r="36" spans="1:4">
      <c r="A36" s="239" t="s">
        <v>54</v>
      </c>
      <c r="B36" s="239" t="s">
        <v>146</v>
      </c>
      <c r="C36" s="240">
        <v>25.750833692846999</v>
      </c>
      <c r="D36" s="240">
        <v>-3.7165591525833402E-2</v>
      </c>
    </row>
    <row r="37" spans="1:4">
      <c r="A37" s="239" t="s">
        <v>54</v>
      </c>
      <c r="B37" s="239" t="s">
        <v>147</v>
      </c>
      <c r="C37" s="240">
        <v>26.009984233531</v>
      </c>
      <c r="D37" s="240">
        <v>2.4248253963169999</v>
      </c>
    </row>
    <row r="38" spans="1:4">
      <c r="A38" s="239" t="s">
        <v>54</v>
      </c>
      <c r="B38" s="239" t="s">
        <v>148</v>
      </c>
      <c r="C38" s="240">
        <v>62.375335129741003</v>
      </c>
      <c r="D38" s="240">
        <v>8.2481713577974194</v>
      </c>
    </row>
    <row r="39" spans="1:4">
      <c r="A39" s="239" t="s">
        <v>54</v>
      </c>
      <c r="B39" s="239" t="s">
        <v>149</v>
      </c>
      <c r="C39" s="240">
        <v>2.6399697433060001</v>
      </c>
      <c r="D39" s="240">
        <v>8.6556134745486695</v>
      </c>
    </row>
    <row r="40" spans="1:4">
      <c r="A40" s="239" t="s">
        <v>54</v>
      </c>
      <c r="B40" s="239" t="s">
        <v>150</v>
      </c>
      <c r="C40" s="240">
        <v>7.6906984453540002</v>
      </c>
      <c r="D40" s="240">
        <v>9.7155681380216699</v>
      </c>
    </row>
    <row r="41" spans="1:4">
      <c r="A41" s="239" t="s">
        <v>54</v>
      </c>
      <c r="B41" s="239" t="s">
        <v>151</v>
      </c>
      <c r="C41" s="240">
        <v>7.3752186752390001</v>
      </c>
      <c r="D41" s="240">
        <v>10.491608867445199</v>
      </c>
    </row>
    <row r="42" spans="1:4">
      <c r="A42" s="239" t="s">
        <v>76</v>
      </c>
      <c r="B42" s="239" t="s">
        <v>140</v>
      </c>
      <c r="C42" s="240">
        <v>20.865200602205999</v>
      </c>
      <c r="D42" s="240">
        <v>11.9700841601331</v>
      </c>
    </row>
    <row r="43" spans="1:4">
      <c r="A43" s="239" t="s">
        <v>54</v>
      </c>
      <c r="B43" s="239" t="s">
        <v>141</v>
      </c>
      <c r="C43" s="240">
        <v>22.573289430488</v>
      </c>
      <c r="D43" s="240">
        <v>14.568594432503399</v>
      </c>
    </row>
    <row r="44" spans="1:4">
      <c r="A44" s="239" t="s">
        <v>54</v>
      </c>
      <c r="B44" s="239" t="s">
        <v>142</v>
      </c>
      <c r="C44" s="240">
        <v>14.561354392959</v>
      </c>
      <c r="D44" s="240">
        <v>16.499050912871599</v>
      </c>
    </row>
    <row r="45" spans="1:4">
      <c r="A45" s="239" t="s">
        <v>54</v>
      </c>
      <c r="B45" s="239" t="s">
        <v>143</v>
      </c>
      <c r="C45" s="240">
        <v>10.613085057448</v>
      </c>
      <c r="D45" s="240">
        <v>17.516966273064501</v>
      </c>
    </row>
    <row r="46" spans="1:4">
      <c r="A46" s="239" t="s">
        <v>54</v>
      </c>
      <c r="B46" s="239" t="s">
        <v>144</v>
      </c>
      <c r="C46" s="240">
        <v>6.0756685275970002</v>
      </c>
      <c r="D46" s="240">
        <v>17.855156827284102</v>
      </c>
    </row>
    <row r="47" spans="1:4">
      <c r="A47" s="239" t="s">
        <v>54</v>
      </c>
      <c r="B47" s="239" t="s">
        <v>145</v>
      </c>
      <c r="C47" s="240">
        <v>1.461901207485</v>
      </c>
      <c r="D47" s="240">
        <v>17.3327115948501</v>
      </c>
    </row>
    <row r="48" spans="1:4">
      <c r="A48" s="239" t="s">
        <v>54</v>
      </c>
      <c r="B48" s="239" t="s">
        <v>146</v>
      </c>
      <c r="C48" s="240">
        <v>-16.542617649343999</v>
      </c>
      <c r="D48" s="240">
        <v>13.808257316334201</v>
      </c>
    </row>
    <row r="49" spans="1:4">
      <c r="A49" s="239" t="s">
        <v>54</v>
      </c>
      <c r="B49" s="239" t="s">
        <v>147</v>
      </c>
      <c r="C49" s="240">
        <v>-13.804575771832001</v>
      </c>
      <c r="D49" s="240">
        <v>10.490377315887301</v>
      </c>
    </row>
    <row r="50" spans="1:4">
      <c r="A50" s="239" t="s">
        <v>54</v>
      </c>
      <c r="B50" s="239" t="s">
        <v>148</v>
      </c>
      <c r="C50" s="240">
        <v>-21.918210082236001</v>
      </c>
      <c r="D50" s="240">
        <v>3.4659152148891699</v>
      </c>
    </row>
    <row r="51" spans="1:4">
      <c r="A51" s="239" t="s">
        <v>54</v>
      </c>
      <c r="B51" s="239" t="s">
        <v>149</v>
      </c>
      <c r="C51" s="240">
        <v>2.8981166753480001</v>
      </c>
      <c r="D51" s="240">
        <v>3.4874274592260002</v>
      </c>
    </row>
    <row r="52" spans="1:4">
      <c r="A52" s="239" t="s">
        <v>54</v>
      </c>
      <c r="B52" s="239" t="s">
        <v>150</v>
      </c>
      <c r="C52" s="240">
        <v>14.532959366836</v>
      </c>
      <c r="D52" s="240">
        <v>4.0576158693495001</v>
      </c>
    </row>
    <row r="53" spans="1:4">
      <c r="A53" s="239" t="s">
        <v>54</v>
      </c>
      <c r="B53" s="239" t="s">
        <v>151</v>
      </c>
      <c r="C53" s="240">
        <v>2.3083258233319999</v>
      </c>
      <c r="D53" s="240">
        <v>3.6353747983572502</v>
      </c>
    </row>
    <row r="54" spans="1:4">
      <c r="A54" s="239" t="s">
        <v>77</v>
      </c>
      <c r="B54" s="239" t="s">
        <v>140</v>
      </c>
      <c r="C54" s="240">
        <v>4.4556629480780003</v>
      </c>
      <c r="D54" s="240">
        <v>2.2679133271799201</v>
      </c>
    </row>
    <row r="55" spans="1:4">
      <c r="A55" s="239" t="s">
        <v>54</v>
      </c>
      <c r="B55" s="239" t="s">
        <v>141</v>
      </c>
      <c r="C55" s="240">
        <v>5.443033897886</v>
      </c>
      <c r="D55" s="240">
        <v>0.84039203279641705</v>
      </c>
    </row>
    <row r="56" spans="1:4">
      <c r="A56" s="239" t="s">
        <v>54</v>
      </c>
      <c r="B56" s="239" t="s">
        <v>142</v>
      </c>
      <c r="C56" s="240">
        <v>9.4889810549860005</v>
      </c>
      <c r="D56" s="240">
        <v>0.41769425463199999</v>
      </c>
    </row>
    <row r="57" spans="1:4">
      <c r="A57" s="239" t="s">
        <v>54</v>
      </c>
      <c r="B57" s="239" t="s">
        <v>143</v>
      </c>
      <c r="C57" s="240">
        <v>-7.2734984687899997</v>
      </c>
      <c r="D57" s="240">
        <v>-1.0728543725544999</v>
      </c>
    </row>
    <row r="58" spans="1:4">
      <c r="A58" s="239" t="s">
        <v>54</v>
      </c>
      <c r="B58" s="239" t="s">
        <v>144</v>
      </c>
      <c r="C58" s="240">
        <v>-5.6592876688120004</v>
      </c>
      <c r="D58" s="240">
        <v>-2.05076738892192</v>
      </c>
    </row>
    <row r="59" spans="1:4">
      <c r="A59" s="239" t="s">
        <v>54</v>
      </c>
      <c r="B59" s="239" t="s">
        <v>145</v>
      </c>
      <c r="C59" s="240">
        <v>-0.85445492744899998</v>
      </c>
      <c r="D59" s="240">
        <v>-2.2437970668330798</v>
      </c>
    </row>
    <row r="60" spans="1:4">
      <c r="A60" s="239" t="s">
        <v>54</v>
      </c>
      <c r="B60" s="239" t="s">
        <v>146</v>
      </c>
      <c r="C60" s="240">
        <v>4.9373816107839996</v>
      </c>
      <c r="D60" s="240">
        <v>-0.45379712848908299</v>
      </c>
    </row>
    <row r="61" spans="1:4">
      <c r="A61" s="239" t="s">
        <v>54</v>
      </c>
      <c r="B61" s="239" t="s">
        <v>147</v>
      </c>
      <c r="C61" s="240">
        <v>4.4659976813100002</v>
      </c>
      <c r="D61" s="240">
        <v>1.06875065927275</v>
      </c>
    </row>
    <row r="62" spans="1:4">
      <c r="A62" s="239" t="s">
        <v>54</v>
      </c>
      <c r="B62" s="239" t="s">
        <v>148</v>
      </c>
      <c r="C62" s="240">
        <v>11.113491723771</v>
      </c>
      <c r="D62" s="240">
        <v>3.8213924764399998</v>
      </c>
    </row>
    <row r="63" spans="1:4">
      <c r="A63" s="239" t="s">
        <v>54</v>
      </c>
      <c r="B63" s="239" t="s">
        <v>149</v>
      </c>
      <c r="C63" s="240">
        <v>1.1145010936540001</v>
      </c>
      <c r="D63" s="240">
        <v>3.6727578446321698</v>
      </c>
    </row>
    <row r="64" spans="1:4">
      <c r="A64" s="239" t="s">
        <v>54</v>
      </c>
      <c r="B64" s="239" t="s">
        <v>150</v>
      </c>
      <c r="C64" s="240">
        <v>-2.0544051781329999</v>
      </c>
      <c r="D64" s="240">
        <v>2.29047746588475</v>
      </c>
    </row>
    <row r="65" spans="1:4">
      <c r="A65" s="239" t="s">
        <v>54</v>
      </c>
      <c r="B65" s="239" t="s">
        <v>151</v>
      </c>
      <c r="C65" s="240">
        <v>10.603552792512</v>
      </c>
      <c r="D65" s="240">
        <v>2.9817463799830799</v>
      </c>
    </row>
    <row r="66" spans="1:4">
      <c r="A66" s="239" t="s">
        <v>78</v>
      </c>
      <c r="B66" s="239" t="s">
        <v>140</v>
      </c>
      <c r="C66" s="240">
        <v>0.59139930489699999</v>
      </c>
      <c r="D66" s="240">
        <v>2.6597244097180002</v>
      </c>
    </row>
    <row r="67" spans="1:4">
      <c r="A67" s="239" t="s">
        <v>54</v>
      </c>
      <c r="B67" s="239" t="s">
        <v>141</v>
      </c>
      <c r="C67" s="240">
        <v>-5.8367425892489999</v>
      </c>
      <c r="D67" s="240">
        <v>1.71974303579008</v>
      </c>
    </row>
    <row r="68" spans="1:4">
      <c r="A68" s="239" t="s">
        <v>54</v>
      </c>
      <c r="B68" s="239" t="s">
        <v>142</v>
      </c>
      <c r="C68" s="240">
        <v>-8.7219458976249999</v>
      </c>
      <c r="D68" s="240">
        <v>0.20216578973916699</v>
      </c>
    </row>
    <row r="69" spans="1:4">
      <c r="A69" s="239" t="s">
        <v>54</v>
      </c>
      <c r="B69" s="239" t="s">
        <v>143</v>
      </c>
      <c r="C69" s="240">
        <v>-3.8896428506379999</v>
      </c>
      <c r="D69" s="240">
        <v>0.48415375791850002</v>
      </c>
    </row>
    <row r="70" spans="1:4">
      <c r="A70" s="239" t="s">
        <v>54</v>
      </c>
      <c r="B70" s="239" t="s">
        <v>144</v>
      </c>
      <c r="C70" s="240">
        <v>-5.457130569666</v>
      </c>
      <c r="D70" s="240">
        <v>0.50100018284733305</v>
      </c>
    </row>
    <row r="71" spans="1:4">
      <c r="A71" s="239" t="s">
        <v>54</v>
      </c>
      <c r="B71" s="239" t="s">
        <v>145</v>
      </c>
      <c r="C71" s="240">
        <v>-16.237443886767998</v>
      </c>
      <c r="D71" s="240">
        <v>-0.78091556376258298</v>
      </c>
    </row>
    <row r="72" spans="1:4">
      <c r="A72" s="239" t="s">
        <v>54</v>
      </c>
      <c r="B72" s="239" t="s">
        <v>146</v>
      </c>
      <c r="C72" s="240">
        <v>0.69123723774699997</v>
      </c>
      <c r="D72" s="240">
        <v>-1.1347609281823301</v>
      </c>
    </row>
    <row r="73" spans="1:4">
      <c r="A73" s="239" t="s">
        <v>54</v>
      </c>
      <c r="B73" s="239" t="s">
        <v>147</v>
      </c>
      <c r="C73" s="240">
        <v>-2.6712296671739999</v>
      </c>
      <c r="D73" s="240">
        <v>-1.7295298738893301</v>
      </c>
    </row>
    <row r="74" spans="1:4">
      <c r="A74" s="239" t="s">
        <v>54</v>
      </c>
      <c r="B74" s="239" t="s">
        <v>148</v>
      </c>
      <c r="C74" s="240">
        <v>-14.080333497866</v>
      </c>
      <c r="D74" s="240">
        <v>-3.8290153090257499</v>
      </c>
    </row>
    <row r="75" spans="1:4">
      <c r="A75" s="239" t="s">
        <v>54</v>
      </c>
      <c r="B75" s="239" t="s">
        <v>149</v>
      </c>
      <c r="C75" s="240">
        <v>2.6599553466399999</v>
      </c>
      <c r="D75" s="240">
        <v>-3.7002274546102498</v>
      </c>
    </row>
    <row r="76" spans="1:4">
      <c r="A76" s="239" t="s">
        <v>54</v>
      </c>
      <c r="B76" s="239" t="s">
        <v>150</v>
      </c>
      <c r="C76" s="240">
        <v>-9.5760476717320007</v>
      </c>
      <c r="D76" s="240">
        <v>-4.3270309957434998</v>
      </c>
    </row>
    <row r="77" spans="1:4">
      <c r="A77" s="239" t="s">
        <v>54</v>
      </c>
      <c r="B77" s="239" t="s">
        <v>151</v>
      </c>
      <c r="C77" s="240">
        <v>2.858708258854</v>
      </c>
      <c r="D77" s="240">
        <v>-4.9724347068816703</v>
      </c>
    </row>
    <row r="78" spans="1:4">
      <c r="A78" s="239" t="s">
        <v>79</v>
      </c>
      <c r="B78" s="239" t="s">
        <v>140</v>
      </c>
      <c r="C78" s="240">
        <v>12.408162900060001</v>
      </c>
      <c r="D78" s="240">
        <v>-3.9877044072847498</v>
      </c>
    </row>
    <row r="79" spans="1:4">
      <c r="A79" s="239" t="s">
        <v>54</v>
      </c>
      <c r="B79" s="239" t="s">
        <v>141</v>
      </c>
      <c r="C79" s="240">
        <v>13.709210822385</v>
      </c>
      <c r="D79" s="240">
        <v>-2.3588749563152498</v>
      </c>
    </row>
    <row r="80" spans="1:4">
      <c r="A80" s="239" t="s">
        <v>54</v>
      </c>
      <c r="B80" s="239" t="s">
        <v>142</v>
      </c>
      <c r="C80" s="240">
        <v>5.8774850290999998</v>
      </c>
      <c r="D80" s="240">
        <v>-1.1422557124215</v>
      </c>
    </row>
    <row r="81" spans="1:4">
      <c r="A81" s="239" t="s">
        <v>54</v>
      </c>
      <c r="B81" s="239" t="s">
        <v>143</v>
      </c>
      <c r="C81" s="240">
        <v>7.6328341162589997</v>
      </c>
      <c r="D81" s="240">
        <v>-0.182049298513417</v>
      </c>
    </row>
    <row r="82" spans="1:4">
      <c r="A82" s="239" t="s">
        <v>54</v>
      </c>
      <c r="B82" s="239" t="s">
        <v>144</v>
      </c>
      <c r="C82" s="240">
        <v>-8.1496822324260005</v>
      </c>
      <c r="D82" s="240">
        <v>-0.40642860374341699</v>
      </c>
    </row>
    <row r="83" spans="1:4">
      <c r="A83" s="239" t="s">
        <v>54</v>
      </c>
      <c r="B83" s="239" t="s">
        <v>145</v>
      </c>
      <c r="C83" s="240">
        <v>-0.84341686591300002</v>
      </c>
      <c r="D83" s="240">
        <v>0.87640698132783301</v>
      </c>
    </row>
    <row r="84" spans="1:4">
      <c r="A84" s="239" t="s">
        <v>54</v>
      </c>
      <c r="B84" s="239" t="s">
        <v>146</v>
      </c>
      <c r="C84" s="240">
        <v>-5.4913190720139999</v>
      </c>
      <c r="D84" s="240">
        <v>0.36119395551441702</v>
      </c>
    </row>
    <row r="85" spans="1:4">
      <c r="A85" s="239" t="s">
        <v>54</v>
      </c>
      <c r="B85" s="239" t="s">
        <v>147</v>
      </c>
      <c r="C85" s="240">
        <v>-5.9838092142089998</v>
      </c>
      <c r="D85" s="240">
        <v>8.5145659928166501E-2</v>
      </c>
    </row>
    <row r="86" spans="1:4">
      <c r="A86" s="239" t="s">
        <v>54</v>
      </c>
      <c r="B86" s="239" t="s">
        <v>148</v>
      </c>
      <c r="C86" s="240">
        <v>-15.652063401582</v>
      </c>
      <c r="D86" s="240">
        <v>-4.5831832048166703E-2</v>
      </c>
    </row>
    <row r="87" spans="1:4">
      <c r="A87" s="239" t="s">
        <v>54</v>
      </c>
      <c r="B87" s="239" t="s">
        <v>149</v>
      </c>
      <c r="C87" s="240">
        <v>-20.112978266955</v>
      </c>
      <c r="D87" s="240">
        <v>-1.9435762998477499</v>
      </c>
    </row>
    <row r="88" spans="1:4">
      <c r="A88" s="239" t="s">
        <v>54</v>
      </c>
      <c r="B88" s="239" t="s">
        <v>150</v>
      </c>
      <c r="C88" s="240">
        <v>-15.435597813892</v>
      </c>
      <c r="D88" s="240">
        <v>-2.4318721450277501</v>
      </c>
    </row>
    <row r="89" spans="1:4">
      <c r="A89" s="239" t="s">
        <v>54</v>
      </c>
      <c r="B89" s="239" t="s">
        <v>151</v>
      </c>
      <c r="C89" s="240">
        <v>-27.436791273665001</v>
      </c>
      <c r="D89" s="240">
        <v>-4.9564971060709997</v>
      </c>
    </row>
    <row r="90" spans="1:4">
      <c r="A90" s="239" t="s">
        <v>80</v>
      </c>
      <c r="B90" s="239" t="s">
        <v>140</v>
      </c>
      <c r="C90" s="240">
        <v>-30.987016969464001</v>
      </c>
      <c r="D90" s="240">
        <v>-8.5727620951979997</v>
      </c>
    </row>
    <row r="91" spans="1:4">
      <c r="A91" s="239" t="s">
        <v>54</v>
      </c>
      <c r="B91" s="239" t="s">
        <v>141</v>
      </c>
      <c r="C91" s="240">
        <v>-30.582428119424002</v>
      </c>
      <c r="D91" s="240">
        <v>-12.263732007015401</v>
      </c>
    </row>
    <row r="92" spans="1:4">
      <c r="A92" s="239" t="s">
        <v>54</v>
      </c>
      <c r="B92" s="239" t="s">
        <v>142</v>
      </c>
      <c r="C92" s="240">
        <v>-16.200592557246001</v>
      </c>
      <c r="D92" s="240">
        <v>-14.1035718058776</v>
      </c>
    </row>
    <row r="93" spans="1:4">
      <c r="A93" s="239" t="s">
        <v>54</v>
      </c>
      <c r="B93" s="239" t="s">
        <v>143</v>
      </c>
      <c r="C93" s="240">
        <v>-59.530977651214997</v>
      </c>
      <c r="D93" s="240">
        <v>-19.700556119833699</v>
      </c>
    </row>
    <row r="94" spans="1:4">
      <c r="A94" s="239" t="s">
        <v>54</v>
      </c>
      <c r="B94" s="239" t="s">
        <v>144</v>
      </c>
      <c r="C94" s="240">
        <v>-19.889172536008001</v>
      </c>
      <c r="D94" s="240">
        <v>-20.6788469784656</v>
      </c>
    </row>
    <row r="95" spans="1:4">
      <c r="A95" s="239" t="s">
        <v>54</v>
      </c>
      <c r="B95" s="239" t="s">
        <v>145</v>
      </c>
      <c r="C95" s="240">
        <v>10.003104477096</v>
      </c>
      <c r="D95" s="240">
        <v>-19.774970199881501</v>
      </c>
    </row>
    <row r="96" spans="1:4">
      <c r="A96" s="239" t="s">
        <v>54</v>
      </c>
      <c r="B96" s="239" t="s">
        <v>146</v>
      </c>
      <c r="C96" s="240">
        <v>-15.721275182473001</v>
      </c>
      <c r="D96" s="240">
        <v>-20.6274665424198</v>
      </c>
    </row>
    <row r="97" spans="1:4">
      <c r="A97" s="239" t="s">
        <v>54</v>
      </c>
      <c r="B97" s="239" t="s">
        <v>147</v>
      </c>
      <c r="C97" s="240">
        <v>-4.1532381142089996</v>
      </c>
      <c r="D97" s="240">
        <v>-20.4749189507531</v>
      </c>
    </row>
    <row r="98" spans="1:4">
      <c r="A98" s="239" t="s">
        <v>54</v>
      </c>
      <c r="B98" s="239" t="s">
        <v>148</v>
      </c>
      <c r="C98" s="240">
        <v>-2.9138728695820002</v>
      </c>
      <c r="D98" s="240">
        <v>-19.4134030730864</v>
      </c>
    </row>
    <row r="99" spans="1:4">
      <c r="A99" s="239" t="s">
        <v>54</v>
      </c>
      <c r="B99" s="239" t="s">
        <v>149</v>
      </c>
      <c r="C99" s="240">
        <v>8.7853383042700006</v>
      </c>
      <c r="D99" s="240">
        <v>-17.005210025484299</v>
      </c>
    </row>
    <row r="100" spans="1:4">
      <c r="A100" s="239" t="s">
        <v>54</v>
      </c>
      <c r="B100" s="239" t="s">
        <v>150</v>
      </c>
      <c r="C100" s="240">
        <v>22.532347309898999</v>
      </c>
      <c r="D100" s="240">
        <v>-13.8412145985018</v>
      </c>
    </row>
    <row r="101" spans="1:4">
      <c r="A101" s="239" t="s">
        <v>54</v>
      </c>
      <c r="B101" s="239" t="s">
        <v>151</v>
      </c>
      <c r="C101" s="240">
        <v>19.044591121086999</v>
      </c>
      <c r="D101" s="240">
        <v>-9.9677660656057494</v>
      </c>
    </row>
    <row r="102" spans="1:4">
      <c r="A102" s="239" t="s">
        <v>499</v>
      </c>
      <c r="B102" s="239" t="s">
        <v>140</v>
      </c>
      <c r="C102" s="240">
        <v>14.857734594574</v>
      </c>
      <c r="D102" s="240">
        <v>-6.1473701019359197</v>
      </c>
    </row>
    <row r="103" spans="1:4">
      <c r="A103" s="239" t="s">
        <v>54</v>
      </c>
      <c r="B103" s="239" t="s">
        <v>141</v>
      </c>
      <c r="C103" s="240">
        <v>15.844832917102</v>
      </c>
      <c r="D103" s="240">
        <v>-2.27843168222542</v>
      </c>
    </row>
    <row r="104" spans="1:4">
      <c r="A104" s="239" t="s">
        <v>54</v>
      </c>
      <c r="B104" s="239" t="s">
        <v>142</v>
      </c>
      <c r="C104" s="240">
        <v>10.285798816486</v>
      </c>
      <c r="D104" s="240">
        <v>-7.1232401081083294E-2</v>
      </c>
    </row>
    <row r="105" spans="1:4">
      <c r="A105" s="239" t="s">
        <v>54</v>
      </c>
      <c r="B105" s="239" t="s">
        <v>143</v>
      </c>
      <c r="C105" s="240">
        <v>113.23053043097001</v>
      </c>
      <c r="D105" s="240">
        <v>14.325559939101</v>
      </c>
    </row>
    <row r="106" spans="1:4">
      <c r="A106" s="239" t="s">
        <v>54</v>
      </c>
      <c r="B106" s="239" t="s">
        <v>144</v>
      </c>
      <c r="C106" s="240">
        <v>16.524224986888001</v>
      </c>
      <c r="D106" s="240">
        <v>17.360009732675699</v>
      </c>
    </row>
    <row r="107" spans="1:4">
      <c r="A107" s="239" t="s">
        <v>54</v>
      </c>
      <c r="B107" s="239" t="s">
        <v>145</v>
      </c>
      <c r="C107" s="240">
        <v>-23.074250957705001</v>
      </c>
      <c r="D107" s="240">
        <v>14.6035634464422</v>
      </c>
    </row>
    <row r="108" spans="1:4">
      <c r="A108" s="239" t="s">
        <v>54</v>
      </c>
      <c r="B108" s="239" t="s">
        <v>146</v>
      </c>
      <c r="C108" s="240">
        <v>9.0869801992389991</v>
      </c>
      <c r="D108" s="240">
        <v>16.670918061584899</v>
      </c>
    </row>
    <row r="109" spans="1:4">
      <c r="A109" s="239" t="s">
        <v>54</v>
      </c>
      <c r="B109" s="239" t="s">
        <v>147</v>
      </c>
      <c r="C109" s="240">
        <v>2.3895276881659999</v>
      </c>
      <c r="D109" s="240">
        <v>17.216148545116202</v>
      </c>
    </row>
    <row r="110" spans="1:4">
      <c r="A110" s="239" t="s">
        <v>54</v>
      </c>
      <c r="B110" s="239" t="s">
        <v>148</v>
      </c>
      <c r="C110" s="240">
        <v>12.675533297397999</v>
      </c>
      <c r="D110" s="240">
        <v>18.515265725697802</v>
      </c>
    </row>
    <row r="111" spans="1:4">
      <c r="A111" s="239" t="s">
        <v>54</v>
      </c>
      <c r="B111" s="239" t="s">
        <v>149</v>
      </c>
      <c r="C111" s="240">
        <v>2.0259811689139999</v>
      </c>
      <c r="D111" s="240">
        <v>17.951985964418199</v>
      </c>
    </row>
    <row r="112" spans="1:4">
      <c r="A112" s="239" t="s">
        <v>54</v>
      </c>
      <c r="B112" s="239" t="s">
        <v>150</v>
      </c>
      <c r="C112" s="240">
        <v>-8.5673465167079996</v>
      </c>
      <c r="D112" s="240">
        <v>15.3603448122009</v>
      </c>
    </row>
    <row r="113" spans="1:4">
      <c r="A113" s="239" t="s">
        <v>54</v>
      </c>
      <c r="B113" s="239" t="s">
        <v>151</v>
      </c>
      <c r="C113" s="240">
        <v>-6.9696975161379999</v>
      </c>
      <c r="D113" s="240">
        <v>13.192487425765499</v>
      </c>
    </row>
    <row r="114" spans="1:4">
      <c r="A114" s="239" t="s">
        <v>907</v>
      </c>
      <c r="B114" s="239" t="s">
        <v>140</v>
      </c>
      <c r="C114" s="240">
        <v>-1.438165335443</v>
      </c>
      <c r="D114" s="240">
        <v>11.8344957649308</v>
      </c>
    </row>
  </sheetData>
  <mergeCells count="1">
    <mergeCell ref="H1:I1"/>
  </mergeCells>
  <hyperlinks>
    <hyperlink ref="H1:I1" location="Index!A1" display="Regresar al Índice" xr:uid="{68BB2D3E-B28E-45DA-899C-203C70BF4741}"/>
  </hyperlink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A8736-AE68-42C9-AA89-4EF27A8E1791}">
  <sheetPr codeName="Hoja171"/>
  <dimension ref="A1:I38"/>
  <sheetViews>
    <sheetView workbookViewId="0"/>
  </sheetViews>
  <sheetFormatPr baseColWidth="10" defaultRowHeight="15"/>
  <cols>
    <col min="1" max="16384" width="11.42578125" style="239"/>
  </cols>
  <sheetData>
    <row r="1" spans="1:9">
      <c r="A1" s="43" t="s">
        <v>2192</v>
      </c>
      <c r="H1" s="90" t="s">
        <v>38</v>
      </c>
      <c r="I1" s="90"/>
    </row>
    <row r="2" spans="1:9">
      <c r="A2" s="239" t="s">
        <v>715</v>
      </c>
    </row>
    <row r="5" spans="1:9">
      <c r="A5" s="239" t="s">
        <v>2</v>
      </c>
      <c r="B5" s="239" t="s">
        <v>52</v>
      </c>
    </row>
    <row r="6" spans="1:9">
      <c r="A6" s="239" t="s">
        <v>31</v>
      </c>
      <c r="B6" s="240">
        <v>-25.65232914501</v>
      </c>
    </row>
    <row r="7" spans="1:9">
      <c r="A7" s="239" t="s">
        <v>22</v>
      </c>
      <c r="B7" s="240">
        <v>-20.500100614851998</v>
      </c>
    </row>
    <row r="8" spans="1:9">
      <c r="A8" s="239" t="s">
        <v>6</v>
      </c>
      <c r="B8" s="240">
        <v>-20.286942179092001</v>
      </c>
    </row>
    <row r="9" spans="1:9">
      <c r="A9" s="239" t="s">
        <v>5</v>
      </c>
      <c r="B9" s="240">
        <v>-19.813613910966001</v>
      </c>
    </row>
    <row r="10" spans="1:9">
      <c r="A10" s="239" t="s">
        <v>10</v>
      </c>
      <c r="B10" s="240">
        <v>-12.454158644908</v>
      </c>
    </row>
    <row r="11" spans="1:9">
      <c r="A11" s="239" t="s">
        <v>15</v>
      </c>
      <c r="B11" s="240">
        <v>-11.20644845596</v>
      </c>
    </row>
    <row r="12" spans="1:9">
      <c r="A12" s="239" t="s">
        <v>21</v>
      </c>
      <c r="B12" s="240">
        <v>-10.751168631575</v>
      </c>
    </row>
    <row r="13" spans="1:9">
      <c r="A13" s="239" t="s">
        <v>9</v>
      </c>
      <c r="B13" s="240">
        <v>-10.246273321401</v>
      </c>
    </row>
    <row r="14" spans="1:9">
      <c r="A14" s="239" t="s">
        <v>14</v>
      </c>
      <c r="B14" s="240">
        <v>-8.6297102898569999</v>
      </c>
    </row>
    <row r="15" spans="1:9">
      <c r="A15" s="239" t="s">
        <v>24</v>
      </c>
      <c r="B15" s="240">
        <v>-5.9119709952930002</v>
      </c>
    </row>
    <row r="16" spans="1:9">
      <c r="A16" s="239" t="s">
        <v>3</v>
      </c>
      <c r="B16" s="240">
        <v>-4.0205513254119998</v>
      </c>
    </row>
    <row r="17" spans="1:2">
      <c r="A17" s="239" t="s">
        <v>17</v>
      </c>
      <c r="B17" s="240">
        <v>-2.99692427419</v>
      </c>
    </row>
    <row r="18" spans="1:2">
      <c r="A18" s="239" t="s">
        <v>11</v>
      </c>
      <c r="B18" s="240">
        <v>-2.9764443451270002</v>
      </c>
    </row>
    <row r="19" spans="1:2">
      <c r="A19" s="239" t="s">
        <v>0</v>
      </c>
      <c r="B19" s="240">
        <v>-1.438165335443</v>
      </c>
    </row>
    <row r="20" spans="1:2">
      <c r="A20" s="239" t="s">
        <v>8</v>
      </c>
      <c r="B20" s="240">
        <v>-1.1987814384740001</v>
      </c>
    </row>
    <row r="21" spans="1:2">
      <c r="A21" s="239" t="s">
        <v>1</v>
      </c>
      <c r="B21" s="240">
        <v>0.63620233531699999</v>
      </c>
    </row>
    <row r="22" spans="1:2">
      <c r="A22" s="239" t="s">
        <v>20</v>
      </c>
      <c r="B22" s="240">
        <v>0.67828984574399998</v>
      </c>
    </row>
    <row r="23" spans="1:2">
      <c r="A23" s="239" t="s">
        <v>23</v>
      </c>
      <c r="B23" s="240">
        <v>2.1215334910079999</v>
      </c>
    </row>
    <row r="24" spans="1:2">
      <c r="A24" s="239" t="s">
        <v>4</v>
      </c>
      <c r="B24" s="240">
        <v>2.717089432102</v>
      </c>
    </row>
    <row r="25" spans="1:2">
      <c r="A25" s="239" t="s">
        <v>12</v>
      </c>
      <c r="B25" s="240">
        <v>5.074491743556</v>
      </c>
    </row>
    <row r="26" spans="1:2">
      <c r="A26" s="239" t="s">
        <v>29</v>
      </c>
      <c r="B26" s="240">
        <v>5.5735480523190004</v>
      </c>
    </row>
    <row r="27" spans="1:2">
      <c r="A27" s="239" t="s">
        <v>33</v>
      </c>
      <c r="B27" s="240">
        <v>6.9792808146979999</v>
      </c>
    </row>
    <row r="28" spans="1:2">
      <c r="A28" s="239" t="s">
        <v>25</v>
      </c>
      <c r="B28" s="240">
        <v>9.177387402331</v>
      </c>
    </row>
    <row r="29" spans="1:2">
      <c r="A29" s="239" t="s">
        <v>26</v>
      </c>
      <c r="B29" s="240">
        <v>11.789315037613999</v>
      </c>
    </row>
    <row r="30" spans="1:2">
      <c r="A30" s="239" t="s">
        <v>19</v>
      </c>
      <c r="B30" s="240">
        <v>11.941140358778</v>
      </c>
    </row>
    <row r="31" spans="1:2">
      <c r="A31" s="239" t="s">
        <v>16</v>
      </c>
      <c r="B31" s="240">
        <v>14.342368674756001</v>
      </c>
    </row>
    <row r="32" spans="1:2">
      <c r="A32" s="239" t="s">
        <v>27</v>
      </c>
      <c r="B32" s="240">
        <v>14.420978332402001</v>
      </c>
    </row>
    <row r="33" spans="1:2">
      <c r="A33" s="239" t="s">
        <v>7</v>
      </c>
      <c r="B33" s="240">
        <v>15.003737114891999</v>
      </c>
    </row>
    <row r="34" spans="1:2">
      <c r="A34" s="239" t="s">
        <v>13</v>
      </c>
      <c r="B34" s="240">
        <v>24.173959695166001</v>
      </c>
    </row>
    <row r="35" spans="1:2">
      <c r="A35" s="239" t="s">
        <v>32</v>
      </c>
      <c r="B35" s="240">
        <v>25.192133106278</v>
      </c>
    </row>
    <row r="36" spans="1:2">
      <c r="A36" s="239" t="s">
        <v>28</v>
      </c>
      <c r="B36" s="240">
        <v>33.558369934645</v>
      </c>
    </row>
    <row r="37" spans="1:2">
      <c r="A37" s="239" t="s">
        <v>30</v>
      </c>
      <c r="B37" s="240">
        <v>46.739859077551003</v>
      </c>
    </row>
    <row r="38" spans="1:2">
      <c r="A38" s="239" t="s">
        <v>18</v>
      </c>
      <c r="B38" s="240">
        <v>74.218485228234002</v>
      </c>
    </row>
  </sheetData>
  <mergeCells count="1">
    <mergeCell ref="H1:I1"/>
  </mergeCells>
  <hyperlinks>
    <hyperlink ref="H1:I1" location="Index!A1" display="Regresar al Índice" xr:uid="{02FD9B88-10E0-4304-8E7E-A0D294900095}"/>
  </hyperlink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I13"/>
  <sheetViews>
    <sheetView workbookViewId="0"/>
  </sheetViews>
  <sheetFormatPr baseColWidth="10" defaultColWidth="9.140625" defaultRowHeight="15"/>
  <cols>
    <col min="1" max="1" width="9.140625" style="12"/>
    <col min="2" max="2" width="45.85546875" style="623" bestFit="1" customWidth="1"/>
    <col min="3" max="3" width="17.42578125" style="623" bestFit="1" customWidth="1"/>
    <col min="4" max="5" width="27.140625" style="623" bestFit="1" customWidth="1"/>
    <col min="6" max="16384" width="9.140625" style="12"/>
  </cols>
  <sheetData>
    <row r="1" spans="1:9">
      <c r="A1" s="43" t="s">
        <v>2069</v>
      </c>
      <c r="H1" s="90" t="s">
        <v>38</v>
      </c>
      <c r="I1" s="90"/>
    </row>
    <row r="2" spans="1:9">
      <c r="A2" s="12" t="s">
        <v>1663</v>
      </c>
    </row>
    <row r="5" spans="1:9" ht="30">
      <c r="B5" s="616" t="s">
        <v>1637</v>
      </c>
      <c r="C5" s="616" t="s">
        <v>1638</v>
      </c>
      <c r="D5" s="616" t="s">
        <v>1639</v>
      </c>
      <c r="E5" s="616" t="s">
        <v>1640</v>
      </c>
    </row>
    <row r="6" spans="1:9" ht="15.75" thickBot="1">
      <c r="B6" s="582" t="s">
        <v>1641</v>
      </c>
      <c r="C6" s="583">
        <v>4039.13</v>
      </c>
      <c r="D6" s="624">
        <v>1</v>
      </c>
      <c r="E6" s="625"/>
    </row>
    <row r="7" spans="1:9">
      <c r="B7" s="585" t="s">
        <v>1642</v>
      </c>
      <c r="C7" s="586">
        <v>3943.7269999999999</v>
      </c>
      <c r="D7" s="587">
        <v>0.9763803096211312</v>
      </c>
      <c r="E7" s="587">
        <v>1</v>
      </c>
      <c r="G7" s="426"/>
      <c r="H7" s="426"/>
    </row>
    <row r="8" spans="1:9" ht="30">
      <c r="B8" s="585" t="s">
        <v>1643</v>
      </c>
      <c r="C8" s="588">
        <v>2859.2779999999998</v>
      </c>
      <c r="D8" s="589">
        <v>0.70789452184009916</v>
      </c>
      <c r="E8" s="589">
        <v>0.72501925209326101</v>
      </c>
      <c r="G8" s="426"/>
      <c r="H8" s="426"/>
    </row>
    <row r="9" spans="1:9">
      <c r="B9" s="585" t="s">
        <v>1644</v>
      </c>
      <c r="C9" s="586">
        <v>232.80799999999999</v>
      </c>
      <c r="D9" s="587">
        <v>5.7638154751146899E-2</v>
      </c>
      <c r="E9" s="587">
        <v>5.9032483739366343E-2</v>
      </c>
      <c r="G9" s="426"/>
      <c r="H9" s="426"/>
    </row>
    <row r="10" spans="1:9">
      <c r="B10" s="585" t="s">
        <v>1645</v>
      </c>
      <c r="C10" s="588">
        <v>752.34299999999996</v>
      </c>
      <c r="D10" s="589">
        <v>0.18626362607789299</v>
      </c>
      <c r="E10" s="589">
        <v>0.19076954363220375</v>
      </c>
      <c r="G10" s="426"/>
      <c r="H10" s="426"/>
    </row>
    <row r="11" spans="1:9" ht="15.75" thickBot="1">
      <c r="B11" s="582" t="s">
        <v>1646</v>
      </c>
      <c r="C11" s="591">
        <v>99.298000000000002</v>
      </c>
      <c r="D11" s="592">
        <v>2.4584006951992136E-2</v>
      </c>
      <c r="E11" s="592">
        <v>2.517872053516889E-2</v>
      </c>
      <c r="G11" s="426"/>
      <c r="H11" s="426"/>
    </row>
    <row r="12" spans="1:9" ht="15.75" thickBot="1">
      <c r="B12" s="582" t="s">
        <v>1647</v>
      </c>
      <c r="C12" s="583">
        <v>95.403000000000006</v>
      </c>
      <c r="D12" s="584">
        <v>2.3619690378868716E-2</v>
      </c>
      <c r="E12" s="626"/>
      <c r="G12" s="426"/>
    </row>
    <row r="13" spans="1:9">
      <c r="C13" s="627">
        <f>D12</f>
        <v>2.3619690378868716E-2</v>
      </c>
    </row>
  </sheetData>
  <mergeCells count="1">
    <mergeCell ref="H1:I1"/>
  </mergeCells>
  <hyperlinks>
    <hyperlink ref="H1:I1" location="Index!A1" display="Regresar al Índice" xr:uid="{F4A27943-F245-4588-BCDA-E7D418B6BBBF}"/>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2FD9-FEA1-4BC0-821B-58C3BE162D79}">
  <sheetPr codeName="Hoja172"/>
  <dimension ref="A1:I114"/>
  <sheetViews>
    <sheetView workbookViewId="0"/>
  </sheetViews>
  <sheetFormatPr baseColWidth="10" defaultRowHeight="15"/>
  <cols>
    <col min="1" max="16384" width="11.42578125" style="239"/>
  </cols>
  <sheetData>
    <row r="1" spans="1:9">
      <c r="A1" s="43" t="s">
        <v>2193</v>
      </c>
      <c r="H1" s="90" t="s">
        <v>38</v>
      </c>
      <c r="I1" s="90"/>
    </row>
    <row r="2" spans="1:9">
      <c r="A2" s="239" t="s">
        <v>715</v>
      </c>
    </row>
    <row r="5" spans="1:9">
      <c r="A5" s="239" t="s">
        <v>301</v>
      </c>
      <c r="B5" s="239" t="s">
        <v>355</v>
      </c>
      <c r="C5" s="239" t="s">
        <v>52</v>
      </c>
      <c r="D5" s="239" t="s">
        <v>356</v>
      </c>
    </row>
    <row r="6" spans="1:9">
      <c r="A6" s="239" t="s">
        <v>61</v>
      </c>
      <c r="B6" s="239" t="s">
        <v>140</v>
      </c>
      <c r="C6" s="240">
        <v>4.3489674894870003</v>
      </c>
      <c r="D6" s="240">
        <v>5.2030040127966704</v>
      </c>
    </row>
    <row r="7" spans="1:9">
      <c r="A7" s="239" t="s">
        <v>54</v>
      </c>
      <c r="B7" s="239" t="s">
        <v>141</v>
      </c>
      <c r="C7" s="240">
        <v>7.6663912796000003E-2</v>
      </c>
      <c r="D7" s="240">
        <v>4.7129158871269201</v>
      </c>
    </row>
    <row r="8" spans="1:9">
      <c r="A8" s="239" t="s">
        <v>54</v>
      </c>
      <c r="B8" s="239" t="s">
        <v>142</v>
      </c>
      <c r="C8" s="240">
        <v>-5.3107791597</v>
      </c>
      <c r="D8" s="240">
        <v>3.6913899504667498</v>
      </c>
    </row>
    <row r="9" spans="1:9">
      <c r="A9" s="239" t="s">
        <v>54</v>
      </c>
      <c r="B9" s="239" t="s">
        <v>143</v>
      </c>
      <c r="C9" s="240">
        <v>9.767277199794</v>
      </c>
      <c r="D9" s="240">
        <v>4.2852079481488303</v>
      </c>
    </row>
    <row r="10" spans="1:9">
      <c r="A10" s="239" t="s">
        <v>54</v>
      </c>
      <c r="B10" s="239" t="s">
        <v>144</v>
      </c>
      <c r="C10" s="240">
        <v>-0.250405398843</v>
      </c>
      <c r="D10" s="240">
        <v>3.5709681150914201</v>
      </c>
    </row>
    <row r="11" spans="1:9">
      <c r="A11" s="239" t="s">
        <v>54</v>
      </c>
      <c r="B11" s="239" t="s">
        <v>145</v>
      </c>
      <c r="C11" s="240">
        <v>0.41423858684300002</v>
      </c>
      <c r="D11" s="240">
        <v>2.9637487035690002</v>
      </c>
    </row>
    <row r="12" spans="1:9">
      <c r="A12" s="239" t="s">
        <v>54</v>
      </c>
      <c r="B12" s="239" t="s">
        <v>146</v>
      </c>
      <c r="C12" s="240">
        <v>8.5280187799899991</v>
      </c>
      <c r="D12" s="240">
        <v>2.9195969716631698</v>
      </c>
    </row>
    <row r="13" spans="1:9">
      <c r="A13" s="239" t="s">
        <v>54</v>
      </c>
      <c r="B13" s="239" t="s">
        <v>147</v>
      </c>
      <c r="C13" s="240">
        <v>9.367747394877</v>
      </c>
      <c r="D13" s="240">
        <v>3.4002219076143301</v>
      </c>
    </row>
    <row r="14" spans="1:9">
      <c r="A14" s="239" t="s">
        <v>54</v>
      </c>
      <c r="B14" s="239" t="s">
        <v>148</v>
      </c>
      <c r="C14" s="240">
        <v>8.7003869015850004</v>
      </c>
      <c r="D14" s="240">
        <v>4.0924076950005803</v>
      </c>
    </row>
    <row r="15" spans="1:9">
      <c r="A15" s="239" t="s">
        <v>54</v>
      </c>
      <c r="B15" s="239" t="s">
        <v>149</v>
      </c>
      <c r="C15" s="240">
        <v>10.349163868044</v>
      </c>
      <c r="D15" s="240">
        <v>4.4626069905753303</v>
      </c>
    </row>
    <row r="16" spans="1:9">
      <c r="A16" s="239" t="s">
        <v>54</v>
      </c>
      <c r="B16" s="239" t="s">
        <v>150</v>
      </c>
      <c r="C16" s="240">
        <v>8.4342102617970003</v>
      </c>
      <c r="D16" s="240">
        <v>4.8845264535108299</v>
      </c>
    </row>
    <row r="17" spans="1:4">
      <c r="A17" s="239" t="s">
        <v>54</v>
      </c>
      <c r="B17" s="239" t="s">
        <v>151</v>
      </c>
      <c r="C17" s="240">
        <v>7.34506148998</v>
      </c>
      <c r="D17" s="240">
        <v>5.1475459438874998</v>
      </c>
    </row>
    <row r="18" spans="1:4">
      <c r="A18" s="239" t="s">
        <v>74</v>
      </c>
      <c r="B18" s="239" t="s">
        <v>140</v>
      </c>
      <c r="C18" s="240">
        <v>12.679815985968</v>
      </c>
      <c r="D18" s="240">
        <v>5.84178331859425</v>
      </c>
    </row>
    <row r="19" spans="1:4">
      <c r="A19" s="239" t="s">
        <v>54</v>
      </c>
      <c r="B19" s="239" t="s">
        <v>141</v>
      </c>
      <c r="C19" s="240">
        <v>10.472802066603</v>
      </c>
      <c r="D19" s="240">
        <v>6.7081281647448296</v>
      </c>
    </row>
    <row r="20" spans="1:4">
      <c r="A20" s="239" t="s">
        <v>54</v>
      </c>
      <c r="B20" s="239" t="s">
        <v>142</v>
      </c>
      <c r="C20" s="240">
        <v>17.077078866642001</v>
      </c>
      <c r="D20" s="240">
        <v>8.5737830002733304</v>
      </c>
    </row>
    <row r="21" spans="1:4">
      <c r="A21" s="239" t="s">
        <v>54</v>
      </c>
      <c r="B21" s="239" t="s">
        <v>143</v>
      </c>
      <c r="C21" s="240">
        <v>10.079141212426</v>
      </c>
      <c r="D21" s="240">
        <v>8.5997716679926697</v>
      </c>
    </row>
    <row r="22" spans="1:4">
      <c r="A22" s="239" t="s">
        <v>54</v>
      </c>
      <c r="B22" s="239" t="s">
        <v>144</v>
      </c>
      <c r="C22" s="240">
        <v>19.196616781429999</v>
      </c>
      <c r="D22" s="240">
        <v>10.2203568496821</v>
      </c>
    </row>
    <row r="23" spans="1:4">
      <c r="A23" s="239" t="s">
        <v>54</v>
      </c>
      <c r="B23" s="239" t="s">
        <v>145</v>
      </c>
      <c r="C23" s="240">
        <v>14.833650305096</v>
      </c>
      <c r="D23" s="240">
        <v>11.421974492869801</v>
      </c>
    </row>
    <row r="24" spans="1:4">
      <c r="A24" s="239" t="s">
        <v>54</v>
      </c>
      <c r="B24" s="239" t="s">
        <v>146</v>
      </c>
      <c r="C24" s="240">
        <v>12.098904106528</v>
      </c>
      <c r="D24" s="240">
        <v>11.719548270081299</v>
      </c>
    </row>
    <row r="25" spans="1:4">
      <c r="A25" s="239" t="s">
        <v>54</v>
      </c>
      <c r="B25" s="239" t="s">
        <v>147</v>
      </c>
      <c r="C25" s="240">
        <v>7.1975161816110003</v>
      </c>
      <c r="D25" s="240">
        <v>11.5386956689758</v>
      </c>
    </row>
    <row r="26" spans="1:4">
      <c r="A26" s="239" t="s">
        <v>54</v>
      </c>
      <c r="B26" s="239" t="s">
        <v>148</v>
      </c>
      <c r="C26" s="240">
        <v>15.484685177683</v>
      </c>
      <c r="D26" s="240">
        <v>12.104053858650699</v>
      </c>
    </row>
    <row r="27" spans="1:4">
      <c r="A27" s="239" t="s">
        <v>54</v>
      </c>
      <c r="B27" s="239" t="s">
        <v>149</v>
      </c>
      <c r="C27" s="240">
        <v>9.2244287103729992</v>
      </c>
      <c r="D27" s="240">
        <v>12.0103259288448</v>
      </c>
    </row>
    <row r="28" spans="1:4">
      <c r="A28" s="239" t="s">
        <v>54</v>
      </c>
      <c r="B28" s="239" t="s">
        <v>150</v>
      </c>
      <c r="C28" s="240">
        <v>10.836495377585001</v>
      </c>
      <c r="D28" s="240">
        <v>12.210516355160401</v>
      </c>
    </row>
    <row r="29" spans="1:4">
      <c r="A29" s="239" t="s">
        <v>54</v>
      </c>
      <c r="B29" s="239" t="s">
        <v>151</v>
      </c>
      <c r="C29" s="240">
        <v>15.347536991536</v>
      </c>
      <c r="D29" s="240">
        <v>12.8773893136234</v>
      </c>
    </row>
    <row r="30" spans="1:4">
      <c r="A30" s="239" t="s">
        <v>75</v>
      </c>
      <c r="B30" s="239" t="s">
        <v>140</v>
      </c>
      <c r="C30" s="240">
        <v>12.581147228473</v>
      </c>
      <c r="D30" s="240">
        <v>12.869166917165501</v>
      </c>
    </row>
    <row r="31" spans="1:4">
      <c r="A31" s="239" t="s">
        <v>54</v>
      </c>
      <c r="B31" s="239" t="s">
        <v>141</v>
      </c>
      <c r="C31" s="240">
        <v>12.339783427243001</v>
      </c>
      <c r="D31" s="240">
        <v>13.024748697218801</v>
      </c>
    </row>
    <row r="32" spans="1:4">
      <c r="A32" s="239" t="s">
        <v>54</v>
      </c>
      <c r="B32" s="239" t="s">
        <v>142</v>
      </c>
      <c r="C32" s="240">
        <v>6.0921620065450002</v>
      </c>
      <c r="D32" s="240">
        <v>12.1093389588774</v>
      </c>
    </row>
    <row r="33" spans="1:4">
      <c r="A33" s="239" t="s">
        <v>54</v>
      </c>
      <c r="B33" s="239" t="s">
        <v>143</v>
      </c>
      <c r="C33" s="240">
        <v>3.9916054742739999</v>
      </c>
      <c r="D33" s="240">
        <v>11.602044314031399</v>
      </c>
    </row>
    <row r="34" spans="1:4">
      <c r="A34" s="239" t="s">
        <v>54</v>
      </c>
      <c r="B34" s="239" t="s">
        <v>144</v>
      </c>
      <c r="C34" s="240">
        <v>0.96089492688400002</v>
      </c>
      <c r="D34" s="240">
        <v>10.0824008261526</v>
      </c>
    </row>
    <row r="35" spans="1:4">
      <c r="A35" s="239" t="s">
        <v>54</v>
      </c>
      <c r="B35" s="239" t="s">
        <v>145</v>
      </c>
      <c r="C35" s="240">
        <v>3.5034201488569998</v>
      </c>
      <c r="D35" s="240">
        <v>9.1382149797993293</v>
      </c>
    </row>
    <row r="36" spans="1:4">
      <c r="A36" s="239" t="s">
        <v>54</v>
      </c>
      <c r="B36" s="239" t="s">
        <v>146</v>
      </c>
      <c r="C36" s="240">
        <v>4.3475591559569997</v>
      </c>
      <c r="D36" s="240">
        <v>8.4922695672517499</v>
      </c>
    </row>
    <row r="37" spans="1:4">
      <c r="A37" s="239" t="s">
        <v>54</v>
      </c>
      <c r="B37" s="239" t="s">
        <v>147</v>
      </c>
      <c r="C37" s="240">
        <v>3.3938509620509998</v>
      </c>
      <c r="D37" s="240">
        <v>8.1752974656217496</v>
      </c>
    </row>
    <row r="38" spans="1:4">
      <c r="A38" s="239" t="s">
        <v>54</v>
      </c>
      <c r="B38" s="239" t="s">
        <v>148</v>
      </c>
      <c r="C38" s="240">
        <v>2.5695408412609999</v>
      </c>
      <c r="D38" s="240">
        <v>7.0990354375865801</v>
      </c>
    </row>
    <row r="39" spans="1:4">
      <c r="A39" s="239" t="s">
        <v>54</v>
      </c>
      <c r="B39" s="239" t="s">
        <v>149</v>
      </c>
      <c r="C39" s="240">
        <v>1.24753235542</v>
      </c>
      <c r="D39" s="240">
        <v>6.4342940746738302</v>
      </c>
    </row>
    <row r="40" spans="1:4">
      <c r="A40" s="239" t="s">
        <v>54</v>
      </c>
      <c r="B40" s="239" t="s">
        <v>150</v>
      </c>
      <c r="C40" s="240">
        <v>1.0844483400210001</v>
      </c>
      <c r="D40" s="240">
        <v>5.6216234882101697</v>
      </c>
    </row>
    <row r="41" spans="1:4">
      <c r="A41" s="239" t="s">
        <v>54</v>
      </c>
      <c r="B41" s="239" t="s">
        <v>151</v>
      </c>
      <c r="C41" s="240">
        <v>3.729741592875</v>
      </c>
      <c r="D41" s="240">
        <v>4.6534738716550796</v>
      </c>
    </row>
    <row r="42" spans="1:4">
      <c r="A42" s="239" t="s">
        <v>76</v>
      </c>
      <c r="B42" s="239" t="s">
        <v>140</v>
      </c>
      <c r="C42" s="240">
        <v>-1.5781982857450001</v>
      </c>
      <c r="D42" s="240">
        <v>3.4735284121369201</v>
      </c>
    </row>
    <row r="43" spans="1:4">
      <c r="A43" s="239" t="s">
        <v>54</v>
      </c>
      <c r="B43" s="239" t="s">
        <v>141</v>
      </c>
      <c r="C43" s="240">
        <v>1.66287520825</v>
      </c>
      <c r="D43" s="240">
        <v>2.58378606055417</v>
      </c>
    </row>
    <row r="44" spans="1:4">
      <c r="A44" s="239" t="s">
        <v>54</v>
      </c>
      <c r="B44" s="239" t="s">
        <v>142</v>
      </c>
      <c r="C44" s="240">
        <v>0.223168023523</v>
      </c>
      <c r="D44" s="240">
        <v>2.0947032286356699</v>
      </c>
    </row>
    <row r="45" spans="1:4">
      <c r="A45" s="239" t="s">
        <v>54</v>
      </c>
      <c r="B45" s="239" t="s">
        <v>143</v>
      </c>
      <c r="C45" s="240">
        <v>5.4572769950889999</v>
      </c>
      <c r="D45" s="240">
        <v>2.2168425220369201</v>
      </c>
    </row>
    <row r="46" spans="1:4">
      <c r="A46" s="239" t="s">
        <v>54</v>
      </c>
      <c r="B46" s="239" t="s">
        <v>144</v>
      </c>
      <c r="C46" s="240">
        <v>1.1037398534839999</v>
      </c>
      <c r="D46" s="240">
        <v>2.2287462659202499</v>
      </c>
    </row>
    <row r="47" spans="1:4">
      <c r="A47" s="239" t="s">
        <v>54</v>
      </c>
      <c r="B47" s="239" t="s">
        <v>145</v>
      </c>
      <c r="C47" s="240">
        <v>2.4470457138500001</v>
      </c>
      <c r="D47" s="240">
        <v>2.1407150630029999</v>
      </c>
    </row>
    <row r="48" spans="1:4">
      <c r="A48" s="239" t="s">
        <v>54</v>
      </c>
      <c r="B48" s="239" t="s">
        <v>146</v>
      </c>
      <c r="C48" s="240">
        <v>-1.7393682428449999</v>
      </c>
      <c r="D48" s="240">
        <v>1.6334711131028301</v>
      </c>
    </row>
    <row r="49" spans="1:4">
      <c r="A49" s="239" t="s">
        <v>54</v>
      </c>
      <c r="B49" s="239" t="s">
        <v>147</v>
      </c>
      <c r="C49" s="240">
        <v>2.2406517092590001</v>
      </c>
      <c r="D49" s="240">
        <v>1.53737117537017</v>
      </c>
    </row>
    <row r="50" spans="1:4">
      <c r="A50" s="239" t="s">
        <v>54</v>
      </c>
      <c r="B50" s="239" t="s">
        <v>148</v>
      </c>
      <c r="C50" s="240">
        <v>-1.2981085236850001</v>
      </c>
      <c r="D50" s="240">
        <v>1.2150670616246699</v>
      </c>
    </row>
    <row r="51" spans="1:4">
      <c r="A51" s="239" t="s">
        <v>54</v>
      </c>
      <c r="B51" s="239" t="s">
        <v>149</v>
      </c>
      <c r="C51" s="240">
        <v>-4.9603626532160003</v>
      </c>
      <c r="D51" s="240">
        <v>0.69774247757166696</v>
      </c>
    </row>
    <row r="52" spans="1:4">
      <c r="A52" s="239" t="s">
        <v>54</v>
      </c>
      <c r="B52" s="239" t="s">
        <v>150</v>
      </c>
      <c r="C52" s="240">
        <v>-2.9758400343729998</v>
      </c>
      <c r="D52" s="240">
        <v>0.35938511303883303</v>
      </c>
    </row>
    <row r="53" spans="1:4">
      <c r="A53" s="239" t="s">
        <v>54</v>
      </c>
      <c r="B53" s="239" t="s">
        <v>151</v>
      </c>
      <c r="C53" s="240">
        <v>-3.4669444101329998</v>
      </c>
      <c r="D53" s="240">
        <v>-0.240338720545167</v>
      </c>
    </row>
    <row r="54" spans="1:4">
      <c r="A54" s="239" t="s">
        <v>77</v>
      </c>
      <c r="B54" s="239" t="s">
        <v>140</v>
      </c>
      <c r="C54" s="240">
        <v>-2.5125149066639998</v>
      </c>
      <c r="D54" s="240">
        <v>-0.31819843895508299</v>
      </c>
    </row>
    <row r="55" spans="1:4">
      <c r="A55" s="239" t="s">
        <v>54</v>
      </c>
      <c r="B55" s="239" t="s">
        <v>141</v>
      </c>
      <c r="C55" s="240">
        <v>-1.1318255001890001</v>
      </c>
      <c r="D55" s="240">
        <v>-0.55109016465833305</v>
      </c>
    </row>
    <row r="56" spans="1:4">
      <c r="A56" s="239" t="s">
        <v>54</v>
      </c>
      <c r="B56" s="239" t="s">
        <v>142</v>
      </c>
      <c r="C56" s="240">
        <v>6.9977578051540004</v>
      </c>
      <c r="D56" s="240">
        <v>1.3458983810916701E-2</v>
      </c>
    </row>
    <row r="57" spans="1:4">
      <c r="A57" s="239" t="s">
        <v>54</v>
      </c>
      <c r="B57" s="239" t="s">
        <v>143</v>
      </c>
      <c r="C57" s="240">
        <v>-4.2900260545869999</v>
      </c>
      <c r="D57" s="240">
        <v>-0.79881627032875002</v>
      </c>
    </row>
    <row r="58" spans="1:4">
      <c r="A58" s="239" t="s">
        <v>54</v>
      </c>
      <c r="B58" s="239" t="s">
        <v>144</v>
      </c>
      <c r="C58" s="240">
        <v>4.2691116008760002</v>
      </c>
      <c r="D58" s="240">
        <v>-0.53503529137941697</v>
      </c>
    </row>
    <row r="59" spans="1:4">
      <c r="A59" s="239" t="s">
        <v>54</v>
      </c>
      <c r="B59" s="239" t="s">
        <v>145</v>
      </c>
      <c r="C59" s="240">
        <v>5.4894292322610001</v>
      </c>
      <c r="D59" s="240">
        <v>-0.28150333151183299</v>
      </c>
    </row>
    <row r="60" spans="1:4">
      <c r="A60" s="239" t="s">
        <v>54</v>
      </c>
      <c r="B60" s="239" t="s">
        <v>146</v>
      </c>
      <c r="C60" s="240">
        <v>1.5439690761660001</v>
      </c>
      <c r="D60" s="240">
        <v>-7.8918882609165797E-3</v>
      </c>
    </row>
    <row r="61" spans="1:4">
      <c r="A61" s="239" t="s">
        <v>54</v>
      </c>
      <c r="B61" s="239" t="s">
        <v>147</v>
      </c>
      <c r="C61" s="240">
        <v>2.698415822226</v>
      </c>
      <c r="D61" s="240">
        <v>3.0255121153000102E-2</v>
      </c>
    </row>
    <row r="62" spans="1:4">
      <c r="A62" s="239" t="s">
        <v>54</v>
      </c>
      <c r="B62" s="239" t="s">
        <v>148</v>
      </c>
      <c r="C62" s="240">
        <v>0.17142577375000001</v>
      </c>
      <c r="D62" s="240">
        <v>0.152716312605917</v>
      </c>
    </row>
    <row r="63" spans="1:4">
      <c r="A63" s="239" t="s">
        <v>54</v>
      </c>
      <c r="B63" s="239" t="s">
        <v>149</v>
      </c>
      <c r="C63" s="240">
        <v>1.2357902228269999</v>
      </c>
      <c r="D63" s="240">
        <v>0.66906238560950004</v>
      </c>
    </row>
    <row r="64" spans="1:4">
      <c r="A64" s="239" t="s">
        <v>54</v>
      </c>
      <c r="B64" s="239" t="s">
        <v>150</v>
      </c>
      <c r="C64" s="240">
        <v>0.92505507915899998</v>
      </c>
      <c r="D64" s="240">
        <v>0.99413697840383297</v>
      </c>
    </row>
    <row r="65" spans="1:4">
      <c r="A65" s="239" t="s">
        <v>54</v>
      </c>
      <c r="B65" s="239" t="s">
        <v>151</v>
      </c>
      <c r="C65" s="240">
        <v>2.0726102189610001</v>
      </c>
      <c r="D65" s="240">
        <v>1.4557665308283301</v>
      </c>
    </row>
    <row r="66" spans="1:4">
      <c r="A66" s="239" t="s">
        <v>78</v>
      </c>
      <c r="B66" s="239" t="s">
        <v>140</v>
      </c>
      <c r="C66" s="240">
        <v>5.5071542871350001</v>
      </c>
      <c r="D66" s="240">
        <v>2.12407229697825</v>
      </c>
    </row>
    <row r="67" spans="1:4">
      <c r="A67" s="239" t="s">
        <v>54</v>
      </c>
      <c r="B67" s="239" t="s">
        <v>141</v>
      </c>
      <c r="C67" s="240">
        <v>3.4341286851700001</v>
      </c>
      <c r="D67" s="240">
        <v>2.5045684790915002</v>
      </c>
    </row>
    <row r="68" spans="1:4">
      <c r="A68" s="239" t="s">
        <v>54</v>
      </c>
      <c r="B68" s="239" t="s">
        <v>142</v>
      </c>
      <c r="C68" s="240">
        <v>-1.3611409765960001</v>
      </c>
      <c r="D68" s="240">
        <v>1.80799358061233</v>
      </c>
    </row>
    <row r="69" spans="1:4">
      <c r="A69" s="239" t="s">
        <v>54</v>
      </c>
      <c r="B69" s="239" t="s">
        <v>143</v>
      </c>
      <c r="C69" s="240">
        <v>7.992441718227</v>
      </c>
      <c r="D69" s="240">
        <v>2.8315325616801701</v>
      </c>
    </row>
    <row r="70" spans="1:4">
      <c r="A70" s="239" t="s">
        <v>54</v>
      </c>
      <c r="B70" s="239" t="s">
        <v>144</v>
      </c>
      <c r="C70" s="240">
        <v>2.4812599541960001</v>
      </c>
      <c r="D70" s="240">
        <v>2.6825449244568298</v>
      </c>
    </row>
    <row r="71" spans="1:4">
      <c r="A71" s="239" t="s">
        <v>54</v>
      </c>
      <c r="B71" s="239" t="s">
        <v>145</v>
      </c>
      <c r="C71" s="240">
        <v>1.8205727082550001</v>
      </c>
      <c r="D71" s="240">
        <v>2.3768068807896698</v>
      </c>
    </row>
    <row r="72" spans="1:4">
      <c r="A72" s="239" t="s">
        <v>54</v>
      </c>
      <c r="B72" s="239" t="s">
        <v>146</v>
      </c>
      <c r="C72" s="240">
        <v>2.9323819935679998</v>
      </c>
      <c r="D72" s="240">
        <v>2.4925079572398299</v>
      </c>
    </row>
    <row r="73" spans="1:4">
      <c r="A73" s="239" t="s">
        <v>54</v>
      </c>
      <c r="B73" s="239" t="s">
        <v>147</v>
      </c>
      <c r="C73" s="240">
        <v>3.8340474778520002</v>
      </c>
      <c r="D73" s="240">
        <v>2.5871439285419999</v>
      </c>
    </row>
    <row r="74" spans="1:4">
      <c r="A74" s="239" t="s">
        <v>54</v>
      </c>
      <c r="B74" s="239" t="s">
        <v>148</v>
      </c>
      <c r="C74" s="240">
        <v>1.6663789958340001</v>
      </c>
      <c r="D74" s="240">
        <v>2.7117233637156701</v>
      </c>
    </row>
    <row r="75" spans="1:4">
      <c r="A75" s="239" t="s">
        <v>54</v>
      </c>
      <c r="B75" s="239" t="s">
        <v>149</v>
      </c>
      <c r="C75" s="240">
        <v>4.7055465638299996</v>
      </c>
      <c r="D75" s="240">
        <v>3.00086972546592</v>
      </c>
    </row>
    <row r="76" spans="1:4">
      <c r="A76" s="239" t="s">
        <v>54</v>
      </c>
      <c r="B76" s="239" t="s">
        <v>150</v>
      </c>
      <c r="C76" s="240">
        <v>0.95900409484600002</v>
      </c>
      <c r="D76" s="240">
        <v>3.0036988101065001</v>
      </c>
    </row>
    <row r="77" spans="1:4">
      <c r="A77" s="239" t="s">
        <v>54</v>
      </c>
      <c r="B77" s="239" t="s">
        <v>151</v>
      </c>
      <c r="C77" s="240">
        <v>-7.2725018051769998</v>
      </c>
      <c r="D77" s="240">
        <v>2.22493947476167</v>
      </c>
    </row>
    <row r="78" spans="1:4">
      <c r="A78" s="239" t="s">
        <v>79</v>
      </c>
      <c r="B78" s="239" t="s">
        <v>140</v>
      </c>
      <c r="C78" s="240">
        <v>-4.8498707601459996</v>
      </c>
      <c r="D78" s="240">
        <v>1.36185405415492</v>
      </c>
    </row>
    <row r="79" spans="1:4">
      <c r="A79" s="239" t="s">
        <v>54</v>
      </c>
      <c r="B79" s="239" t="s">
        <v>141</v>
      </c>
      <c r="C79" s="240">
        <v>-0.31897630792699999</v>
      </c>
      <c r="D79" s="240">
        <v>1.0490953047301701</v>
      </c>
    </row>
    <row r="80" spans="1:4">
      <c r="A80" s="239" t="s">
        <v>54</v>
      </c>
      <c r="B80" s="239" t="s">
        <v>142</v>
      </c>
      <c r="C80" s="240">
        <v>5.3438926918260004</v>
      </c>
      <c r="D80" s="240">
        <v>1.6078481104319999</v>
      </c>
    </row>
    <row r="81" spans="1:4">
      <c r="A81" s="239" t="s">
        <v>54</v>
      </c>
      <c r="B81" s="239" t="s">
        <v>143</v>
      </c>
      <c r="C81" s="240">
        <v>2.0567205313830002</v>
      </c>
      <c r="D81" s="240">
        <v>1.113204678195</v>
      </c>
    </row>
    <row r="82" spans="1:4">
      <c r="A82" s="239" t="s">
        <v>54</v>
      </c>
      <c r="B82" s="239" t="s">
        <v>144</v>
      </c>
      <c r="C82" s="240">
        <v>4.7869503129259998</v>
      </c>
      <c r="D82" s="240">
        <v>1.3053455414224999</v>
      </c>
    </row>
    <row r="83" spans="1:4">
      <c r="A83" s="239" t="s">
        <v>54</v>
      </c>
      <c r="B83" s="239" t="s">
        <v>145</v>
      </c>
      <c r="C83" s="240">
        <v>0.75676973491400001</v>
      </c>
      <c r="D83" s="240">
        <v>1.21669529364408</v>
      </c>
    </row>
    <row r="84" spans="1:4">
      <c r="A84" s="239" t="s">
        <v>54</v>
      </c>
      <c r="B84" s="239" t="s">
        <v>146</v>
      </c>
      <c r="C84" s="240">
        <v>3.038475991661</v>
      </c>
      <c r="D84" s="240">
        <v>1.2255364601518299</v>
      </c>
    </row>
    <row r="85" spans="1:4">
      <c r="A85" s="239" t="s">
        <v>54</v>
      </c>
      <c r="B85" s="239" t="s">
        <v>147</v>
      </c>
      <c r="C85" s="240">
        <v>1.008374077055</v>
      </c>
      <c r="D85" s="240">
        <v>0.99006367675208296</v>
      </c>
    </row>
    <row r="86" spans="1:4">
      <c r="A86" s="239" t="s">
        <v>54</v>
      </c>
      <c r="B86" s="239" t="s">
        <v>148</v>
      </c>
      <c r="C86" s="240">
        <v>2.9972266248160002</v>
      </c>
      <c r="D86" s="240">
        <v>1.1009676458339199</v>
      </c>
    </row>
    <row r="87" spans="1:4">
      <c r="A87" s="239" t="s">
        <v>54</v>
      </c>
      <c r="B87" s="239" t="s">
        <v>149</v>
      </c>
      <c r="C87" s="240">
        <v>0.79534659872500002</v>
      </c>
      <c r="D87" s="240">
        <v>0.77511764874183298</v>
      </c>
    </row>
    <row r="88" spans="1:4">
      <c r="A88" s="239" t="s">
        <v>54</v>
      </c>
      <c r="B88" s="239" t="s">
        <v>150</v>
      </c>
      <c r="C88" s="240">
        <v>2.511833246318</v>
      </c>
      <c r="D88" s="240">
        <v>0.90452007803116696</v>
      </c>
    </row>
    <row r="89" spans="1:4">
      <c r="A89" s="239" t="s">
        <v>54</v>
      </c>
      <c r="B89" s="239" t="s">
        <v>151</v>
      </c>
      <c r="C89" s="240">
        <v>5.549930255584</v>
      </c>
      <c r="D89" s="240">
        <v>1.97305608309458</v>
      </c>
    </row>
    <row r="90" spans="1:4">
      <c r="A90" s="239" t="s">
        <v>80</v>
      </c>
      <c r="B90" s="239" t="s">
        <v>140</v>
      </c>
      <c r="C90" s="240">
        <v>8.0966472153570006</v>
      </c>
      <c r="D90" s="240">
        <v>3.0519325810531699</v>
      </c>
    </row>
    <row r="91" spans="1:4">
      <c r="A91" s="239" t="s">
        <v>54</v>
      </c>
      <c r="B91" s="239" t="s">
        <v>141</v>
      </c>
      <c r="C91" s="240">
        <v>1.838442282391</v>
      </c>
      <c r="D91" s="240">
        <v>3.2317174635796699</v>
      </c>
    </row>
    <row r="92" spans="1:4">
      <c r="A92" s="239" t="s">
        <v>54</v>
      </c>
      <c r="B92" s="239" t="s">
        <v>142</v>
      </c>
      <c r="C92" s="240">
        <v>-7.7649862920560002</v>
      </c>
      <c r="D92" s="240">
        <v>2.1393108815895001</v>
      </c>
    </row>
    <row r="93" spans="1:4">
      <c r="A93" s="239" t="s">
        <v>54</v>
      </c>
      <c r="B93" s="239" t="s">
        <v>143</v>
      </c>
      <c r="C93" s="240">
        <v>-24.043376978619001</v>
      </c>
      <c r="D93" s="240">
        <v>-3.5697244244000101E-2</v>
      </c>
    </row>
    <row r="94" spans="1:4">
      <c r="A94" s="239" t="s">
        <v>54</v>
      </c>
      <c r="B94" s="239" t="s">
        <v>144</v>
      </c>
      <c r="C94" s="240">
        <v>-28.442206939597</v>
      </c>
      <c r="D94" s="240">
        <v>-2.8047936819542501</v>
      </c>
    </row>
    <row r="95" spans="1:4">
      <c r="A95" s="239" t="s">
        <v>54</v>
      </c>
      <c r="B95" s="239" t="s">
        <v>145</v>
      </c>
      <c r="C95" s="240">
        <v>-18.09134347501</v>
      </c>
      <c r="D95" s="240">
        <v>-4.3754697827812503</v>
      </c>
    </row>
    <row r="96" spans="1:4">
      <c r="A96" s="239" t="s">
        <v>54</v>
      </c>
      <c r="B96" s="239" t="s">
        <v>146</v>
      </c>
      <c r="C96" s="240">
        <v>-11.375882091609</v>
      </c>
      <c r="D96" s="240">
        <v>-5.5766662897204196</v>
      </c>
    </row>
    <row r="97" spans="1:4">
      <c r="A97" s="239" t="s">
        <v>54</v>
      </c>
      <c r="B97" s="239" t="s">
        <v>147</v>
      </c>
      <c r="C97" s="240">
        <v>-14.892499028291001</v>
      </c>
      <c r="D97" s="240">
        <v>-6.90173904849925</v>
      </c>
    </row>
    <row r="98" spans="1:4">
      <c r="A98" s="239" t="s">
        <v>54</v>
      </c>
      <c r="B98" s="239" t="s">
        <v>148</v>
      </c>
      <c r="C98" s="240">
        <v>-4.7100856757000003</v>
      </c>
      <c r="D98" s="240">
        <v>-7.5440150735422504</v>
      </c>
    </row>
    <row r="99" spans="1:4">
      <c r="A99" s="239" t="s">
        <v>54</v>
      </c>
      <c r="B99" s="239" t="s">
        <v>149</v>
      </c>
      <c r="C99" s="240">
        <v>-9.664692910087</v>
      </c>
      <c r="D99" s="240">
        <v>-8.41568503260992</v>
      </c>
    </row>
    <row r="100" spans="1:4">
      <c r="A100" s="239" t="s">
        <v>54</v>
      </c>
      <c r="B100" s="239" t="s">
        <v>150</v>
      </c>
      <c r="C100" s="240">
        <v>-8.309452053347</v>
      </c>
      <c r="D100" s="240">
        <v>-9.3174588075819997</v>
      </c>
    </row>
    <row r="101" spans="1:4">
      <c r="A101" s="239" t="s">
        <v>54</v>
      </c>
      <c r="B101" s="239" t="s">
        <v>151</v>
      </c>
      <c r="C101" s="240">
        <v>-0.130962057268</v>
      </c>
      <c r="D101" s="240">
        <v>-9.7908665003196695</v>
      </c>
    </row>
    <row r="102" spans="1:4">
      <c r="A102" s="239" t="s">
        <v>499</v>
      </c>
      <c r="B102" s="239" t="s">
        <v>140</v>
      </c>
      <c r="C102" s="240">
        <v>-13.056250881674</v>
      </c>
      <c r="D102" s="240">
        <v>-11.5536080084056</v>
      </c>
    </row>
    <row r="103" spans="1:4">
      <c r="A103" s="239" t="s">
        <v>54</v>
      </c>
      <c r="B103" s="239" t="s">
        <v>141</v>
      </c>
      <c r="C103" s="240">
        <v>-8.0251827837909993</v>
      </c>
      <c r="D103" s="240">
        <v>-12.3755767639207</v>
      </c>
    </row>
    <row r="104" spans="1:4">
      <c r="A104" s="239" t="s">
        <v>54</v>
      </c>
      <c r="B104" s="239" t="s">
        <v>142</v>
      </c>
      <c r="C104" s="240">
        <v>-1.6300521045730001</v>
      </c>
      <c r="D104" s="240">
        <v>-11.864332248297201</v>
      </c>
    </row>
    <row r="105" spans="1:4">
      <c r="A105" s="239" t="s">
        <v>54</v>
      </c>
      <c r="B105" s="239" t="s">
        <v>143</v>
      </c>
      <c r="C105" s="240">
        <v>19.306613618977</v>
      </c>
      <c r="D105" s="240">
        <v>-8.2518330318308308</v>
      </c>
    </row>
    <row r="106" spans="1:4">
      <c r="A106" s="239" t="s">
        <v>54</v>
      </c>
      <c r="B106" s="239" t="s">
        <v>144</v>
      </c>
      <c r="C106" s="240">
        <v>21.508833942098999</v>
      </c>
      <c r="D106" s="240">
        <v>-4.0892462916895003</v>
      </c>
    </row>
    <row r="107" spans="1:4">
      <c r="A107" s="239" t="s">
        <v>54</v>
      </c>
      <c r="B107" s="239" t="s">
        <v>145</v>
      </c>
      <c r="C107" s="240">
        <v>12.167522190429001</v>
      </c>
      <c r="D107" s="240">
        <v>-1.5676741529029199</v>
      </c>
    </row>
    <row r="108" spans="1:4">
      <c r="A108" s="239" t="s">
        <v>54</v>
      </c>
      <c r="B108" s="239" t="s">
        <v>146</v>
      </c>
      <c r="C108" s="240">
        <v>6.8218353556539997</v>
      </c>
      <c r="D108" s="240">
        <v>-5.1197698964333398E-2</v>
      </c>
    </row>
    <row r="109" spans="1:4">
      <c r="A109" s="239" t="s">
        <v>54</v>
      </c>
      <c r="B109" s="239" t="s">
        <v>147</v>
      </c>
      <c r="C109" s="240">
        <v>6.5721692721730003</v>
      </c>
      <c r="D109" s="240">
        <v>1.7375246594076701</v>
      </c>
    </row>
    <row r="110" spans="1:4">
      <c r="A110" s="239" t="s">
        <v>54</v>
      </c>
      <c r="B110" s="239" t="s">
        <v>148</v>
      </c>
      <c r="C110" s="240">
        <v>-3.3400679201000001</v>
      </c>
      <c r="D110" s="240">
        <v>1.85169280570767</v>
      </c>
    </row>
    <row r="111" spans="1:4">
      <c r="A111" s="239" t="s">
        <v>54</v>
      </c>
      <c r="B111" s="239" t="s">
        <v>149</v>
      </c>
      <c r="C111" s="240">
        <v>0.19853860868500001</v>
      </c>
      <c r="D111" s="240">
        <v>2.6736287656053301</v>
      </c>
    </row>
    <row r="112" spans="1:4">
      <c r="A112" s="239" t="s">
        <v>54</v>
      </c>
      <c r="B112" s="239" t="s">
        <v>150</v>
      </c>
      <c r="C112" s="240">
        <v>1.7088887858870001</v>
      </c>
      <c r="D112" s="240">
        <v>3.5084905022081698</v>
      </c>
    </row>
    <row r="113" spans="1:4">
      <c r="A113" s="239" t="s">
        <v>54</v>
      </c>
      <c r="B113" s="239" t="s">
        <v>151</v>
      </c>
      <c r="C113" s="240">
        <v>0.64166107738300004</v>
      </c>
      <c r="D113" s="240">
        <v>3.5728757634290802</v>
      </c>
    </row>
    <row r="114" spans="1:4">
      <c r="A114" s="239" t="s">
        <v>907</v>
      </c>
      <c r="B114" s="239" t="s">
        <v>140</v>
      </c>
      <c r="C114" s="240">
        <v>9.6811094183800002</v>
      </c>
      <c r="D114" s="240">
        <v>5.4676557884335804</v>
      </c>
    </row>
  </sheetData>
  <mergeCells count="1">
    <mergeCell ref="H1:I1"/>
  </mergeCells>
  <hyperlinks>
    <hyperlink ref="H1:I1" location="Index!A1" display="Regresar al Índice" xr:uid="{14B8F6CE-395D-4D55-A5F4-88B83018B113}"/>
  </hyperlink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263FA-6632-42AA-A950-623DE088B42F}">
  <sheetPr codeName="Hoja173"/>
  <dimension ref="A1:I38"/>
  <sheetViews>
    <sheetView workbookViewId="0"/>
  </sheetViews>
  <sheetFormatPr baseColWidth="10" defaultRowHeight="15"/>
  <cols>
    <col min="1" max="16384" width="11.42578125" style="239"/>
  </cols>
  <sheetData>
    <row r="1" spans="1:9">
      <c r="A1" s="43" t="s">
        <v>2194</v>
      </c>
      <c r="H1" s="90" t="s">
        <v>38</v>
      </c>
      <c r="I1" s="90"/>
    </row>
    <row r="2" spans="1:9">
      <c r="A2" s="239" t="s">
        <v>715</v>
      </c>
    </row>
    <row r="5" spans="1:9">
      <c r="A5" s="239" t="s">
        <v>2</v>
      </c>
      <c r="B5" s="239" t="s">
        <v>52</v>
      </c>
    </row>
    <row r="6" spans="1:9">
      <c r="A6" s="239" t="s">
        <v>3</v>
      </c>
      <c r="B6" s="240">
        <v>-14.226672427729</v>
      </c>
    </row>
    <row r="7" spans="1:9">
      <c r="A7" s="239" t="s">
        <v>19</v>
      </c>
      <c r="B7" s="240">
        <v>-10.88018976028</v>
      </c>
    </row>
    <row r="8" spans="1:9">
      <c r="A8" s="239" t="s">
        <v>15</v>
      </c>
      <c r="B8" s="240">
        <v>-8.8644914245869995</v>
      </c>
    </row>
    <row r="9" spans="1:9">
      <c r="A9" s="239" t="s">
        <v>18</v>
      </c>
      <c r="B9" s="240">
        <v>-4.3594666622579998</v>
      </c>
    </row>
    <row r="10" spans="1:9">
      <c r="A10" s="239" t="s">
        <v>5</v>
      </c>
      <c r="B10" s="240">
        <v>-2.8083802916380001</v>
      </c>
    </row>
    <row r="11" spans="1:9">
      <c r="A11" s="239" t="s">
        <v>32</v>
      </c>
      <c r="B11" s="240">
        <v>-2.6212059416689999</v>
      </c>
    </row>
    <row r="12" spans="1:9">
      <c r="A12" s="239" t="s">
        <v>10</v>
      </c>
      <c r="B12" s="240">
        <v>-1.9309487760720001</v>
      </c>
    </row>
    <row r="13" spans="1:9">
      <c r="A13" s="239" t="s">
        <v>30</v>
      </c>
      <c r="B13" s="240">
        <v>-1.17808037779</v>
      </c>
    </row>
    <row r="14" spans="1:9">
      <c r="A14" s="239" t="s">
        <v>33</v>
      </c>
      <c r="B14" s="240">
        <v>-0.58986796631100002</v>
      </c>
    </row>
    <row r="15" spans="1:9">
      <c r="A15" s="239" t="s">
        <v>25</v>
      </c>
      <c r="B15" s="240">
        <v>-0.34974482885300001</v>
      </c>
    </row>
    <row r="16" spans="1:9">
      <c r="A16" s="239" t="s">
        <v>28</v>
      </c>
      <c r="B16" s="240">
        <v>0.230549217394</v>
      </c>
    </row>
    <row r="17" spans="1:2">
      <c r="A17" s="239" t="s">
        <v>23</v>
      </c>
      <c r="B17" s="240">
        <v>0.26847108717000001</v>
      </c>
    </row>
    <row r="18" spans="1:2">
      <c r="A18" s="239" t="s">
        <v>8</v>
      </c>
      <c r="B18" s="240">
        <v>0.499139400397</v>
      </c>
    </row>
    <row r="19" spans="1:2">
      <c r="A19" s="239" t="s">
        <v>22</v>
      </c>
      <c r="B19" s="240">
        <v>0.80463424588800003</v>
      </c>
    </row>
    <row r="20" spans="1:2">
      <c r="A20" s="239" t="s">
        <v>12</v>
      </c>
      <c r="B20" s="240">
        <v>0.88716354344699999</v>
      </c>
    </row>
    <row r="21" spans="1:2">
      <c r="A21" s="239" t="s">
        <v>31</v>
      </c>
      <c r="B21" s="240">
        <v>0.89763327928000003</v>
      </c>
    </row>
    <row r="22" spans="1:2">
      <c r="A22" s="239" t="s">
        <v>14</v>
      </c>
      <c r="B22" s="240">
        <v>1.622905703182</v>
      </c>
    </row>
    <row r="23" spans="1:2">
      <c r="A23" s="239" t="s">
        <v>4</v>
      </c>
      <c r="B23" s="240">
        <v>1.862238675945</v>
      </c>
    </row>
    <row r="24" spans="1:2">
      <c r="A24" s="239" t="s">
        <v>26</v>
      </c>
      <c r="B24" s="240">
        <v>2.0213464546659998</v>
      </c>
    </row>
    <row r="25" spans="1:2">
      <c r="A25" s="239" t="s">
        <v>13</v>
      </c>
      <c r="B25" s="240">
        <v>2.1516974107659999</v>
      </c>
    </row>
    <row r="26" spans="1:2">
      <c r="A26" s="239" t="s">
        <v>29</v>
      </c>
      <c r="B26" s="240">
        <v>2.2840231534250002</v>
      </c>
    </row>
    <row r="27" spans="1:2">
      <c r="A27" s="239" t="s">
        <v>1</v>
      </c>
      <c r="B27" s="240">
        <v>3.7445248885120002</v>
      </c>
    </row>
    <row r="28" spans="1:2">
      <c r="A28" s="239" t="s">
        <v>21</v>
      </c>
      <c r="B28" s="240">
        <v>3.962411098979</v>
      </c>
    </row>
    <row r="29" spans="1:2">
      <c r="A29" s="239" t="s">
        <v>11</v>
      </c>
      <c r="B29" s="240">
        <v>4.8613806955419996</v>
      </c>
    </row>
    <row r="30" spans="1:2">
      <c r="A30" s="239" t="s">
        <v>9</v>
      </c>
      <c r="B30" s="240">
        <v>5.2237075976109999</v>
      </c>
    </row>
    <row r="31" spans="1:2">
      <c r="A31" s="239" t="s">
        <v>20</v>
      </c>
      <c r="B31" s="240">
        <v>5.6635933793159996</v>
      </c>
    </row>
    <row r="32" spans="1:2">
      <c r="A32" s="239" t="s">
        <v>17</v>
      </c>
      <c r="B32" s="240">
        <v>7.1497184158150002</v>
      </c>
    </row>
    <row r="33" spans="1:2">
      <c r="A33" s="239" t="s">
        <v>0</v>
      </c>
      <c r="B33" s="240">
        <v>9.6811094183800002</v>
      </c>
    </row>
    <row r="34" spans="1:2">
      <c r="A34" s="239" t="s">
        <v>6</v>
      </c>
      <c r="B34" s="240">
        <v>12.071982098778999</v>
      </c>
    </row>
    <row r="35" spans="1:2">
      <c r="A35" s="239" t="s">
        <v>7</v>
      </c>
      <c r="B35" s="240">
        <v>18.214433751383002</v>
      </c>
    </row>
    <row r="36" spans="1:2">
      <c r="A36" s="239" t="s">
        <v>24</v>
      </c>
      <c r="B36" s="240">
        <v>20.449159650178999</v>
      </c>
    </row>
    <row r="37" spans="1:2">
      <c r="A37" s="239" t="s">
        <v>16</v>
      </c>
      <c r="B37" s="240">
        <v>24.879952066944998</v>
      </c>
    </row>
    <row r="38" spans="1:2">
      <c r="A38" s="239" t="s">
        <v>27</v>
      </c>
      <c r="B38" s="240">
        <v>32.075998627491998</v>
      </c>
    </row>
  </sheetData>
  <mergeCells count="1">
    <mergeCell ref="H1:I1"/>
  </mergeCells>
  <hyperlinks>
    <hyperlink ref="H1:I1" location="Index!A1" display="Regresar al Índice" xr:uid="{1F4CA245-BF9E-4BEC-A0A0-76424378CC7D}"/>
  </hyperlink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3888-F1EB-4E53-9EF4-6EB1C03CD866}">
  <sheetPr codeName="Hoja174"/>
  <dimension ref="A1:I22"/>
  <sheetViews>
    <sheetView workbookViewId="0"/>
  </sheetViews>
  <sheetFormatPr baseColWidth="10" defaultRowHeight="15"/>
  <cols>
    <col min="1" max="16384" width="11.42578125" style="239"/>
  </cols>
  <sheetData>
    <row r="1" spans="1:9">
      <c r="A1" s="43" t="s">
        <v>2195</v>
      </c>
      <c r="H1" s="90" t="s">
        <v>38</v>
      </c>
      <c r="I1" s="90"/>
    </row>
    <row r="2" spans="1:9">
      <c r="A2" s="239" t="s">
        <v>715</v>
      </c>
    </row>
    <row r="5" spans="1:9">
      <c r="A5" s="239" t="s">
        <v>136</v>
      </c>
      <c r="B5" s="239" t="s">
        <v>716</v>
      </c>
    </row>
    <row r="6" spans="1:9">
      <c r="A6" s="239" t="s">
        <v>2018</v>
      </c>
      <c r="B6" s="241">
        <v>2098.0954817090001</v>
      </c>
    </row>
    <row r="7" spans="1:9">
      <c r="A7" s="239" t="s">
        <v>2019</v>
      </c>
      <c r="B7" s="241">
        <v>2048.6438437450001</v>
      </c>
    </row>
    <row r="8" spans="1:9">
      <c r="A8" s="239" t="s">
        <v>2020</v>
      </c>
      <c r="B8" s="241">
        <v>2470.660673937</v>
      </c>
    </row>
    <row r="9" spans="1:9">
      <c r="A9" s="239" t="s">
        <v>2021</v>
      </c>
      <c r="B9" s="241">
        <v>2354.0505736919999</v>
      </c>
    </row>
    <row r="10" spans="1:9">
      <c r="A10" s="239" t="s">
        <v>2022</v>
      </c>
      <c r="B10" s="241">
        <v>2082.5063160630002</v>
      </c>
    </row>
    <row r="11" spans="1:9">
      <c r="A11" s="239" t="s">
        <v>2023</v>
      </c>
      <c r="B11" s="241">
        <v>2184.5549764150001</v>
      </c>
    </row>
    <row r="12" spans="1:9">
      <c r="A12" s="239" t="s">
        <v>2024</v>
      </c>
      <c r="B12" s="241">
        <v>2002.3716962250001</v>
      </c>
    </row>
    <row r="13" spans="1:9">
      <c r="A13" s="239" t="s">
        <v>2025</v>
      </c>
      <c r="B13" s="241">
        <v>1951.7494531350001</v>
      </c>
    </row>
    <row r="14" spans="1:9">
      <c r="A14" s="239" t="s">
        <v>2026</v>
      </c>
      <c r="B14" s="241">
        <v>1649.649151695</v>
      </c>
    </row>
    <row r="15" spans="1:9">
      <c r="A15" s="239" t="s">
        <v>2027</v>
      </c>
      <c r="B15" s="241">
        <v>2666.4913328950001</v>
      </c>
    </row>
    <row r="16" spans="1:9">
      <c r="A16" s="239" t="s">
        <v>2028</v>
      </c>
      <c r="B16" s="241">
        <v>1919.491318549</v>
      </c>
    </row>
    <row r="17" spans="1:2">
      <c r="A17" s="239" t="s">
        <v>771</v>
      </c>
      <c r="B17" s="241">
        <v>2230.315251774</v>
      </c>
    </row>
    <row r="18" spans="1:2">
      <c r="A18" s="239" t="s">
        <v>790</v>
      </c>
      <c r="B18" s="241">
        <v>1993.3354172859999</v>
      </c>
    </row>
    <row r="19" spans="1:2">
      <c r="A19" s="239" t="s">
        <v>799</v>
      </c>
      <c r="B19" s="241">
        <v>1986.6897139979999</v>
      </c>
    </row>
    <row r="20" spans="1:2">
      <c r="A20" s="239" t="s">
        <v>808</v>
      </c>
      <c r="B20" s="241">
        <v>1555.8531746660001</v>
      </c>
    </row>
    <row r="21" spans="1:2">
      <c r="A21" s="239" t="s">
        <v>817</v>
      </c>
      <c r="B21" s="241">
        <v>1562.2819323379999</v>
      </c>
    </row>
    <row r="22" spans="1:2">
      <c r="A22" s="239" t="s">
        <v>2029</v>
      </c>
      <c r="B22" s="241">
        <v>1718.0126302230001</v>
      </c>
    </row>
  </sheetData>
  <mergeCells count="1">
    <mergeCell ref="H1:I1"/>
  </mergeCells>
  <hyperlinks>
    <hyperlink ref="H1:I1" location="Index!A1" display="Regresar al Índice" xr:uid="{64D35967-08DF-4216-9C29-84EEFAFB6AA4}"/>
  </hyperlink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FAD32-C7D2-4591-AC3D-362646A2FE68}">
  <sheetPr codeName="Hoja175"/>
  <dimension ref="A1:I116"/>
  <sheetViews>
    <sheetView workbookViewId="0"/>
  </sheetViews>
  <sheetFormatPr baseColWidth="10" defaultRowHeight="15"/>
  <cols>
    <col min="1" max="16384" width="11.42578125" style="239"/>
  </cols>
  <sheetData>
    <row r="1" spans="1:9">
      <c r="A1" s="43" t="s">
        <v>2196</v>
      </c>
      <c r="H1" s="90" t="s">
        <v>38</v>
      </c>
      <c r="I1" s="90"/>
    </row>
    <row r="2" spans="1:9">
      <c r="A2" s="239" t="s">
        <v>715</v>
      </c>
    </row>
    <row r="3" spans="1:9">
      <c r="A3" s="239" t="s">
        <v>717</v>
      </c>
    </row>
    <row r="5" spans="1:9">
      <c r="A5" s="239" t="s">
        <v>301</v>
      </c>
      <c r="B5" s="239" t="s">
        <v>355</v>
      </c>
      <c r="C5" s="239" t="s">
        <v>716</v>
      </c>
      <c r="D5" s="239" t="s">
        <v>718</v>
      </c>
    </row>
    <row r="6" spans="1:9">
      <c r="A6" s="239" t="s">
        <v>61</v>
      </c>
      <c r="B6" s="239" t="s">
        <v>140</v>
      </c>
      <c r="C6" s="241">
        <v>1894.489002693</v>
      </c>
      <c r="D6" s="241">
        <v>2527.46627940692</v>
      </c>
    </row>
    <row r="7" spans="1:9">
      <c r="A7" s="239" t="s">
        <v>54</v>
      </c>
      <c r="B7" s="239" t="s">
        <v>141</v>
      </c>
      <c r="C7" s="241">
        <v>2285.2278420080002</v>
      </c>
      <c r="D7" s="241">
        <v>2537.5607932408302</v>
      </c>
    </row>
    <row r="8" spans="1:9">
      <c r="A8" s="239" t="s">
        <v>54</v>
      </c>
      <c r="B8" s="239" t="s">
        <v>142</v>
      </c>
      <c r="C8" s="241">
        <v>1951.7494531350001</v>
      </c>
      <c r="D8" s="241">
        <v>2533.3422729833301</v>
      </c>
    </row>
    <row r="9" spans="1:9">
      <c r="A9" s="239" t="s">
        <v>54</v>
      </c>
      <c r="B9" s="239" t="s">
        <v>143</v>
      </c>
      <c r="C9" s="241">
        <v>2175.4812712859998</v>
      </c>
      <c r="D9" s="241">
        <v>2562.3897347269199</v>
      </c>
    </row>
    <row r="10" spans="1:9">
      <c r="A10" s="239" t="s">
        <v>54</v>
      </c>
      <c r="B10" s="239" t="s">
        <v>144</v>
      </c>
      <c r="C10" s="241">
        <v>2035.7041386769999</v>
      </c>
      <c r="D10" s="241">
        <v>2504.9085851989998</v>
      </c>
    </row>
    <row r="11" spans="1:9">
      <c r="A11" s="239" t="s">
        <v>54</v>
      </c>
      <c r="B11" s="239" t="s">
        <v>145</v>
      </c>
      <c r="C11" s="241">
        <v>2248.3396784309998</v>
      </c>
      <c r="D11" s="241">
        <v>2470.5673086624201</v>
      </c>
    </row>
    <row r="12" spans="1:9">
      <c r="A12" s="239" t="s">
        <v>54</v>
      </c>
      <c r="B12" s="239" t="s">
        <v>146</v>
      </c>
      <c r="C12" s="241">
        <v>2348.6737458900002</v>
      </c>
      <c r="D12" s="241">
        <v>2402.0975906121698</v>
      </c>
    </row>
    <row r="13" spans="1:9">
      <c r="A13" s="239" t="s">
        <v>54</v>
      </c>
      <c r="B13" s="239" t="s">
        <v>147</v>
      </c>
      <c r="C13" s="241">
        <v>2738.4397930810001</v>
      </c>
      <c r="D13" s="241">
        <v>2366.8384883630001</v>
      </c>
    </row>
    <row r="14" spans="1:9">
      <c r="A14" s="239" t="s">
        <v>54</v>
      </c>
      <c r="B14" s="239" t="s">
        <v>148</v>
      </c>
      <c r="C14" s="241">
        <v>2491.6026244730001</v>
      </c>
      <c r="D14" s="241">
        <v>2355.9231325444998</v>
      </c>
    </row>
    <row r="15" spans="1:9">
      <c r="A15" s="239" t="s">
        <v>54</v>
      </c>
      <c r="B15" s="239" t="s">
        <v>149</v>
      </c>
      <c r="C15" s="241">
        <v>2368.2431536099998</v>
      </c>
      <c r="D15" s="241">
        <v>2335.9764883971702</v>
      </c>
    </row>
    <row r="16" spans="1:9">
      <c r="A16" s="239" t="s">
        <v>54</v>
      </c>
      <c r="B16" s="239" t="s">
        <v>150</v>
      </c>
      <c r="C16" s="241">
        <v>2485.0202016819999</v>
      </c>
      <c r="D16" s="241">
        <v>2310.78935971192</v>
      </c>
    </row>
    <row r="17" spans="1:4">
      <c r="A17" s="239" t="s">
        <v>54</v>
      </c>
      <c r="B17" s="239" t="s">
        <v>151</v>
      </c>
      <c r="C17" s="241">
        <v>2407.3612207289998</v>
      </c>
      <c r="D17" s="241">
        <v>2285.8610104745799</v>
      </c>
    </row>
    <row r="18" spans="1:4">
      <c r="A18" s="239" t="s">
        <v>74</v>
      </c>
      <c r="B18" s="239" t="s">
        <v>140</v>
      </c>
      <c r="C18" s="241">
        <v>1574.013285857</v>
      </c>
      <c r="D18" s="241">
        <v>2259.1547007382501</v>
      </c>
    </row>
    <row r="19" spans="1:4">
      <c r="A19" s="239" t="s">
        <v>54</v>
      </c>
      <c r="B19" s="239" t="s">
        <v>141</v>
      </c>
      <c r="C19" s="241">
        <v>1679.347788495</v>
      </c>
      <c r="D19" s="241">
        <v>2208.66469627883</v>
      </c>
    </row>
    <row r="20" spans="1:4">
      <c r="A20" s="239" t="s">
        <v>54</v>
      </c>
      <c r="B20" s="239" t="s">
        <v>142</v>
      </c>
      <c r="C20" s="241">
        <v>1649.649151695</v>
      </c>
      <c r="D20" s="241">
        <v>2183.4896711588299</v>
      </c>
    </row>
    <row r="21" spans="1:4">
      <c r="A21" s="239" t="s">
        <v>54</v>
      </c>
      <c r="B21" s="239" t="s">
        <v>143</v>
      </c>
      <c r="C21" s="241">
        <v>1610.1070104119999</v>
      </c>
      <c r="D21" s="241">
        <v>2136.3751494193298</v>
      </c>
    </row>
    <row r="22" spans="1:4">
      <c r="A22" s="239" t="s">
        <v>54</v>
      </c>
      <c r="B22" s="239" t="s">
        <v>144</v>
      </c>
      <c r="C22" s="241">
        <v>1983.8585131570001</v>
      </c>
      <c r="D22" s="241">
        <v>2132.0546806259999</v>
      </c>
    </row>
    <row r="23" spans="1:4">
      <c r="A23" s="239" t="s">
        <v>54</v>
      </c>
      <c r="B23" s="239" t="s">
        <v>145</v>
      </c>
      <c r="C23" s="241">
        <v>1977.752663881</v>
      </c>
      <c r="D23" s="241">
        <v>2109.50576274683</v>
      </c>
    </row>
    <row r="24" spans="1:4">
      <c r="A24" s="239" t="s">
        <v>54</v>
      </c>
      <c r="B24" s="239" t="s">
        <v>146</v>
      </c>
      <c r="C24" s="241">
        <v>1689.822677398</v>
      </c>
      <c r="D24" s="241">
        <v>2054.60150703917</v>
      </c>
    </row>
    <row r="25" spans="1:4">
      <c r="A25" s="239" t="s">
        <v>54</v>
      </c>
      <c r="B25" s="239" t="s">
        <v>147</v>
      </c>
      <c r="C25" s="241">
        <v>2010.1212929789999</v>
      </c>
      <c r="D25" s="241">
        <v>1993.9082986973301</v>
      </c>
    </row>
    <row r="26" spans="1:4">
      <c r="A26" s="239" t="s">
        <v>54</v>
      </c>
      <c r="B26" s="239" t="s">
        <v>148</v>
      </c>
      <c r="C26" s="241">
        <v>2003.0738918500001</v>
      </c>
      <c r="D26" s="241">
        <v>1953.19757097875</v>
      </c>
    </row>
    <row r="27" spans="1:4">
      <c r="A27" s="239" t="s">
        <v>54</v>
      </c>
      <c r="B27" s="239" t="s">
        <v>149</v>
      </c>
      <c r="C27" s="241">
        <v>1928.8196125219999</v>
      </c>
      <c r="D27" s="241">
        <v>1916.57894255475</v>
      </c>
    </row>
    <row r="28" spans="1:4">
      <c r="A28" s="239" t="s">
        <v>54</v>
      </c>
      <c r="B28" s="239" t="s">
        <v>150</v>
      </c>
      <c r="C28" s="241">
        <v>1942.107419833</v>
      </c>
      <c r="D28" s="241">
        <v>1871.3362107339999</v>
      </c>
    </row>
    <row r="29" spans="1:4">
      <c r="A29" s="239" t="s">
        <v>54</v>
      </c>
      <c r="B29" s="239" t="s">
        <v>151</v>
      </c>
      <c r="C29" s="241">
        <v>2321.6522857760001</v>
      </c>
      <c r="D29" s="241">
        <v>1864.1937994879199</v>
      </c>
    </row>
    <row r="30" spans="1:4">
      <c r="A30" s="239" t="s">
        <v>75</v>
      </c>
      <c r="B30" s="239" t="s">
        <v>140</v>
      </c>
      <c r="C30" s="241">
        <v>2209.4747289289999</v>
      </c>
      <c r="D30" s="241">
        <v>1917.14891974392</v>
      </c>
    </row>
    <row r="31" spans="1:4">
      <c r="A31" s="239" t="s">
        <v>54</v>
      </c>
      <c r="B31" s="239" t="s">
        <v>141</v>
      </c>
      <c r="C31" s="241">
        <v>1868.261175443</v>
      </c>
      <c r="D31" s="241">
        <v>1932.89170198958</v>
      </c>
    </row>
    <row r="32" spans="1:4">
      <c r="A32" s="239" t="s">
        <v>54</v>
      </c>
      <c r="B32" s="239" t="s">
        <v>142</v>
      </c>
      <c r="C32" s="241">
        <v>2666.4913328950001</v>
      </c>
      <c r="D32" s="241">
        <v>2017.6285504229199</v>
      </c>
    </row>
    <row r="33" spans="1:4">
      <c r="A33" s="239" t="s">
        <v>54</v>
      </c>
      <c r="B33" s="239" t="s">
        <v>143</v>
      </c>
      <c r="C33" s="241">
        <v>2330.124774075</v>
      </c>
      <c r="D33" s="241">
        <v>2077.6300307281699</v>
      </c>
    </row>
    <row r="34" spans="1:4">
      <c r="A34" s="239" t="s">
        <v>54</v>
      </c>
      <c r="B34" s="239" t="s">
        <v>144</v>
      </c>
      <c r="C34" s="241">
        <v>2615.8516358030001</v>
      </c>
      <c r="D34" s="241">
        <v>2130.2961242820002</v>
      </c>
    </row>
    <row r="35" spans="1:4">
      <c r="A35" s="239" t="s">
        <v>54</v>
      </c>
      <c r="B35" s="239" t="s">
        <v>145</v>
      </c>
      <c r="C35" s="241">
        <v>2317.7733903530002</v>
      </c>
      <c r="D35" s="241">
        <v>2158.63118482133</v>
      </c>
    </row>
    <row r="36" spans="1:4">
      <c r="A36" s="239" t="s">
        <v>54</v>
      </c>
      <c r="B36" s="239" t="s">
        <v>146</v>
      </c>
      <c r="C36" s="241">
        <v>2121.4071263790001</v>
      </c>
      <c r="D36" s="241">
        <v>2194.5965555697499</v>
      </c>
    </row>
    <row r="37" spans="1:4">
      <c r="A37" s="239" t="s">
        <v>54</v>
      </c>
      <c r="B37" s="239" t="s">
        <v>147</v>
      </c>
      <c r="C37" s="241">
        <v>2911.1634085370001</v>
      </c>
      <c r="D37" s="241">
        <v>2269.6833985329199</v>
      </c>
    </row>
    <row r="38" spans="1:4">
      <c r="A38" s="239" t="s">
        <v>54</v>
      </c>
      <c r="B38" s="239" t="s">
        <v>148</v>
      </c>
      <c r="C38" s="241">
        <v>3073.4642871299998</v>
      </c>
      <c r="D38" s="241">
        <v>2358.8825981395798</v>
      </c>
    </row>
    <row r="39" spans="1:4">
      <c r="A39" s="239" t="s">
        <v>54</v>
      </c>
      <c r="B39" s="239" t="s">
        <v>149</v>
      </c>
      <c r="C39" s="241">
        <v>2489.6324842909999</v>
      </c>
      <c r="D39" s="241">
        <v>2405.61700412033</v>
      </c>
    </row>
    <row r="40" spans="1:4">
      <c r="A40" s="239" t="s">
        <v>54</v>
      </c>
      <c r="B40" s="239" t="s">
        <v>150</v>
      </c>
      <c r="C40" s="241">
        <v>2201.8290452659999</v>
      </c>
      <c r="D40" s="241">
        <v>2427.2604729064201</v>
      </c>
    </row>
    <row r="41" spans="1:4">
      <c r="A41" s="239" t="s">
        <v>54</v>
      </c>
      <c r="B41" s="239" t="s">
        <v>151</v>
      </c>
      <c r="C41" s="241">
        <v>2032.009669413</v>
      </c>
      <c r="D41" s="241">
        <v>2403.1235882095002</v>
      </c>
    </row>
    <row r="42" spans="1:4">
      <c r="A42" s="239" t="s">
        <v>76</v>
      </c>
      <c r="B42" s="239" t="s">
        <v>140</v>
      </c>
      <c r="C42" s="241">
        <v>2582.4303394610001</v>
      </c>
      <c r="D42" s="241">
        <v>2434.2032224205</v>
      </c>
    </row>
    <row r="43" spans="1:4">
      <c r="A43" s="239" t="s">
        <v>54</v>
      </c>
      <c r="B43" s="239" t="s">
        <v>141</v>
      </c>
      <c r="C43" s="241">
        <v>2683.0153910640001</v>
      </c>
      <c r="D43" s="241">
        <v>2502.0994070555798</v>
      </c>
    </row>
    <row r="44" spans="1:4">
      <c r="A44" s="239" t="s">
        <v>54</v>
      </c>
      <c r="B44" s="239" t="s">
        <v>142</v>
      </c>
      <c r="C44" s="241">
        <v>1919.491318549</v>
      </c>
      <c r="D44" s="241">
        <v>2439.84940586008</v>
      </c>
    </row>
    <row r="45" spans="1:4">
      <c r="A45" s="239" t="s">
        <v>54</v>
      </c>
      <c r="B45" s="239" t="s">
        <v>143</v>
      </c>
      <c r="C45" s="241">
        <v>2240.3397922559998</v>
      </c>
      <c r="D45" s="241">
        <v>2432.3673240418302</v>
      </c>
    </row>
    <row r="46" spans="1:4">
      <c r="A46" s="239" t="s">
        <v>54</v>
      </c>
      <c r="B46" s="239" t="s">
        <v>144</v>
      </c>
      <c r="C46" s="241">
        <v>2185.518440546</v>
      </c>
      <c r="D46" s="241">
        <v>2396.5062244370802</v>
      </c>
    </row>
    <row r="47" spans="1:4">
      <c r="A47" s="239" t="s">
        <v>54</v>
      </c>
      <c r="B47" s="239" t="s">
        <v>145</v>
      </c>
      <c r="C47" s="241">
        <v>2146.7409138029998</v>
      </c>
      <c r="D47" s="241">
        <v>2382.2535180579198</v>
      </c>
    </row>
    <row r="48" spans="1:4">
      <c r="A48" s="239" t="s">
        <v>54</v>
      </c>
      <c r="B48" s="239" t="s">
        <v>146</v>
      </c>
      <c r="C48" s="241">
        <v>2084.6418898729999</v>
      </c>
      <c r="D48" s="241">
        <v>2379.1897483490802</v>
      </c>
    </row>
    <row r="49" spans="1:4">
      <c r="A49" s="239" t="s">
        <v>54</v>
      </c>
      <c r="B49" s="239" t="s">
        <v>147</v>
      </c>
      <c r="C49" s="241">
        <v>2495.2996727290001</v>
      </c>
      <c r="D49" s="241">
        <v>2344.5344370317498</v>
      </c>
    </row>
    <row r="50" spans="1:4">
      <c r="A50" s="239" t="s">
        <v>54</v>
      </c>
      <c r="B50" s="239" t="s">
        <v>148</v>
      </c>
      <c r="C50" s="241">
        <v>2257.2019772600001</v>
      </c>
      <c r="D50" s="241">
        <v>2276.5125778759202</v>
      </c>
    </row>
    <row r="51" spans="1:4">
      <c r="A51" s="239" t="s">
        <v>54</v>
      </c>
      <c r="B51" s="239" t="s">
        <v>149</v>
      </c>
      <c r="C51" s="241">
        <v>2398.863823528</v>
      </c>
      <c r="D51" s="241">
        <v>2268.9485228123299</v>
      </c>
    </row>
    <row r="52" spans="1:4">
      <c r="A52" s="239" t="s">
        <v>54</v>
      </c>
      <c r="B52" s="239" t="s">
        <v>150</v>
      </c>
      <c r="C52" s="241">
        <v>2524.8973337920002</v>
      </c>
      <c r="D52" s="241">
        <v>2295.8708801895</v>
      </c>
    </row>
    <row r="53" spans="1:4">
      <c r="A53" s="239" t="s">
        <v>54</v>
      </c>
      <c r="B53" s="239" t="s">
        <v>151</v>
      </c>
      <c r="C53" s="241">
        <v>2284.360025473</v>
      </c>
      <c r="D53" s="241">
        <v>2316.9000765278302</v>
      </c>
    </row>
    <row r="54" spans="1:4">
      <c r="A54" s="239" t="s">
        <v>77</v>
      </c>
      <c r="B54" s="239" t="s">
        <v>140</v>
      </c>
      <c r="C54" s="241">
        <v>1933.504086593</v>
      </c>
      <c r="D54" s="241">
        <v>2262.8228887888299</v>
      </c>
    </row>
    <row r="55" spans="1:4">
      <c r="A55" s="239" t="s">
        <v>54</v>
      </c>
      <c r="B55" s="239" t="s">
        <v>141</v>
      </c>
      <c r="C55" s="241">
        <v>2183.8845315489998</v>
      </c>
      <c r="D55" s="241">
        <v>2221.2286504959202</v>
      </c>
    </row>
    <row r="56" spans="1:4">
      <c r="A56" s="239" t="s">
        <v>54</v>
      </c>
      <c r="B56" s="239" t="s">
        <v>142</v>
      </c>
      <c r="C56" s="241">
        <v>2230.315251774</v>
      </c>
      <c r="D56" s="241">
        <v>2247.1306449313302</v>
      </c>
    </row>
    <row r="57" spans="1:4">
      <c r="A57" s="239" t="s">
        <v>54</v>
      </c>
      <c r="B57" s="239" t="s">
        <v>143</v>
      </c>
      <c r="C57" s="241">
        <v>2505.9196947949999</v>
      </c>
      <c r="D57" s="241">
        <v>2269.2623034762501</v>
      </c>
    </row>
    <row r="58" spans="1:4">
      <c r="A58" s="239" t="s">
        <v>54</v>
      </c>
      <c r="B58" s="239" t="s">
        <v>144</v>
      </c>
      <c r="C58" s="241">
        <v>2653.2230326839999</v>
      </c>
      <c r="D58" s="241">
        <v>2308.2376861544199</v>
      </c>
    </row>
    <row r="59" spans="1:4">
      <c r="A59" s="239" t="s">
        <v>54</v>
      </c>
      <c r="B59" s="239" t="s">
        <v>145</v>
      </c>
      <c r="C59" s="241">
        <v>2856.25875189</v>
      </c>
      <c r="D59" s="241">
        <v>2367.3641726616702</v>
      </c>
    </row>
    <row r="60" spans="1:4">
      <c r="A60" s="239" t="s">
        <v>54</v>
      </c>
      <c r="B60" s="239" t="s">
        <v>146</v>
      </c>
      <c r="C60" s="241">
        <v>2113.3048988669998</v>
      </c>
      <c r="D60" s="241">
        <v>2369.7527567444999</v>
      </c>
    </row>
    <row r="61" spans="1:4">
      <c r="A61" s="239" t="s">
        <v>54</v>
      </c>
      <c r="B61" s="239" t="s">
        <v>147</v>
      </c>
      <c r="C61" s="241">
        <v>2341.0457055470001</v>
      </c>
      <c r="D61" s="241">
        <v>2356.8982594793301</v>
      </c>
    </row>
    <row r="62" spans="1:4">
      <c r="A62" s="239" t="s">
        <v>54</v>
      </c>
      <c r="B62" s="239" t="s">
        <v>148</v>
      </c>
      <c r="C62" s="241">
        <v>2138.7394757860002</v>
      </c>
      <c r="D62" s="241">
        <v>2347.0263843564999</v>
      </c>
    </row>
    <row r="63" spans="1:4">
      <c r="A63" s="239" t="s">
        <v>54</v>
      </c>
      <c r="B63" s="239" t="s">
        <v>149</v>
      </c>
      <c r="C63" s="241">
        <v>2328.155214716</v>
      </c>
      <c r="D63" s="241">
        <v>2341.1340002888301</v>
      </c>
    </row>
    <row r="64" spans="1:4">
      <c r="A64" s="239" t="s">
        <v>54</v>
      </c>
      <c r="B64" s="239" t="s">
        <v>150</v>
      </c>
      <c r="C64" s="241">
        <v>2188.4737942239999</v>
      </c>
      <c r="D64" s="241">
        <v>2313.09870532483</v>
      </c>
    </row>
    <row r="65" spans="1:4">
      <c r="A65" s="239" t="s">
        <v>54</v>
      </c>
      <c r="B65" s="239" t="s">
        <v>151</v>
      </c>
      <c r="C65" s="241">
        <v>2738.79935746</v>
      </c>
      <c r="D65" s="241">
        <v>2350.9686496570798</v>
      </c>
    </row>
    <row r="66" spans="1:4">
      <c r="A66" s="239" t="s">
        <v>78</v>
      </c>
      <c r="B66" s="239" t="s">
        <v>140</v>
      </c>
      <c r="C66" s="241">
        <v>1943.3097480609999</v>
      </c>
      <c r="D66" s="241">
        <v>2351.7857881127502</v>
      </c>
    </row>
    <row r="67" spans="1:4">
      <c r="A67" s="239" t="s">
        <v>54</v>
      </c>
      <c r="B67" s="239" t="s">
        <v>141</v>
      </c>
      <c r="C67" s="241">
        <v>1833.0975500510001</v>
      </c>
      <c r="D67" s="241">
        <v>2322.5535396545802</v>
      </c>
    </row>
    <row r="68" spans="1:4">
      <c r="A68" s="239" t="s">
        <v>54</v>
      </c>
      <c r="B68" s="239" t="s">
        <v>142</v>
      </c>
      <c r="C68" s="241">
        <v>1993.3354172859999</v>
      </c>
      <c r="D68" s="241">
        <v>2302.8052201139199</v>
      </c>
    </row>
    <row r="69" spans="1:4">
      <c r="A69" s="239" t="s">
        <v>54</v>
      </c>
      <c r="B69" s="239" t="s">
        <v>143</v>
      </c>
      <c r="C69" s="241">
        <v>2020.074211823</v>
      </c>
      <c r="D69" s="241">
        <v>2262.3180965329202</v>
      </c>
    </row>
    <row r="70" spans="1:4">
      <c r="A70" s="239" t="s">
        <v>54</v>
      </c>
      <c r="B70" s="239" t="s">
        <v>144</v>
      </c>
      <c r="C70" s="241">
        <v>2541.948392153</v>
      </c>
      <c r="D70" s="241">
        <v>2253.0452098219998</v>
      </c>
    </row>
    <row r="71" spans="1:4">
      <c r="A71" s="239" t="s">
        <v>54</v>
      </c>
      <c r="B71" s="239" t="s">
        <v>145</v>
      </c>
      <c r="C71" s="241">
        <v>2100.354253905</v>
      </c>
      <c r="D71" s="241">
        <v>2190.0531683232498</v>
      </c>
    </row>
    <row r="72" spans="1:4">
      <c r="A72" s="239" t="s">
        <v>54</v>
      </c>
      <c r="B72" s="239" t="s">
        <v>146</v>
      </c>
      <c r="C72" s="241">
        <v>2384.4574904649999</v>
      </c>
      <c r="D72" s="241">
        <v>2212.6492176230799</v>
      </c>
    </row>
    <row r="73" spans="1:4">
      <c r="A73" s="239" t="s">
        <v>54</v>
      </c>
      <c r="B73" s="239" t="s">
        <v>147</v>
      </c>
      <c r="C73" s="241">
        <v>2818.0111267080001</v>
      </c>
      <c r="D73" s="241">
        <v>2252.3963360531702</v>
      </c>
    </row>
    <row r="74" spans="1:4">
      <c r="A74" s="239" t="s">
        <v>54</v>
      </c>
      <c r="B74" s="239" t="s">
        <v>148</v>
      </c>
      <c r="C74" s="241">
        <v>1852.7433452539999</v>
      </c>
      <c r="D74" s="241">
        <v>2228.5633251754998</v>
      </c>
    </row>
    <row r="75" spans="1:4">
      <c r="A75" s="239" t="s">
        <v>54</v>
      </c>
      <c r="B75" s="239" t="s">
        <v>149</v>
      </c>
      <c r="C75" s="241">
        <v>2258.9147784229999</v>
      </c>
      <c r="D75" s="241">
        <v>2222.7932888177502</v>
      </c>
    </row>
    <row r="76" spans="1:4">
      <c r="A76" s="239" t="s">
        <v>54</v>
      </c>
      <c r="B76" s="239" t="s">
        <v>150</v>
      </c>
      <c r="C76" s="241">
        <v>1720.1555108</v>
      </c>
      <c r="D76" s="241">
        <v>2183.7667651990801</v>
      </c>
    </row>
    <row r="77" spans="1:4">
      <c r="A77" s="239" t="s">
        <v>54</v>
      </c>
      <c r="B77" s="239" t="s">
        <v>151</v>
      </c>
      <c r="C77" s="241">
        <v>2789.8769758859999</v>
      </c>
      <c r="D77" s="241">
        <v>2188.0232334012499</v>
      </c>
    </row>
    <row r="78" spans="1:4">
      <c r="A78" s="239" t="s">
        <v>79</v>
      </c>
      <c r="B78" s="239" t="s">
        <v>140</v>
      </c>
      <c r="C78" s="241">
        <v>1768.7447041519999</v>
      </c>
      <c r="D78" s="241">
        <v>2173.4761464088301</v>
      </c>
    </row>
    <row r="79" spans="1:4">
      <c r="A79" s="239" t="s">
        <v>54</v>
      </c>
      <c r="B79" s="239" t="s">
        <v>141</v>
      </c>
      <c r="C79" s="241">
        <v>1743.1875806170001</v>
      </c>
      <c r="D79" s="241">
        <v>2165.9836489559998</v>
      </c>
    </row>
    <row r="80" spans="1:4">
      <c r="A80" s="239" t="s">
        <v>54</v>
      </c>
      <c r="B80" s="239" t="s">
        <v>142</v>
      </c>
      <c r="C80" s="241">
        <v>1986.6897139979999</v>
      </c>
      <c r="D80" s="241">
        <v>2165.42984034867</v>
      </c>
    </row>
    <row r="81" spans="1:4">
      <c r="A81" s="239" t="s">
        <v>54</v>
      </c>
      <c r="B81" s="239" t="s">
        <v>143</v>
      </c>
      <c r="C81" s="241">
        <v>1733.73172935</v>
      </c>
      <c r="D81" s="241">
        <v>2141.5679668092498</v>
      </c>
    </row>
    <row r="82" spans="1:4">
      <c r="A82" s="239" t="s">
        <v>54</v>
      </c>
      <c r="B82" s="239" t="s">
        <v>144</v>
      </c>
      <c r="C82" s="241">
        <v>1798.6615119109999</v>
      </c>
      <c r="D82" s="241">
        <v>2079.6273934557498</v>
      </c>
    </row>
    <row r="83" spans="1:4">
      <c r="A83" s="239" t="s">
        <v>54</v>
      </c>
      <c r="B83" s="239" t="s">
        <v>145</v>
      </c>
      <c r="C83" s="241">
        <v>1780.596483992</v>
      </c>
      <c r="D83" s="241">
        <v>2052.98091262967</v>
      </c>
    </row>
    <row r="84" spans="1:4">
      <c r="A84" s="239" t="s">
        <v>54</v>
      </c>
      <c r="B84" s="239" t="s">
        <v>146</v>
      </c>
      <c r="C84" s="241">
        <v>1764.628665447</v>
      </c>
      <c r="D84" s="241">
        <v>2001.3285105448299</v>
      </c>
    </row>
    <row r="85" spans="1:4">
      <c r="A85" s="239" t="s">
        <v>54</v>
      </c>
      <c r="B85" s="239" t="s">
        <v>147</v>
      </c>
      <c r="C85" s="241">
        <v>1883.842661506</v>
      </c>
      <c r="D85" s="241">
        <v>1923.48113844467</v>
      </c>
    </row>
    <row r="86" spans="1:4">
      <c r="A86" s="239" t="s">
        <v>54</v>
      </c>
      <c r="B86" s="239" t="s">
        <v>148</v>
      </c>
      <c r="C86" s="241">
        <v>1869.15929342</v>
      </c>
      <c r="D86" s="241">
        <v>1924.8491341251699</v>
      </c>
    </row>
    <row r="87" spans="1:4">
      <c r="A87" s="239" t="s">
        <v>54</v>
      </c>
      <c r="B87" s="239" t="s">
        <v>149</v>
      </c>
      <c r="C87" s="241">
        <v>1950.5947778069999</v>
      </c>
      <c r="D87" s="241">
        <v>1899.1558007404999</v>
      </c>
    </row>
    <row r="88" spans="1:4">
      <c r="A88" s="239" t="s">
        <v>54</v>
      </c>
      <c r="B88" s="239" t="s">
        <v>150</v>
      </c>
      <c r="C88" s="241">
        <v>1916.1944893360001</v>
      </c>
      <c r="D88" s="241">
        <v>1915.4923822851699</v>
      </c>
    </row>
    <row r="89" spans="1:4">
      <c r="A89" s="239" t="s">
        <v>54</v>
      </c>
      <c r="B89" s="239" t="s">
        <v>151</v>
      </c>
      <c r="C89" s="241">
        <v>1925.1618791159999</v>
      </c>
      <c r="D89" s="241">
        <v>1843.4327908876701</v>
      </c>
    </row>
    <row r="90" spans="1:4">
      <c r="A90" s="239" t="s">
        <v>80</v>
      </c>
      <c r="B90" s="239" t="s">
        <v>140</v>
      </c>
      <c r="C90" s="241">
        <v>1583.2968420730001</v>
      </c>
      <c r="D90" s="241">
        <v>1827.97880238108</v>
      </c>
    </row>
    <row r="91" spans="1:4">
      <c r="A91" s="239" t="s">
        <v>54</v>
      </c>
      <c r="B91" s="239" t="s">
        <v>141</v>
      </c>
      <c r="C91" s="241">
        <v>1672.5844089719999</v>
      </c>
      <c r="D91" s="241">
        <v>1822.0952047440001</v>
      </c>
    </row>
    <row r="92" spans="1:4">
      <c r="A92" s="239" t="s">
        <v>54</v>
      </c>
      <c r="B92" s="239" t="s">
        <v>142</v>
      </c>
      <c r="C92" s="241">
        <v>1555.8531746660001</v>
      </c>
      <c r="D92" s="241">
        <v>1786.19215979967</v>
      </c>
    </row>
    <row r="93" spans="1:4">
      <c r="A93" s="239" t="s">
        <v>54</v>
      </c>
      <c r="B93" s="239" t="s">
        <v>143</v>
      </c>
      <c r="C93" s="241">
        <v>1277.8516513100001</v>
      </c>
      <c r="D93" s="241">
        <v>1748.2021532963299</v>
      </c>
    </row>
    <row r="94" spans="1:4">
      <c r="A94" s="239" t="s">
        <v>54</v>
      </c>
      <c r="B94" s="239" t="s">
        <v>144</v>
      </c>
      <c r="C94" s="241">
        <v>1223.713025258</v>
      </c>
      <c r="D94" s="241">
        <v>1700.28977940858</v>
      </c>
    </row>
    <row r="95" spans="1:4">
      <c r="A95" s="239" t="s">
        <v>54</v>
      </c>
      <c r="B95" s="239" t="s">
        <v>145</v>
      </c>
      <c r="C95" s="241">
        <v>1307.371234209</v>
      </c>
      <c r="D95" s="241">
        <v>1660.85434192667</v>
      </c>
    </row>
    <row r="96" spans="1:4">
      <c r="A96" s="239" t="s">
        <v>54</v>
      </c>
      <c r="B96" s="239" t="s">
        <v>146</v>
      </c>
      <c r="C96" s="241">
        <v>1307.3254495050001</v>
      </c>
      <c r="D96" s="241">
        <v>1622.74574059817</v>
      </c>
    </row>
    <row r="97" spans="1:4">
      <c r="A97" s="239" t="s">
        <v>54</v>
      </c>
      <c r="B97" s="239" t="s">
        <v>147</v>
      </c>
      <c r="C97" s="241">
        <v>1310.3460591789999</v>
      </c>
      <c r="D97" s="241">
        <v>1574.95435707092</v>
      </c>
    </row>
    <row r="98" spans="1:4">
      <c r="A98" s="239" t="s">
        <v>54</v>
      </c>
      <c r="B98" s="239" t="s">
        <v>148</v>
      </c>
      <c r="C98" s="241">
        <v>1471.0050672120001</v>
      </c>
      <c r="D98" s="241">
        <v>1541.7748382202501</v>
      </c>
    </row>
    <row r="99" spans="1:4">
      <c r="A99" s="239" t="s">
        <v>54</v>
      </c>
      <c r="B99" s="239" t="s">
        <v>149</v>
      </c>
      <c r="C99" s="241">
        <v>1363.4424942529999</v>
      </c>
      <c r="D99" s="241">
        <v>1492.84548125742</v>
      </c>
    </row>
    <row r="100" spans="1:4">
      <c r="A100" s="239" t="s">
        <v>54</v>
      </c>
      <c r="B100" s="239" t="s">
        <v>150</v>
      </c>
      <c r="C100" s="241">
        <v>1460.688703861</v>
      </c>
      <c r="D100" s="241">
        <v>1454.88666580117</v>
      </c>
    </row>
    <row r="101" spans="1:4">
      <c r="A101" s="239" t="s">
        <v>54</v>
      </c>
      <c r="B101" s="239" t="s">
        <v>151</v>
      </c>
      <c r="C101" s="241">
        <v>1393.5600072550001</v>
      </c>
      <c r="D101" s="241">
        <v>1410.5865098127499</v>
      </c>
    </row>
    <row r="102" spans="1:4">
      <c r="A102" s="239" t="s">
        <v>499</v>
      </c>
      <c r="B102" s="239" t="s">
        <v>140</v>
      </c>
      <c r="C102" s="241">
        <v>1323.412155429</v>
      </c>
      <c r="D102" s="241">
        <v>1388.9294525924199</v>
      </c>
    </row>
    <row r="103" spans="1:4">
      <c r="A103" s="239" t="s">
        <v>54</v>
      </c>
      <c r="B103" s="239" t="s">
        <v>141</v>
      </c>
      <c r="C103" s="241">
        <v>1285.704185396</v>
      </c>
      <c r="D103" s="241">
        <v>1356.6894339610801</v>
      </c>
    </row>
    <row r="104" spans="1:4">
      <c r="A104" s="239" t="s">
        <v>54</v>
      </c>
      <c r="B104" s="239" t="s">
        <v>142</v>
      </c>
      <c r="C104" s="241">
        <v>1562.2819323379999</v>
      </c>
      <c r="D104" s="241">
        <v>1357.2251637670799</v>
      </c>
    </row>
    <row r="105" spans="1:4">
      <c r="A105" s="239" t="s">
        <v>54</v>
      </c>
      <c r="B105" s="239" t="s">
        <v>143</v>
      </c>
      <c r="C105" s="241">
        <v>1404.678035726</v>
      </c>
      <c r="D105" s="241">
        <v>1367.7940291350801</v>
      </c>
    </row>
    <row r="106" spans="1:4">
      <c r="A106" s="239" t="s">
        <v>54</v>
      </c>
      <c r="B106" s="239" t="s">
        <v>144</v>
      </c>
      <c r="C106" s="241">
        <v>1324.3402681709999</v>
      </c>
      <c r="D106" s="241">
        <v>1376.1796327111699</v>
      </c>
    </row>
    <row r="107" spans="1:4">
      <c r="A107" s="239" t="s">
        <v>54</v>
      </c>
      <c r="B107" s="239" t="s">
        <v>145</v>
      </c>
      <c r="C107" s="241">
        <v>1248.675763365</v>
      </c>
      <c r="D107" s="241">
        <v>1371.28834347417</v>
      </c>
    </row>
    <row r="108" spans="1:4">
      <c r="A108" s="239" t="s">
        <v>54</v>
      </c>
      <c r="B108" s="239" t="s">
        <v>146</v>
      </c>
      <c r="C108" s="241">
        <v>1498.2356071429999</v>
      </c>
      <c r="D108" s="241">
        <v>1387.19752327733</v>
      </c>
    </row>
    <row r="109" spans="1:4">
      <c r="A109" s="239" t="s">
        <v>54</v>
      </c>
      <c r="B109" s="239" t="s">
        <v>147</v>
      </c>
      <c r="C109" s="241">
        <v>1314.2402707599999</v>
      </c>
      <c r="D109" s="241">
        <v>1387.52204090908</v>
      </c>
    </row>
    <row r="110" spans="1:4">
      <c r="A110" s="239" t="s">
        <v>54</v>
      </c>
      <c r="B110" s="239" t="s">
        <v>148</v>
      </c>
      <c r="C110" s="241">
        <v>1543.086057152</v>
      </c>
      <c r="D110" s="241">
        <v>1393.5287900707499</v>
      </c>
    </row>
    <row r="111" spans="1:4">
      <c r="A111" s="239" t="s">
        <v>54</v>
      </c>
      <c r="B111" s="239" t="s">
        <v>149</v>
      </c>
      <c r="C111" s="241">
        <v>1631.280287889</v>
      </c>
      <c r="D111" s="241">
        <v>1415.8486062070799</v>
      </c>
    </row>
    <row r="112" spans="1:4">
      <c r="A112" s="239" t="s">
        <v>54</v>
      </c>
      <c r="B112" s="239" t="s">
        <v>150</v>
      </c>
      <c r="C112" s="241">
        <v>1534.593373148</v>
      </c>
      <c r="D112" s="241">
        <v>1422.00732864767</v>
      </c>
    </row>
    <row r="113" spans="1:4">
      <c r="A113" s="239" t="s">
        <v>54</v>
      </c>
      <c r="B113" s="239" t="s">
        <v>151</v>
      </c>
      <c r="C113" s="241">
        <v>1863.6214069580001</v>
      </c>
      <c r="D113" s="241">
        <v>1461.1791119562499</v>
      </c>
    </row>
    <row r="114" spans="1:4">
      <c r="A114" s="239" t="s">
        <v>907</v>
      </c>
      <c r="B114" s="239" t="s">
        <v>140</v>
      </c>
      <c r="C114" s="241">
        <v>1684.9914587589999</v>
      </c>
      <c r="D114" s="241">
        <v>1491.3107205670799</v>
      </c>
    </row>
    <row r="115" spans="1:4">
      <c r="A115" s="239" t="s">
        <v>54</v>
      </c>
      <c r="B115" s="239" t="s">
        <v>141</v>
      </c>
      <c r="C115" s="241">
        <v>1757.8703063360001</v>
      </c>
      <c r="D115" s="241">
        <v>1530.65789731208</v>
      </c>
    </row>
    <row r="116" spans="1:4">
      <c r="A116" s="239" t="s">
        <v>54</v>
      </c>
      <c r="B116" s="239" t="s">
        <v>142</v>
      </c>
      <c r="C116" s="241">
        <v>1718.0126302230001</v>
      </c>
      <c r="D116" s="241">
        <v>1543.63545546917</v>
      </c>
    </row>
  </sheetData>
  <mergeCells count="1">
    <mergeCell ref="H1:I1"/>
  </mergeCells>
  <hyperlinks>
    <hyperlink ref="H1:I1" location="Index!A1" display="Regresar al Índice" xr:uid="{B5B83E3C-4B80-4346-AA92-DFA4DCFB96A6}"/>
  </hyperlink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E7894-5BC5-47B1-BDED-2BEEEDABBAE6}">
  <sheetPr codeName="Hoja176"/>
  <dimension ref="A1:I116"/>
  <sheetViews>
    <sheetView workbookViewId="0"/>
  </sheetViews>
  <sheetFormatPr baseColWidth="10" defaultRowHeight="15"/>
  <cols>
    <col min="1" max="16384" width="11.42578125" style="239"/>
  </cols>
  <sheetData>
    <row r="1" spans="1:9">
      <c r="A1" s="43" t="s">
        <v>2197</v>
      </c>
      <c r="H1" s="90" t="s">
        <v>38</v>
      </c>
      <c r="I1" s="90"/>
    </row>
    <row r="2" spans="1:9">
      <c r="A2" s="239" t="s">
        <v>715</v>
      </c>
    </row>
    <row r="3" spans="1:9">
      <c r="A3" s="239" t="s">
        <v>719</v>
      </c>
    </row>
    <row r="5" spans="1:9">
      <c r="A5" s="239" t="s">
        <v>301</v>
      </c>
      <c r="B5" s="239" t="s">
        <v>355</v>
      </c>
      <c r="C5" s="239" t="s">
        <v>52</v>
      </c>
      <c r="D5" s="239" t="s">
        <v>356</v>
      </c>
    </row>
    <row r="6" spans="1:9">
      <c r="A6" s="239" t="s">
        <v>61</v>
      </c>
      <c r="B6" s="239" t="s">
        <v>140</v>
      </c>
      <c r="C6" s="240">
        <v>-0.47355240180313501</v>
      </c>
      <c r="D6" s="240">
        <v>3.0256728215756099</v>
      </c>
    </row>
    <row r="7" spans="1:9">
      <c r="A7" s="239" t="s">
        <v>54</v>
      </c>
      <c r="B7" s="239" t="s">
        <v>141</v>
      </c>
      <c r="C7" s="240">
        <v>1.57257808595226</v>
      </c>
      <c r="D7" s="240">
        <v>2.4348001194693798</v>
      </c>
    </row>
    <row r="8" spans="1:9">
      <c r="A8" s="239" t="s">
        <v>54</v>
      </c>
      <c r="B8" s="239" t="s">
        <v>142</v>
      </c>
      <c r="C8" s="240">
        <v>2.0237160076320699</v>
      </c>
      <c r="D8" s="240">
        <v>1.96971867507196</v>
      </c>
    </row>
    <row r="9" spans="1:9">
      <c r="A9" s="239" t="s">
        <v>54</v>
      </c>
      <c r="B9" s="239" t="s">
        <v>143</v>
      </c>
      <c r="C9" s="240">
        <v>5.3995302011886599</v>
      </c>
      <c r="D9" s="240">
        <v>2.0539285037026702</v>
      </c>
    </row>
    <row r="10" spans="1:9">
      <c r="A10" s="239" t="s">
        <v>54</v>
      </c>
      <c r="B10" s="239" t="s">
        <v>144</v>
      </c>
      <c r="C10" s="240">
        <v>2.1040767471631301</v>
      </c>
      <c r="D10" s="240">
        <v>1.8672707084586799</v>
      </c>
    </row>
    <row r="11" spans="1:9">
      <c r="A11" s="239" t="s">
        <v>54</v>
      </c>
      <c r="B11" s="239" t="s">
        <v>145</v>
      </c>
      <c r="C11" s="240">
        <v>0.41285680708727002</v>
      </c>
      <c r="D11" s="240">
        <v>1.6124077556816401</v>
      </c>
    </row>
    <row r="12" spans="1:9">
      <c r="A12" s="239" t="s">
        <v>54</v>
      </c>
      <c r="B12" s="239" t="s">
        <v>146</v>
      </c>
      <c r="C12" s="240">
        <v>-3.66970573873227</v>
      </c>
      <c r="D12" s="240">
        <v>1.1412458375688901</v>
      </c>
    </row>
    <row r="13" spans="1:9">
      <c r="A13" s="239" t="s">
        <v>54</v>
      </c>
      <c r="B13" s="239" t="s">
        <v>147</v>
      </c>
      <c r="C13" s="240">
        <v>-7.1657826622313898</v>
      </c>
      <c r="D13" s="240">
        <v>0.27579102671008299</v>
      </c>
    </row>
    <row r="14" spans="1:9">
      <c r="A14" s="239" t="s">
        <v>54</v>
      </c>
      <c r="B14" s="239" t="s">
        <v>148</v>
      </c>
      <c r="C14" s="240">
        <v>-7.2677943431433896</v>
      </c>
      <c r="D14" s="240">
        <v>-0.52054146934540602</v>
      </c>
    </row>
    <row r="15" spans="1:9">
      <c r="A15" s="239" t="s">
        <v>54</v>
      </c>
      <c r="B15" s="239" t="s">
        <v>149</v>
      </c>
      <c r="C15" s="240">
        <v>-8.0094028839736602</v>
      </c>
      <c r="D15" s="240">
        <v>-1.27649241203506</v>
      </c>
    </row>
    <row r="16" spans="1:9">
      <c r="A16" s="239" t="s">
        <v>54</v>
      </c>
      <c r="B16" s="239" t="s">
        <v>150</v>
      </c>
      <c r="C16" s="240">
        <v>-8.8593399601294305</v>
      </c>
      <c r="D16" s="240">
        <v>-1.9968543287577101</v>
      </c>
    </row>
    <row r="17" spans="1:4">
      <c r="A17" s="239" t="s">
        <v>54</v>
      </c>
      <c r="B17" s="239" t="s">
        <v>151</v>
      </c>
      <c r="C17" s="240">
        <v>-10.313004675974</v>
      </c>
      <c r="D17" s="240">
        <v>-2.8538187347469899</v>
      </c>
    </row>
    <row r="18" spans="1:4">
      <c r="A18" s="239" t="s">
        <v>74</v>
      </c>
      <c r="B18" s="239" t="s">
        <v>140</v>
      </c>
      <c r="C18" s="240">
        <v>-10.6158321816118</v>
      </c>
      <c r="D18" s="240">
        <v>-3.6990087163977199</v>
      </c>
    </row>
    <row r="19" spans="1:4">
      <c r="A19" s="239" t="s">
        <v>54</v>
      </c>
      <c r="B19" s="239" t="s">
        <v>141</v>
      </c>
      <c r="C19" s="240">
        <v>-12.961112018993299</v>
      </c>
      <c r="D19" s="240">
        <v>-4.91014955847651</v>
      </c>
    </row>
    <row r="20" spans="1:4">
      <c r="A20" s="239" t="s">
        <v>54</v>
      </c>
      <c r="B20" s="239" t="s">
        <v>142</v>
      </c>
      <c r="C20" s="240">
        <v>-13.80992239207</v>
      </c>
      <c r="D20" s="240">
        <v>-6.2296194251183499</v>
      </c>
    </row>
    <row r="21" spans="1:4">
      <c r="A21" s="239" t="s">
        <v>54</v>
      </c>
      <c r="B21" s="239" t="s">
        <v>143</v>
      </c>
      <c r="C21" s="240">
        <v>-16.625674835252401</v>
      </c>
      <c r="D21" s="240">
        <v>-8.0650531781551003</v>
      </c>
    </row>
    <row r="22" spans="1:4">
      <c r="A22" s="239" t="s">
        <v>54</v>
      </c>
      <c r="B22" s="239" t="s">
        <v>144</v>
      </c>
      <c r="C22" s="240">
        <v>-14.8849306029018</v>
      </c>
      <c r="D22" s="240">
        <v>-9.4808037906605094</v>
      </c>
    </row>
    <row r="23" spans="1:4">
      <c r="A23" s="239" t="s">
        <v>54</v>
      </c>
      <c r="B23" s="239" t="s">
        <v>145</v>
      </c>
      <c r="C23" s="240">
        <v>-14.6145196955215</v>
      </c>
      <c r="D23" s="240">
        <v>-10.733085165877901</v>
      </c>
    </row>
    <row r="24" spans="1:4">
      <c r="A24" s="239" t="s">
        <v>54</v>
      </c>
      <c r="B24" s="239" t="s">
        <v>146</v>
      </c>
      <c r="C24" s="240">
        <v>-14.4663599402072</v>
      </c>
      <c r="D24" s="240">
        <v>-11.6328063493341</v>
      </c>
    </row>
    <row r="25" spans="1:4">
      <c r="A25" s="239" t="s">
        <v>54</v>
      </c>
      <c r="B25" s="239" t="s">
        <v>147</v>
      </c>
      <c r="C25" s="240">
        <v>-15.756469716850001</v>
      </c>
      <c r="D25" s="240">
        <v>-12.348696937219</v>
      </c>
    </row>
    <row r="26" spans="1:4">
      <c r="A26" s="239" t="s">
        <v>54</v>
      </c>
      <c r="B26" s="239" t="s">
        <v>148</v>
      </c>
      <c r="C26" s="240">
        <v>-17.094172386294598</v>
      </c>
      <c r="D26" s="240">
        <v>-13.1675617741483</v>
      </c>
    </row>
    <row r="27" spans="1:4">
      <c r="A27" s="239" t="s">
        <v>54</v>
      </c>
      <c r="B27" s="239" t="s">
        <v>149</v>
      </c>
      <c r="C27" s="240">
        <v>-17.9538427687766</v>
      </c>
      <c r="D27" s="240">
        <v>-13.996265097881899</v>
      </c>
    </row>
    <row r="28" spans="1:4">
      <c r="A28" s="239" t="s">
        <v>54</v>
      </c>
      <c r="B28" s="239" t="s">
        <v>150</v>
      </c>
      <c r="C28" s="240">
        <v>-19.017447312147201</v>
      </c>
      <c r="D28" s="240">
        <v>-14.8427740438834</v>
      </c>
    </row>
    <row r="29" spans="1:4">
      <c r="A29" s="239" t="s">
        <v>54</v>
      </c>
      <c r="B29" s="239" t="s">
        <v>151</v>
      </c>
      <c r="C29" s="240">
        <v>-18.446756344959098</v>
      </c>
      <c r="D29" s="240">
        <v>-15.520586682965501</v>
      </c>
    </row>
    <row r="30" spans="1:4">
      <c r="A30" s="239" t="s">
        <v>75</v>
      </c>
      <c r="B30" s="239" t="s">
        <v>140</v>
      </c>
      <c r="C30" s="240">
        <v>-15.1386614153768</v>
      </c>
      <c r="D30" s="240">
        <v>-15.8974891191125</v>
      </c>
    </row>
    <row r="31" spans="1:4">
      <c r="A31" s="239" t="s">
        <v>54</v>
      </c>
      <c r="B31" s="239" t="s">
        <v>141</v>
      </c>
      <c r="C31" s="240">
        <v>-12.4859601710424</v>
      </c>
      <c r="D31" s="240">
        <v>-15.8578931317833</v>
      </c>
    </row>
    <row r="32" spans="1:4">
      <c r="A32" s="239" t="s">
        <v>54</v>
      </c>
      <c r="B32" s="239" t="s">
        <v>142</v>
      </c>
      <c r="C32" s="240">
        <v>-7.5961486297249197</v>
      </c>
      <c r="D32" s="240">
        <v>-15.3400786515879</v>
      </c>
    </row>
    <row r="33" spans="1:4">
      <c r="A33" s="239" t="s">
        <v>54</v>
      </c>
      <c r="B33" s="239" t="s">
        <v>143</v>
      </c>
      <c r="C33" s="240">
        <v>-2.7497566945175098</v>
      </c>
      <c r="D33" s="240">
        <v>-14.183752139859999</v>
      </c>
    </row>
    <row r="34" spans="1:4">
      <c r="A34" s="239" t="s">
        <v>54</v>
      </c>
      <c r="B34" s="239" t="s">
        <v>144</v>
      </c>
      <c r="C34" s="240">
        <v>-8.2481765593545003E-2</v>
      </c>
      <c r="D34" s="240">
        <v>-12.950214736751001</v>
      </c>
    </row>
    <row r="35" spans="1:4">
      <c r="A35" s="239" t="s">
        <v>54</v>
      </c>
      <c r="B35" s="239" t="s">
        <v>145</v>
      </c>
      <c r="C35" s="240">
        <v>2.3287645353731001</v>
      </c>
      <c r="D35" s="240">
        <v>-11.5382743841764</v>
      </c>
    </row>
    <row r="36" spans="1:4">
      <c r="A36" s="239" t="s">
        <v>54</v>
      </c>
      <c r="B36" s="239" t="s">
        <v>146</v>
      </c>
      <c r="C36" s="240">
        <v>6.8137323977887299</v>
      </c>
      <c r="D36" s="240">
        <v>-9.7649333560100793</v>
      </c>
    </row>
    <row r="37" spans="1:4">
      <c r="A37" s="239" t="s">
        <v>54</v>
      </c>
      <c r="B37" s="239" t="s">
        <v>147</v>
      </c>
      <c r="C37" s="240">
        <v>13.8308817920941</v>
      </c>
      <c r="D37" s="240">
        <v>-7.29932073026474</v>
      </c>
    </row>
    <row r="38" spans="1:4">
      <c r="A38" s="239" t="s">
        <v>54</v>
      </c>
      <c r="B38" s="239" t="s">
        <v>148</v>
      </c>
      <c r="C38" s="240">
        <v>20.7703016422217</v>
      </c>
      <c r="D38" s="240">
        <v>-4.1439478945550396</v>
      </c>
    </row>
    <row r="39" spans="1:4">
      <c r="A39" s="239" t="s">
        <v>54</v>
      </c>
      <c r="B39" s="239" t="s">
        <v>149</v>
      </c>
      <c r="C39" s="240">
        <v>25.516197152500698</v>
      </c>
      <c r="D39" s="240">
        <v>-0.52144456778192705</v>
      </c>
    </row>
    <row r="40" spans="1:4">
      <c r="A40" s="239" t="s">
        <v>54</v>
      </c>
      <c r="B40" s="239" t="s">
        <v>150</v>
      </c>
      <c r="C40" s="240">
        <v>29.7073427523943</v>
      </c>
      <c r="D40" s="240">
        <v>3.5389546042631901</v>
      </c>
    </row>
    <row r="41" spans="1:4">
      <c r="A41" s="239" t="s">
        <v>54</v>
      </c>
      <c r="B41" s="239" t="s">
        <v>151</v>
      </c>
      <c r="C41" s="240">
        <v>28.909536598052402</v>
      </c>
      <c r="D41" s="240">
        <v>7.4853123495141496</v>
      </c>
    </row>
    <row r="42" spans="1:4">
      <c r="A42" s="239" t="s">
        <v>76</v>
      </c>
      <c r="B42" s="239" t="s">
        <v>140</v>
      </c>
      <c r="C42" s="240">
        <v>26.9699603067689</v>
      </c>
      <c r="D42" s="240">
        <v>10.994364159692999</v>
      </c>
    </row>
    <row r="43" spans="1:4">
      <c r="A43" s="239" t="s">
        <v>54</v>
      </c>
      <c r="B43" s="239" t="s">
        <v>141</v>
      </c>
      <c r="C43" s="240">
        <v>29.448504770344702</v>
      </c>
      <c r="D43" s="240">
        <v>14.488902904808601</v>
      </c>
    </row>
    <row r="44" spans="1:4">
      <c r="A44" s="239" t="s">
        <v>54</v>
      </c>
      <c r="B44" s="239" t="s">
        <v>142</v>
      </c>
      <c r="C44" s="240">
        <v>20.926590047938401</v>
      </c>
      <c r="D44" s="240">
        <v>16.865797794613801</v>
      </c>
    </row>
    <row r="45" spans="1:4">
      <c r="A45" s="239" t="s">
        <v>54</v>
      </c>
      <c r="B45" s="239" t="s">
        <v>143</v>
      </c>
      <c r="C45" s="240">
        <v>17.0741319709043</v>
      </c>
      <c r="D45" s="240">
        <v>18.517788516732299</v>
      </c>
    </row>
    <row r="46" spans="1:4">
      <c r="A46" s="239" t="s">
        <v>54</v>
      </c>
      <c r="B46" s="239" t="s">
        <v>144</v>
      </c>
      <c r="C46" s="240">
        <v>12.4963894512462</v>
      </c>
      <c r="D46" s="240">
        <v>19.566027784802301</v>
      </c>
    </row>
    <row r="47" spans="1:4">
      <c r="A47" s="239" t="s">
        <v>54</v>
      </c>
      <c r="B47" s="239" t="s">
        <v>145</v>
      </c>
      <c r="C47" s="240">
        <v>10.359450693059999</v>
      </c>
      <c r="D47" s="240">
        <v>20.235251631276199</v>
      </c>
    </row>
    <row r="48" spans="1:4">
      <c r="A48" s="239" t="s">
        <v>54</v>
      </c>
      <c r="B48" s="239" t="s">
        <v>146</v>
      </c>
      <c r="C48" s="240">
        <v>8.4112586575809196</v>
      </c>
      <c r="D48" s="240">
        <v>20.368378819592198</v>
      </c>
    </row>
    <row r="49" spans="1:4">
      <c r="A49" s="239" t="s">
        <v>54</v>
      </c>
      <c r="B49" s="239" t="s">
        <v>147</v>
      </c>
      <c r="C49" s="240">
        <v>3.2978625365641401</v>
      </c>
      <c r="D49" s="240">
        <v>19.4906272149647</v>
      </c>
    </row>
    <row r="50" spans="1:4">
      <c r="A50" s="239" t="s">
        <v>54</v>
      </c>
      <c r="B50" s="239" t="s">
        <v>148</v>
      </c>
      <c r="C50" s="240">
        <v>-3.4919084285343698</v>
      </c>
      <c r="D50" s="240">
        <v>17.4687763757351</v>
      </c>
    </row>
    <row r="51" spans="1:4">
      <c r="A51" s="239" t="s">
        <v>54</v>
      </c>
      <c r="B51" s="239" t="s">
        <v>149</v>
      </c>
      <c r="C51" s="240">
        <v>-5.6812236143124499</v>
      </c>
      <c r="D51" s="240">
        <v>14.868991311834</v>
      </c>
    </row>
    <row r="52" spans="1:4">
      <c r="A52" s="239" t="s">
        <v>54</v>
      </c>
      <c r="B52" s="239" t="s">
        <v>150</v>
      </c>
      <c r="C52" s="240">
        <v>-5.4130817101631399</v>
      </c>
      <c r="D52" s="240">
        <v>11.9422892732875</v>
      </c>
    </row>
    <row r="53" spans="1:4">
      <c r="A53" s="239" t="s">
        <v>54</v>
      </c>
      <c r="B53" s="239" t="s">
        <v>151</v>
      </c>
      <c r="C53" s="240">
        <v>-3.5879765861692299</v>
      </c>
      <c r="D53" s="240">
        <v>9.2341631746023793</v>
      </c>
    </row>
    <row r="54" spans="1:4">
      <c r="A54" s="239" t="s">
        <v>77</v>
      </c>
      <c r="B54" s="239" t="s">
        <v>140</v>
      </c>
      <c r="C54" s="240">
        <v>-7.0405105068117999</v>
      </c>
      <c r="D54" s="240">
        <v>6.3999572734706502</v>
      </c>
    </row>
    <row r="55" spans="1:4">
      <c r="A55" s="239" t="s">
        <v>54</v>
      </c>
      <c r="B55" s="239" t="s">
        <v>141</v>
      </c>
      <c r="C55" s="240">
        <v>-11.225403585790801</v>
      </c>
      <c r="D55" s="240">
        <v>3.0104649104593602</v>
      </c>
    </row>
    <row r="56" spans="1:4">
      <c r="A56" s="239" t="s">
        <v>54</v>
      </c>
      <c r="B56" s="239" t="s">
        <v>142</v>
      </c>
      <c r="C56" s="240">
        <v>-7.8987973792920902</v>
      </c>
      <c r="D56" s="240">
        <v>0.60834929152348505</v>
      </c>
    </row>
    <row r="57" spans="1:4">
      <c r="A57" s="239" t="s">
        <v>54</v>
      </c>
      <c r="B57" s="239" t="s">
        <v>143</v>
      </c>
      <c r="C57" s="240">
        <v>-6.7056081108076304</v>
      </c>
      <c r="D57" s="240">
        <v>-1.37329571528584</v>
      </c>
    </row>
    <row r="58" spans="1:4">
      <c r="A58" s="239" t="s">
        <v>54</v>
      </c>
      <c r="B58" s="239" t="s">
        <v>144</v>
      </c>
      <c r="C58" s="240">
        <v>-3.6832175682498001</v>
      </c>
      <c r="D58" s="240">
        <v>-2.7215963002438501</v>
      </c>
    </row>
    <row r="59" spans="1:4">
      <c r="A59" s="239" t="s">
        <v>54</v>
      </c>
      <c r="B59" s="239" t="s">
        <v>145</v>
      </c>
      <c r="C59" s="240">
        <v>-0.62501095216718205</v>
      </c>
      <c r="D59" s="240">
        <v>-3.6369681040127801</v>
      </c>
    </row>
    <row r="60" spans="1:4">
      <c r="A60" s="239" t="s">
        <v>54</v>
      </c>
      <c r="B60" s="239" t="s">
        <v>146</v>
      </c>
      <c r="C60" s="240">
        <v>-0.39664728763780799</v>
      </c>
      <c r="D60" s="240">
        <v>-4.3709602661143396</v>
      </c>
    </row>
    <row r="61" spans="1:4">
      <c r="A61" s="239" t="s">
        <v>54</v>
      </c>
      <c r="B61" s="239" t="s">
        <v>147</v>
      </c>
      <c r="C61" s="240">
        <v>0.52734659181361598</v>
      </c>
      <c r="D61" s="240">
        <v>-4.60183659484355</v>
      </c>
    </row>
    <row r="62" spans="1:4">
      <c r="A62" s="239" t="s">
        <v>54</v>
      </c>
      <c r="B62" s="239" t="s">
        <v>148</v>
      </c>
      <c r="C62" s="240">
        <v>3.0974485784030201</v>
      </c>
      <c r="D62" s="240">
        <v>-4.0527235109320996</v>
      </c>
    </row>
    <row r="63" spans="1:4">
      <c r="A63" s="239" t="s">
        <v>54</v>
      </c>
      <c r="B63" s="239" t="s">
        <v>149</v>
      </c>
      <c r="C63" s="240">
        <v>3.1814506477664302</v>
      </c>
      <c r="D63" s="240">
        <v>-3.3141673224255301</v>
      </c>
    </row>
    <row r="64" spans="1:4">
      <c r="A64" s="239" t="s">
        <v>54</v>
      </c>
      <c r="B64" s="239" t="s">
        <v>150</v>
      </c>
      <c r="C64" s="240">
        <v>0.75038301517684802</v>
      </c>
      <c r="D64" s="240">
        <v>-2.8005452619805302</v>
      </c>
    </row>
    <row r="65" spans="1:4">
      <c r="A65" s="239" t="s">
        <v>54</v>
      </c>
      <c r="B65" s="239" t="s">
        <v>151</v>
      </c>
      <c r="C65" s="240">
        <v>1.4704377402544599</v>
      </c>
      <c r="D65" s="240">
        <v>-2.3790107347785598</v>
      </c>
    </row>
    <row r="66" spans="1:4">
      <c r="A66" s="239" t="s">
        <v>78</v>
      </c>
      <c r="B66" s="239" t="s">
        <v>140</v>
      </c>
      <c r="C66" s="240">
        <v>3.9315007712129799</v>
      </c>
      <c r="D66" s="240">
        <v>-1.46467646160983</v>
      </c>
    </row>
    <row r="67" spans="1:4">
      <c r="A67" s="239" t="s">
        <v>54</v>
      </c>
      <c r="B67" s="239" t="s">
        <v>141</v>
      </c>
      <c r="C67" s="240">
        <v>4.5616595633252404</v>
      </c>
      <c r="D67" s="240">
        <v>-0.14908786585016001</v>
      </c>
    </row>
    <row r="68" spans="1:4">
      <c r="A68" s="239" t="s">
        <v>54</v>
      </c>
      <c r="B68" s="239" t="s">
        <v>142</v>
      </c>
      <c r="C68" s="240">
        <v>2.4775851510086202</v>
      </c>
      <c r="D68" s="240">
        <v>0.715610678341566</v>
      </c>
    </row>
    <row r="69" spans="1:4">
      <c r="A69" s="239" t="s">
        <v>54</v>
      </c>
      <c r="B69" s="239" t="s">
        <v>143</v>
      </c>
      <c r="C69" s="240">
        <v>-0.30601164672307002</v>
      </c>
      <c r="D69" s="240">
        <v>1.24891038368195</v>
      </c>
    </row>
    <row r="70" spans="1:4">
      <c r="A70" s="239" t="s">
        <v>54</v>
      </c>
      <c r="B70" s="239" t="s">
        <v>144</v>
      </c>
      <c r="C70" s="240">
        <v>-2.39110888204798</v>
      </c>
      <c r="D70" s="240">
        <v>1.3565861075321</v>
      </c>
    </row>
    <row r="71" spans="1:4">
      <c r="A71" s="239" t="s">
        <v>54</v>
      </c>
      <c r="B71" s="239" t="s">
        <v>145</v>
      </c>
      <c r="C71" s="240">
        <v>-7.4898068656273997</v>
      </c>
      <c r="D71" s="240">
        <v>0.78451978141041201</v>
      </c>
    </row>
    <row r="72" spans="1:4">
      <c r="A72" s="239" t="s">
        <v>54</v>
      </c>
      <c r="B72" s="239" t="s">
        <v>146</v>
      </c>
      <c r="C72" s="240">
        <v>-6.6295329195962696</v>
      </c>
      <c r="D72" s="240">
        <v>0.26511264541387403</v>
      </c>
    </row>
    <row r="73" spans="1:4">
      <c r="A73" s="239" t="s">
        <v>54</v>
      </c>
      <c r="B73" s="239" t="s">
        <v>147</v>
      </c>
      <c r="C73" s="240">
        <v>-4.4338750307046597</v>
      </c>
      <c r="D73" s="240">
        <v>-0.148322489795982</v>
      </c>
    </row>
    <row r="74" spans="1:4">
      <c r="A74" s="239" t="s">
        <v>54</v>
      </c>
      <c r="B74" s="239" t="s">
        <v>148</v>
      </c>
      <c r="C74" s="240">
        <v>-5.0473680215350303</v>
      </c>
      <c r="D74" s="240">
        <v>-0.82705720645748604</v>
      </c>
    </row>
    <row r="75" spans="1:4">
      <c r="A75" s="239" t="s">
        <v>54</v>
      </c>
      <c r="B75" s="239" t="s">
        <v>149</v>
      </c>
      <c r="C75" s="240">
        <v>-5.05484570539247</v>
      </c>
      <c r="D75" s="240">
        <v>-1.51341523588739</v>
      </c>
    </row>
    <row r="76" spans="1:4">
      <c r="A76" s="239" t="s">
        <v>54</v>
      </c>
      <c r="B76" s="239" t="s">
        <v>150</v>
      </c>
      <c r="C76" s="240">
        <v>-5.5912849645379801</v>
      </c>
      <c r="D76" s="240">
        <v>-2.0418875675303001</v>
      </c>
    </row>
    <row r="77" spans="1:4">
      <c r="A77" s="239" t="s">
        <v>54</v>
      </c>
      <c r="B77" s="239" t="s">
        <v>151</v>
      </c>
      <c r="C77" s="240">
        <v>-6.9309906059189998</v>
      </c>
      <c r="D77" s="240">
        <v>-2.7420065963780802</v>
      </c>
    </row>
    <row r="78" spans="1:4">
      <c r="A78" s="239" t="s">
        <v>79</v>
      </c>
      <c r="B78" s="239" t="s">
        <v>140</v>
      </c>
      <c r="C78" s="240">
        <v>-7.5818827805318803</v>
      </c>
      <c r="D78" s="240">
        <v>-3.7014552256901601</v>
      </c>
    </row>
    <row r="79" spans="1:4">
      <c r="A79" s="239" t="s">
        <v>54</v>
      </c>
      <c r="B79" s="239" t="s">
        <v>141</v>
      </c>
      <c r="C79" s="240">
        <v>-6.7412823009397203</v>
      </c>
      <c r="D79" s="240">
        <v>-4.64336704771224</v>
      </c>
    </row>
    <row r="80" spans="1:4">
      <c r="A80" s="239" t="s">
        <v>54</v>
      </c>
      <c r="B80" s="239" t="s">
        <v>142</v>
      </c>
      <c r="C80" s="240">
        <v>-5.9655666300102501</v>
      </c>
      <c r="D80" s="240">
        <v>-5.3469630294638097</v>
      </c>
    </row>
    <row r="81" spans="1:4">
      <c r="A81" s="239" t="s">
        <v>54</v>
      </c>
      <c r="B81" s="239" t="s">
        <v>143</v>
      </c>
      <c r="C81" s="240">
        <v>-5.3374514357074903</v>
      </c>
      <c r="D81" s="240">
        <v>-5.7662496785458401</v>
      </c>
    </row>
    <row r="82" spans="1:4">
      <c r="A82" s="239" t="s">
        <v>54</v>
      </c>
      <c r="B82" s="239" t="s">
        <v>144</v>
      </c>
      <c r="C82" s="240">
        <v>-7.6970411250625004</v>
      </c>
      <c r="D82" s="240">
        <v>-6.2084106987970502</v>
      </c>
    </row>
    <row r="83" spans="1:4">
      <c r="A83" s="239" t="s">
        <v>54</v>
      </c>
      <c r="B83" s="239" t="s">
        <v>145</v>
      </c>
      <c r="C83" s="240">
        <v>-6.2588551582301797</v>
      </c>
      <c r="D83" s="240">
        <v>-6.1058313898472898</v>
      </c>
    </row>
    <row r="84" spans="1:4">
      <c r="A84" s="239" t="s">
        <v>54</v>
      </c>
      <c r="B84" s="239" t="s">
        <v>146</v>
      </c>
      <c r="C84" s="240">
        <v>-9.5505742796980204</v>
      </c>
      <c r="D84" s="240">
        <v>-6.3492515031890999</v>
      </c>
    </row>
    <row r="85" spans="1:4">
      <c r="A85" s="239" t="s">
        <v>54</v>
      </c>
      <c r="B85" s="239" t="s">
        <v>147</v>
      </c>
      <c r="C85" s="240">
        <v>-14.602900579427001</v>
      </c>
      <c r="D85" s="240">
        <v>-7.1966702989159597</v>
      </c>
    </row>
    <row r="86" spans="1:4">
      <c r="A86" s="239" t="s">
        <v>54</v>
      </c>
      <c r="B86" s="239" t="s">
        <v>148</v>
      </c>
      <c r="C86" s="240">
        <v>-13.6282504346793</v>
      </c>
      <c r="D86" s="240">
        <v>-7.9117438333446497</v>
      </c>
    </row>
    <row r="87" spans="1:4">
      <c r="A87" s="239" t="s">
        <v>54</v>
      </c>
      <c r="B87" s="239" t="s">
        <v>149</v>
      </c>
      <c r="C87" s="240">
        <v>-14.559945349186499</v>
      </c>
      <c r="D87" s="240">
        <v>-8.7038354703274798</v>
      </c>
    </row>
    <row r="88" spans="1:4">
      <c r="A88" s="239" t="s">
        <v>54</v>
      </c>
      <c r="B88" s="239" t="s">
        <v>150</v>
      </c>
      <c r="C88" s="240">
        <v>-12.2849375303804</v>
      </c>
      <c r="D88" s="240">
        <v>-9.2616398508143494</v>
      </c>
    </row>
    <row r="89" spans="1:4">
      <c r="A89" s="239" t="s">
        <v>54</v>
      </c>
      <c r="B89" s="239" t="s">
        <v>151</v>
      </c>
      <c r="C89" s="240">
        <v>-15.7489389167922</v>
      </c>
      <c r="D89" s="240">
        <v>-9.9964688767204493</v>
      </c>
    </row>
    <row r="90" spans="1:4">
      <c r="A90" s="239" t="s">
        <v>80</v>
      </c>
      <c r="B90" s="239" t="s">
        <v>140</v>
      </c>
      <c r="C90" s="240">
        <v>-15.896072501122401</v>
      </c>
      <c r="D90" s="240">
        <v>-10.689318020103</v>
      </c>
    </row>
    <row r="91" spans="1:4">
      <c r="A91" s="239" t="s">
        <v>54</v>
      </c>
      <c r="B91" s="239" t="s">
        <v>141</v>
      </c>
      <c r="C91" s="240">
        <v>-15.8767793273857</v>
      </c>
      <c r="D91" s="240">
        <v>-11.450609438973499</v>
      </c>
    </row>
    <row r="92" spans="1:4">
      <c r="A92" s="239" t="s">
        <v>54</v>
      </c>
      <c r="B92" s="239" t="s">
        <v>142</v>
      </c>
      <c r="C92" s="240">
        <v>-17.513274892708498</v>
      </c>
      <c r="D92" s="240">
        <v>-12.412918460865001</v>
      </c>
    </row>
    <row r="93" spans="1:4">
      <c r="A93" s="239" t="s">
        <v>54</v>
      </c>
      <c r="B93" s="239" t="s">
        <v>143</v>
      </c>
      <c r="C93" s="240">
        <v>-18.368121843874899</v>
      </c>
      <c r="D93" s="240">
        <v>-13.4988076615456</v>
      </c>
    </row>
    <row r="94" spans="1:4">
      <c r="A94" s="239" t="s">
        <v>54</v>
      </c>
      <c r="B94" s="239" t="s">
        <v>144</v>
      </c>
      <c r="C94" s="240">
        <v>-18.2406528804574</v>
      </c>
      <c r="D94" s="240">
        <v>-14.3774419744952</v>
      </c>
    </row>
    <row r="95" spans="1:4">
      <c r="A95" s="239" t="s">
        <v>54</v>
      </c>
      <c r="B95" s="239" t="s">
        <v>145</v>
      </c>
      <c r="C95" s="240">
        <v>-19.100351507931201</v>
      </c>
      <c r="D95" s="240">
        <v>-15.447566670303599</v>
      </c>
    </row>
    <row r="96" spans="1:4">
      <c r="A96" s="239" t="s">
        <v>54</v>
      </c>
      <c r="B96" s="239" t="s">
        <v>146</v>
      </c>
      <c r="C96" s="240">
        <v>-18.916573063939602</v>
      </c>
      <c r="D96" s="240">
        <v>-16.2280665689904</v>
      </c>
    </row>
    <row r="97" spans="1:4">
      <c r="A97" s="239" t="s">
        <v>54</v>
      </c>
      <c r="B97" s="239" t="s">
        <v>147</v>
      </c>
      <c r="C97" s="240">
        <v>-18.119584039985401</v>
      </c>
      <c r="D97" s="240">
        <v>-16.521123524036899</v>
      </c>
    </row>
    <row r="98" spans="1:4">
      <c r="A98" s="239" t="s">
        <v>54</v>
      </c>
      <c r="B98" s="239" t="s">
        <v>148</v>
      </c>
      <c r="C98" s="240">
        <v>-19.901523143475998</v>
      </c>
      <c r="D98" s="240">
        <v>-17.04389624977</v>
      </c>
    </row>
    <row r="99" spans="1:4">
      <c r="A99" s="239" t="s">
        <v>54</v>
      </c>
      <c r="B99" s="239" t="s">
        <v>149</v>
      </c>
      <c r="C99" s="240">
        <v>-21.3942594559466</v>
      </c>
      <c r="D99" s="240">
        <v>-17.613422425333301</v>
      </c>
    </row>
    <row r="100" spans="1:4">
      <c r="A100" s="239" t="s">
        <v>54</v>
      </c>
      <c r="B100" s="239" t="s">
        <v>150</v>
      </c>
      <c r="C100" s="240">
        <v>-24.0463350699678</v>
      </c>
      <c r="D100" s="240">
        <v>-18.5935388869656</v>
      </c>
    </row>
    <row r="101" spans="1:4">
      <c r="A101" s="239" t="s">
        <v>54</v>
      </c>
      <c r="B101" s="239" t="s">
        <v>151</v>
      </c>
      <c r="C101" s="240">
        <v>-23.480448173349899</v>
      </c>
      <c r="D101" s="240">
        <v>-19.237831325012099</v>
      </c>
    </row>
    <row r="102" spans="1:4">
      <c r="A102" s="239" t="s">
        <v>499</v>
      </c>
      <c r="B102" s="239" t="s">
        <v>140</v>
      </c>
      <c r="C102" s="240">
        <v>-24.0182954647379</v>
      </c>
      <c r="D102" s="240">
        <v>-19.914683238646699</v>
      </c>
    </row>
    <row r="103" spans="1:4">
      <c r="A103" s="239" t="s">
        <v>54</v>
      </c>
      <c r="B103" s="239" t="s">
        <v>141</v>
      </c>
      <c r="C103" s="240">
        <v>-25.542341013311901</v>
      </c>
      <c r="D103" s="240">
        <v>-20.720146712473898</v>
      </c>
    </row>
    <row r="104" spans="1:4">
      <c r="A104" s="239" t="s">
        <v>54</v>
      </c>
      <c r="B104" s="239" t="s">
        <v>142</v>
      </c>
      <c r="C104" s="240">
        <v>-24.015724941973499</v>
      </c>
      <c r="D104" s="240">
        <v>-21.262017549912699</v>
      </c>
    </row>
    <row r="105" spans="1:4">
      <c r="A105" s="239" t="s">
        <v>54</v>
      </c>
      <c r="B105" s="239" t="s">
        <v>143</v>
      </c>
      <c r="C105" s="240">
        <v>-21.7599619954688</v>
      </c>
      <c r="D105" s="240">
        <v>-21.544670895878799</v>
      </c>
    </row>
    <row r="106" spans="1:4">
      <c r="A106" s="239" t="s">
        <v>54</v>
      </c>
      <c r="B106" s="239" t="s">
        <v>144</v>
      </c>
      <c r="C106" s="240">
        <v>-19.062053458331899</v>
      </c>
      <c r="D106" s="240">
        <v>-21.613120944035</v>
      </c>
    </row>
    <row r="107" spans="1:4">
      <c r="A107" s="239" t="s">
        <v>54</v>
      </c>
      <c r="B107" s="239" t="s">
        <v>145</v>
      </c>
      <c r="C107" s="240">
        <v>-17.4347618055771</v>
      </c>
      <c r="D107" s="240">
        <v>-21.474321802172199</v>
      </c>
    </row>
    <row r="108" spans="1:4">
      <c r="A108" s="239" t="s">
        <v>54</v>
      </c>
      <c r="B108" s="239" t="s">
        <v>146</v>
      </c>
      <c r="C108" s="240">
        <v>-14.5154112211077</v>
      </c>
      <c r="D108" s="240">
        <v>-21.1075583152696</v>
      </c>
    </row>
    <row r="109" spans="1:4">
      <c r="A109" s="239" t="s">
        <v>54</v>
      </c>
      <c r="B109" s="239" t="s">
        <v>147</v>
      </c>
      <c r="C109" s="240">
        <v>-11.900809399354101</v>
      </c>
      <c r="D109" s="240">
        <v>-20.589327095216898</v>
      </c>
    </row>
    <row r="110" spans="1:4">
      <c r="A110" s="239" t="s">
        <v>54</v>
      </c>
      <c r="B110" s="239" t="s">
        <v>148</v>
      </c>
      <c r="C110" s="240">
        <v>-9.6152852202872907</v>
      </c>
      <c r="D110" s="240">
        <v>-19.7321406016179</v>
      </c>
    </row>
    <row r="111" spans="1:4">
      <c r="A111" s="239" t="s">
        <v>54</v>
      </c>
      <c r="B111" s="239" t="s">
        <v>149</v>
      </c>
      <c r="C111" s="240">
        <v>-5.1577257001494399</v>
      </c>
      <c r="D111" s="240">
        <v>-18.3790961219681</v>
      </c>
    </row>
    <row r="112" spans="1:4">
      <c r="A112" s="239" t="s">
        <v>54</v>
      </c>
      <c r="B112" s="239" t="s">
        <v>150</v>
      </c>
      <c r="C112" s="240">
        <v>-2.2599242900748</v>
      </c>
      <c r="D112" s="240">
        <v>-16.5635618903104</v>
      </c>
    </row>
    <row r="113" spans="1:4">
      <c r="A113" s="239" t="s">
        <v>54</v>
      </c>
      <c r="B113" s="239" t="s">
        <v>151</v>
      </c>
      <c r="C113" s="240">
        <v>3.5866358987238298</v>
      </c>
      <c r="D113" s="240">
        <v>-14.307971550970899</v>
      </c>
    </row>
    <row r="114" spans="1:4">
      <c r="A114" s="239" t="s">
        <v>907</v>
      </c>
      <c r="B114" s="239" t="s">
        <v>140</v>
      </c>
      <c r="C114" s="240">
        <v>7.3712360108408399</v>
      </c>
      <c r="D114" s="240">
        <v>-11.6921772613393</v>
      </c>
    </row>
    <row r="115" spans="1:4">
      <c r="A115" s="239" t="s">
        <v>54</v>
      </c>
      <c r="B115" s="239" t="s">
        <v>141</v>
      </c>
      <c r="C115" s="240">
        <v>12.823013063724501</v>
      </c>
      <c r="D115" s="240">
        <v>-8.4950644215862905</v>
      </c>
    </row>
    <row r="116" spans="1:4">
      <c r="A116" s="239" t="s">
        <v>54</v>
      </c>
      <c r="B116" s="239" t="s">
        <v>142</v>
      </c>
      <c r="C116" s="240">
        <v>13.7346622121776</v>
      </c>
      <c r="D116" s="240">
        <v>-5.3491988254070302</v>
      </c>
    </row>
  </sheetData>
  <mergeCells count="1">
    <mergeCell ref="H1:I1"/>
  </mergeCells>
  <hyperlinks>
    <hyperlink ref="H1:I1" location="Index!A1" display="Regresar al Índice" xr:uid="{0819457F-D303-4D6C-A36B-DE5BEBDAB25F}"/>
  </hyperlink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44C7C-C101-41A1-AAEA-1A16FAE400D7}">
  <sheetPr codeName="Hoja177"/>
  <dimension ref="A1:I37"/>
  <sheetViews>
    <sheetView workbookViewId="0"/>
  </sheetViews>
  <sheetFormatPr baseColWidth="10" defaultRowHeight="15"/>
  <cols>
    <col min="1" max="16384" width="11.42578125" style="239"/>
  </cols>
  <sheetData>
    <row r="1" spans="1:9">
      <c r="A1" s="43" t="s">
        <v>2198</v>
      </c>
      <c r="H1" s="90" t="s">
        <v>38</v>
      </c>
      <c r="I1" s="90"/>
    </row>
    <row r="2" spans="1:9">
      <c r="A2" s="239" t="s">
        <v>715</v>
      </c>
    </row>
    <row r="5" spans="1:9">
      <c r="A5" s="239" t="s">
        <v>2</v>
      </c>
      <c r="B5" s="239" t="s">
        <v>720</v>
      </c>
    </row>
    <row r="6" spans="1:9">
      <c r="A6" s="239" t="s">
        <v>30</v>
      </c>
      <c r="B6" s="240">
        <v>0.14846942331691501</v>
      </c>
    </row>
    <row r="7" spans="1:9">
      <c r="A7" s="239" t="s">
        <v>18</v>
      </c>
      <c r="B7" s="240">
        <v>0.52134456332911305</v>
      </c>
    </row>
    <row r="8" spans="1:9">
      <c r="A8" s="239" t="s">
        <v>5</v>
      </c>
      <c r="B8" s="240">
        <v>0.63975233718159596</v>
      </c>
    </row>
    <row r="9" spans="1:9">
      <c r="A9" s="239" t="s">
        <v>15</v>
      </c>
      <c r="B9" s="240">
        <v>0.70793834412751699</v>
      </c>
    </row>
    <row r="10" spans="1:9">
      <c r="A10" s="239" t="s">
        <v>17</v>
      </c>
      <c r="B10" s="240">
        <v>0.71483170283700104</v>
      </c>
    </row>
    <row r="11" spans="1:9">
      <c r="A11" s="239" t="s">
        <v>19</v>
      </c>
      <c r="B11" s="240">
        <v>0.79648977409774702</v>
      </c>
    </row>
    <row r="12" spans="1:9">
      <c r="A12" s="239" t="s">
        <v>22</v>
      </c>
      <c r="B12" s="240">
        <v>0.90048821893766395</v>
      </c>
    </row>
    <row r="13" spans="1:9">
      <c r="A13" s="239" t="s">
        <v>33</v>
      </c>
      <c r="B13" s="240">
        <v>1.05670123396016</v>
      </c>
    </row>
    <row r="14" spans="1:9">
      <c r="A14" s="239" t="s">
        <v>3</v>
      </c>
      <c r="B14" s="240">
        <v>1.1253112416203299</v>
      </c>
    </row>
    <row r="15" spans="1:9">
      <c r="A15" s="239" t="s">
        <v>7</v>
      </c>
      <c r="B15" s="240">
        <v>1.2798572644011399</v>
      </c>
    </row>
    <row r="16" spans="1:9">
      <c r="A16" s="239" t="s">
        <v>11</v>
      </c>
      <c r="B16" s="240">
        <v>1.2893325642097</v>
      </c>
    </row>
    <row r="17" spans="1:2">
      <c r="A17" s="239" t="s">
        <v>25</v>
      </c>
      <c r="B17" s="240">
        <v>1.41542590858926</v>
      </c>
    </row>
    <row r="18" spans="1:2">
      <c r="A18" s="239" t="s">
        <v>12</v>
      </c>
      <c r="B18" s="240">
        <v>1.42420272304479</v>
      </c>
    </row>
    <row r="19" spans="1:2">
      <c r="A19" s="239" t="s">
        <v>24</v>
      </c>
      <c r="B19" s="240">
        <v>1.50483872944171</v>
      </c>
    </row>
    <row r="20" spans="1:2">
      <c r="A20" s="239" t="s">
        <v>16</v>
      </c>
      <c r="B20" s="240">
        <v>1.5457905021018601</v>
      </c>
    </row>
    <row r="21" spans="1:2">
      <c r="A21" s="239" t="s">
        <v>21</v>
      </c>
      <c r="B21" s="240">
        <v>1.84750270395007</v>
      </c>
    </row>
    <row r="22" spans="1:2">
      <c r="A22" s="239" t="s">
        <v>31</v>
      </c>
      <c r="B22" s="240">
        <v>2.16182334761521</v>
      </c>
    </row>
    <row r="23" spans="1:2">
      <c r="A23" s="239" t="s">
        <v>29</v>
      </c>
      <c r="B23" s="240">
        <v>2.3389619128497499</v>
      </c>
    </row>
    <row r="24" spans="1:2">
      <c r="A24" s="239" t="s">
        <v>32</v>
      </c>
      <c r="B24" s="240">
        <v>2.3596687679738002</v>
      </c>
    </row>
    <row r="25" spans="1:2">
      <c r="A25" s="239" t="s">
        <v>23</v>
      </c>
      <c r="B25" s="240">
        <v>2.40014967670345</v>
      </c>
    </row>
    <row r="26" spans="1:2">
      <c r="A26" s="239" t="s">
        <v>10</v>
      </c>
      <c r="B26" s="240">
        <v>2.4716272680356801</v>
      </c>
    </row>
    <row r="27" spans="1:2">
      <c r="A27" s="239" t="s">
        <v>26</v>
      </c>
      <c r="B27" s="240">
        <v>2.6300138445044099</v>
      </c>
    </row>
    <row r="28" spans="1:2">
      <c r="A28" s="239" t="s">
        <v>6</v>
      </c>
      <c r="B28" s="240">
        <v>3.4690398149415702</v>
      </c>
    </row>
    <row r="29" spans="1:2">
      <c r="A29" s="239" t="s">
        <v>8</v>
      </c>
      <c r="B29" s="240">
        <v>3.55622774791218</v>
      </c>
    </row>
    <row r="30" spans="1:2">
      <c r="A30" s="239" t="s">
        <v>9</v>
      </c>
      <c r="B30" s="240">
        <v>4.02439816058072</v>
      </c>
    </row>
    <row r="31" spans="1:2">
      <c r="A31" s="239" t="s">
        <v>4</v>
      </c>
      <c r="B31" s="240">
        <v>4.4282342778933996</v>
      </c>
    </row>
    <row r="32" spans="1:2">
      <c r="A32" s="239" t="s">
        <v>14</v>
      </c>
      <c r="B32" s="240">
        <v>4.9560682834945</v>
      </c>
    </row>
    <row r="33" spans="1:2">
      <c r="A33" s="239" t="s">
        <v>27</v>
      </c>
      <c r="B33" s="240">
        <v>5.0899944828569099</v>
      </c>
    </row>
    <row r="34" spans="1:2">
      <c r="A34" s="239" t="s">
        <v>0</v>
      </c>
      <c r="B34" s="240">
        <v>6.8830421077092003</v>
      </c>
    </row>
    <row r="35" spans="1:2">
      <c r="A35" s="239" t="s">
        <v>20</v>
      </c>
      <c r="B35" s="240">
        <v>11.0538477092622</v>
      </c>
    </row>
    <row r="36" spans="1:2">
      <c r="A36" s="239" t="s">
        <v>13</v>
      </c>
      <c r="B36" s="240">
        <v>12.5612505271299</v>
      </c>
    </row>
    <row r="37" spans="1:2">
      <c r="A37" s="239" t="s">
        <v>28</v>
      </c>
      <c r="B37" s="240">
        <v>12.697374835390599</v>
      </c>
    </row>
  </sheetData>
  <mergeCells count="1">
    <mergeCell ref="H1:I1"/>
  </mergeCells>
  <hyperlinks>
    <hyperlink ref="H1:I1" location="Index!A1" display="Regresar al Índice" xr:uid="{561ED3CF-B31E-47A5-9002-23B80B737CBD}"/>
  </hyperlink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2819-A6A5-4CFB-B3C0-D9A303CACD59}">
  <sheetPr codeName="Hoja178"/>
  <dimension ref="A1:I38"/>
  <sheetViews>
    <sheetView workbookViewId="0"/>
  </sheetViews>
  <sheetFormatPr baseColWidth="10" defaultRowHeight="15"/>
  <cols>
    <col min="1" max="16384" width="11.42578125" style="239"/>
  </cols>
  <sheetData>
    <row r="1" spans="1:9">
      <c r="A1" s="43" t="s">
        <v>2199</v>
      </c>
      <c r="H1" s="90" t="s">
        <v>38</v>
      </c>
      <c r="I1" s="90"/>
    </row>
    <row r="2" spans="1:9">
      <c r="A2" s="239" t="s">
        <v>715</v>
      </c>
    </row>
    <row r="3" spans="1:9">
      <c r="A3" s="239" t="s">
        <v>721</v>
      </c>
    </row>
    <row r="5" spans="1:9">
      <c r="A5" s="239" t="s">
        <v>2</v>
      </c>
      <c r="B5" s="239" t="s">
        <v>52</v>
      </c>
    </row>
    <row r="6" spans="1:9">
      <c r="A6" s="239" t="s">
        <v>17</v>
      </c>
      <c r="B6" s="240">
        <v>-45.162882210427</v>
      </c>
    </row>
    <row r="7" spans="1:9">
      <c r="A7" s="239" t="s">
        <v>3</v>
      </c>
      <c r="B7" s="240">
        <v>-41.149624252940399</v>
      </c>
    </row>
    <row r="8" spans="1:9">
      <c r="A8" s="239" t="s">
        <v>29</v>
      </c>
      <c r="B8" s="240">
        <v>-39.779021862165699</v>
      </c>
    </row>
    <row r="9" spans="1:9">
      <c r="A9" s="239" t="s">
        <v>10</v>
      </c>
      <c r="B9" s="240">
        <v>-34.691201273605301</v>
      </c>
    </row>
    <row r="10" spans="1:9">
      <c r="A10" s="239" t="s">
        <v>22</v>
      </c>
      <c r="B10" s="240">
        <v>-31.480818959736698</v>
      </c>
    </row>
    <row r="11" spans="1:9">
      <c r="A11" s="239" t="s">
        <v>9</v>
      </c>
      <c r="B11" s="240">
        <v>-30.855394043375</v>
      </c>
    </row>
    <row r="12" spans="1:9">
      <c r="A12" s="239" t="s">
        <v>15</v>
      </c>
      <c r="B12" s="240">
        <v>-24.695123213010699</v>
      </c>
    </row>
    <row r="13" spans="1:9">
      <c r="A13" s="239" t="s">
        <v>19</v>
      </c>
      <c r="B13" s="240">
        <v>-24.191830998418201</v>
      </c>
    </row>
    <row r="14" spans="1:9">
      <c r="A14" s="239" t="s">
        <v>5</v>
      </c>
      <c r="B14" s="240">
        <v>-23.608662661565099</v>
      </c>
    </row>
    <row r="15" spans="1:9">
      <c r="A15" s="239" t="s">
        <v>24</v>
      </c>
      <c r="B15" s="240">
        <v>-21.245586819761701</v>
      </c>
    </row>
    <row r="16" spans="1:9">
      <c r="A16" s="239" t="s">
        <v>14</v>
      </c>
      <c r="B16" s="240">
        <v>-18.060298108223598</v>
      </c>
    </row>
    <row r="17" spans="1:2">
      <c r="A17" s="239" t="s">
        <v>32</v>
      </c>
      <c r="B17" s="240">
        <v>-7.2065710947059198</v>
      </c>
    </row>
    <row r="18" spans="1:2">
      <c r="A18" s="239" t="s">
        <v>23</v>
      </c>
      <c r="B18" s="240">
        <v>-2.8928246092696499</v>
      </c>
    </row>
    <row r="19" spans="1:2">
      <c r="A19" s="239" t="s">
        <v>20</v>
      </c>
      <c r="B19" s="240">
        <v>-1.3432342171642899</v>
      </c>
    </row>
    <row r="20" spans="1:2">
      <c r="A20" s="239" t="s">
        <v>25</v>
      </c>
      <c r="B20" s="240">
        <v>1.63841199418024</v>
      </c>
    </row>
    <row r="21" spans="1:2">
      <c r="A21" s="239" t="s">
        <v>18</v>
      </c>
      <c r="B21" s="240">
        <v>1.63860487335119</v>
      </c>
    </row>
    <row r="22" spans="1:2">
      <c r="A22" s="239" t="s">
        <v>31</v>
      </c>
      <c r="B22" s="240">
        <v>3.6039673517184001</v>
      </c>
    </row>
    <row r="23" spans="1:2">
      <c r="A23" s="239" t="s">
        <v>13</v>
      </c>
      <c r="B23" s="240">
        <v>4.6137123461640597</v>
      </c>
    </row>
    <row r="24" spans="1:2">
      <c r="A24" s="239" t="s">
        <v>1</v>
      </c>
      <c r="B24" s="240">
        <v>5.8733135008355504</v>
      </c>
    </row>
    <row r="25" spans="1:2">
      <c r="A25" s="239" t="s">
        <v>0</v>
      </c>
      <c r="B25" s="240">
        <v>9.9681558534024894</v>
      </c>
    </row>
    <row r="26" spans="1:2">
      <c r="A26" s="239" t="s">
        <v>12</v>
      </c>
      <c r="B26" s="240">
        <v>20.220430817155499</v>
      </c>
    </row>
    <row r="27" spans="1:2">
      <c r="A27" s="239" t="s">
        <v>26</v>
      </c>
      <c r="B27" s="240">
        <v>20.301772280832299</v>
      </c>
    </row>
    <row r="28" spans="1:2">
      <c r="A28" s="239" t="s">
        <v>11</v>
      </c>
      <c r="B28" s="240">
        <v>20.508521309217699</v>
      </c>
    </row>
    <row r="29" spans="1:2">
      <c r="A29" s="239" t="s">
        <v>4</v>
      </c>
      <c r="B29" s="240">
        <v>29.6919405992607</v>
      </c>
    </row>
    <row r="30" spans="1:2">
      <c r="A30" s="239" t="s">
        <v>6</v>
      </c>
      <c r="B30" s="240">
        <v>31.018120492563799</v>
      </c>
    </row>
    <row r="31" spans="1:2">
      <c r="A31" s="239" t="s">
        <v>7</v>
      </c>
      <c r="B31" s="240">
        <v>32.289903817188403</v>
      </c>
    </row>
    <row r="32" spans="1:2">
      <c r="A32" s="239" t="s">
        <v>8</v>
      </c>
      <c r="B32" s="240">
        <v>38.4958401298124</v>
      </c>
    </row>
    <row r="33" spans="1:2">
      <c r="A33" s="239" t="s">
        <v>27</v>
      </c>
      <c r="B33" s="240">
        <v>39.9268084237913</v>
      </c>
    </row>
    <row r="34" spans="1:2">
      <c r="A34" s="239" t="s">
        <v>33</v>
      </c>
      <c r="B34" s="240">
        <v>43.985678412844202</v>
      </c>
    </row>
    <row r="35" spans="1:2">
      <c r="A35" s="239" t="s">
        <v>21</v>
      </c>
      <c r="B35" s="240">
        <v>56.176790957327597</v>
      </c>
    </row>
    <row r="36" spans="1:2">
      <c r="A36" s="239" t="s">
        <v>28</v>
      </c>
      <c r="B36" s="240">
        <v>86.706157736551006</v>
      </c>
    </row>
    <row r="37" spans="1:2">
      <c r="A37" s="239" t="s">
        <v>16</v>
      </c>
      <c r="B37" s="240">
        <v>115.019928194169</v>
      </c>
    </row>
    <row r="38" spans="1:2">
      <c r="A38" s="239" t="s">
        <v>30</v>
      </c>
      <c r="B38" s="240">
        <v>162.11555481385801</v>
      </c>
    </row>
  </sheetData>
  <mergeCells count="1">
    <mergeCell ref="H1:I1"/>
  </mergeCells>
  <hyperlinks>
    <hyperlink ref="H1:I1" location="Index!A1" display="Regresar al Índice" xr:uid="{53E3456D-F4F2-4E77-8278-B8FA37AAA96D}"/>
  </hyperlink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2DFA3-7B5B-4B55-8B95-9BE95B88693D}">
  <sheetPr codeName="Hoja179"/>
  <dimension ref="A1:I38"/>
  <sheetViews>
    <sheetView workbookViewId="0"/>
  </sheetViews>
  <sheetFormatPr baseColWidth="10" defaultRowHeight="15"/>
  <cols>
    <col min="1" max="16384" width="11.42578125" style="239"/>
  </cols>
  <sheetData>
    <row r="1" spans="1:9">
      <c r="A1" s="43" t="s">
        <v>2200</v>
      </c>
      <c r="H1" s="90" t="s">
        <v>38</v>
      </c>
      <c r="I1" s="90"/>
    </row>
    <row r="2" spans="1:9">
      <c r="A2" s="239" t="s">
        <v>715</v>
      </c>
    </row>
    <row r="3" spans="1:9">
      <c r="A3" s="239" t="s">
        <v>722</v>
      </c>
    </row>
    <row r="5" spans="1:9">
      <c r="A5" s="239" t="s">
        <v>2</v>
      </c>
      <c r="B5" s="239" t="s">
        <v>52</v>
      </c>
    </row>
    <row r="6" spans="1:9">
      <c r="A6" s="239" t="s">
        <v>33</v>
      </c>
      <c r="B6" s="240">
        <v>-24.478356758014801</v>
      </c>
    </row>
    <row r="7" spans="1:9">
      <c r="A7" s="239" t="s">
        <v>9</v>
      </c>
      <c r="B7" s="240">
        <v>-22.261430570583599</v>
      </c>
    </row>
    <row r="8" spans="1:9">
      <c r="A8" s="239" t="s">
        <v>17</v>
      </c>
      <c r="B8" s="240">
        <v>-16.4868359968861</v>
      </c>
    </row>
    <row r="9" spans="1:9">
      <c r="A9" s="239" t="s">
        <v>24</v>
      </c>
      <c r="B9" s="240">
        <v>-9.4493903910380297</v>
      </c>
    </row>
    <row r="10" spans="1:9">
      <c r="A10" s="239" t="s">
        <v>3</v>
      </c>
      <c r="B10" s="240">
        <v>-8.0933451026620897</v>
      </c>
    </row>
    <row r="11" spans="1:9">
      <c r="A11" s="239" t="s">
        <v>21</v>
      </c>
      <c r="B11" s="240">
        <v>-5.1512060439032998</v>
      </c>
    </row>
    <row r="12" spans="1:9">
      <c r="A12" s="239" t="s">
        <v>10</v>
      </c>
      <c r="B12" s="240">
        <v>-4.0796062694447199</v>
      </c>
    </row>
    <row r="13" spans="1:9">
      <c r="A13" s="239" t="s">
        <v>0</v>
      </c>
      <c r="B13" s="240">
        <v>-2.2673843439609098</v>
      </c>
    </row>
    <row r="14" spans="1:9">
      <c r="A14" s="239" t="s">
        <v>13</v>
      </c>
      <c r="B14" s="240">
        <v>-2.0874276156427798</v>
      </c>
    </row>
    <row r="15" spans="1:9">
      <c r="A15" s="239" t="s">
        <v>8</v>
      </c>
      <c r="B15" s="240">
        <v>-1.2176397000733401</v>
      </c>
    </row>
    <row r="16" spans="1:9">
      <c r="A16" s="239" t="s">
        <v>11</v>
      </c>
      <c r="B16" s="240">
        <v>-0.74383159744260097</v>
      </c>
    </row>
    <row r="17" spans="1:2">
      <c r="A17" s="239" t="s">
        <v>31</v>
      </c>
      <c r="B17" s="240">
        <v>0.70554222720971005</v>
      </c>
    </row>
    <row r="18" spans="1:2">
      <c r="A18" s="239" t="s">
        <v>14</v>
      </c>
      <c r="B18" s="240">
        <v>3.5851885390287399</v>
      </c>
    </row>
    <row r="19" spans="1:2">
      <c r="A19" s="239" t="s">
        <v>20</v>
      </c>
      <c r="B19" s="240">
        <v>6.8088320221798604</v>
      </c>
    </row>
    <row r="20" spans="1:2">
      <c r="A20" s="239" t="s">
        <v>1</v>
      </c>
      <c r="B20" s="240">
        <v>7.3709868183821703</v>
      </c>
    </row>
    <row r="21" spans="1:2">
      <c r="A21" s="239" t="s">
        <v>29</v>
      </c>
      <c r="B21" s="240">
        <v>8.2674664065466992</v>
      </c>
    </row>
    <row r="22" spans="1:2">
      <c r="A22" s="239" t="s">
        <v>4</v>
      </c>
      <c r="B22" s="240">
        <v>8.5705502957733799</v>
      </c>
    </row>
    <row r="23" spans="1:2">
      <c r="A23" s="239" t="s">
        <v>30</v>
      </c>
      <c r="B23" s="240">
        <v>9.3841805670011205</v>
      </c>
    </row>
    <row r="24" spans="1:2">
      <c r="A24" s="239" t="s">
        <v>18</v>
      </c>
      <c r="B24" s="240">
        <v>11.989722642762301</v>
      </c>
    </row>
    <row r="25" spans="1:2">
      <c r="A25" s="239" t="s">
        <v>15</v>
      </c>
      <c r="B25" s="240">
        <v>16.106270298908299</v>
      </c>
    </row>
    <row r="26" spans="1:2">
      <c r="A26" s="239" t="s">
        <v>28</v>
      </c>
      <c r="B26" s="240">
        <v>16.545866965850699</v>
      </c>
    </row>
    <row r="27" spans="1:2">
      <c r="A27" s="239" t="s">
        <v>12</v>
      </c>
      <c r="B27" s="240">
        <v>18.909744939095599</v>
      </c>
    </row>
    <row r="28" spans="1:2">
      <c r="A28" s="239" t="s">
        <v>5</v>
      </c>
      <c r="B28" s="240">
        <v>20.159385529635902</v>
      </c>
    </row>
    <row r="29" spans="1:2">
      <c r="A29" s="239" t="s">
        <v>27</v>
      </c>
      <c r="B29" s="240">
        <v>20.343456571204602</v>
      </c>
    </row>
    <row r="30" spans="1:2">
      <c r="A30" s="239" t="s">
        <v>23</v>
      </c>
      <c r="B30" s="240">
        <v>22.9333012868602</v>
      </c>
    </row>
    <row r="31" spans="1:2">
      <c r="A31" s="239" t="s">
        <v>25</v>
      </c>
      <c r="B31" s="240">
        <v>23.1086730473973</v>
      </c>
    </row>
    <row r="32" spans="1:2">
      <c r="A32" s="239" t="s">
        <v>32</v>
      </c>
      <c r="B32" s="240">
        <v>27.027745357775</v>
      </c>
    </row>
    <row r="33" spans="1:2">
      <c r="A33" s="239" t="s">
        <v>26</v>
      </c>
      <c r="B33" s="240">
        <v>40.108251017816599</v>
      </c>
    </row>
    <row r="34" spans="1:2">
      <c r="A34" s="239" t="s">
        <v>22</v>
      </c>
      <c r="B34" s="240">
        <v>42.581324758944497</v>
      </c>
    </row>
    <row r="35" spans="1:2">
      <c r="A35" s="239" t="s">
        <v>19</v>
      </c>
      <c r="B35" s="240">
        <v>47.239487604217999</v>
      </c>
    </row>
    <row r="36" spans="1:2">
      <c r="A36" s="239" t="s">
        <v>7</v>
      </c>
      <c r="B36" s="240">
        <v>59.404154991416803</v>
      </c>
    </row>
    <row r="37" spans="1:2">
      <c r="A37" s="239" t="s">
        <v>6</v>
      </c>
      <c r="B37" s="240">
        <v>59.716810619979597</v>
      </c>
    </row>
    <row r="38" spans="1:2">
      <c r="A38" s="239" t="s">
        <v>16</v>
      </c>
      <c r="B38" s="240">
        <v>62.338153704106801</v>
      </c>
    </row>
  </sheetData>
  <mergeCells count="1">
    <mergeCell ref="H1:I1"/>
  </mergeCells>
  <hyperlinks>
    <hyperlink ref="H1:I1" location="Index!A1" display="Regresar al Índice" xr:uid="{1BF34502-7CEF-4C46-BB53-F798894F1D82}"/>
  </hyperlink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06042-552C-4852-A0BC-B26766F2C53D}">
  <sheetPr codeName="Hoja180"/>
  <dimension ref="A1:I38"/>
  <sheetViews>
    <sheetView workbookViewId="0"/>
  </sheetViews>
  <sheetFormatPr baseColWidth="10" defaultRowHeight="15"/>
  <cols>
    <col min="1" max="16384" width="11.42578125" style="239"/>
  </cols>
  <sheetData>
    <row r="1" spans="1:9">
      <c r="A1" s="43" t="s">
        <v>2201</v>
      </c>
      <c r="H1" s="90" t="s">
        <v>38</v>
      </c>
      <c r="I1" s="90"/>
    </row>
    <row r="2" spans="1:9">
      <c r="A2" s="239" t="s">
        <v>715</v>
      </c>
    </row>
    <row r="3" spans="1:9">
      <c r="A3" s="239" t="s">
        <v>723</v>
      </c>
    </row>
    <row r="5" spans="1:9">
      <c r="A5" s="239" t="s">
        <v>2</v>
      </c>
      <c r="B5" s="239" t="s">
        <v>52</v>
      </c>
    </row>
    <row r="6" spans="1:9">
      <c r="A6" s="239" t="s">
        <v>7</v>
      </c>
      <c r="B6" s="240">
        <v>-6.4977896287979799</v>
      </c>
    </row>
    <row r="7" spans="1:9">
      <c r="A7" s="239" t="s">
        <v>18</v>
      </c>
      <c r="B7" s="240">
        <v>-2.4404761904761898</v>
      </c>
    </row>
    <row r="8" spans="1:9">
      <c r="A8" s="239" t="s">
        <v>28</v>
      </c>
      <c r="B8" s="240">
        <v>-1.9552319309600901</v>
      </c>
    </row>
    <row r="9" spans="1:9">
      <c r="A9" s="239" t="s">
        <v>26</v>
      </c>
      <c r="B9" s="240">
        <v>-1.33361430549702</v>
      </c>
    </row>
    <row r="10" spans="1:9">
      <c r="A10" s="239" t="s">
        <v>21</v>
      </c>
      <c r="B10" s="240">
        <v>-1.1784702549575099</v>
      </c>
    </row>
    <row r="11" spans="1:9">
      <c r="A11" s="239" t="s">
        <v>11</v>
      </c>
      <c r="B11" s="240">
        <v>-0.30049027360430403</v>
      </c>
    </row>
    <row r="12" spans="1:9">
      <c r="A12" s="239" t="s">
        <v>30</v>
      </c>
      <c r="B12" s="240">
        <v>-0.13628434365460201</v>
      </c>
    </row>
    <row r="13" spans="1:9">
      <c r="A13" s="239" t="s">
        <v>15</v>
      </c>
      <c r="B13" s="240">
        <v>-9.0909090909085902E-2</v>
      </c>
    </row>
    <row r="14" spans="1:9">
      <c r="A14" s="239" t="s">
        <v>9</v>
      </c>
      <c r="B14" s="240">
        <v>9.2290900919689306E-2</v>
      </c>
    </row>
    <row r="15" spans="1:9">
      <c r="A15" s="239" t="s">
        <v>13</v>
      </c>
      <c r="B15" s="240">
        <v>0.76820913074766595</v>
      </c>
    </row>
    <row r="16" spans="1:9">
      <c r="A16" s="239" t="s">
        <v>27</v>
      </c>
      <c r="B16" s="240">
        <v>0.94456475702628895</v>
      </c>
    </row>
    <row r="17" spans="1:2">
      <c r="A17" s="239" t="s">
        <v>25</v>
      </c>
      <c r="B17" s="240">
        <v>1.0558968642800901</v>
      </c>
    </row>
    <row r="18" spans="1:2">
      <c r="A18" s="239" t="s">
        <v>4</v>
      </c>
      <c r="B18" s="240">
        <v>1.5024163285652901</v>
      </c>
    </row>
    <row r="19" spans="1:2">
      <c r="A19" s="239" t="s">
        <v>17</v>
      </c>
      <c r="B19" s="240">
        <v>1.6442826659972301</v>
      </c>
    </row>
    <row r="20" spans="1:2">
      <c r="A20" s="239" t="s">
        <v>31</v>
      </c>
      <c r="B20" s="240">
        <v>1.74050632911393</v>
      </c>
    </row>
    <row r="21" spans="1:2">
      <c r="A21" s="239" t="s">
        <v>22</v>
      </c>
      <c r="B21" s="240">
        <v>2.0019166351623401</v>
      </c>
    </row>
    <row r="22" spans="1:2">
      <c r="A22" s="239" t="s">
        <v>24</v>
      </c>
      <c r="B22" s="240">
        <v>2.1582733812949702</v>
      </c>
    </row>
    <row r="23" spans="1:2">
      <c r="A23" s="239" t="s">
        <v>23</v>
      </c>
      <c r="B23" s="240">
        <v>2.2360925056307002</v>
      </c>
    </row>
    <row r="24" spans="1:2">
      <c r="A24" s="239" t="s">
        <v>0</v>
      </c>
      <c r="B24" s="240">
        <v>2.47822706065319</v>
      </c>
    </row>
    <row r="25" spans="1:2">
      <c r="A25" s="239" t="s">
        <v>1</v>
      </c>
      <c r="B25" s="240">
        <v>2.9296292750223598</v>
      </c>
    </row>
    <row r="26" spans="1:2">
      <c r="A26" s="239" t="s">
        <v>3</v>
      </c>
      <c r="B26" s="240">
        <v>2.9790342086042401</v>
      </c>
    </row>
    <row r="27" spans="1:2">
      <c r="A27" s="239" t="s">
        <v>33</v>
      </c>
      <c r="B27" s="240">
        <v>3.0404427141983899</v>
      </c>
    </row>
    <row r="28" spans="1:2">
      <c r="A28" s="239" t="s">
        <v>14</v>
      </c>
      <c r="B28" s="240">
        <v>3.1237843305065098</v>
      </c>
    </row>
    <row r="29" spans="1:2">
      <c r="A29" s="239" t="s">
        <v>32</v>
      </c>
      <c r="B29" s="240">
        <v>3.38374496790339</v>
      </c>
    </row>
    <row r="30" spans="1:2">
      <c r="A30" s="239" t="s">
        <v>8</v>
      </c>
      <c r="B30" s="240">
        <v>3.4410658156282001</v>
      </c>
    </row>
    <row r="31" spans="1:2">
      <c r="A31" s="239" t="s">
        <v>10</v>
      </c>
      <c r="B31" s="240">
        <v>3.9728236228578901</v>
      </c>
    </row>
    <row r="32" spans="1:2">
      <c r="A32" s="239" t="s">
        <v>19</v>
      </c>
      <c r="B32" s="240">
        <v>5.4552912223133596</v>
      </c>
    </row>
    <row r="33" spans="1:2">
      <c r="A33" s="239" t="s">
        <v>20</v>
      </c>
      <c r="B33" s="240">
        <v>5.6616239247094402</v>
      </c>
    </row>
    <row r="34" spans="1:2">
      <c r="A34" s="239" t="s">
        <v>29</v>
      </c>
      <c r="B34" s="240">
        <v>5.86108295384056</v>
      </c>
    </row>
    <row r="35" spans="1:2">
      <c r="A35" s="239" t="s">
        <v>12</v>
      </c>
      <c r="B35" s="240">
        <v>6.0440943749100899</v>
      </c>
    </row>
    <row r="36" spans="1:2">
      <c r="A36" s="239" t="s">
        <v>5</v>
      </c>
      <c r="B36" s="240">
        <v>10.723192019950099</v>
      </c>
    </row>
    <row r="37" spans="1:2">
      <c r="A37" s="239" t="s">
        <v>16</v>
      </c>
      <c r="B37" s="240">
        <v>12.096402696930401</v>
      </c>
    </row>
    <row r="38" spans="1:2">
      <c r="A38" s="239" t="s">
        <v>6</v>
      </c>
      <c r="B38" s="240">
        <v>22.867001254705201</v>
      </c>
    </row>
  </sheetData>
  <mergeCells count="1">
    <mergeCell ref="H1:I1"/>
  </mergeCells>
  <hyperlinks>
    <hyperlink ref="H1:I1" location="Index!A1" display="Regresar al Índice" xr:uid="{7A05E683-BBF2-4104-8661-34D02145D6AE}"/>
  </hyperlink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C442F-2D3B-46CF-AD53-A50A4BA6EC8B}">
  <sheetPr codeName="Hoja181"/>
  <dimension ref="A1:I38"/>
  <sheetViews>
    <sheetView workbookViewId="0"/>
  </sheetViews>
  <sheetFormatPr baseColWidth="10" defaultRowHeight="15"/>
  <cols>
    <col min="1" max="16384" width="11.42578125" style="239"/>
  </cols>
  <sheetData>
    <row r="1" spans="1:9">
      <c r="A1" s="43" t="s">
        <v>2202</v>
      </c>
      <c r="H1" s="90" t="s">
        <v>38</v>
      </c>
      <c r="I1" s="90"/>
    </row>
    <row r="2" spans="1:9">
      <c r="A2" s="239" t="s">
        <v>715</v>
      </c>
    </row>
    <row r="3" spans="1:9">
      <c r="A3" s="239" t="s">
        <v>843</v>
      </c>
    </row>
    <row r="5" spans="1:9">
      <c r="A5" s="239" t="s">
        <v>2</v>
      </c>
      <c r="B5" s="239" t="s">
        <v>52</v>
      </c>
    </row>
    <row r="6" spans="1:9">
      <c r="A6" s="239" t="s">
        <v>7</v>
      </c>
      <c r="B6" s="240">
        <v>-7.24408237015842</v>
      </c>
    </row>
    <row r="7" spans="1:9">
      <c r="A7" s="239" t="s">
        <v>3</v>
      </c>
      <c r="B7" s="240">
        <v>-1.6501840091341</v>
      </c>
    </row>
    <row r="8" spans="1:9">
      <c r="A8" s="239" t="s">
        <v>28</v>
      </c>
      <c r="B8" s="240">
        <v>-1.47379751404244</v>
      </c>
    </row>
    <row r="9" spans="1:9">
      <c r="A9" s="239" t="s">
        <v>30</v>
      </c>
      <c r="B9" s="240">
        <v>-1.1580451672147301</v>
      </c>
    </row>
    <row r="10" spans="1:9">
      <c r="A10" s="239" t="s">
        <v>26</v>
      </c>
      <c r="B10" s="240">
        <v>-0.52678702849840997</v>
      </c>
    </row>
    <row r="11" spans="1:9">
      <c r="A11" s="239" t="s">
        <v>18</v>
      </c>
      <c r="B11" s="240">
        <v>-0.49016662929937099</v>
      </c>
    </row>
    <row r="12" spans="1:9">
      <c r="A12" s="239" t="s">
        <v>17</v>
      </c>
      <c r="B12" s="240">
        <v>0.13722132354674299</v>
      </c>
    </row>
    <row r="13" spans="1:9">
      <c r="A13" s="239" t="s">
        <v>21</v>
      </c>
      <c r="B13" s="240">
        <v>0.162220198698004</v>
      </c>
    </row>
    <row r="14" spans="1:9">
      <c r="A14" s="239" t="s">
        <v>33</v>
      </c>
      <c r="B14" s="240">
        <v>0.42827164126950601</v>
      </c>
    </row>
    <row r="15" spans="1:9">
      <c r="A15" s="239" t="s">
        <v>15</v>
      </c>
      <c r="B15" s="240">
        <v>0.498802788549146</v>
      </c>
    </row>
    <row r="16" spans="1:9">
      <c r="A16" s="239" t="s">
        <v>9</v>
      </c>
      <c r="B16" s="240">
        <v>2.5618072682513899</v>
      </c>
    </row>
    <row r="17" spans="1:2">
      <c r="A17" s="239" t="s">
        <v>31</v>
      </c>
      <c r="B17" s="240">
        <v>2.8137038713298201</v>
      </c>
    </row>
    <row r="18" spans="1:2">
      <c r="A18" s="239" t="s">
        <v>27</v>
      </c>
      <c r="B18" s="240">
        <v>3.04950892277893</v>
      </c>
    </row>
    <row r="19" spans="1:2">
      <c r="A19" s="239" t="s">
        <v>22</v>
      </c>
      <c r="B19" s="240">
        <v>3.4060628557664798</v>
      </c>
    </row>
    <row r="20" spans="1:2">
      <c r="A20" s="239" t="s">
        <v>4</v>
      </c>
      <c r="B20" s="240">
        <v>3.6171197394423</v>
      </c>
    </row>
    <row r="21" spans="1:2">
      <c r="A21" s="239" t="s">
        <v>14</v>
      </c>
      <c r="B21" s="240">
        <v>3.9125576453819599</v>
      </c>
    </row>
    <row r="22" spans="1:2">
      <c r="A22" s="239" t="s">
        <v>25</v>
      </c>
      <c r="B22" s="240">
        <v>4.0183350887199198</v>
      </c>
    </row>
    <row r="23" spans="1:2">
      <c r="A23" s="239" t="s">
        <v>19</v>
      </c>
      <c r="B23" s="240">
        <v>4.1427405156048804</v>
      </c>
    </row>
    <row r="24" spans="1:2">
      <c r="A24" s="239" t="s">
        <v>0</v>
      </c>
      <c r="B24" s="240">
        <v>4.1917578269861497</v>
      </c>
    </row>
    <row r="25" spans="1:2">
      <c r="A25" s="239" t="s">
        <v>23</v>
      </c>
      <c r="B25" s="240">
        <v>4.2758268982288703</v>
      </c>
    </row>
    <row r="26" spans="1:2">
      <c r="A26" s="239" t="s">
        <v>13</v>
      </c>
      <c r="B26" s="240">
        <v>4.5233229704536999</v>
      </c>
    </row>
    <row r="27" spans="1:2">
      <c r="A27" s="239" t="s">
        <v>1</v>
      </c>
      <c r="B27" s="240">
        <v>4.7151943778267897</v>
      </c>
    </row>
    <row r="28" spans="1:2">
      <c r="A28" s="239" t="s">
        <v>32</v>
      </c>
      <c r="B28" s="240">
        <v>5.5589420210897096</v>
      </c>
    </row>
    <row r="29" spans="1:2">
      <c r="A29" s="239" t="s">
        <v>20</v>
      </c>
      <c r="B29" s="240">
        <v>5.9443003735229798</v>
      </c>
    </row>
    <row r="30" spans="1:2">
      <c r="A30" s="239" t="s">
        <v>10</v>
      </c>
      <c r="B30" s="240">
        <v>5.9595727318408498</v>
      </c>
    </row>
    <row r="31" spans="1:2">
      <c r="A31" s="239" t="s">
        <v>8</v>
      </c>
      <c r="B31" s="240">
        <v>6.4215801174470499</v>
      </c>
    </row>
    <row r="32" spans="1:2">
      <c r="A32" s="239" t="s">
        <v>29</v>
      </c>
      <c r="B32" s="240">
        <v>7.94502427747359</v>
      </c>
    </row>
    <row r="33" spans="1:2">
      <c r="A33" s="239" t="s">
        <v>24</v>
      </c>
      <c r="B33" s="240">
        <v>8.0828366181339106</v>
      </c>
    </row>
    <row r="34" spans="1:2">
      <c r="A34" s="239" t="s">
        <v>11</v>
      </c>
      <c r="B34" s="240">
        <v>9.4927400570346396</v>
      </c>
    </row>
    <row r="35" spans="1:2">
      <c r="A35" s="239" t="s">
        <v>12</v>
      </c>
      <c r="B35" s="240">
        <v>10.178960743347</v>
      </c>
    </row>
    <row r="36" spans="1:2">
      <c r="A36" s="239" t="s">
        <v>16</v>
      </c>
      <c r="B36" s="240">
        <v>13.408301254181101</v>
      </c>
    </row>
    <row r="37" spans="1:2">
      <c r="A37" s="239" t="s">
        <v>5</v>
      </c>
      <c r="B37" s="240">
        <v>14.566680780830101</v>
      </c>
    </row>
    <row r="38" spans="1:2">
      <c r="A38" s="239" t="s">
        <v>6</v>
      </c>
      <c r="B38" s="240">
        <v>25.439882697947201</v>
      </c>
    </row>
  </sheetData>
  <mergeCells count="1">
    <mergeCell ref="H1:I1"/>
  </mergeCells>
  <hyperlinks>
    <hyperlink ref="H1:I1" location="Index!A1" display="Regresar al Índice" xr:uid="{098FD004-4BA3-497F-9B99-7DC935F914E9}"/>
  </hyperlink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9"/>
  <dimension ref="A1:I13"/>
  <sheetViews>
    <sheetView zoomScaleNormal="100" workbookViewId="0"/>
  </sheetViews>
  <sheetFormatPr baseColWidth="10" defaultColWidth="11.42578125" defaultRowHeight="15"/>
  <cols>
    <col min="1" max="1" width="11.42578125" style="12"/>
    <col min="2" max="2" width="45.85546875" style="12" bestFit="1" customWidth="1"/>
    <col min="3" max="3" width="10.42578125" style="12" bestFit="1" customWidth="1"/>
    <col min="4" max="4" width="9" style="12" bestFit="1" customWidth="1"/>
    <col min="5" max="5" width="11.85546875" style="12" bestFit="1" customWidth="1"/>
    <col min="6" max="16384" width="11.42578125" style="12"/>
  </cols>
  <sheetData>
    <row r="1" spans="1:9">
      <c r="A1" s="43" t="s">
        <v>2070</v>
      </c>
      <c r="H1" s="90" t="s">
        <v>38</v>
      </c>
      <c r="I1" s="90"/>
    </row>
    <row r="2" spans="1:9">
      <c r="A2" s="12" t="s">
        <v>1663</v>
      </c>
    </row>
    <row r="4" spans="1:9">
      <c r="B4" s="12" t="s">
        <v>1648</v>
      </c>
      <c r="F4" s="43"/>
      <c r="G4" s="43"/>
    </row>
    <row r="5" spans="1:9" ht="30">
      <c r="B5" s="616" t="s">
        <v>1637</v>
      </c>
      <c r="C5" s="616" t="s">
        <v>1649</v>
      </c>
      <c r="D5" s="616" t="s">
        <v>1650</v>
      </c>
      <c r="E5" s="616" t="s">
        <v>1651</v>
      </c>
      <c r="F5" s="43"/>
      <c r="G5" s="43"/>
    </row>
    <row r="6" spans="1:9" ht="15.75" thickBot="1">
      <c r="B6" s="582" t="s">
        <v>1641</v>
      </c>
      <c r="C6" s="617">
        <v>4050.154</v>
      </c>
      <c r="D6" s="583">
        <v>4039.13</v>
      </c>
      <c r="E6" s="584">
        <f t="shared" ref="E6:E12" si="0">D6/C6-1</f>
        <v>-2.7218718103064754E-3</v>
      </c>
      <c r="F6" s="43"/>
      <c r="G6" s="43"/>
    </row>
    <row r="7" spans="1:9">
      <c r="B7" s="585" t="s">
        <v>1642</v>
      </c>
      <c r="C7" s="618">
        <v>3924.6120000000001</v>
      </c>
      <c r="D7" s="586">
        <v>3943.7269999999999</v>
      </c>
      <c r="E7" s="587">
        <f t="shared" si="0"/>
        <v>4.8705451647195197E-3</v>
      </c>
      <c r="F7" s="43"/>
      <c r="G7" s="43"/>
    </row>
    <row r="8" spans="1:9" ht="30">
      <c r="B8" s="585" t="s">
        <v>1643</v>
      </c>
      <c r="C8" s="619">
        <v>2831.0990000000002</v>
      </c>
      <c r="D8" s="588">
        <v>2859.2779999999998</v>
      </c>
      <c r="E8" s="589">
        <f t="shared" si="0"/>
        <v>9.953378528974044E-3</v>
      </c>
      <c r="F8" s="43"/>
      <c r="G8" s="43"/>
    </row>
    <row r="9" spans="1:9">
      <c r="B9" s="585" t="s">
        <v>1644</v>
      </c>
      <c r="C9" s="618">
        <v>247.06399999999999</v>
      </c>
      <c r="D9" s="586">
        <v>232.80799999999999</v>
      </c>
      <c r="E9" s="587">
        <f t="shared" si="0"/>
        <v>-5.7701648155943364E-2</v>
      </c>
      <c r="F9" s="43"/>
      <c r="G9" s="43"/>
    </row>
    <row r="10" spans="1:9">
      <c r="B10" s="585" t="s">
        <v>1645</v>
      </c>
      <c r="C10" s="619">
        <v>738.14</v>
      </c>
      <c r="D10" s="588">
        <v>752.34299999999996</v>
      </c>
      <c r="E10" s="589">
        <f t="shared" si="0"/>
        <v>1.9241607283171147E-2</v>
      </c>
      <c r="F10" s="43"/>
      <c r="G10" s="43"/>
    </row>
    <row r="11" spans="1:9" ht="15.75" thickBot="1">
      <c r="B11" s="582" t="s">
        <v>1646</v>
      </c>
      <c r="C11" s="620">
        <v>108.309</v>
      </c>
      <c r="D11" s="591">
        <v>99.298000000000002</v>
      </c>
      <c r="E11" s="592">
        <f t="shared" si="0"/>
        <v>-8.319714889806018E-2</v>
      </c>
      <c r="F11" s="43"/>
      <c r="G11" s="43"/>
    </row>
    <row r="12" spans="1:9">
      <c r="B12" s="585" t="s">
        <v>1647</v>
      </c>
      <c r="C12" s="619">
        <v>125.542</v>
      </c>
      <c r="D12" s="588">
        <v>95.403000000000006</v>
      </c>
      <c r="E12" s="589">
        <f t="shared" si="0"/>
        <v>-0.24007105191887967</v>
      </c>
      <c r="F12" s="43"/>
      <c r="G12" s="43"/>
    </row>
    <row r="13" spans="1:9" ht="15.75" thickBot="1">
      <c r="B13" s="582" t="s">
        <v>1652</v>
      </c>
      <c r="C13" s="621">
        <v>3.0996846045854058E-2</v>
      </c>
      <c r="D13" s="621">
        <v>2.3619690378868716E-2</v>
      </c>
      <c r="E13" s="622">
        <f>(D13-C13)*100</f>
        <v>-0.73771556669853422</v>
      </c>
      <c r="F13" s="43"/>
      <c r="G13" s="43"/>
    </row>
  </sheetData>
  <mergeCells count="1">
    <mergeCell ref="H1:I1"/>
  </mergeCells>
  <hyperlinks>
    <hyperlink ref="H1:I1" location="Index!A1" display="Regresar al Índice" xr:uid="{4CBE8E51-820A-4668-B948-6D442C3C3AB7}"/>
  </hyperlinks>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9274-89F7-4F79-9DB2-0F75CF038192}">
  <sheetPr codeName="Hoja182"/>
  <dimension ref="A1:L116"/>
  <sheetViews>
    <sheetView workbookViewId="0"/>
  </sheetViews>
  <sheetFormatPr baseColWidth="10" defaultRowHeight="15"/>
  <cols>
    <col min="1" max="16384" width="11.42578125" style="239"/>
  </cols>
  <sheetData>
    <row r="1" spans="1:12">
      <c r="A1" s="43" t="s">
        <v>2203</v>
      </c>
      <c r="H1" s="90" t="s">
        <v>38</v>
      </c>
      <c r="I1" s="90"/>
    </row>
    <row r="2" spans="1:12">
      <c r="A2" s="239" t="s">
        <v>715</v>
      </c>
    </row>
    <row r="5" spans="1:12">
      <c r="A5" s="239" t="s">
        <v>301</v>
      </c>
      <c r="B5" s="239" t="s">
        <v>355</v>
      </c>
      <c r="C5" s="239" t="s">
        <v>727</v>
      </c>
      <c r="D5" s="239" t="s">
        <v>718</v>
      </c>
      <c r="G5" s="239" t="s">
        <v>1344</v>
      </c>
      <c r="H5" s="239" t="s">
        <v>646</v>
      </c>
      <c r="I5" s="239" t="s">
        <v>2030</v>
      </c>
      <c r="J5" s="239" t="s">
        <v>1345</v>
      </c>
      <c r="K5" s="239" t="s">
        <v>2031</v>
      </c>
      <c r="L5" s="239" t="s">
        <v>1346</v>
      </c>
    </row>
    <row r="6" spans="1:12">
      <c r="A6" s="239" t="s">
        <v>61</v>
      </c>
      <c r="B6" s="239" t="s">
        <v>140</v>
      </c>
      <c r="C6" s="241">
        <v>6343</v>
      </c>
      <c r="D6" s="241">
        <v>6644</v>
      </c>
      <c r="G6" s="241">
        <v>15947</v>
      </c>
      <c r="H6" s="241">
        <v>14660</v>
      </c>
      <c r="I6" s="240">
        <v>8.8000000000000007</v>
      </c>
      <c r="J6" s="240">
        <v>18</v>
      </c>
      <c r="K6" s="241">
        <v>14328</v>
      </c>
      <c r="L6" s="241">
        <v>14221</v>
      </c>
    </row>
    <row r="7" spans="1:12">
      <c r="A7" s="239" t="s">
        <v>54</v>
      </c>
      <c r="B7" s="239" t="s">
        <v>141</v>
      </c>
      <c r="C7" s="241">
        <v>6318</v>
      </c>
      <c r="D7" s="241">
        <v>6655</v>
      </c>
    </row>
    <row r="8" spans="1:12">
      <c r="A8" s="239" t="s">
        <v>54</v>
      </c>
      <c r="B8" s="239" t="s">
        <v>142</v>
      </c>
      <c r="C8" s="241">
        <v>6647</v>
      </c>
      <c r="D8" s="241">
        <v>6608</v>
      </c>
    </row>
    <row r="9" spans="1:12">
      <c r="A9" s="239" t="s">
        <v>54</v>
      </c>
      <c r="B9" s="239" t="s">
        <v>143</v>
      </c>
      <c r="C9" s="241">
        <v>6479</v>
      </c>
      <c r="D9" s="241">
        <v>6598</v>
      </c>
    </row>
    <row r="10" spans="1:12">
      <c r="A10" s="239" t="s">
        <v>54</v>
      </c>
      <c r="B10" s="239" t="s">
        <v>144</v>
      </c>
      <c r="C10" s="241">
        <v>6949</v>
      </c>
      <c r="D10" s="241">
        <v>6624</v>
      </c>
    </row>
    <row r="11" spans="1:12">
      <c r="A11" s="239" t="s">
        <v>54</v>
      </c>
      <c r="B11" s="239" t="s">
        <v>145</v>
      </c>
      <c r="C11" s="241">
        <v>6766</v>
      </c>
      <c r="D11" s="241">
        <v>6629</v>
      </c>
    </row>
    <row r="12" spans="1:12">
      <c r="A12" s="239" t="s">
        <v>54</v>
      </c>
      <c r="B12" s="239" t="s">
        <v>146</v>
      </c>
      <c r="C12" s="241">
        <v>6997</v>
      </c>
      <c r="D12" s="241">
        <v>6655</v>
      </c>
    </row>
    <row r="13" spans="1:12">
      <c r="A13" s="239" t="s">
        <v>54</v>
      </c>
      <c r="B13" s="239" t="s">
        <v>147</v>
      </c>
      <c r="C13" s="241">
        <v>7960</v>
      </c>
      <c r="D13" s="241">
        <v>6751</v>
      </c>
    </row>
    <row r="14" spans="1:12">
      <c r="A14" s="239" t="s">
        <v>54</v>
      </c>
      <c r="B14" s="239" t="s">
        <v>148</v>
      </c>
      <c r="C14" s="241">
        <v>7340</v>
      </c>
      <c r="D14" s="241">
        <v>6821</v>
      </c>
    </row>
    <row r="15" spans="1:12">
      <c r="A15" s="239" t="s">
        <v>54</v>
      </c>
      <c r="B15" s="239" t="s">
        <v>149</v>
      </c>
      <c r="C15" s="241">
        <v>7398</v>
      </c>
      <c r="D15" s="241">
        <v>6820</v>
      </c>
    </row>
    <row r="16" spans="1:12">
      <c r="A16" s="239" t="s">
        <v>54</v>
      </c>
      <c r="B16" s="239" t="s">
        <v>150</v>
      </c>
      <c r="C16" s="241">
        <v>7281</v>
      </c>
      <c r="D16" s="241">
        <v>6820</v>
      </c>
    </row>
    <row r="17" spans="1:4">
      <c r="A17" s="239" t="s">
        <v>54</v>
      </c>
      <c r="B17" s="239" t="s">
        <v>151</v>
      </c>
      <c r="C17" s="241">
        <v>5672</v>
      </c>
      <c r="D17" s="241">
        <v>6846</v>
      </c>
    </row>
    <row r="18" spans="1:4">
      <c r="A18" s="239" t="s">
        <v>74</v>
      </c>
      <c r="B18" s="239" t="s">
        <v>140</v>
      </c>
      <c r="C18" s="241">
        <v>6130</v>
      </c>
      <c r="D18" s="241">
        <v>6828</v>
      </c>
    </row>
    <row r="19" spans="1:4">
      <c r="A19" s="239" t="s">
        <v>54</v>
      </c>
      <c r="B19" s="239" t="s">
        <v>141</v>
      </c>
      <c r="C19" s="241">
        <v>6660</v>
      </c>
      <c r="D19" s="241">
        <v>6857</v>
      </c>
    </row>
    <row r="20" spans="1:4">
      <c r="A20" s="239" t="s">
        <v>54</v>
      </c>
      <c r="B20" s="239" t="s">
        <v>142</v>
      </c>
      <c r="C20" s="241">
        <v>7617</v>
      </c>
      <c r="D20" s="241">
        <v>6938</v>
      </c>
    </row>
    <row r="21" spans="1:4">
      <c r="A21" s="239" t="s">
        <v>54</v>
      </c>
      <c r="B21" s="239" t="s">
        <v>143</v>
      </c>
      <c r="C21" s="241">
        <v>8011</v>
      </c>
      <c r="D21" s="241">
        <v>7065</v>
      </c>
    </row>
    <row r="22" spans="1:4">
      <c r="A22" s="239" t="s">
        <v>54</v>
      </c>
      <c r="B22" s="239" t="s">
        <v>144</v>
      </c>
      <c r="C22" s="241">
        <v>7966</v>
      </c>
      <c r="D22" s="241">
        <v>7150</v>
      </c>
    </row>
    <row r="23" spans="1:4">
      <c r="A23" s="239" t="s">
        <v>54</v>
      </c>
      <c r="B23" s="239" t="s">
        <v>145</v>
      </c>
      <c r="C23" s="241">
        <v>7292</v>
      </c>
      <c r="D23" s="241">
        <v>7194</v>
      </c>
    </row>
    <row r="24" spans="1:4">
      <c r="A24" s="239" t="s">
        <v>54</v>
      </c>
      <c r="B24" s="239" t="s">
        <v>146</v>
      </c>
      <c r="C24" s="241">
        <v>7404</v>
      </c>
      <c r="D24" s="241">
        <v>7228</v>
      </c>
    </row>
    <row r="25" spans="1:4">
      <c r="A25" s="239" t="s">
        <v>54</v>
      </c>
      <c r="B25" s="239" t="s">
        <v>147</v>
      </c>
      <c r="C25" s="241">
        <v>7866</v>
      </c>
      <c r="D25" s="241">
        <v>7220</v>
      </c>
    </row>
    <row r="26" spans="1:4">
      <c r="A26" s="239" t="s">
        <v>54</v>
      </c>
      <c r="B26" s="239" t="s">
        <v>148</v>
      </c>
      <c r="C26" s="241">
        <v>7767</v>
      </c>
      <c r="D26" s="241">
        <v>7255</v>
      </c>
    </row>
    <row r="27" spans="1:4">
      <c r="A27" s="239" t="s">
        <v>54</v>
      </c>
      <c r="B27" s="239" t="s">
        <v>149</v>
      </c>
      <c r="C27" s="241">
        <v>8436</v>
      </c>
      <c r="D27" s="241">
        <v>7342</v>
      </c>
    </row>
    <row r="28" spans="1:4">
      <c r="A28" s="239" t="s">
        <v>54</v>
      </c>
      <c r="B28" s="239" t="s">
        <v>150</v>
      </c>
      <c r="C28" s="241">
        <v>7381</v>
      </c>
      <c r="D28" s="241">
        <v>7350</v>
      </c>
    </row>
    <row r="29" spans="1:4">
      <c r="A29" s="239" t="s">
        <v>54</v>
      </c>
      <c r="B29" s="239" t="s">
        <v>151</v>
      </c>
      <c r="C29" s="241">
        <v>7176</v>
      </c>
      <c r="D29" s="241">
        <v>7476</v>
      </c>
    </row>
    <row r="30" spans="1:4">
      <c r="A30" s="239" t="s">
        <v>75</v>
      </c>
      <c r="B30" s="239" t="s">
        <v>140</v>
      </c>
      <c r="C30" s="241">
        <v>7170</v>
      </c>
      <c r="D30" s="241">
        <v>7562</v>
      </c>
    </row>
    <row r="31" spans="1:4">
      <c r="A31" s="239" t="s">
        <v>54</v>
      </c>
      <c r="B31" s="239" t="s">
        <v>141</v>
      </c>
      <c r="C31" s="241">
        <v>7843</v>
      </c>
      <c r="D31" s="241">
        <v>7661</v>
      </c>
    </row>
    <row r="32" spans="1:4">
      <c r="A32" s="239" t="s">
        <v>54</v>
      </c>
      <c r="B32" s="239" t="s">
        <v>142</v>
      </c>
      <c r="C32" s="241">
        <v>8899</v>
      </c>
      <c r="D32" s="241">
        <v>7767</v>
      </c>
    </row>
    <row r="33" spans="1:4">
      <c r="A33" s="239" t="s">
        <v>54</v>
      </c>
      <c r="B33" s="239" t="s">
        <v>143</v>
      </c>
      <c r="C33" s="241">
        <v>8889</v>
      </c>
      <c r="D33" s="241">
        <v>7841</v>
      </c>
    </row>
    <row r="34" spans="1:4">
      <c r="A34" s="239" t="s">
        <v>54</v>
      </c>
      <c r="B34" s="239" t="s">
        <v>144</v>
      </c>
      <c r="C34" s="241">
        <v>8822</v>
      </c>
      <c r="D34" s="241">
        <v>7912</v>
      </c>
    </row>
    <row r="35" spans="1:4">
      <c r="A35" s="239" t="s">
        <v>54</v>
      </c>
      <c r="B35" s="239" t="s">
        <v>145</v>
      </c>
      <c r="C35" s="241">
        <v>8691</v>
      </c>
      <c r="D35" s="241">
        <v>8029</v>
      </c>
    </row>
    <row r="36" spans="1:4">
      <c r="A36" s="239" t="s">
        <v>54</v>
      </c>
      <c r="B36" s="239" t="s">
        <v>146</v>
      </c>
      <c r="C36" s="241">
        <v>9526</v>
      </c>
      <c r="D36" s="241">
        <v>8205</v>
      </c>
    </row>
    <row r="37" spans="1:4">
      <c r="A37" s="239" t="s">
        <v>54</v>
      </c>
      <c r="B37" s="239" t="s">
        <v>147</v>
      </c>
      <c r="C37" s="241">
        <v>9440</v>
      </c>
      <c r="D37" s="241">
        <v>8337</v>
      </c>
    </row>
    <row r="38" spans="1:4">
      <c r="A38" s="239" t="s">
        <v>54</v>
      </c>
      <c r="B38" s="239" t="s">
        <v>148</v>
      </c>
      <c r="C38" s="241">
        <v>9790</v>
      </c>
      <c r="D38" s="241">
        <v>8505</v>
      </c>
    </row>
    <row r="39" spans="1:4">
      <c r="A39" s="239" t="s">
        <v>54</v>
      </c>
      <c r="B39" s="239" t="s">
        <v>149</v>
      </c>
      <c r="C39" s="241">
        <v>9425</v>
      </c>
      <c r="D39" s="241">
        <v>8588</v>
      </c>
    </row>
    <row r="40" spans="1:4">
      <c r="A40" s="239" t="s">
        <v>54</v>
      </c>
      <c r="B40" s="239" t="s">
        <v>150</v>
      </c>
      <c r="C40" s="241">
        <v>9000</v>
      </c>
      <c r="D40" s="241">
        <v>8723</v>
      </c>
    </row>
    <row r="41" spans="1:4">
      <c r="A41" s="239" t="s">
        <v>54</v>
      </c>
      <c r="B41" s="239" t="s">
        <v>151</v>
      </c>
      <c r="C41" s="241">
        <v>8816</v>
      </c>
      <c r="D41" s="241">
        <v>8859</v>
      </c>
    </row>
    <row r="42" spans="1:4">
      <c r="A42" s="239" t="s">
        <v>76</v>
      </c>
      <c r="B42" s="239" t="s">
        <v>140</v>
      </c>
      <c r="C42" s="241">
        <v>8680</v>
      </c>
      <c r="D42" s="241">
        <v>8985</v>
      </c>
    </row>
    <row r="43" spans="1:4">
      <c r="A43" s="239" t="s">
        <v>54</v>
      </c>
      <c r="B43" s="239" t="s">
        <v>141</v>
      </c>
      <c r="C43" s="241">
        <v>9921</v>
      </c>
      <c r="D43" s="241">
        <v>9158</v>
      </c>
    </row>
    <row r="44" spans="1:4">
      <c r="A44" s="239" t="s">
        <v>54</v>
      </c>
      <c r="B44" s="239" t="s">
        <v>142</v>
      </c>
      <c r="C44" s="241">
        <v>9962</v>
      </c>
      <c r="D44" s="241">
        <v>9247</v>
      </c>
    </row>
    <row r="45" spans="1:4">
      <c r="A45" s="239" t="s">
        <v>54</v>
      </c>
      <c r="B45" s="239" t="s">
        <v>143</v>
      </c>
      <c r="C45" s="241">
        <v>10438</v>
      </c>
      <c r="D45" s="241">
        <v>9376</v>
      </c>
    </row>
    <row r="46" spans="1:4">
      <c r="A46" s="239" t="s">
        <v>54</v>
      </c>
      <c r="B46" s="239" t="s">
        <v>144</v>
      </c>
      <c r="C46" s="241">
        <v>10693</v>
      </c>
      <c r="D46" s="241">
        <v>9532</v>
      </c>
    </row>
    <row r="47" spans="1:4">
      <c r="A47" s="239" t="s">
        <v>54</v>
      </c>
      <c r="B47" s="239" t="s">
        <v>145</v>
      </c>
      <c r="C47" s="241">
        <v>10732</v>
      </c>
      <c r="D47" s="241">
        <v>9702</v>
      </c>
    </row>
    <row r="48" spans="1:4">
      <c r="A48" s="239" t="s">
        <v>54</v>
      </c>
      <c r="B48" s="239" t="s">
        <v>146</v>
      </c>
      <c r="C48" s="241">
        <v>10104</v>
      </c>
      <c r="D48" s="241">
        <v>9750</v>
      </c>
    </row>
    <row r="49" spans="1:4">
      <c r="A49" s="239" t="s">
        <v>54</v>
      </c>
      <c r="B49" s="239" t="s">
        <v>147</v>
      </c>
      <c r="C49" s="241">
        <v>10575</v>
      </c>
      <c r="D49" s="241">
        <v>9845</v>
      </c>
    </row>
    <row r="50" spans="1:4">
      <c r="A50" s="239" t="s">
        <v>54</v>
      </c>
      <c r="B50" s="239" t="s">
        <v>148</v>
      </c>
      <c r="C50" s="241">
        <v>10702</v>
      </c>
      <c r="D50" s="241">
        <v>9921</v>
      </c>
    </row>
    <row r="51" spans="1:4">
      <c r="A51" s="239" t="s">
        <v>54</v>
      </c>
      <c r="B51" s="239" t="s">
        <v>149</v>
      </c>
      <c r="C51" s="241">
        <v>11189</v>
      </c>
      <c r="D51" s="241">
        <v>10068</v>
      </c>
    </row>
    <row r="52" spans="1:4">
      <c r="A52" s="239" t="s">
        <v>54</v>
      </c>
      <c r="B52" s="239" t="s">
        <v>150</v>
      </c>
      <c r="C52" s="241">
        <v>10990</v>
      </c>
      <c r="D52" s="241">
        <v>10234</v>
      </c>
    </row>
    <row r="53" spans="1:4">
      <c r="A53" s="239" t="s">
        <v>54</v>
      </c>
      <c r="B53" s="239" t="s">
        <v>151</v>
      </c>
      <c r="C53" s="241">
        <v>9641</v>
      </c>
      <c r="D53" s="241">
        <v>10302</v>
      </c>
    </row>
    <row r="54" spans="1:4">
      <c r="A54" s="239" t="s">
        <v>77</v>
      </c>
      <c r="B54" s="239" t="s">
        <v>140</v>
      </c>
      <c r="C54" s="241">
        <v>9282</v>
      </c>
      <c r="D54" s="241">
        <v>10353</v>
      </c>
    </row>
    <row r="55" spans="1:4">
      <c r="A55" s="239" t="s">
        <v>54</v>
      </c>
      <c r="B55" s="239" t="s">
        <v>141</v>
      </c>
      <c r="C55" s="241">
        <v>10916</v>
      </c>
      <c r="D55" s="241">
        <v>10435</v>
      </c>
    </row>
    <row r="56" spans="1:4">
      <c r="A56" s="239" t="s">
        <v>54</v>
      </c>
      <c r="B56" s="239" t="s">
        <v>142</v>
      </c>
      <c r="C56" s="241">
        <v>12170</v>
      </c>
      <c r="D56" s="241">
        <v>10619</v>
      </c>
    </row>
    <row r="57" spans="1:4">
      <c r="A57" s="239" t="s">
        <v>54</v>
      </c>
      <c r="B57" s="239" t="s">
        <v>143</v>
      </c>
      <c r="C57" s="241">
        <v>9958</v>
      </c>
      <c r="D57" s="241">
        <v>10579</v>
      </c>
    </row>
    <row r="58" spans="1:4">
      <c r="A58" s="239" t="s">
        <v>54</v>
      </c>
      <c r="B58" s="239" t="s">
        <v>144</v>
      </c>
      <c r="C58" s="241">
        <v>11443</v>
      </c>
      <c r="D58" s="241">
        <v>10642</v>
      </c>
    </row>
    <row r="59" spans="1:4">
      <c r="A59" s="239" t="s">
        <v>54</v>
      </c>
      <c r="B59" s="239" t="s">
        <v>145</v>
      </c>
      <c r="C59" s="241">
        <v>11190</v>
      </c>
      <c r="D59" s="241">
        <v>10680</v>
      </c>
    </row>
    <row r="60" spans="1:4">
      <c r="A60" s="239" t="s">
        <v>54</v>
      </c>
      <c r="B60" s="239" t="s">
        <v>146</v>
      </c>
      <c r="C60" s="241">
        <v>10250</v>
      </c>
      <c r="D60" s="241">
        <v>10692</v>
      </c>
    </row>
    <row r="61" spans="1:4">
      <c r="A61" s="239" t="s">
        <v>54</v>
      </c>
      <c r="B61" s="239" t="s">
        <v>147</v>
      </c>
      <c r="C61" s="241">
        <v>10998</v>
      </c>
      <c r="D61" s="241">
        <v>10727</v>
      </c>
    </row>
    <row r="62" spans="1:4">
      <c r="A62" s="239" t="s">
        <v>54</v>
      </c>
      <c r="B62" s="239" t="s">
        <v>148</v>
      </c>
      <c r="C62" s="241">
        <v>10862</v>
      </c>
      <c r="D62" s="241">
        <v>10741</v>
      </c>
    </row>
    <row r="63" spans="1:4">
      <c r="A63" s="239" t="s">
        <v>54</v>
      </c>
      <c r="B63" s="239" t="s">
        <v>149</v>
      </c>
      <c r="C63" s="241">
        <v>11198</v>
      </c>
      <c r="D63" s="241">
        <v>10741</v>
      </c>
    </row>
    <row r="64" spans="1:4">
      <c r="A64" s="239" t="s">
        <v>54</v>
      </c>
      <c r="B64" s="239" t="s">
        <v>150</v>
      </c>
      <c r="C64" s="241">
        <v>11291</v>
      </c>
      <c r="D64" s="241">
        <v>10767</v>
      </c>
    </row>
    <row r="65" spans="1:4">
      <c r="A65" s="239" t="s">
        <v>54</v>
      </c>
      <c r="B65" s="239" t="s">
        <v>151</v>
      </c>
      <c r="C65" s="241">
        <v>10062</v>
      </c>
      <c r="D65" s="241">
        <v>10802</v>
      </c>
    </row>
    <row r="66" spans="1:4">
      <c r="A66" s="239" t="s">
        <v>78</v>
      </c>
      <c r="B66" s="239" t="s">
        <v>140</v>
      </c>
      <c r="C66" s="241">
        <v>11384</v>
      </c>
      <c r="D66" s="241">
        <v>10977</v>
      </c>
    </row>
    <row r="67" spans="1:4">
      <c r="A67" s="239" t="s">
        <v>54</v>
      </c>
      <c r="B67" s="239" t="s">
        <v>141</v>
      </c>
      <c r="C67" s="241">
        <v>10934</v>
      </c>
      <c r="D67" s="241">
        <v>10978</v>
      </c>
    </row>
    <row r="68" spans="1:4">
      <c r="A68" s="239" t="s">
        <v>54</v>
      </c>
      <c r="B68" s="239" t="s">
        <v>142</v>
      </c>
      <c r="C68" s="241">
        <v>12720</v>
      </c>
      <c r="D68" s="241">
        <v>11024</v>
      </c>
    </row>
    <row r="69" spans="1:4">
      <c r="A69" s="239" t="s">
        <v>54</v>
      </c>
      <c r="B69" s="239" t="s">
        <v>143</v>
      </c>
      <c r="C69" s="241">
        <v>12177</v>
      </c>
      <c r="D69" s="241">
        <v>11209</v>
      </c>
    </row>
    <row r="70" spans="1:4">
      <c r="A70" s="239" t="s">
        <v>54</v>
      </c>
      <c r="B70" s="239" t="s">
        <v>144</v>
      </c>
      <c r="C70" s="241">
        <v>13045</v>
      </c>
      <c r="D70" s="241">
        <v>11343</v>
      </c>
    </row>
    <row r="71" spans="1:4">
      <c r="A71" s="239" t="s">
        <v>54</v>
      </c>
      <c r="B71" s="239" t="s">
        <v>145</v>
      </c>
      <c r="C71" s="241">
        <v>12731</v>
      </c>
      <c r="D71" s="241">
        <v>11471</v>
      </c>
    </row>
    <row r="72" spans="1:4">
      <c r="A72" s="239" t="s">
        <v>54</v>
      </c>
      <c r="B72" s="239" t="s">
        <v>146</v>
      </c>
      <c r="C72" s="241">
        <v>12055</v>
      </c>
      <c r="D72" s="241">
        <v>11622</v>
      </c>
    </row>
    <row r="73" spans="1:4">
      <c r="A73" s="239" t="s">
        <v>54</v>
      </c>
      <c r="B73" s="239" t="s">
        <v>147</v>
      </c>
      <c r="C73" s="241">
        <v>12738</v>
      </c>
      <c r="D73" s="241">
        <v>11767</v>
      </c>
    </row>
    <row r="74" spans="1:4">
      <c r="A74" s="239" t="s">
        <v>54</v>
      </c>
      <c r="B74" s="239" t="s">
        <v>148</v>
      </c>
      <c r="C74" s="241">
        <v>12214</v>
      </c>
      <c r="D74" s="241">
        <v>11879</v>
      </c>
    </row>
    <row r="75" spans="1:4">
      <c r="A75" s="239" t="s">
        <v>54</v>
      </c>
      <c r="B75" s="239" t="s">
        <v>149</v>
      </c>
      <c r="C75" s="241">
        <v>12324</v>
      </c>
      <c r="D75" s="241">
        <v>11973</v>
      </c>
    </row>
    <row r="76" spans="1:4">
      <c r="A76" s="239" t="s">
        <v>54</v>
      </c>
      <c r="B76" s="239" t="s">
        <v>150</v>
      </c>
      <c r="C76" s="241">
        <v>12282</v>
      </c>
      <c r="D76" s="241">
        <v>12056</v>
      </c>
    </row>
    <row r="77" spans="1:4">
      <c r="A77" s="239" t="s">
        <v>54</v>
      </c>
      <c r="B77" s="239" t="s">
        <v>151</v>
      </c>
      <c r="C77" s="241">
        <v>11489</v>
      </c>
      <c r="D77" s="241">
        <v>12174</v>
      </c>
    </row>
    <row r="78" spans="1:4">
      <c r="A78" s="239" t="s">
        <v>79</v>
      </c>
      <c r="B78" s="239" t="s">
        <v>140</v>
      </c>
      <c r="C78" s="241">
        <v>12328</v>
      </c>
      <c r="D78" s="241">
        <v>12253</v>
      </c>
    </row>
    <row r="79" spans="1:4">
      <c r="A79" s="239" t="s">
        <v>54</v>
      </c>
      <c r="B79" s="239" t="s">
        <v>141</v>
      </c>
      <c r="C79" s="241">
        <v>12668</v>
      </c>
      <c r="D79" s="241">
        <v>12398</v>
      </c>
    </row>
    <row r="80" spans="1:4">
      <c r="A80" s="239" t="s">
        <v>54</v>
      </c>
      <c r="B80" s="239" t="s">
        <v>142</v>
      </c>
      <c r="C80" s="241">
        <v>14391</v>
      </c>
      <c r="D80" s="241">
        <v>12537</v>
      </c>
    </row>
    <row r="81" spans="1:4">
      <c r="A81" s="239" t="s">
        <v>54</v>
      </c>
      <c r="B81" s="239" t="s">
        <v>143</v>
      </c>
      <c r="C81" s="241">
        <v>13205</v>
      </c>
      <c r="D81" s="241">
        <v>12623</v>
      </c>
    </row>
    <row r="82" spans="1:4">
      <c r="A82" s="239" t="s">
        <v>54</v>
      </c>
      <c r="B82" s="239" t="s">
        <v>144</v>
      </c>
      <c r="C82" s="241">
        <v>14267</v>
      </c>
      <c r="D82" s="241">
        <v>12724</v>
      </c>
    </row>
    <row r="83" spans="1:4">
      <c r="A83" s="239" t="s">
        <v>54</v>
      </c>
      <c r="B83" s="239" t="s">
        <v>145</v>
      </c>
      <c r="C83" s="241">
        <v>13745</v>
      </c>
      <c r="D83" s="241">
        <v>12809</v>
      </c>
    </row>
    <row r="84" spans="1:4">
      <c r="A84" s="239" t="s">
        <v>54</v>
      </c>
      <c r="B84" s="239" t="s">
        <v>146</v>
      </c>
      <c r="C84" s="241">
        <v>13646</v>
      </c>
      <c r="D84" s="241">
        <v>12941</v>
      </c>
    </row>
    <row r="85" spans="1:4">
      <c r="A85" s="239" t="s">
        <v>54</v>
      </c>
      <c r="B85" s="239" t="s">
        <v>147</v>
      </c>
      <c r="C85" s="241">
        <v>13964</v>
      </c>
      <c r="D85" s="241">
        <v>13044</v>
      </c>
    </row>
    <row r="86" spans="1:4">
      <c r="A86" s="239" t="s">
        <v>54</v>
      </c>
      <c r="B86" s="239" t="s">
        <v>148</v>
      </c>
      <c r="C86" s="241">
        <v>13752</v>
      </c>
      <c r="D86" s="241">
        <v>13172</v>
      </c>
    </row>
    <row r="87" spans="1:4">
      <c r="A87" s="239" t="s">
        <v>54</v>
      </c>
      <c r="B87" s="239" t="s">
        <v>149</v>
      </c>
      <c r="C87" s="241">
        <v>13847</v>
      </c>
      <c r="D87" s="241">
        <v>13299</v>
      </c>
    </row>
    <row r="88" spans="1:4">
      <c r="A88" s="239" t="s">
        <v>54</v>
      </c>
      <c r="B88" s="239" t="s">
        <v>150</v>
      </c>
      <c r="C88" s="241">
        <v>13327</v>
      </c>
      <c r="D88" s="241">
        <v>13386</v>
      </c>
    </row>
    <row r="89" spans="1:4">
      <c r="A89" s="239" t="s">
        <v>54</v>
      </c>
      <c r="B89" s="239" t="s">
        <v>151</v>
      </c>
      <c r="C89" s="241">
        <v>11471</v>
      </c>
      <c r="D89" s="241">
        <v>13384</v>
      </c>
    </row>
    <row r="90" spans="1:4">
      <c r="A90" s="239" t="s">
        <v>80</v>
      </c>
      <c r="B90" s="239" t="s">
        <v>140</v>
      </c>
      <c r="C90" s="241">
        <v>11126</v>
      </c>
      <c r="D90" s="241">
        <v>13284</v>
      </c>
    </row>
    <row r="91" spans="1:4">
      <c r="A91" s="239" t="s">
        <v>54</v>
      </c>
      <c r="B91" s="239" t="s">
        <v>141</v>
      </c>
      <c r="C91" s="241">
        <v>11308</v>
      </c>
      <c r="D91" s="241">
        <v>13171</v>
      </c>
    </row>
    <row r="92" spans="1:4">
      <c r="A92" s="239" t="s">
        <v>54</v>
      </c>
      <c r="B92" s="239" t="s">
        <v>142</v>
      </c>
      <c r="C92" s="241">
        <v>13109</v>
      </c>
      <c r="D92" s="241">
        <v>13064</v>
      </c>
    </row>
    <row r="93" spans="1:4">
      <c r="A93" s="239" t="s">
        <v>54</v>
      </c>
      <c r="B93" s="239" t="s">
        <v>143</v>
      </c>
      <c r="C93" s="241">
        <v>9902</v>
      </c>
      <c r="D93" s="241">
        <v>12789</v>
      </c>
    </row>
    <row r="94" spans="1:4">
      <c r="A94" s="239" t="s">
        <v>54</v>
      </c>
      <c r="B94" s="239" t="s">
        <v>144</v>
      </c>
      <c r="C94" s="241">
        <v>8924</v>
      </c>
      <c r="D94" s="241">
        <v>12344</v>
      </c>
    </row>
    <row r="95" spans="1:4">
      <c r="A95" s="239" t="s">
        <v>54</v>
      </c>
      <c r="B95" s="239" t="s">
        <v>145</v>
      </c>
      <c r="C95" s="241">
        <v>11498</v>
      </c>
      <c r="D95" s="241">
        <v>12156</v>
      </c>
    </row>
    <row r="96" spans="1:4">
      <c r="A96" s="239" t="s">
        <v>54</v>
      </c>
      <c r="B96" s="239" t="s">
        <v>146</v>
      </c>
      <c r="C96" s="241">
        <v>13446</v>
      </c>
      <c r="D96" s="241">
        <v>12140</v>
      </c>
    </row>
    <row r="97" spans="1:4">
      <c r="A97" s="239" t="s">
        <v>54</v>
      </c>
      <c r="B97" s="239" t="s">
        <v>147</v>
      </c>
      <c r="C97" s="241">
        <v>12841</v>
      </c>
      <c r="D97" s="241">
        <v>12046</v>
      </c>
    </row>
    <row r="98" spans="1:4">
      <c r="A98" s="239" t="s">
        <v>54</v>
      </c>
      <c r="B98" s="239" t="s">
        <v>148</v>
      </c>
      <c r="C98" s="241">
        <v>13362</v>
      </c>
      <c r="D98" s="241">
        <v>12014</v>
      </c>
    </row>
    <row r="99" spans="1:4">
      <c r="A99" s="239" t="s">
        <v>54</v>
      </c>
      <c r="B99" s="239" t="s">
        <v>149</v>
      </c>
      <c r="C99" s="241">
        <v>13386</v>
      </c>
      <c r="D99" s="241">
        <v>11975</v>
      </c>
    </row>
    <row r="100" spans="1:4">
      <c r="A100" s="239" t="s">
        <v>54</v>
      </c>
      <c r="B100" s="239" t="s">
        <v>150</v>
      </c>
      <c r="C100" s="241">
        <v>12857</v>
      </c>
      <c r="D100" s="241">
        <v>11936</v>
      </c>
    </row>
    <row r="101" spans="1:4">
      <c r="A101" s="239" t="s">
        <v>54</v>
      </c>
      <c r="B101" s="239" t="s">
        <v>151</v>
      </c>
      <c r="C101" s="241">
        <v>12287</v>
      </c>
      <c r="D101" s="241">
        <v>12004</v>
      </c>
    </row>
    <row r="102" spans="1:4">
      <c r="A102" s="239" t="s">
        <v>499</v>
      </c>
      <c r="B102" s="239" t="s">
        <v>140</v>
      </c>
      <c r="C102" s="241">
        <v>11979</v>
      </c>
      <c r="D102" s="241">
        <v>12075</v>
      </c>
    </row>
    <row r="103" spans="1:4">
      <c r="A103" s="239" t="s">
        <v>54</v>
      </c>
      <c r="B103" s="239" t="s">
        <v>141</v>
      </c>
      <c r="C103" s="241">
        <v>12826</v>
      </c>
      <c r="D103" s="241">
        <v>12202</v>
      </c>
    </row>
    <row r="104" spans="1:4">
      <c r="A104" s="239" t="s">
        <v>54</v>
      </c>
      <c r="B104" s="239" t="s">
        <v>142</v>
      </c>
      <c r="C104" s="241">
        <v>14660</v>
      </c>
      <c r="D104" s="241">
        <v>12331</v>
      </c>
    </row>
    <row r="105" spans="1:4">
      <c r="A105" s="239" t="s">
        <v>54</v>
      </c>
      <c r="B105" s="239" t="s">
        <v>143</v>
      </c>
      <c r="C105" s="241">
        <v>13895</v>
      </c>
      <c r="D105" s="241">
        <v>12663</v>
      </c>
    </row>
    <row r="106" spans="1:4">
      <c r="A106" s="239" t="s">
        <v>54</v>
      </c>
      <c r="B106" s="239" t="s">
        <v>144</v>
      </c>
      <c r="C106" s="241">
        <v>13135</v>
      </c>
      <c r="D106" s="241">
        <v>13014</v>
      </c>
    </row>
    <row r="107" spans="1:4">
      <c r="A107" s="239" t="s">
        <v>54</v>
      </c>
      <c r="B107" s="239" t="s">
        <v>145</v>
      </c>
      <c r="C107" s="241">
        <v>13886</v>
      </c>
      <c r="D107" s="241">
        <v>13213</v>
      </c>
    </row>
    <row r="108" spans="1:4">
      <c r="A108" s="239" t="s">
        <v>54</v>
      </c>
      <c r="B108" s="239" t="s">
        <v>146</v>
      </c>
      <c r="C108" s="241">
        <v>14796</v>
      </c>
      <c r="D108" s="241">
        <v>13326</v>
      </c>
    </row>
    <row r="109" spans="1:4">
      <c r="A109" s="239" t="s">
        <v>54</v>
      </c>
      <c r="B109" s="239" t="s">
        <v>147</v>
      </c>
      <c r="C109" s="241">
        <v>13870</v>
      </c>
      <c r="D109" s="241">
        <v>13411</v>
      </c>
    </row>
    <row r="110" spans="1:4">
      <c r="A110" s="239" t="s">
        <v>54</v>
      </c>
      <c r="B110" s="239" t="s">
        <v>148</v>
      </c>
      <c r="C110" s="241">
        <v>13236</v>
      </c>
      <c r="D110" s="241">
        <v>13401</v>
      </c>
    </row>
    <row r="111" spans="1:4">
      <c r="A111" s="239" t="s">
        <v>54</v>
      </c>
      <c r="B111" s="239" t="s">
        <v>149</v>
      </c>
      <c r="C111" s="241">
        <v>14610</v>
      </c>
      <c r="D111" s="241">
        <v>13503</v>
      </c>
    </row>
    <row r="112" spans="1:4">
      <c r="A112" s="239" t="s">
        <v>54</v>
      </c>
      <c r="B112" s="239" t="s">
        <v>150</v>
      </c>
      <c r="C112" s="241">
        <v>14774</v>
      </c>
      <c r="D112" s="241">
        <v>13663</v>
      </c>
    </row>
    <row r="113" spans="1:4">
      <c r="A113" s="239" t="s">
        <v>54</v>
      </c>
      <c r="B113" s="239" t="s">
        <v>151</v>
      </c>
      <c r="C113" s="241">
        <v>14421</v>
      </c>
      <c r="D113" s="241">
        <v>13841</v>
      </c>
    </row>
    <row r="114" spans="1:4">
      <c r="A114" s="239" t="s">
        <v>907</v>
      </c>
      <c r="B114" s="239" t="s">
        <v>140</v>
      </c>
      <c r="C114" s="241">
        <v>14235</v>
      </c>
      <c r="D114" s="241">
        <v>14029</v>
      </c>
    </row>
    <row r="115" spans="1:4">
      <c r="A115" s="239" t="s">
        <v>54</v>
      </c>
      <c r="B115" s="239" t="s">
        <v>141</v>
      </c>
      <c r="C115" s="241">
        <v>15137</v>
      </c>
      <c r="D115" s="241">
        <v>14221</v>
      </c>
    </row>
    <row r="116" spans="1:4">
      <c r="A116" s="239" t="s">
        <v>54</v>
      </c>
      <c r="B116" s="239" t="s">
        <v>142</v>
      </c>
      <c r="C116" s="241">
        <v>15947</v>
      </c>
      <c r="D116" s="241">
        <v>14328</v>
      </c>
    </row>
  </sheetData>
  <mergeCells count="1">
    <mergeCell ref="H1:I1"/>
  </mergeCells>
  <hyperlinks>
    <hyperlink ref="H1:I1" location="Index!A1" display="Regresar al Índice" xr:uid="{61B7396D-D3F3-4722-AEE2-61CAED67EC31}"/>
  </hyperlink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941AC-40E1-44D7-BD9F-890E0C0F3664}">
  <sheetPr codeName="Hoja183"/>
  <dimension ref="A1:L116"/>
  <sheetViews>
    <sheetView workbookViewId="0"/>
  </sheetViews>
  <sheetFormatPr baseColWidth="10" defaultRowHeight="15"/>
  <cols>
    <col min="1" max="16384" width="11.42578125" style="239"/>
  </cols>
  <sheetData>
    <row r="1" spans="1:12">
      <c r="A1" s="43" t="s">
        <v>2204</v>
      </c>
      <c r="H1" s="90" t="s">
        <v>38</v>
      </c>
      <c r="I1" s="90"/>
    </row>
    <row r="2" spans="1:12">
      <c r="A2" s="239" t="s">
        <v>715</v>
      </c>
    </row>
    <row r="5" spans="1:12">
      <c r="A5" s="239" t="s">
        <v>301</v>
      </c>
      <c r="B5" s="239" t="s">
        <v>355</v>
      </c>
      <c r="C5" s="239" t="s">
        <v>727</v>
      </c>
      <c r="D5" s="239" t="s">
        <v>718</v>
      </c>
      <c r="G5" s="239" t="s">
        <v>1344</v>
      </c>
      <c r="H5" s="239" t="s">
        <v>646</v>
      </c>
      <c r="I5" s="239" t="s">
        <v>2030</v>
      </c>
      <c r="J5" s="239" t="s">
        <v>1345</v>
      </c>
      <c r="K5" s="239" t="s">
        <v>2031</v>
      </c>
      <c r="L5" s="239" t="s">
        <v>1346</v>
      </c>
    </row>
    <row r="6" spans="1:12">
      <c r="A6" s="239" t="s">
        <v>61</v>
      </c>
      <c r="B6" s="239" t="s">
        <v>140</v>
      </c>
      <c r="C6" s="241">
        <v>652</v>
      </c>
      <c r="D6" s="241">
        <v>513</v>
      </c>
      <c r="G6" s="241">
        <v>1736</v>
      </c>
      <c r="H6" s="241">
        <v>1545</v>
      </c>
      <c r="I6" s="240">
        <v>12.4</v>
      </c>
      <c r="J6" s="240">
        <v>13.5</v>
      </c>
      <c r="K6" s="241">
        <v>1595</v>
      </c>
      <c r="L6" s="241">
        <v>1579</v>
      </c>
    </row>
    <row r="7" spans="1:12">
      <c r="A7" s="239" t="s">
        <v>54</v>
      </c>
      <c r="B7" s="239" t="s">
        <v>141</v>
      </c>
      <c r="C7" s="241">
        <v>636</v>
      </c>
      <c r="D7" s="241">
        <v>526</v>
      </c>
    </row>
    <row r="8" spans="1:12">
      <c r="A8" s="239" t="s">
        <v>54</v>
      </c>
      <c r="B8" s="239" t="s">
        <v>142</v>
      </c>
      <c r="C8" s="241">
        <v>1033</v>
      </c>
      <c r="D8" s="241">
        <v>551</v>
      </c>
    </row>
    <row r="9" spans="1:12">
      <c r="A9" s="239" t="s">
        <v>54</v>
      </c>
      <c r="B9" s="239" t="s">
        <v>143</v>
      </c>
      <c r="C9" s="241">
        <v>753</v>
      </c>
      <c r="D9" s="241">
        <v>556</v>
      </c>
    </row>
    <row r="10" spans="1:12">
      <c r="A10" s="239" t="s">
        <v>54</v>
      </c>
      <c r="B10" s="239" t="s">
        <v>144</v>
      </c>
      <c r="C10" s="241">
        <v>809</v>
      </c>
      <c r="D10" s="241">
        <v>569</v>
      </c>
    </row>
    <row r="11" spans="1:12">
      <c r="A11" s="239" t="s">
        <v>54</v>
      </c>
      <c r="B11" s="239" t="s">
        <v>145</v>
      </c>
      <c r="C11" s="241">
        <v>548</v>
      </c>
      <c r="D11" s="241">
        <v>579</v>
      </c>
    </row>
    <row r="12" spans="1:12">
      <c r="A12" s="239" t="s">
        <v>54</v>
      </c>
      <c r="B12" s="239" t="s">
        <v>146</v>
      </c>
      <c r="C12" s="241">
        <v>358</v>
      </c>
      <c r="D12" s="241">
        <v>586</v>
      </c>
    </row>
    <row r="13" spans="1:12">
      <c r="A13" s="239" t="s">
        <v>54</v>
      </c>
      <c r="B13" s="239" t="s">
        <v>147</v>
      </c>
      <c r="C13" s="241">
        <v>393</v>
      </c>
      <c r="D13" s="241">
        <v>601</v>
      </c>
    </row>
    <row r="14" spans="1:12">
      <c r="A14" s="239" t="s">
        <v>54</v>
      </c>
      <c r="B14" s="239" t="s">
        <v>148</v>
      </c>
      <c r="C14" s="241">
        <v>438</v>
      </c>
      <c r="D14" s="241">
        <v>613</v>
      </c>
    </row>
    <row r="15" spans="1:12">
      <c r="A15" s="239" t="s">
        <v>54</v>
      </c>
      <c r="B15" s="239" t="s">
        <v>149</v>
      </c>
      <c r="C15" s="241">
        <v>484</v>
      </c>
      <c r="D15" s="241">
        <v>620</v>
      </c>
    </row>
    <row r="16" spans="1:12">
      <c r="A16" s="239" t="s">
        <v>54</v>
      </c>
      <c r="B16" s="239" t="s">
        <v>150</v>
      </c>
      <c r="C16" s="241">
        <v>474</v>
      </c>
      <c r="D16" s="241">
        <v>608</v>
      </c>
    </row>
    <row r="17" spans="1:4">
      <c r="A17" s="239" t="s">
        <v>54</v>
      </c>
      <c r="B17" s="239" t="s">
        <v>151</v>
      </c>
      <c r="C17" s="241">
        <v>624</v>
      </c>
      <c r="D17" s="241">
        <v>600</v>
      </c>
    </row>
    <row r="18" spans="1:4">
      <c r="A18" s="239" t="s">
        <v>74</v>
      </c>
      <c r="B18" s="239" t="s">
        <v>140</v>
      </c>
      <c r="C18" s="241">
        <v>699</v>
      </c>
      <c r="D18" s="241">
        <v>604</v>
      </c>
    </row>
    <row r="19" spans="1:4">
      <c r="A19" s="239" t="s">
        <v>54</v>
      </c>
      <c r="B19" s="239" t="s">
        <v>141</v>
      </c>
      <c r="C19" s="241">
        <v>840</v>
      </c>
      <c r="D19" s="241">
        <v>621</v>
      </c>
    </row>
    <row r="20" spans="1:4">
      <c r="A20" s="239" t="s">
        <v>54</v>
      </c>
      <c r="B20" s="239" t="s">
        <v>142</v>
      </c>
      <c r="C20" s="241">
        <v>939</v>
      </c>
      <c r="D20" s="241">
        <v>613</v>
      </c>
    </row>
    <row r="21" spans="1:4">
      <c r="A21" s="239" t="s">
        <v>54</v>
      </c>
      <c r="B21" s="239" t="s">
        <v>143</v>
      </c>
      <c r="C21" s="241">
        <v>1027</v>
      </c>
      <c r="D21" s="241">
        <v>636</v>
      </c>
    </row>
    <row r="22" spans="1:4">
      <c r="A22" s="239" t="s">
        <v>54</v>
      </c>
      <c r="B22" s="239" t="s">
        <v>144</v>
      </c>
      <c r="C22" s="241">
        <v>828</v>
      </c>
      <c r="D22" s="241">
        <v>638</v>
      </c>
    </row>
    <row r="23" spans="1:4">
      <c r="A23" s="239" t="s">
        <v>54</v>
      </c>
      <c r="B23" s="239" t="s">
        <v>145</v>
      </c>
      <c r="C23" s="241">
        <v>736</v>
      </c>
      <c r="D23" s="241">
        <v>653</v>
      </c>
    </row>
    <row r="24" spans="1:4">
      <c r="A24" s="239" t="s">
        <v>54</v>
      </c>
      <c r="B24" s="239" t="s">
        <v>146</v>
      </c>
      <c r="C24" s="241">
        <v>595</v>
      </c>
      <c r="D24" s="241">
        <v>673</v>
      </c>
    </row>
    <row r="25" spans="1:4">
      <c r="A25" s="239" t="s">
        <v>54</v>
      </c>
      <c r="B25" s="239" t="s">
        <v>147</v>
      </c>
      <c r="C25" s="241">
        <v>559</v>
      </c>
      <c r="D25" s="241">
        <v>687</v>
      </c>
    </row>
    <row r="26" spans="1:4">
      <c r="A26" s="239" t="s">
        <v>54</v>
      </c>
      <c r="B26" s="239" t="s">
        <v>148</v>
      </c>
      <c r="C26" s="241">
        <v>520</v>
      </c>
      <c r="D26" s="241">
        <v>694</v>
      </c>
    </row>
    <row r="27" spans="1:4">
      <c r="A27" s="239" t="s">
        <v>54</v>
      </c>
      <c r="B27" s="239" t="s">
        <v>149</v>
      </c>
      <c r="C27" s="241">
        <v>611</v>
      </c>
      <c r="D27" s="241">
        <v>704</v>
      </c>
    </row>
    <row r="28" spans="1:4">
      <c r="A28" s="239" t="s">
        <v>54</v>
      </c>
      <c r="B28" s="239" t="s">
        <v>150</v>
      </c>
      <c r="C28" s="241">
        <v>644</v>
      </c>
      <c r="D28" s="241">
        <v>718</v>
      </c>
    </row>
    <row r="29" spans="1:4">
      <c r="A29" s="239" t="s">
        <v>54</v>
      </c>
      <c r="B29" s="239" t="s">
        <v>151</v>
      </c>
      <c r="C29" s="241">
        <v>783</v>
      </c>
      <c r="D29" s="241">
        <v>732</v>
      </c>
    </row>
    <row r="30" spans="1:4">
      <c r="A30" s="239" t="s">
        <v>75</v>
      </c>
      <c r="B30" s="239" t="s">
        <v>140</v>
      </c>
      <c r="C30" s="241">
        <v>691</v>
      </c>
      <c r="D30" s="241">
        <v>731</v>
      </c>
    </row>
    <row r="31" spans="1:4">
      <c r="A31" s="239" t="s">
        <v>54</v>
      </c>
      <c r="B31" s="239" t="s">
        <v>141</v>
      </c>
      <c r="C31" s="241">
        <v>721</v>
      </c>
      <c r="D31" s="241">
        <v>721</v>
      </c>
    </row>
    <row r="32" spans="1:4">
      <c r="A32" s="239" t="s">
        <v>54</v>
      </c>
      <c r="B32" s="239" t="s">
        <v>142</v>
      </c>
      <c r="C32" s="241">
        <v>755</v>
      </c>
      <c r="D32" s="241">
        <v>706</v>
      </c>
    </row>
    <row r="33" spans="1:4">
      <c r="A33" s="239" t="s">
        <v>54</v>
      </c>
      <c r="B33" s="239" t="s">
        <v>143</v>
      </c>
      <c r="C33" s="241">
        <v>828</v>
      </c>
      <c r="D33" s="241">
        <v>689</v>
      </c>
    </row>
    <row r="34" spans="1:4">
      <c r="A34" s="239" t="s">
        <v>54</v>
      </c>
      <c r="B34" s="239" t="s">
        <v>144</v>
      </c>
      <c r="C34" s="241">
        <v>882</v>
      </c>
      <c r="D34" s="241">
        <v>694</v>
      </c>
    </row>
    <row r="35" spans="1:4">
      <c r="A35" s="239" t="s">
        <v>54</v>
      </c>
      <c r="B35" s="239" t="s">
        <v>145</v>
      </c>
      <c r="C35" s="241">
        <v>824</v>
      </c>
      <c r="D35" s="241">
        <v>701</v>
      </c>
    </row>
    <row r="36" spans="1:4">
      <c r="A36" s="239" t="s">
        <v>54</v>
      </c>
      <c r="B36" s="239" t="s">
        <v>146</v>
      </c>
      <c r="C36" s="241">
        <v>649</v>
      </c>
      <c r="D36" s="241">
        <v>706</v>
      </c>
    </row>
    <row r="37" spans="1:4">
      <c r="A37" s="239" t="s">
        <v>54</v>
      </c>
      <c r="B37" s="239" t="s">
        <v>147</v>
      </c>
      <c r="C37" s="241">
        <v>594</v>
      </c>
      <c r="D37" s="241">
        <v>709</v>
      </c>
    </row>
    <row r="38" spans="1:4">
      <c r="A38" s="239" t="s">
        <v>54</v>
      </c>
      <c r="B38" s="239" t="s">
        <v>148</v>
      </c>
      <c r="C38" s="241">
        <v>663</v>
      </c>
      <c r="D38" s="241">
        <v>720</v>
      </c>
    </row>
    <row r="39" spans="1:4">
      <c r="A39" s="239" t="s">
        <v>54</v>
      </c>
      <c r="B39" s="239" t="s">
        <v>149</v>
      </c>
      <c r="C39" s="241">
        <v>617</v>
      </c>
      <c r="D39" s="241">
        <v>721</v>
      </c>
    </row>
    <row r="40" spans="1:4">
      <c r="A40" s="239" t="s">
        <v>54</v>
      </c>
      <c r="B40" s="239" t="s">
        <v>150</v>
      </c>
      <c r="C40" s="241">
        <v>715</v>
      </c>
      <c r="D40" s="241">
        <v>727</v>
      </c>
    </row>
    <row r="41" spans="1:4">
      <c r="A41" s="239" t="s">
        <v>54</v>
      </c>
      <c r="B41" s="239" t="s">
        <v>151</v>
      </c>
      <c r="C41" s="241">
        <v>744</v>
      </c>
      <c r="D41" s="241">
        <v>724</v>
      </c>
    </row>
    <row r="42" spans="1:4">
      <c r="A42" s="239" t="s">
        <v>76</v>
      </c>
      <c r="B42" s="239" t="s">
        <v>140</v>
      </c>
      <c r="C42" s="241">
        <v>711</v>
      </c>
      <c r="D42" s="241">
        <v>725</v>
      </c>
    </row>
    <row r="43" spans="1:4">
      <c r="A43" s="239" t="s">
        <v>54</v>
      </c>
      <c r="B43" s="239" t="s">
        <v>141</v>
      </c>
      <c r="C43" s="241">
        <v>745</v>
      </c>
      <c r="D43" s="241">
        <v>727</v>
      </c>
    </row>
    <row r="44" spans="1:4">
      <c r="A44" s="239" t="s">
        <v>54</v>
      </c>
      <c r="B44" s="239" t="s">
        <v>142</v>
      </c>
      <c r="C44" s="241">
        <v>843</v>
      </c>
      <c r="D44" s="241">
        <v>735</v>
      </c>
    </row>
    <row r="45" spans="1:4">
      <c r="A45" s="239" t="s">
        <v>54</v>
      </c>
      <c r="B45" s="239" t="s">
        <v>143</v>
      </c>
      <c r="C45" s="241">
        <v>874</v>
      </c>
      <c r="D45" s="241">
        <v>739</v>
      </c>
    </row>
    <row r="46" spans="1:4">
      <c r="A46" s="239" t="s">
        <v>54</v>
      </c>
      <c r="B46" s="239" t="s">
        <v>144</v>
      </c>
      <c r="C46" s="241">
        <v>894</v>
      </c>
      <c r="D46" s="241">
        <v>739</v>
      </c>
    </row>
    <row r="47" spans="1:4">
      <c r="A47" s="239" t="s">
        <v>54</v>
      </c>
      <c r="B47" s="239" t="s">
        <v>145</v>
      </c>
      <c r="C47" s="241">
        <v>802</v>
      </c>
      <c r="D47" s="241">
        <v>738</v>
      </c>
    </row>
    <row r="48" spans="1:4">
      <c r="A48" s="239" t="s">
        <v>54</v>
      </c>
      <c r="B48" s="239" t="s">
        <v>146</v>
      </c>
      <c r="C48" s="241">
        <v>570</v>
      </c>
      <c r="D48" s="241">
        <v>731</v>
      </c>
    </row>
    <row r="49" spans="1:4">
      <c r="A49" s="239" t="s">
        <v>54</v>
      </c>
      <c r="B49" s="239" t="s">
        <v>147</v>
      </c>
      <c r="C49" s="241">
        <v>561</v>
      </c>
      <c r="D49" s="241">
        <v>728</v>
      </c>
    </row>
    <row r="50" spans="1:4">
      <c r="A50" s="239" t="s">
        <v>54</v>
      </c>
      <c r="B50" s="239" t="s">
        <v>148</v>
      </c>
      <c r="C50" s="241">
        <v>623</v>
      </c>
      <c r="D50" s="241">
        <v>725</v>
      </c>
    </row>
    <row r="51" spans="1:4">
      <c r="A51" s="239" t="s">
        <v>54</v>
      </c>
      <c r="B51" s="239" t="s">
        <v>149</v>
      </c>
      <c r="C51" s="241">
        <v>635</v>
      </c>
      <c r="D51" s="241">
        <v>726</v>
      </c>
    </row>
    <row r="52" spans="1:4">
      <c r="A52" s="239" t="s">
        <v>54</v>
      </c>
      <c r="B52" s="239" t="s">
        <v>150</v>
      </c>
      <c r="C52" s="241">
        <v>590</v>
      </c>
      <c r="D52" s="241">
        <v>716</v>
      </c>
    </row>
    <row r="53" spans="1:4">
      <c r="A53" s="239" t="s">
        <v>54</v>
      </c>
      <c r="B53" s="239" t="s">
        <v>151</v>
      </c>
      <c r="C53" s="241">
        <v>675</v>
      </c>
      <c r="D53" s="241">
        <v>710</v>
      </c>
    </row>
    <row r="54" spans="1:4">
      <c r="A54" s="239" t="s">
        <v>77</v>
      </c>
      <c r="B54" s="239" t="s">
        <v>140</v>
      </c>
      <c r="C54" s="241">
        <v>645</v>
      </c>
      <c r="D54" s="241">
        <v>705</v>
      </c>
    </row>
    <row r="55" spans="1:4">
      <c r="A55" s="239" t="s">
        <v>54</v>
      </c>
      <c r="B55" s="239" t="s">
        <v>141</v>
      </c>
      <c r="C55" s="241">
        <v>871</v>
      </c>
      <c r="D55" s="241">
        <v>715</v>
      </c>
    </row>
    <row r="56" spans="1:4">
      <c r="A56" s="239" t="s">
        <v>54</v>
      </c>
      <c r="B56" s="239" t="s">
        <v>142</v>
      </c>
      <c r="C56" s="241">
        <v>1039</v>
      </c>
      <c r="D56" s="241">
        <v>732</v>
      </c>
    </row>
    <row r="57" spans="1:4">
      <c r="A57" s="239" t="s">
        <v>54</v>
      </c>
      <c r="B57" s="239" t="s">
        <v>143</v>
      </c>
      <c r="C57" s="241">
        <v>992</v>
      </c>
      <c r="D57" s="241">
        <v>741</v>
      </c>
    </row>
    <row r="58" spans="1:4">
      <c r="A58" s="239" t="s">
        <v>54</v>
      </c>
      <c r="B58" s="239" t="s">
        <v>144</v>
      </c>
      <c r="C58" s="241">
        <v>1045</v>
      </c>
      <c r="D58" s="241">
        <v>754</v>
      </c>
    </row>
    <row r="59" spans="1:4">
      <c r="A59" s="239" t="s">
        <v>54</v>
      </c>
      <c r="B59" s="239" t="s">
        <v>145</v>
      </c>
      <c r="C59" s="241">
        <v>949</v>
      </c>
      <c r="D59" s="241">
        <v>766</v>
      </c>
    </row>
    <row r="60" spans="1:4">
      <c r="A60" s="239" t="s">
        <v>54</v>
      </c>
      <c r="B60" s="239" t="s">
        <v>146</v>
      </c>
      <c r="C60" s="241">
        <v>754</v>
      </c>
      <c r="D60" s="241">
        <v>782</v>
      </c>
    </row>
    <row r="61" spans="1:4">
      <c r="A61" s="239" t="s">
        <v>54</v>
      </c>
      <c r="B61" s="239" t="s">
        <v>147</v>
      </c>
      <c r="C61" s="241">
        <v>691</v>
      </c>
      <c r="D61" s="241">
        <v>792</v>
      </c>
    </row>
    <row r="62" spans="1:4">
      <c r="A62" s="239" t="s">
        <v>54</v>
      </c>
      <c r="B62" s="239" t="s">
        <v>148</v>
      </c>
      <c r="C62" s="241">
        <v>759</v>
      </c>
      <c r="D62" s="241">
        <v>804</v>
      </c>
    </row>
    <row r="63" spans="1:4">
      <c r="A63" s="239" t="s">
        <v>54</v>
      </c>
      <c r="B63" s="239" t="s">
        <v>149</v>
      </c>
      <c r="C63" s="241">
        <v>885</v>
      </c>
      <c r="D63" s="241">
        <v>825</v>
      </c>
    </row>
    <row r="64" spans="1:4">
      <c r="A64" s="239" t="s">
        <v>54</v>
      </c>
      <c r="B64" s="239" t="s">
        <v>150</v>
      </c>
      <c r="C64" s="241">
        <v>959</v>
      </c>
      <c r="D64" s="241">
        <v>855</v>
      </c>
    </row>
    <row r="65" spans="1:4">
      <c r="A65" s="239" t="s">
        <v>54</v>
      </c>
      <c r="B65" s="239" t="s">
        <v>151</v>
      </c>
      <c r="C65" s="241">
        <v>1129</v>
      </c>
      <c r="D65" s="241">
        <v>893</v>
      </c>
    </row>
    <row r="66" spans="1:4">
      <c r="A66" s="239" t="s">
        <v>78</v>
      </c>
      <c r="B66" s="239" t="s">
        <v>140</v>
      </c>
      <c r="C66" s="241">
        <v>980</v>
      </c>
      <c r="D66" s="241">
        <v>921</v>
      </c>
    </row>
    <row r="67" spans="1:4">
      <c r="A67" s="239" t="s">
        <v>54</v>
      </c>
      <c r="B67" s="239" t="s">
        <v>141</v>
      </c>
      <c r="C67" s="241">
        <v>983</v>
      </c>
      <c r="D67" s="241">
        <v>931</v>
      </c>
    </row>
    <row r="68" spans="1:4">
      <c r="A68" s="239" t="s">
        <v>54</v>
      </c>
      <c r="B68" s="239" t="s">
        <v>142</v>
      </c>
      <c r="C68" s="241">
        <v>986</v>
      </c>
      <c r="D68" s="241">
        <v>926</v>
      </c>
    </row>
    <row r="69" spans="1:4">
      <c r="A69" s="239" t="s">
        <v>54</v>
      </c>
      <c r="B69" s="239" t="s">
        <v>143</v>
      </c>
      <c r="C69" s="241">
        <v>997</v>
      </c>
      <c r="D69" s="241">
        <v>926</v>
      </c>
    </row>
    <row r="70" spans="1:4">
      <c r="A70" s="239" t="s">
        <v>54</v>
      </c>
      <c r="B70" s="239" t="s">
        <v>144</v>
      </c>
      <c r="C70" s="241">
        <v>990</v>
      </c>
      <c r="D70" s="241">
        <v>922</v>
      </c>
    </row>
    <row r="71" spans="1:4">
      <c r="A71" s="239" t="s">
        <v>54</v>
      </c>
      <c r="B71" s="239" t="s">
        <v>145</v>
      </c>
      <c r="C71" s="241">
        <v>1008</v>
      </c>
      <c r="D71" s="241">
        <v>927</v>
      </c>
    </row>
    <row r="72" spans="1:4">
      <c r="A72" s="239" t="s">
        <v>54</v>
      </c>
      <c r="B72" s="239" t="s">
        <v>146</v>
      </c>
      <c r="C72" s="241">
        <v>759</v>
      </c>
      <c r="D72" s="241">
        <v>927</v>
      </c>
    </row>
    <row r="73" spans="1:4">
      <c r="A73" s="239" t="s">
        <v>54</v>
      </c>
      <c r="B73" s="239" t="s">
        <v>147</v>
      </c>
      <c r="C73" s="241">
        <v>718</v>
      </c>
      <c r="D73" s="241">
        <v>930</v>
      </c>
    </row>
    <row r="74" spans="1:4">
      <c r="A74" s="239" t="s">
        <v>54</v>
      </c>
      <c r="B74" s="239" t="s">
        <v>148</v>
      </c>
      <c r="C74" s="241">
        <v>753</v>
      </c>
      <c r="D74" s="241">
        <v>929</v>
      </c>
    </row>
    <row r="75" spans="1:4">
      <c r="A75" s="239" t="s">
        <v>54</v>
      </c>
      <c r="B75" s="239" t="s">
        <v>149</v>
      </c>
      <c r="C75" s="241">
        <v>777</v>
      </c>
      <c r="D75" s="241">
        <v>920</v>
      </c>
    </row>
    <row r="76" spans="1:4">
      <c r="A76" s="239" t="s">
        <v>54</v>
      </c>
      <c r="B76" s="239" t="s">
        <v>150</v>
      </c>
      <c r="C76" s="241">
        <v>817</v>
      </c>
      <c r="D76" s="241">
        <v>908</v>
      </c>
    </row>
    <row r="77" spans="1:4">
      <c r="A77" s="239" t="s">
        <v>54</v>
      </c>
      <c r="B77" s="239" t="s">
        <v>151</v>
      </c>
      <c r="C77" s="241">
        <v>797</v>
      </c>
      <c r="D77" s="241">
        <v>880</v>
      </c>
    </row>
    <row r="78" spans="1:4">
      <c r="A78" s="239" t="s">
        <v>79</v>
      </c>
      <c r="B78" s="239" t="s">
        <v>140</v>
      </c>
      <c r="C78" s="241">
        <v>859</v>
      </c>
      <c r="D78" s="241">
        <v>870</v>
      </c>
    </row>
    <row r="79" spans="1:4">
      <c r="A79" s="239" t="s">
        <v>54</v>
      </c>
      <c r="B79" s="239" t="s">
        <v>141</v>
      </c>
      <c r="C79" s="241">
        <v>1083</v>
      </c>
      <c r="D79" s="241">
        <v>879</v>
      </c>
    </row>
    <row r="80" spans="1:4">
      <c r="A80" s="239" t="s">
        <v>54</v>
      </c>
      <c r="B80" s="239" t="s">
        <v>142</v>
      </c>
      <c r="C80" s="241">
        <v>1114</v>
      </c>
      <c r="D80" s="241">
        <v>889</v>
      </c>
    </row>
    <row r="81" spans="1:4">
      <c r="A81" s="239" t="s">
        <v>54</v>
      </c>
      <c r="B81" s="239" t="s">
        <v>143</v>
      </c>
      <c r="C81" s="241">
        <v>1143</v>
      </c>
      <c r="D81" s="241">
        <v>902</v>
      </c>
    </row>
    <row r="82" spans="1:4">
      <c r="A82" s="239" t="s">
        <v>54</v>
      </c>
      <c r="B82" s="239" t="s">
        <v>144</v>
      </c>
      <c r="C82" s="241">
        <v>1164</v>
      </c>
      <c r="D82" s="241">
        <v>916</v>
      </c>
    </row>
    <row r="83" spans="1:4">
      <c r="A83" s="239" t="s">
        <v>54</v>
      </c>
      <c r="B83" s="239" t="s">
        <v>145</v>
      </c>
      <c r="C83" s="241">
        <v>1145</v>
      </c>
      <c r="D83" s="241">
        <v>927</v>
      </c>
    </row>
    <row r="84" spans="1:4">
      <c r="A84" s="239" t="s">
        <v>54</v>
      </c>
      <c r="B84" s="239" t="s">
        <v>146</v>
      </c>
      <c r="C84" s="241">
        <v>1080</v>
      </c>
      <c r="D84" s="241">
        <v>954</v>
      </c>
    </row>
    <row r="85" spans="1:4">
      <c r="A85" s="239" t="s">
        <v>54</v>
      </c>
      <c r="B85" s="239" t="s">
        <v>147</v>
      </c>
      <c r="C85" s="241">
        <v>946</v>
      </c>
      <c r="D85" s="241">
        <v>973</v>
      </c>
    </row>
    <row r="86" spans="1:4">
      <c r="A86" s="239" t="s">
        <v>54</v>
      </c>
      <c r="B86" s="239" t="s">
        <v>148</v>
      </c>
      <c r="C86" s="241">
        <v>1021</v>
      </c>
      <c r="D86" s="241">
        <v>996</v>
      </c>
    </row>
    <row r="87" spans="1:4">
      <c r="A87" s="239" t="s">
        <v>54</v>
      </c>
      <c r="B87" s="239" t="s">
        <v>149</v>
      </c>
      <c r="C87" s="241">
        <v>1080</v>
      </c>
      <c r="D87" s="241">
        <v>1021</v>
      </c>
    </row>
    <row r="88" spans="1:4">
      <c r="A88" s="239" t="s">
        <v>54</v>
      </c>
      <c r="B88" s="239" t="s">
        <v>150</v>
      </c>
      <c r="C88" s="241">
        <v>1103</v>
      </c>
      <c r="D88" s="241">
        <v>1045</v>
      </c>
    </row>
    <row r="89" spans="1:4">
      <c r="A89" s="239" t="s">
        <v>54</v>
      </c>
      <c r="B89" s="239" t="s">
        <v>151</v>
      </c>
      <c r="C89" s="241">
        <v>1157</v>
      </c>
      <c r="D89" s="241">
        <v>1075</v>
      </c>
    </row>
    <row r="90" spans="1:4">
      <c r="A90" s="239" t="s">
        <v>80</v>
      </c>
      <c r="B90" s="239" t="s">
        <v>140</v>
      </c>
      <c r="C90" s="241">
        <v>1173</v>
      </c>
      <c r="D90" s="241">
        <v>1101</v>
      </c>
    </row>
    <row r="91" spans="1:4">
      <c r="A91" s="239" t="s">
        <v>54</v>
      </c>
      <c r="B91" s="239" t="s">
        <v>141</v>
      </c>
      <c r="C91" s="241">
        <v>1171</v>
      </c>
      <c r="D91" s="241">
        <v>1108</v>
      </c>
    </row>
    <row r="92" spans="1:4">
      <c r="A92" s="239" t="s">
        <v>54</v>
      </c>
      <c r="B92" s="239" t="s">
        <v>142</v>
      </c>
      <c r="C92" s="241">
        <v>1195</v>
      </c>
      <c r="D92" s="241">
        <v>1115</v>
      </c>
    </row>
    <row r="93" spans="1:4">
      <c r="A93" s="239" t="s">
        <v>54</v>
      </c>
      <c r="B93" s="239" t="s">
        <v>143</v>
      </c>
      <c r="C93" s="241">
        <v>1129</v>
      </c>
      <c r="D93" s="241">
        <v>1114</v>
      </c>
    </row>
    <row r="94" spans="1:4">
      <c r="A94" s="239" t="s">
        <v>54</v>
      </c>
      <c r="B94" s="239" t="s">
        <v>144</v>
      </c>
      <c r="C94" s="241">
        <v>1189</v>
      </c>
      <c r="D94" s="241">
        <v>1116</v>
      </c>
    </row>
    <row r="95" spans="1:4">
      <c r="A95" s="239" t="s">
        <v>54</v>
      </c>
      <c r="B95" s="239" t="s">
        <v>145</v>
      </c>
      <c r="C95" s="241">
        <v>1204</v>
      </c>
      <c r="D95" s="241">
        <v>1121</v>
      </c>
    </row>
    <row r="96" spans="1:4">
      <c r="A96" s="239" t="s">
        <v>54</v>
      </c>
      <c r="B96" s="239" t="s">
        <v>146</v>
      </c>
      <c r="C96" s="241">
        <v>1172</v>
      </c>
      <c r="D96" s="241">
        <v>1128</v>
      </c>
    </row>
    <row r="97" spans="1:4">
      <c r="A97" s="239" t="s">
        <v>54</v>
      </c>
      <c r="B97" s="239" t="s">
        <v>147</v>
      </c>
      <c r="C97" s="241">
        <v>1145</v>
      </c>
      <c r="D97" s="241">
        <v>1145</v>
      </c>
    </row>
    <row r="98" spans="1:4">
      <c r="A98" s="239" t="s">
        <v>54</v>
      </c>
      <c r="B98" s="239" t="s">
        <v>148</v>
      </c>
      <c r="C98" s="241">
        <v>1189</v>
      </c>
      <c r="D98" s="241">
        <v>1159</v>
      </c>
    </row>
    <row r="99" spans="1:4">
      <c r="A99" s="239" t="s">
        <v>54</v>
      </c>
      <c r="B99" s="239" t="s">
        <v>149</v>
      </c>
      <c r="C99" s="241">
        <v>1267</v>
      </c>
      <c r="D99" s="241">
        <v>1175</v>
      </c>
    </row>
    <row r="100" spans="1:4">
      <c r="A100" s="239" t="s">
        <v>54</v>
      </c>
      <c r="B100" s="239" t="s">
        <v>150</v>
      </c>
      <c r="C100" s="241">
        <v>1309</v>
      </c>
      <c r="D100" s="241">
        <v>1192</v>
      </c>
    </row>
    <row r="101" spans="1:4">
      <c r="A101" s="239" t="s">
        <v>54</v>
      </c>
      <c r="B101" s="239" t="s">
        <v>151</v>
      </c>
      <c r="C101" s="241">
        <v>1370</v>
      </c>
      <c r="D101" s="241">
        <v>1209</v>
      </c>
    </row>
    <row r="102" spans="1:4">
      <c r="A102" s="239" t="s">
        <v>499</v>
      </c>
      <c r="B102" s="239" t="s">
        <v>140</v>
      </c>
      <c r="C102" s="241">
        <v>1433</v>
      </c>
      <c r="D102" s="241">
        <v>1231</v>
      </c>
    </row>
    <row r="103" spans="1:4">
      <c r="A103" s="239" t="s">
        <v>54</v>
      </c>
      <c r="B103" s="239" t="s">
        <v>141</v>
      </c>
      <c r="C103" s="241">
        <v>1483</v>
      </c>
      <c r="D103" s="241">
        <v>1257</v>
      </c>
    </row>
    <row r="104" spans="1:4">
      <c r="A104" s="239" t="s">
        <v>54</v>
      </c>
      <c r="B104" s="239" t="s">
        <v>142</v>
      </c>
      <c r="C104" s="241">
        <v>1545</v>
      </c>
      <c r="D104" s="241">
        <v>1286</v>
      </c>
    </row>
    <row r="105" spans="1:4">
      <c r="A105" s="239" t="s">
        <v>54</v>
      </c>
      <c r="B105" s="239" t="s">
        <v>143</v>
      </c>
      <c r="C105" s="241">
        <v>1535</v>
      </c>
      <c r="D105" s="241">
        <v>1320</v>
      </c>
    </row>
    <row r="106" spans="1:4">
      <c r="A106" s="239" t="s">
        <v>54</v>
      </c>
      <c r="B106" s="239" t="s">
        <v>144</v>
      </c>
      <c r="C106" s="241">
        <v>1580</v>
      </c>
      <c r="D106" s="241">
        <v>1353</v>
      </c>
    </row>
    <row r="107" spans="1:4">
      <c r="A107" s="239" t="s">
        <v>54</v>
      </c>
      <c r="B107" s="239" t="s">
        <v>145</v>
      </c>
      <c r="C107" s="241">
        <v>1553</v>
      </c>
      <c r="D107" s="241">
        <v>1382</v>
      </c>
    </row>
    <row r="108" spans="1:4">
      <c r="A108" s="239" t="s">
        <v>54</v>
      </c>
      <c r="B108" s="239" t="s">
        <v>146</v>
      </c>
      <c r="C108" s="241">
        <v>1550</v>
      </c>
      <c r="D108" s="241">
        <v>1413</v>
      </c>
    </row>
    <row r="109" spans="1:4">
      <c r="A109" s="239" t="s">
        <v>54</v>
      </c>
      <c r="B109" s="239" t="s">
        <v>147</v>
      </c>
      <c r="C109" s="241">
        <v>1534</v>
      </c>
      <c r="D109" s="241">
        <v>1446</v>
      </c>
    </row>
    <row r="110" spans="1:4">
      <c r="A110" s="239" t="s">
        <v>54</v>
      </c>
      <c r="B110" s="239" t="s">
        <v>148</v>
      </c>
      <c r="C110" s="241">
        <v>1527</v>
      </c>
      <c r="D110" s="241">
        <v>1474</v>
      </c>
    </row>
    <row r="111" spans="1:4">
      <c r="A111" s="239" t="s">
        <v>54</v>
      </c>
      <c r="B111" s="239" t="s">
        <v>149</v>
      </c>
      <c r="C111" s="241">
        <v>1569</v>
      </c>
      <c r="D111" s="241">
        <v>1499</v>
      </c>
    </row>
    <row r="112" spans="1:4">
      <c r="A112" s="239" t="s">
        <v>54</v>
      </c>
      <c r="B112" s="239" t="s">
        <v>150</v>
      </c>
      <c r="C112" s="241">
        <v>1588</v>
      </c>
      <c r="D112" s="241">
        <v>1522</v>
      </c>
    </row>
    <row r="113" spans="1:4">
      <c r="A113" s="239" t="s">
        <v>54</v>
      </c>
      <c r="B113" s="239" t="s">
        <v>151</v>
      </c>
      <c r="C113" s="241">
        <v>1637</v>
      </c>
      <c r="D113" s="241">
        <v>1545</v>
      </c>
    </row>
    <row r="114" spans="1:4">
      <c r="A114" s="239" t="s">
        <v>907</v>
      </c>
      <c r="B114" s="239" t="s">
        <v>140</v>
      </c>
      <c r="C114" s="241">
        <v>1645</v>
      </c>
      <c r="D114" s="241">
        <v>1562</v>
      </c>
    </row>
    <row r="115" spans="1:4">
      <c r="A115" s="239" t="s">
        <v>54</v>
      </c>
      <c r="B115" s="239" t="s">
        <v>141</v>
      </c>
      <c r="C115" s="241">
        <v>1682</v>
      </c>
      <c r="D115" s="241">
        <v>1579</v>
      </c>
    </row>
    <row r="116" spans="1:4">
      <c r="A116" s="239" t="s">
        <v>54</v>
      </c>
      <c r="B116" s="239" t="s">
        <v>142</v>
      </c>
      <c r="C116" s="241">
        <v>1736</v>
      </c>
      <c r="D116" s="241">
        <v>1595</v>
      </c>
    </row>
  </sheetData>
  <mergeCells count="1">
    <mergeCell ref="H1:I1"/>
  </mergeCells>
  <hyperlinks>
    <hyperlink ref="H1:I1" location="Index!A1" display="Regresar al Índice" xr:uid="{F702814E-FA6E-4AE7-A982-03F0093A4728}"/>
  </hyperlink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3296-81EA-40D8-B79E-322972055DDC}">
  <sheetPr codeName="Hoja184"/>
  <dimension ref="A1:L116"/>
  <sheetViews>
    <sheetView workbookViewId="0"/>
  </sheetViews>
  <sheetFormatPr baseColWidth="10" defaultRowHeight="15"/>
  <cols>
    <col min="1" max="16384" width="11.42578125" style="239"/>
  </cols>
  <sheetData>
    <row r="1" spans="1:12">
      <c r="A1" s="43" t="s">
        <v>2205</v>
      </c>
      <c r="H1" s="90" t="s">
        <v>38</v>
      </c>
      <c r="I1" s="90"/>
    </row>
    <row r="2" spans="1:12">
      <c r="A2" s="239" t="s">
        <v>715</v>
      </c>
    </row>
    <row r="3" spans="1:12">
      <c r="A3" s="239" t="s">
        <v>728</v>
      </c>
    </row>
    <row r="5" spans="1:12">
      <c r="A5" s="239" t="s">
        <v>301</v>
      </c>
      <c r="B5" s="239" t="s">
        <v>355</v>
      </c>
      <c r="C5" s="239" t="s">
        <v>727</v>
      </c>
      <c r="D5" s="239" t="s">
        <v>52</v>
      </c>
      <c r="E5" s="239" t="s">
        <v>356</v>
      </c>
      <c r="H5" s="239" t="s">
        <v>2032</v>
      </c>
      <c r="I5" s="239" t="s">
        <v>1347</v>
      </c>
      <c r="J5" s="239" t="s">
        <v>2030</v>
      </c>
      <c r="K5" s="239" t="s">
        <v>1345</v>
      </c>
      <c r="L5" s="239" t="s">
        <v>729</v>
      </c>
    </row>
    <row r="6" spans="1:12">
      <c r="A6" s="239" t="s">
        <v>61</v>
      </c>
      <c r="B6" s="239" t="s">
        <v>140</v>
      </c>
      <c r="C6" s="241">
        <v>85880</v>
      </c>
      <c r="D6" s="240">
        <v>7.1</v>
      </c>
      <c r="E6" s="240">
        <v>11.4</v>
      </c>
      <c r="H6" s="241">
        <v>191077</v>
      </c>
      <c r="I6" s="241">
        <v>189599</v>
      </c>
      <c r="J6" s="240">
        <v>16.899999999999999</v>
      </c>
      <c r="K6" s="240">
        <v>17.399999999999999</v>
      </c>
      <c r="L6" s="240">
        <v>12.6</v>
      </c>
    </row>
    <row r="7" spans="1:12">
      <c r="A7" s="239" t="s">
        <v>54</v>
      </c>
      <c r="B7" s="239" t="s">
        <v>141</v>
      </c>
      <c r="C7" s="241">
        <v>86176</v>
      </c>
      <c r="D7" s="240">
        <v>6.3</v>
      </c>
      <c r="E7" s="240">
        <v>11.1</v>
      </c>
    </row>
    <row r="8" spans="1:12">
      <c r="A8" s="239" t="s">
        <v>54</v>
      </c>
      <c r="B8" s="239" t="s">
        <v>142</v>
      </c>
      <c r="C8" s="241">
        <v>85911</v>
      </c>
      <c r="D8" s="240">
        <v>4.9000000000000004</v>
      </c>
      <c r="E8" s="240">
        <v>10.6</v>
      </c>
    </row>
    <row r="9" spans="1:12">
      <c r="A9" s="239" t="s">
        <v>54</v>
      </c>
      <c r="B9" s="239" t="s">
        <v>143</v>
      </c>
      <c r="C9" s="241">
        <v>85846</v>
      </c>
      <c r="D9" s="240">
        <v>3.7</v>
      </c>
      <c r="E9" s="240">
        <v>10.1</v>
      </c>
    </row>
    <row r="10" spans="1:12">
      <c r="A10" s="239" t="s">
        <v>54</v>
      </c>
      <c r="B10" s="239" t="s">
        <v>144</v>
      </c>
      <c r="C10" s="241">
        <v>86325</v>
      </c>
      <c r="D10" s="240">
        <v>2.8</v>
      </c>
      <c r="E10" s="240">
        <v>9.4</v>
      </c>
    </row>
    <row r="11" spans="1:12">
      <c r="A11" s="239" t="s">
        <v>54</v>
      </c>
      <c r="B11" s="239" t="s">
        <v>145</v>
      </c>
      <c r="C11" s="241">
        <v>86504</v>
      </c>
      <c r="D11" s="240">
        <v>1.6</v>
      </c>
      <c r="E11" s="240">
        <v>8.3000000000000007</v>
      </c>
    </row>
    <row r="12" spans="1:12">
      <c r="A12" s="239" t="s">
        <v>54</v>
      </c>
      <c r="B12" s="239" t="s">
        <v>146</v>
      </c>
      <c r="C12" s="241">
        <v>86893</v>
      </c>
      <c r="D12" s="240">
        <v>0.4</v>
      </c>
      <c r="E12" s="240">
        <v>7</v>
      </c>
    </row>
    <row r="13" spans="1:12">
      <c r="A13" s="239" t="s">
        <v>54</v>
      </c>
      <c r="B13" s="239" t="s">
        <v>147</v>
      </c>
      <c r="C13" s="241">
        <v>88222</v>
      </c>
      <c r="D13" s="240">
        <v>1.7</v>
      </c>
      <c r="E13" s="240">
        <v>5.9</v>
      </c>
    </row>
    <row r="14" spans="1:12">
      <c r="A14" s="239" t="s">
        <v>54</v>
      </c>
      <c r="B14" s="239" t="s">
        <v>148</v>
      </c>
      <c r="C14" s="241">
        <v>89213</v>
      </c>
      <c r="D14" s="240">
        <v>3.4</v>
      </c>
      <c r="E14" s="240">
        <v>5.0999999999999996</v>
      </c>
    </row>
    <row r="15" spans="1:12">
      <c r="A15" s="239" t="s">
        <v>54</v>
      </c>
      <c r="B15" s="239" t="s">
        <v>149</v>
      </c>
      <c r="C15" s="241">
        <v>89283</v>
      </c>
      <c r="D15" s="240">
        <v>3.1</v>
      </c>
      <c r="E15" s="240">
        <v>4.3</v>
      </c>
    </row>
    <row r="16" spans="1:12">
      <c r="A16" s="239" t="s">
        <v>54</v>
      </c>
      <c r="B16" s="239" t="s">
        <v>150</v>
      </c>
      <c r="C16" s="241">
        <v>89142</v>
      </c>
      <c r="D16" s="240">
        <v>3.3</v>
      </c>
      <c r="E16" s="240">
        <v>3.8</v>
      </c>
    </row>
    <row r="17" spans="1:5">
      <c r="A17" s="239" t="s">
        <v>54</v>
      </c>
      <c r="B17" s="239" t="s">
        <v>151</v>
      </c>
      <c r="C17" s="241">
        <v>89353</v>
      </c>
      <c r="D17" s="240">
        <v>4.5999999999999996</v>
      </c>
      <c r="E17" s="240">
        <v>3.6</v>
      </c>
    </row>
    <row r="18" spans="1:5">
      <c r="A18" s="239" t="s">
        <v>74</v>
      </c>
      <c r="B18" s="239" t="s">
        <v>140</v>
      </c>
      <c r="C18" s="241">
        <v>89186</v>
      </c>
      <c r="D18" s="240">
        <v>3.8</v>
      </c>
      <c r="E18" s="240">
        <v>3.3</v>
      </c>
    </row>
    <row r="19" spans="1:5">
      <c r="A19" s="239" t="s">
        <v>54</v>
      </c>
      <c r="B19" s="239" t="s">
        <v>141</v>
      </c>
      <c r="C19" s="241">
        <v>89732</v>
      </c>
      <c r="D19" s="240">
        <v>4.0999999999999996</v>
      </c>
      <c r="E19" s="240">
        <v>3.1</v>
      </c>
    </row>
    <row r="20" spans="1:5">
      <c r="A20" s="239" t="s">
        <v>54</v>
      </c>
      <c r="B20" s="239" t="s">
        <v>142</v>
      </c>
      <c r="C20" s="241">
        <v>90608</v>
      </c>
      <c r="D20" s="240">
        <v>5.5</v>
      </c>
      <c r="E20" s="240">
        <v>3.2</v>
      </c>
    </row>
    <row r="21" spans="1:5">
      <c r="A21" s="239" t="s">
        <v>54</v>
      </c>
      <c r="B21" s="239" t="s">
        <v>143</v>
      </c>
      <c r="C21" s="241">
        <v>92414</v>
      </c>
      <c r="D21" s="240">
        <v>7.7</v>
      </c>
      <c r="E21" s="240">
        <v>3.5</v>
      </c>
    </row>
    <row r="22" spans="1:5">
      <c r="A22" s="239" t="s">
        <v>54</v>
      </c>
      <c r="B22" s="239" t="s">
        <v>144</v>
      </c>
      <c r="C22" s="241">
        <v>93450</v>
      </c>
      <c r="D22" s="240">
        <v>8.3000000000000007</v>
      </c>
      <c r="E22" s="240">
        <v>3.9</v>
      </c>
    </row>
    <row r="23" spans="1:5">
      <c r="A23" s="239" t="s">
        <v>54</v>
      </c>
      <c r="B23" s="239" t="s">
        <v>145</v>
      </c>
      <c r="C23" s="241">
        <v>94163</v>
      </c>
      <c r="D23" s="240">
        <v>8.9</v>
      </c>
      <c r="E23" s="240">
        <v>4.5999999999999996</v>
      </c>
    </row>
    <row r="24" spans="1:5">
      <c r="A24" s="239" t="s">
        <v>54</v>
      </c>
      <c r="B24" s="239" t="s">
        <v>146</v>
      </c>
      <c r="C24" s="241">
        <v>94807</v>
      </c>
      <c r="D24" s="240">
        <v>9.1</v>
      </c>
      <c r="E24" s="240">
        <v>5.3</v>
      </c>
    </row>
    <row r="25" spans="1:5">
      <c r="A25" s="239" t="s">
        <v>54</v>
      </c>
      <c r="B25" s="239" t="s">
        <v>147</v>
      </c>
      <c r="C25" s="241">
        <v>94879</v>
      </c>
      <c r="D25" s="240">
        <v>7.5</v>
      </c>
      <c r="E25" s="240">
        <v>5.8</v>
      </c>
    </row>
    <row r="26" spans="1:5">
      <c r="A26" s="239" t="s">
        <v>54</v>
      </c>
      <c r="B26" s="239" t="s">
        <v>148</v>
      </c>
      <c r="C26" s="241">
        <v>95388</v>
      </c>
      <c r="D26" s="240">
        <v>6.9</v>
      </c>
      <c r="E26" s="240">
        <v>6.1</v>
      </c>
    </row>
    <row r="27" spans="1:5">
      <c r="A27" s="239" t="s">
        <v>54</v>
      </c>
      <c r="B27" s="239" t="s">
        <v>149</v>
      </c>
      <c r="C27" s="241">
        <v>96553</v>
      </c>
      <c r="D27" s="240">
        <v>8.1</v>
      </c>
      <c r="E27" s="240">
        <v>6.5</v>
      </c>
    </row>
    <row r="28" spans="1:5">
      <c r="A28" s="239" t="s">
        <v>54</v>
      </c>
      <c r="B28" s="239" t="s">
        <v>150</v>
      </c>
      <c r="C28" s="241">
        <v>96823</v>
      </c>
      <c r="D28" s="240">
        <v>8.6</v>
      </c>
      <c r="E28" s="240">
        <v>6.9</v>
      </c>
    </row>
    <row r="29" spans="1:5">
      <c r="A29" s="239" t="s">
        <v>54</v>
      </c>
      <c r="B29" s="239" t="s">
        <v>151</v>
      </c>
      <c r="C29" s="241">
        <v>98487</v>
      </c>
      <c r="D29" s="240">
        <v>10.199999999999999</v>
      </c>
      <c r="E29" s="240">
        <v>7.4</v>
      </c>
    </row>
    <row r="30" spans="1:5">
      <c r="A30" s="239" t="s">
        <v>75</v>
      </c>
      <c r="B30" s="239" t="s">
        <v>140</v>
      </c>
      <c r="C30" s="241">
        <v>99518</v>
      </c>
      <c r="D30" s="240">
        <v>11.6</v>
      </c>
      <c r="E30" s="240">
        <v>8</v>
      </c>
    </row>
    <row r="31" spans="1:5">
      <c r="A31" s="239" t="s">
        <v>54</v>
      </c>
      <c r="B31" s="239" t="s">
        <v>141</v>
      </c>
      <c r="C31" s="241">
        <v>100582</v>
      </c>
      <c r="D31" s="240">
        <v>12.1</v>
      </c>
      <c r="E31" s="240">
        <v>8.6999999999999993</v>
      </c>
    </row>
    <row r="32" spans="1:5">
      <c r="A32" s="239" t="s">
        <v>54</v>
      </c>
      <c r="B32" s="239" t="s">
        <v>142</v>
      </c>
      <c r="C32" s="241">
        <v>101680</v>
      </c>
      <c r="D32" s="240">
        <v>12.2</v>
      </c>
      <c r="E32" s="240">
        <v>9.3000000000000007</v>
      </c>
    </row>
    <row r="33" spans="1:5">
      <c r="A33" s="239" t="s">
        <v>54</v>
      </c>
      <c r="B33" s="239" t="s">
        <v>143</v>
      </c>
      <c r="C33" s="241">
        <v>102359</v>
      </c>
      <c r="D33" s="240">
        <v>10.8</v>
      </c>
      <c r="E33" s="240">
        <v>9.5</v>
      </c>
    </row>
    <row r="34" spans="1:5">
      <c r="A34" s="239" t="s">
        <v>54</v>
      </c>
      <c r="B34" s="239" t="s">
        <v>144</v>
      </c>
      <c r="C34" s="241">
        <v>103269</v>
      </c>
      <c r="D34" s="240">
        <v>10.5</v>
      </c>
      <c r="E34" s="240">
        <v>9.6999999999999993</v>
      </c>
    </row>
    <row r="35" spans="1:5">
      <c r="A35" s="239" t="s">
        <v>54</v>
      </c>
      <c r="B35" s="239" t="s">
        <v>145</v>
      </c>
      <c r="C35" s="241">
        <v>104756</v>
      </c>
      <c r="D35" s="240">
        <v>11.2</v>
      </c>
      <c r="E35" s="240">
        <v>9.9</v>
      </c>
    </row>
    <row r="36" spans="1:5">
      <c r="A36" s="239" t="s">
        <v>54</v>
      </c>
      <c r="B36" s="239" t="s">
        <v>146</v>
      </c>
      <c r="C36" s="241">
        <v>106933</v>
      </c>
      <c r="D36" s="240">
        <v>12.8</v>
      </c>
      <c r="E36" s="240">
        <v>10.199999999999999</v>
      </c>
    </row>
    <row r="37" spans="1:5">
      <c r="A37" s="239" t="s">
        <v>54</v>
      </c>
      <c r="B37" s="239" t="s">
        <v>147</v>
      </c>
      <c r="C37" s="241">
        <v>108541</v>
      </c>
      <c r="D37" s="240">
        <v>14.4</v>
      </c>
      <c r="E37" s="240">
        <v>10.8</v>
      </c>
    </row>
    <row r="38" spans="1:5">
      <c r="A38" s="239" t="s">
        <v>54</v>
      </c>
      <c r="B38" s="239" t="s">
        <v>148</v>
      </c>
      <c r="C38" s="241">
        <v>110707</v>
      </c>
      <c r="D38" s="240">
        <v>16.100000000000001</v>
      </c>
      <c r="E38" s="240">
        <v>11.6</v>
      </c>
    </row>
    <row r="39" spans="1:5">
      <c r="A39" s="239" t="s">
        <v>54</v>
      </c>
      <c r="B39" s="239" t="s">
        <v>149</v>
      </c>
      <c r="C39" s="241">
        <v>111703</v>
      </c>
      <c r="D39" s="240">
        <v>15.7</v>
      </c>
      <c r="E39" s="240">
        <v>12.2</v>
      </c>
    </row>
    <row r="40" spans="1:5">
      <c r="A40" s="239" t="s">
        <v>54</v>
      </c>
      <c r="B40" s="239" t="s">
        <v>150</v>
      </c>
      <c r="C40" s="241">
        <v>113393</v>
      </c>
      <c r="D40" s="240">
        <v>17.100000000000001</v>
      </c>
      <c r="E40" s="240">
        <v>12.9</v>
      </c>
    </row>
    <row r="41" spans="1:5">
      <c r="A41" s="239" t="s">
        <v>54</v>
      </c>
      <c r="B41" s="239" t="s">
        <v>151</v>
      </c>
      <c r="C41" s="241">
        <v>114994</v>
      </c>
      <c r="D41" s="240">
        <v>16.8</v>
      </c>
      <c r="E41" s="240">
        <v>13.4</v>
      </c>
    </row>
    <row r="42" spans="1:5">
      <c r="A42" s="239" t="s">
        <v>76</v>
      </c>
      <c r="B42" s="239" t="s">
        <v>140</v>
      </c>
      <c r="C42" s="241">
        <v>116525</v>
      </c>
      <c r="D42" s="240">
        <v>17.100000000000001</v>
      </c>
      <c r="E42" s="240">
        <v>13.9</v>
      </c>
    </row>
    <row r="43" spans="1:5">
      <c r="A43" s="239" t="s">
        <v>54</v>
      </c>
      <c r="B43" s="239" t="s">
        <v>141</v>
      </c>
      <c r="C43" s="241">
        <v>118626</v>
      </c>
      <c r="D43" s="240">
        <v>17.899999999999999</v>
      </c>
      <c r="E43" s="240">
        <v>14.4</v>
      </c>
    </row>
    <row r="44" spans="1:5">
      <c r="A44" s="239" t="s">
        <v>54</v>
      </c>
      <c r="B44" s="239" t="s">
        <v>142</v>
      </c>
      <c r="C44" s="241">
        <v>119779</v>
      </c>
      <c r="D44" s="240">
        <v>17.8</v>
      </c>
      <c r="E44" s="240">
        <v>14.8</v>
      </c>
    </row>
    <row r="45" spans="1:5">
      <c r="A45" s="239" t="s">
        <v>54</v>
      </c>
      <c r="B45" s="239" t="s">
        <v>143</v>
      </c>
      <c r="C45" s="241">
        <v>121373</v>
      </c>
      <c r="D45" s="240">
        <v>18.600000000000001</v>
      </c>
      <c r="E45" s="240">
        <v>15.5</v>
      </c>
    </row>
    <row r="46" spans="1:5">
      <c r="A46" s="239" t="s">
        <v>54</v>
      </c>
      <c r="B46" s="239" t="s">
        <v>144</v>
      </c>
      <c r="C46" s="241">
        <v>123257</v>
      </c>
      <c r="D46" s="240">
        <v>19.399999999999999</v>
      </c>
      <c r="E46" s="240">
        <v>16.2</v>
      </c>
    </row>
    <row r="47" spans="1:5">
      <c r="A47" s="239" t="s">
        <v>54</v>
      </c>
      <c r="B47" s="239" t="s">
        <v>145</v>
      </c>
      <c r="C47" s="241">
        <v>125276</v>
      </c>
      <c r="D47" s="240">
        <v>19.600000000000001</v>
      </c>
      <c r="E47" s="240">
        <v>16.899999999999999</v>
      </c>
    </row>
    <row r="48" spans="1:5">
      <c r="A48" s="239" t="s">
        <v>54</v>
      </c>
      <c r="B48" s="239" t="s">
        <v>146</v>
      </c>
      <c r="C48" s="241">
        <v>125775</v>
      </c>
      <c r="D48" s="240">
        <v>17.600000000000001</v>
      </c>
      <c r="E48" s="240">
        <v>17.3</v>
      </c>
    </row>
    <row r="49" spans="1:5">
      <c r="A49" s="239" t="s">
        <v>54</v>
      </c>
      <c r="B49" s="239" t="s">
        <v>147</v>
      </c>
      <c r="C49" s="241">
        <v>126878</v>
      </c>
      <c r="D49" s="240">
        <v>16.899999999999999</v>
      </c>
      <c r="E49" s="240">
        <v>17.5</v>
      </c>
    </row>
    <row r="50" spans="1:5">
      <c r="A50" s="239" t="s">
        <v>54</v>
      </c>
      <c r="B50" s="239" t="s">
        <v>148</v>
      </c>
      <c r="C50" s="241">
        <v>127749</v>
      </c>
      <c r="D50" s="240">
        <v>15.4</v>
      </c>
      <c r="E50" s="240">
        <v>17.5</v>
      </c>
    </row>
    <row r="51" spans="1:5">
      <c r="A51" s="239" t="s">
        <v>54</v>
      </c>
      <c r="B51" s="239" t="s">
        <v>149</v>
      </c>
      <c r="C51" s="241">
        <v>129531</v>
      </c>
      <c r="D51" s="240">
        <v>16</v>
      </c>
      <c r="E51" s="240">
        <v>17.5</v>
      </c>
    </row>
    <row r="52" spans="1:5">
      <c r="A52" s="239" t="s">
        <v>54</v>
      </c>
      <c r="B52" s="239" t="s">
        <v>150</v>
      </c>
      <c r="C52" s="241">
        <v>131396</v>
      </c>
      <c r="D52" s="240">
        <v>15.9</v>
      </c>
      <c r="E52" s="240">
        <v>17.399999999999999</v>
      </c>
    </row>
    <row r="53" spans="1:5">
      <c r="A53" s="239" t="s">
        <v>54</v>
      </c>
      <c r="B53" s="239" t="s">
        <v>151</v>
      </c>
      <c r="C53" s="241">
        <v>132152</v>
      </c>
      <c r="D53" s="240">
        <v>14.9</v>
      </c>
      <c r="E53" s="240">
        <v>17.3</v>
      </c>
    </row>
    <row r="54" spans="1:5">
      <c r="A54" s="239" t="s">
        <v>77</v>
      </c>
      <c r="B54" s="239" t="s">
        <v>140</v>
      </c>
      <c r="C54" s="241">
        <v>132687</v>
      </c>
      <c r="D54" s="240">
        <v>13.9</v>
      </c>
      <c r="E54" s="240">
        <v>17</v>
      </c>
    </row>
    <row r="55" spans="1:5">
      <c r="A55" s="239" t="s">
        <v>54</v>
      </c>
      <c r="B55" s="239" t="s">
        <v>141</v>
      </c>
      <c r="C55" s="241">
        <v>133808</v>
      </c>
      <c r="D55" s="240">
        <v>12.8</v>
      </c>
      <c r="E55" s="240">
        <v>16.600000000000001</v>
      </c>
    </row>
    <row r="56" spans="1:5">
      <c r="A56" s="239" t="s">
        <v>54</v>
      </c>
      <c r="B56" s="239" t="s">
        <v>142</v>
      </c>
      <c r="C56" s="241">
        <v>136212</v>
      </c>
      <c r="D56" s="240">
        <v>13.7</v>
      </c>
      <c r="E56" s="240">
        <v>16.2</v>
      </c>
    </row>
    <row r="57" spans="1:5">
      <c r="A57" s="239" t="s">
        <v>54</v>
      </c>
      <c r="B57" s="239" t="s">
        <v>143</v>
      </c>
      <c r="C57" s="241">
        <v>135850</v>
      </c>
      <c r="D57" s="240">
        <v>11.9</v>
      </c>
      <c r="E57" s="240">
        <v>15.7</v>
      </c>
    </row>
    <row r="58" spans="1:5">
      <c r="A58" s="239" t="s">
        <v>54</v>
      </c>
      <c r="B58" s="239" t="s">
        <v>144</v>
      </c>
      <c r="C58" s="241">
        <v>136751</v>
      </c>
      <c r="D58" s="240">
        <v>10.9</v>
      </c>
      <c r="E58" s="240">
        <v>15</v>
      </c>
    </row>
    <row r="59" spans="1:5">
      <c r="A59" s="239" t="s">
        <v>54</v>
      </c>
      <c r="B59" s="239" t="s">
        <v>145</v>
      </c>
      <c r="C59" s="241">
        <v>137356</v>
      </c>
      <c r="D59" s="240">
        <v>9.6</v>
      </c>
      <c r="E59" s="240">
        <v>14.1</v>
      </c>
    </row>
    <row r="60" spans="1:5">
      <c r="A60" s="239" t="s">
        <v>54</v>
      </c>
      <c r="B60" s="239" t="s">
        <v>146</v>
      </c>
      <c r="C60" s="241">
        <v>137685</v>
      </c>
      <c r="D60" s="240">
        <v>9.5</v>
      </c>
      <c r="E60" s="240">
        <v>13.5</v>
      </c>
    </row>
    <row r="61" spans="1:5">
      <c r="A61" s="239" t="s">
        <v>54</v>
      </c>
      <c r="B61" s="239" t="s">
        <v>147</v>
      </c>
      <c r="C61" s="241">
        <v>138238</v>
      </c>
      <c r="D61" s="240">
        <v>9</v>
      </c>
      <c r="E61" s="240">
        <v>12.8</v>
      </c>
    </row>
    <row r="62" spans="1:5">
      <c r="A62" s="239" t="s">
        <v>54</v>
      </c>
      <c r="B62" s="239" t="s">
        <v>148</v>
      </c>
      <c r="C62" s="241">
        <v>138534</v>
      </c>
      <c r="D62" s="240">
        <v>8.4</v>
      </c>
      <c r="E62" s="240">
        <v>12.2</v>
      </c>
    </row>
    <row r="63" spans="1:5">
      <c r="A63" s="239" t="s">
        <v>54</v>
      </c>
      <c r="B63" s="239" t="s">
        <v>149</v>
      </c>
      <c r="C63" s="241">
        <v>138793</v>
      </c>
      <c r="D63" s="240">
        <v>7.2</v>
      </c>
      <c r="E63" s="240">
        <v>11.5</v>
      </c>
    </row>
    <row r="64" spans="1:5">
      <c r="A64" s="239" t="s">
        <v>54</v>
      </c>
      <c r="B64" s="239" t="s">
        <v>150</v>
      </c>
      <c r="C64" s="241">
        <v>139464</v>
      </c>
      <c r="D64" s="240">
        <v>6.1</v>
      </c>
      <c r="E64" s="240">
        <v>10.7</v>
      </c>
    </row>
    <row r="65" spans="1:5">
      <c r="A65" s="239" t="s">
        <v>54</v>
      </c>
      <c r="B65" s="239" t="s">
        <v>151</v>
      </c>
      <c r="C65" s="241">
        <v>140339</v>
      </c>
      <c r="D65" s="240">
        <v>6.2</v>
      </c>
      <c r="E65" s="240">
        <v>9.9</v>
      </c>
    </row>
    <row r="66" spans="1:5">
      <c r="A66" s="239" t="s">
        <v>78</v>
      </c>
      <c r="B66" s="239" t="s">
        <v>140</v>
      </c>
      <c r="C66" s="241">
        <v>142777</v>
      </c>
      <c r="D66" s="240">
        <v>7.6</v>
      </c>
      <c r="E66" s="240">
        <v>9.4</v>
      </c>
    </row>
    <row r="67" spans="1:5">
      <c r="A67" s="239" t="s">
        <v>54</v>
      </c>
      <c r="B67" s="239" t="s">
        <v>141</v>
      </c>
      <c r="C67" s="241">
        <v>142907</v>
      </c>
      <c r="D67" s="240">
        <v>6.8</v>
      </c>
      <c r="E67" s="240">
        <v>8.9</v>
      </c>
    </row>
    <row r="68" spans="1:5">
      <c r="A68" s="239" t="s">
        <v>54</v>
      </c>
      <c r="B68" s="239" t="s">
        <v>142</v>
      </c>
      <c r="C68" s="241">
        <v>143404</v>
      </c>
      <c r="D68" s="240">
        <v>5.3</v>
      </c>
      <c r="E68" s="240">
        <v>8.1999999999999993</v>
      </c>
    </row>
    <row r="69" spans="1:5">
      <c r="A69" s="239" t="s">
        <v>54</v>
      </c>
      <c r="B69" s="239" t="s">
        <v>143</v>
      </c>
      <c r="C69" s="241">
        <v>145628</v>
      </c>
      <c r="D69" s="240">
        <v>7.2</v>
      </c>
      <c r="E69" s="240">
        <v>7.8</v>
      </c>
    </row>
    <row r="70" spans="1:5">
      <c r="A70" s="239" t="s">
        <v>54</v>
      </c>
      <c r="B70" s="239" t="s">
        <v>144</v>
      </c>
      <c r="C70" s="241">
        <v>147175</v>
      </c>
      <c r="D70" s="240">
        <v>7.6</v>
      </c>
      <c r="E70" s="240">
        <v>7.5</v>
      </c>
    </row>
    <row r="71" spans="1:5">
      <c r="A71" s="239" t="s">
        <v>54</v>
      </c>
      <c r="B71" s="239" t="s">
        <v>145</v>
      </c>
      <c r="C71" s="241">
        <v>148775</v>
      </c>
      <c r="D71" s="240">
        <v>8.3000000000000007</v>
      </c>
      <c r="E71" s="240">
        <v>7.4</v>
      </c>
    </row>
    <row r="72" spans="1:5">
      <c r="A72" s="239" t="s">
        <v>54</v>
      </c>
      <c r="B72" s="239" t="s">
        <v>146</v>
      </c>
      <c r="C72" s="241">
        <v>150585</v>
      </c>
      <c r="D72" s="240">
        <v>9.4</v>
      </c>
      <c r="E72" s="240">
        <v>7.4</v>
      </c>
    </row>
    <row r="73" spans="1:5">
      <c r="A73" s="239" t="s">
        <v>54</v>
      </c>
      <c r="B73" s="239" t="s">
        <v>147</v>
      </c>
      <c r="C73" s="241">
        <v>152352</v>
      </c>
      <c r="D73" s="240">
        <v>10.199999999999999</v>
      </c>
      <c r="E73" s="240">
        <v>7.5</v>
      </c>
    </row>
    <row r="74" spans="1:5">
      <c r="A74" s="239" t="s">
        <v>54</v>
      </c>
      <c r="B74" s="239" t="s">
        <v>148</v>
      </c>
      <c r="C74" s="241">
        <v>153698</v>
      </c>
      <c r="D74" s="240">
        <v>10.9</v>
      </c>
      <c r="E74" s="240">
        <v>7.7</v>
      </c>
    </row>
    <row r="75" spans="1:5">
      <c r="A75" s="239" t="s">
        <v>54</v>
      </c>
      <c r="B75" s="239" t="s">
        <v>149</v>
      </c>
      <c r="C75" s="241">
        <v>154716</v>
      </c>
      <c r="D75" s="240">
        <v>11.5</v>
      </c>
      <c r="E75" s="240">
        <v>8.1</v>
      </c>
    </row>
    <row r="76" spans="1:5">
      <c r="A76" s="239" t="s">
        <v>54</v>
      </c>
      <c r="B76" s="239" t="s">
        <v>150</v>
      </c>
      <c r="C76" s="241">
        <v>155564</v>
      </c>
      <c r="D76" s="240">
        <v>11.5</v>
      </c>
      <c r="E76" s="240">
        <v>8.5</v>
      </c>
    </row>
    <row r="77" spans="1:5">
      <c r="A77" s="239" t="s">
        <v>54</v>
      </c>
      <c r="B77" s="239" t="s">
        <v>151</v>
      </c>
      <c r="C77" s="241">
        <v>156659</v>
      </c>
      <c r="D77" s="240">
        <v>11.6</v>
      </c>
      <c r="E77" s="240">
        <v>9</v>
      </c>
    </row>
    <row r="78" spans="1:5">
      <c r="A78" s="239" t="s">
        <v>79</v>
      </c>
      <c r="B78" s="239" t="s">
        <v>140</v>
      </c>
      <c r="C78" s="241">
        <v>157482</v>
      </c>
      <c r="D78" s="240">
        <v>10.3</v>
      </c>
      <c r="E78" s="240">
        <v>9.1999999999999993</v>
      </c>
    </row>
    <row r="79" spans="1:5">
      <c r="A79" s="239" t="s">
        <v>54</v>
      </c>
      <c r="B79" s="239" t="s">
        <v>141</v>
      </c>
      <c r="C79" s="241">
        <v>159316</v>
      </c>
      <c r="D79" s="240">
        <v>11.5</v>
      </c>
      <c r="E79" s="240">
        <v>9.6</v>
      </c>
    </row>
    <row r="80" spans="1:5">
      <c r="A80" s="239" t="s">
        <v>54</v>
      </c>
      <c r="B80" s="239" t="s">
        <v>142</v>
      </c>
      <c r="C80" s="241">
        <v>161115</v>
      </c>
      <c r="D80" s="240">
        <v>12.4</v>
      </c>
      <c r="E80" s="240">
        <v>10.199999999999999</v>
      </c>
    </row>
    <row r="81" spans="1:5">
      <c r="A81" s="239" t="s">
        <v>54</v>
      </c>
      <c r="B81" s="239" t="s">
        <v>143</v>
      </c>
      <c r="C81" s="241">
        <v>162289</v>
      </c>
      <c r="D81" s="240">
        <v>11.4</v>
      </c>
      <c r="E81" s="240">
        <v>10.6</v>
      </c>
    </row>
    <row r="82" spans="1:5">
      <c r="A82" s="239" t="s">
        <v>54</v>
      </c>
      <c r="B82" s="239" t="s">
        <v>144</v>
      </c>
      <c r="C82" s="241">
        <v>163684</v>
      </c>
      <c r="D82" s="240">
        <v>11.2</v>
      </c>
      <c r="E82" s="240">
        <v>10.9</v>
      </c>
    </row>
    <row r="83" spans="1:5">
      <c r="A83" s="239" t="s">
        <v>54</v>
      </c>
      <c r="B83" s="239" t="s">
        <v>145</v>
      </c>
      <c r="C83" s="241">
        <v>164835</v>
      </c>
      <c r="D83" s="240">
        <v>10.8</v>
      </c>
      <c r="E83" s="240">
        <v>11.1</v>
      </c>
    </row>
    <row r="84" spans="1:5">
      <c r="A84" s="239" t="s">
        <v>54</v>
      </c>
      <c r="B84" s="239" t="s">
        <v>146</v>
      </c>
      <c r="C84" s="241">
        <v>166748</v>
      </c>
      <c r="D84" s="240">
        <v>10.7</v>
      </c>
      <c r="E84" s="240">
        <v>11.2</v>
      </c>
    </row>
    <row r="85" spans="1:5">
      <c r="A85" s="239" t="s">
        <v>54</v>
      </c>
      <c r="B85" s="239" t="s">
        <v>147</v>
      </c>
      <c r="C85" s="241">
        <v>168202</v>
      </c>
      <c r="D85" s="240">
        <v>10.4</v>
      </c>
      <c r="E85" s="240">
        <v>11.2</v>
      </c>
    </row>
    <row r="86" spans="1:5">
      <c r="A86" s="239" t="s">
        <v>54</v>
      </c>
      <c r="B86" s="239" t="s">
        <v>148</v>
      </c>
      <c r="C86" s="241">
        <v>170009</v>
      </c>
      <c r="D86" s="240">
        <v>10.6</v>
      </c>
      <c r="E86" s="240">
        <v>11.2</v>
      </c>
    </row>
    <row r="87" spans="1:5">
      <c r="A87" s="239" t="s">
        <v>54</v>
      </c>
      <c r="B87" s="239" t="s">
        <v>149</v>
      </c>
      <c r="C87" s="241">
        <v>171834</v>
      </c>
      <c r="D87" s="240">
        <v>11.1</v>
      </c>
      <c r="E87" s="240">
        <v>11.1</v>
      </c>
    </row>
    <row r="88" spans="1:5">
      <c r="A88" s="239" t="s">
        <v>54</v>
      </c>
      <c r="B88" s="239" t="s">
        <v>150</v>
      </c>
      <c r="C88" s="241">
        <v>173166</v>
      </c>
      <c r="D88" s="240">
        <v>11.3</v>
      </c>
      <c r="E88" s="240">
        <v>11.1</v>
      </c>
    </row>
    <row r="89" spans="1:5">
      <c r="A89" s="239" t="s">
        <v>54</v>
      </c>
      <c r="B89" s="239" t="s">
        <v>151</v>
      </c>
      <c r="C89" s="241">
        <v>173508</v>
      </c>
      <c r="D89" s="240">
        <v>10.8</v>
      </c>
      <c r="E89" s="240">
        <v>11</v>
      </c>
    </row>
    <row r="90" spans="1:5">
      <c r="A90" s="239" t="s">
        <v>80</v>
      </c>
      <c r="B90" s="239" t="s">
        <v>140</v>
      </c>
      <c r="C90" s="241">
        <v>172619</v>
      </c>
      <c r="D90" s="240">
        <v>9.6</v>
      </c>
      <c r="E90" s="240">
        <v>11</v>
      </c>
    </row>
    <row r="91" spans="1:5">
      <c r="A91" s="239" t="s">
        <v>54</v>
      </c>
      <c r="B91" s="239" t="s">
        <v>141</v>
      </c>
      <c r="C91" s="241">
        <v>171348</v>
      </c>
      <c r="D91" s="240">
        <v>7.6</v>
      </c>
      <c r="E91" s="240">
        <v>10.7</v>
      </c>
    </row>
    <row r="92" spans="1:5">
      <c r="A92" s="239" t="s">
        <v>54</v>
      </c>
      <c r="B92" s="239" t="s">
        <v>142</v>
      </c>
      <c r="C92" s="241">
        <v>170146</v>
      </c>
      <c r="D92" s="240">
        <v>5.6</v>
      </c>
      <c r="E92" s="240">
        <v>10.1</v>
      </c>
    </row>
    <row r="93" spans="1:5">
      <c r="A93" s="239" t="s">
        <v>54</v>
      </c>
      <c r="B93" s="239" t="s">
        <v>143</v>
      </c>
      <c r="C93" s="241">
        <v>166828</v>
      </c>
      <c r="D93" s="240">
        <v>2.8</v>
      </c>
      <c r="E93" s="240">
        <v>9.4</v>
      </c>
    </row>
    <row r="94" spans="1:5">
      <c r="A94" s="239" t="s">
        <v>54</v>
      </c>
      <c r="B94" s="239" t="s">
        <v>144</v>
      </c>
      <c r="C94" s="241">
        <v>161512</v>
      </c>
      <c r="D94" s="240">
        <v>-1.3</v>
      </c>
      <c r="E94" s="240">
        <v>8.3000000000000007</v>
      </c>
    </row>
    <row r="95" spans="1:5">
      <c r="A95" s="239" t="s">
        <v>54</v>
      </c>
      <c r="B95" s="239" t="s">
        <v>145</v>
      </c>
      <c r="C95" s="241">
        <v>159325</v>
      </c>
      <c r="D95" s="240">
        <v>-3.3</v>
      </c>
      <c r="E95" s="240">
        <v>7.1</v>
      </c>
    </row>
    <row r="96" spans="1:5">
      <c r="A96" s="239" t="s">
        <v>54</v>
      </c>
      <c r="B96" s="239" t="s">
        <v>146</v>
      </c>
      <c r="C96" s="241">
        <v>159217</v>
      </c>
      <c r="D96" s="240">
        <v>-4.5</v>
      </c>
      <c r="E96" s="240">
        <v>5.9</v>
      </c>
    </row>
    <row r="97" spans="1:5">
      <c r="A97" s="239" t="s">
        <v>54</v>
      </c>
      <c r="B97" s="239" t="s">
        <v>147</v>
      </c>
      <c r="C97" s="241">
        <v>158293</v>
      </c>
      <c r="D97" s="240">
        <v>-5.9</v>
      </c>
      <c r="E97" s="240">
        <v>4.5</v>
      </c>
    </row>
    <row r="98" spans="1:5">
      <c r="A98" s="239" t="s">
        <v>54</v>
      </c>
      <c r="B98" s="239" t="s">
        <v>148</v>
      </c>
      <c r="C98" s="241">
        <v>158070</v>
      </c>
      <c r="D98" s="240">
        <v>-7</v>
      </c>
      <c r="E98" s="240">
        <v>3.1</v>
      </c>
    </row>
    <row r="99" spans="1:5">
      <c r="A99" s="239" t="s">
        <v>54</v>
      </c>
      <c r="B99" s="239" t="s">
        <v>149</v>
      </c>
      <c r="C99" s="241">
        <v>157797</v>
      </c>
      <c r="D99" s="240">
        <v>-8.1999999999999993</v>
      </c>
      <c r="E99" s="240">
        <v>1.4</v>
      </c>
    </row>
    <row r="100" spans="1:5">
      <c r="A100" s="239" t="s">
        <v>54</v>
      </c>
      <c r="B100" s="239" t="s">
        <v>150</v>
      </c>
      <c r="C100" s="241">
        <v>157532</v>
      </c>
      <c r="D100" s="240">
        <v>-9</v>
      </c>
      <c r="E100" s="240">
        <v>-0.2</v>
      </c>
    </row>
    <row r="101" spans="1:5">
      <c r="A101" s="239" t="s">
        <v>54</v>
      </c>
      <c r="B101" s="239" t="s">
        <v>151</v>
      </c>
      <c r="C101" s="241">
        <v>158562</v>
      </c>
      <c r="D101" s="240">
        <v>-8.6</v>
      </c>
      <c r="E101" s="240">
        <v>-1.9</v>
      </c>
    </row>
    <row r="102" spans="1:5">
      <c r="A102" s="239" t="s">
        <v>499</v>
      </c>
      <c r="B102" s="239" t="s">
        <v>140</v>
      </c>
      <c r="C102" s="241">
        <v>159676</v>
      </c>
      <c r="D102" s="240">
        <v>-7.5</v>
      </c>
      <c r="E102" s="240">
        <v>-3.3</v>
      </c>
    </row>
    <row r="103" spans="1:5">
      <c r="A103" s="239" t="s">
        <v>54</v>
      </c>
      <c r="B103" s="239" t="s">
        <v>141</v>
      </c>
      <c r="C103" s="241">
        <v>161505</v>
      </c>
      <c r="D103" s="240">
        <v>-5.7</v>
      </c>
      <c r="E103" s="240">
        <v>-4.4000000000000004</v>
      </c>
    </row>
    <row r="104" spans="1:5">
      <c r="A104" s="239" t="s">
        <v>54</v>
      </c>
      <c r="B104" s="239" t="s">
        <v>142</v>
      </c>
      <c r="C104" s="241">
        <v>163406</v>
      </c>
      <c r="D104" s="240">
        <v>-4</v>
      </c>
      <c r="E104" s="240">
        <v>-5.2</v>
      </c>
    </row>
    <row r="105" spans="1:5">
      <c r="A105" s="239" t="s">
        <v>54</v>
      </c>
      <c r="B105" s="239" t="s">
        <v>143</v>
      </c>
      <c r="C105" s="241">
        <v>167804</v>
      </c>
      <c r="D105" s="240">
        <v>0.6</v>
      </c>
      <c r="E105" s="240">
        <v>-5.4</v>
      </c>
    </row>
    <row r="106" spans="1:5">
      <c r="A106" s="239" t="s">
        <v>54</v>
      </c>
      <c r="B106" s="239" t="s">
        <v>144</v>
      </c>
      <c r="C106" s="241">
        <v>172405</v>
      </c>
      <c r="D106" s="240">
        <v>6.7</v>
      </c>
      <c r="E106" s="240">
        <v>-4.7</v>
      </c>
    </row>
    <row r="107" spans="1:5">
      <c r="A107" s="239" t="s">
        <v>54</v>
      </c>
      <c r="B107" s="239" t="s">
        <v>145</v>
      </c>
      <c r="C107" s="241">
        <v>175142</v>
      </c>
      <c r="D107" s="240">
        <v>9.9</v>
      </c>
      <c r="E107" s="240">
        <v>-3.6</v>
      </c>
    </row>
    <row r="108" spans="1:5">
      <c r="A108" s="239" t="s">
        <v>54</v>
      </c>
      <c r="B108" s="239" t="s">
        <v>146</v>
      </c>
      <c r="C108" s="241">
        <v>176869</v>
      </c>
      <c r="D108" s="240">
        <v>11.1</v>
      </c>
      <c r="E108" s="240">
        <v>-2.2999999999999998</v>
      </c>
    </row>
    <row r="109" spans="1:5">
      <c r="A109" s="239" t="s">
        <v>54</v>
      </c>
      <c r="B109" s="239" t="s">
        <v>147</v>
      </c>
      <c r="C109" s="241">
        <v>178286</v>
      </c>
      <c r="D109" s="240">
        <v>12.6</v>
      </c>
      <c r="E109" s="240">
        <v>-0.8</v>
      </c>
    </row>
    <row r="110" spans="1:5">
      <c r="A110" s="239" t="s">
        <v>54</v>
      </c>
      <c r="B110" s="239" t="s">
        <v>148</v>
      </c>
      <c r="C110" s="241">
        <v>178498</v>
      </c>
      <c r="D110" s="240">
        <v>12.9</v>
      </c>
      <c r="E110" s="240">
        <v>0.9</v>
      </c>
    </row>
    <row r="111" spans="1:5">
      <c r="A111" s="239" t="s">
        <v>54</v>
      </c>
      <c r="B111" s="239" t="s">
        <v>149</v>
      </c>
      <c r="C111" s="241">
        <v>180023</v>
      </c>
      <c r="D111" s="240">
        <v>14.1</v>
      </c>
      <c r="E111" s="240">
        <v>2.8</v>
      </c>
    </row>
    <row r="112" spans="1:5">
      <c r="A112" s="239" t="s">
        <v>54</v>
      </c>
      <c r="B112" s="239" t="s">
        <v>150</v>
      </c>
      <c r="C112" s="241">
        <v>182221</v>
      </c>
      <c r="D112" s="240">
        <v>15.7</v>
      </c>
      <c r="E112" s="240">
        <v>4.8</v>
      </c>
    </row>
    <row r="113" spans="1:5">
      <c r="A113" s="239" t="s">
        <v>54</v>
      </c>
      <c r="B113" s="239" t="s">
        <v>151</v>
      </c>
      <c r="C113" s="241">
        <v>184620</v>
      </c>
      <c r="D113" s="240">
        <v>16.399999999999999</v>
      </c>
      <c r="E113" s="240">
        <v>6.9</v>
      </c>
    </row>
    <row r="114" spans="1:5">
      <c r="A114" s="239" t="s">
        <v>907</v>
      </c>
      <c r="B114" s="239" t="s">
        <v>140</v>
      </c>
      <c r="C114" s="241">
        <v>187088</v>
      </c>
      <c r="D114" s="240">
        <v>17.2</v>
      </c>
      <c r="E114" s="240">
        <v>9</v>
      </c>
    </row>
    <row r="115" spans="1:5">
      <c r="A115" s="239" t="s">
        <v>54</v>
      </c>
      <c r="B115" s="239" t="s">
        <v>141</v>
      </c>
      <c r="C115" s="241">
        <v>189599</v>
      </c>
      <c r="D115" s="240">
        <v>17.399999999999999</v>
      </c>
      <c r="E115" s="240">
        <v>10.9</v>
      </c>
    </row>
    <row r="116" spans="1:5">
      <c r="A116" s="239" t="s">
        <v>54</v>
      </c>
      <c r="B116" s="239" t="s">
        <v>142</v>
      </c>
      <c r="C116" s="241">
        <v>191077</v>
      </c>
      <c r="D116" s="240">
        <v>16.899999999999999</v>
      </c>
      <c r="E116" s="240">
        <v>12.6</v>
      </c>
    </row>
  </sheetData>
  <mergeCells count="1">
    <mergeCell ref="H1:I1"/>
  </mergeCells>
  <hyperlinks>
    <hyperlink ref="H1:I1" location="Index!A1" display="Regresar al Índice" xr:uid="{96A5228E-F571-431D-BDEC-D8FB78C05944}"/>
  </hyperlink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FDBE0-94A4-498E-A1A5-DFED555E6213}">
  <sheetPr codeName="Hoja185"/>
  <dimension ref="A1:L116"/>
  <sheetViews>
    <sheetView workbookViewId="0"/>
  </sheetViews>
  <sheetFormatPr baseColWidth="10" defaultRowHeight="15"/>
  <cols>
    <col min="1" max="16384" width="11.42578125" style="239"/>
  </cols>
  <sheetData>
    <row r="1" spans="1:12">
      <c r="A1" s="43" t="s">
        <v>2206</v>
      </c>
      <c r="H1" s="90" t="s">
        <v>38</v>
      </c>
      <c r="I1" s="90"/>
    </row>
    <row r="2" spans="1:12">
      <c r="A2" s="239" t="s">
        <v>715</v>
      </c>
    </row>
    <row r="5" spans="1:12">
      <c r="A5" s="239" t="s">
        <v>301</v>
      </c>
      <c r="B5" s="239" t="s">
        <v>355</v>
      </c>
      <c r="C5" s="239" t="s">
        <v>730</v>
      </c>
      <c r="D5" s="239" t="s">
        <v>718</v>
      </c>
      <c r="G5" s="239" t="s">
        <v>2033</v>
      </c>
      <c r="H5" s="239" t="s">
        <v>1348</v>
      </c>
      <c r="I5" s="239" t="s">
        <v>2034</v>
      </c>
      <c r="J5" s="239" t="s">
        <v>731</v>
      </c>
      <c r="K5" s="239" t="s">
        <v>2031</v>
      </c>
      <c r="L5" s="239" t="s">
        <v>1346</v>
      </c>
    </row>
    <row r="6" spans="1:12">
      <c r="A6" s="239" t="s">
        <v>61</v>
      </c>
      <c r="B6" s="239" t="s">
        <v>140</v>
      </c>
      <c r="C6" s="241">
        <v>448</v>
      </c>
      <c r="D6" s="241">
        <v>427</v>
      </c>
      <c r="G6" s="241">
        <v>422</v>
      </c>
      <c r="H6" s="241">
        <v>418</v>
      </c>
      <c r="I6" s="241">
        <v>415</v>
      </c>
      <c r="J6" s="240">
        <v>1.7</v>
      </c>
      <c r="K6" s="241">
        <v>419</v>
      </c>
      <c r="L6" s="241">
        <v>418</v>
      </c>
    </row>
    <row r="7" spans="1:12">
      <c r="A7" s="239" t="s">
        <v>54</v>
      </c>
      <c r="B7" s="239" t="s">
        <v>141</v>
      </c>
      <c r="C7" s="241">
        <v>450</v>
      </c>
      <c r="D7" s="241">
        <v>429</v>
      </c>
    </row>
    <row r="8" spans="1:12">
      <c r="A8" s="239" t="s">
        <v>54</v>
      </c>
      <c r="B8" s="239" t="s">
        <v>142</v>
      </c>
      <c r="C8" s="241">
        <v>454</v>
      </c>
      <c r="D8" s="241">
        <v>432</v>
      </c>
    </row>
    <row r="9" spans="1:12">
      <c r="A9" s="239" t="s">
        <v>54</v>
      </c>
      <c r="B9" s="239" t="s">
        <v>143</v>
      </c>
      <c r="C9" s="241">
        <v>452</v>
      </c>
      <c r="D9" s="241">
        <v>434</v>
      </c>
    </row>
    <row r="10" spans="1:12">
      <c r="A10" s="239" t="s">
        <v>54</v>
      </c>
      <c r="B10" s="239" t="s">
        <v>144</v>
      </c>
      <c r="C10" s="241">
        <v>453</v>
      </c>
      <c r="D10" s="241">
        <v>437</v>
      </c>
    </row>
    <row r="11" spans="1:12">
      <c r="A11" s="239" t="s">
        <v>54</v>
      </c>
      <c r="B11" s="239" t="s">
        <v>145</v>
      </c>
      <c r="C11" s="241">
        <v>451</v>
      </c>
      <c r="D11" s="241">
        <v>439</v>
      </c>
    </row>
    <row r="12" spans="1:12">
      <c r="A12" s="239" t="s">
        <v>54</v>
      </c>
      <c r="B12" s="239" t="s">
        <v>146</v>
      </c>
      <c r="C12" s="241">
        <v>444</v>
      </c>
      <c r="D12" s="241">
        <v>440</v>
      </c>
    </row>
    <row r="13" spans="1:12">
      <c r="A13" s="239" t="s">
        <v>54</v>
      </c>
      <c r="B13" s="239" t="s">
        <v>147</v>
      </c>
      <c r="C13" s="241">
        <v>448</v>
      </c>
      <c r="D13" s="241">
        <v>442</v>
      </c>
    </row>
    <row r="14" spans="1:12">
      <c r="A14" s="239" t="s">
        <v>54</v>
      </c>
      <c r="B14" s="239" t="s">
        <v>148</v>
      </c>
      <c r="C14" s="241">
        <v>438</v>
      </c>
      <c r="D14" s="241">
        <v>442</v>
      </c>
    </row>
    <row r="15" spans="1:12">
      <c r="A15" s="239" t="s">
        <v>54</v>
      </c>
      <c r="B15" s="239" t="s">
        <v>149</v>
      </c>
      <c r="C15" s="241">
        <v>439</v>
      </c>
      <c r="D15" s="241">
        <v>444</v>
      </c>
    </row>
    <row r="16" spans="1:12">
      <c r="A16" s="239" t="s">
        <v>54</v>
      </c>
      <c r="B16" s="239" t="s">
        <v>150</v>
      </c>
      <c r="C16" s="241">
        <v>437</v>
      </c>
      <c r="D16" s="241">
        <v>445</v>
      </c>
    </row>
    <row r="17" spans="1:4">
      <c r="A17" s="239" t="s">
        <v>54</v>
      </c>
      <c r="B17" s="239" t="s">
        <v>151</v>
      </c>
      <c r="C17" s="241">
        <v>437</v>
      </c>
      <c r="D17" s="241">
        <v>446</v>
      </c>
    </row>
    <row r="18" spans="1:4">
      <c r="A18" s="239" t="s">
        <v>74</v>
      </c>
      <c r="B18" s="239" t="s">
        <v>140</v>
      </c>
      <c r="C18" s="241">
        <v>426</v>
      </c>
      <c r="D18" s="241">
        <v>444</v>
      </c>
    </row>
    <row r="19" spans="1:4">
      <c r="A19" s="239" t="s">
        <v>54</v>
      </c>
      <c r="B19" s="239" t="s">
        <v>141</v>
      </c>
      <c r="C19" s="241">
        <v>423</v>
      </c>
      <c r="D19" s="241">
        <v>442</v>
      </c>
    </row>
    <row r="20" spans="1:4">
      <c r="A20" s="239" t="s">
        <v>54</v>
      </c>
      <c r="B20" s="239" t="s">
        <v>142</v>
      </c>
      <c r="C20" s="241">
        <v>426</v>
      </c>
      <c r="D20" s="241">
        <v>440</v>
      </c>
    </row>
    <row r="21" spans="1:4">
      <c r="A21" s="239" t="s">
        <v>54</v>
      </c>
      <c r="B21" s="239" t="s">
        <v>143</v>
      </c>
      <c r="C21" s="241">
        <v>424</v>
      </c>
      <c r="D21" s="241">
        <v>437</v>
      </c>
    </row>
    <row r="22" spans="1:4">
      <c r="A22" s="239" t="s">
        <v>54</v>
      </c>
      <c r="B22" s="239" t="s">
        <v>144</v>
      </c>
      <c r="C22" s="241">
        <v>425</v>
      </c>
      <c r="D22" s="241">
        <v>435</v>
      </c>
    </row>
    <row r="23" spans="1:4">
      <c r="A23" s="239" t="s">
        <v>54</v>
      </c>
      <c r="B23" s="239" t="s">
        <v>145</v>
      </c>
      <c r="C23" s="241">
        <v>420</v>
      </c>
      <c r="D23" s="241">
        <v>432</v>
      </c>
    </row>
    <row r="24" spans="1:4">
      <c r="A24" s="239" t="s">
        <v>54</v>
      </c>
      <c r="B24" s="239" t="s">
        <v>146</v>
      </c>
      <c r="C24" s="241">
        <v>421</v>
      </c>
      <c r="D24" s="241">
        <v>430</v>
      </c>
    </row>
    <row r="25" spans="1:4">
      <c r="A25" s="239" t="s">
        <v>54</v>
      </c>
      <c r="B25" s="239" t="s">
        <v>147</v>
      </c>
      <c r="C25" s="241">
        <v>423</v>
      </c>
      <c r="D25" s="241">
        <v>428</v>
      </c>
    </row>
    <row r="26" spans="1:4">
      <c r="A26" s="239" t="s">
        <v>54</v>
      </c>
      <c r="B26" s="239" t="s">
        <v>148</v>
      </c>
      <c r="C26" s="241">
        <v>409</v>
      </c>
      <c r="D26" s="241">
        <v>426</v>
      </c>
    </row>
    <row r="27" spans="1:4">
      <c r="A27" s="239" t="s">
        <v>54</v>
      </c>
      <c r="B27" s="239" t="s">
        <v>149</v>
      </c>
      <c r="C27" s="241">
        <v>408</v>
      </c>
      <c r="D27" s="241">
        <v>423</v>
      </c>
    </row>
    <row r="28" spans="1:4">
      <c r="A28" s="239" t="s">
        <v>54</v>
      </c>
      <c r="B28" s="239" t="s">
        <v>150</v>
      </c>
      <c r="C28" s="241">
        <v>408</v>
      </c>
      <c r="D28" s="241">
        <v>421</v>
      </c>
    </row>
    <row r="29" spans="1:4">
      <c r="A29" s="239" t="s">
        <v>54</v>
      </c>
      <c r="B29" s="239" t="s">
        <v>151</v>
      </c>
      <c r="C29" s="241">
        <v>409</v>
      </c>
      <c r="D29" s="241">
        <v>418</v>
      </c>
    </row>
    <row r="30" spans="1:4">
      <c r="A30" s="239" t="s">
        <v>75</v>
      </c>
      <c r="B30" s="239" t="s">
        <v>140</v>
      </c>
      <c r="C30" s="241">
        <v>409</v>
      </c>
      <c r="D30" s="241">
        <v>417</v>
      </c>
    </row>
    <row r="31" spans="1:4">
      <c r="A31" s="239" t="s">
        <v>54</v>
      </c>
      <c r="B31" s="239" t="s">
        <v>141</v>
      </c>
      <c r="C31" s="241">
        <v>409</v>
      </c>
      <c r="D31" s="241">
        <v>416</v>
      </c>
    </row>
    <row r="32" spans="1:4">
      <c r="A32" s="239" t="s">
        <v>54</v>
      </c>
      <c r="B32" s="239" t="s">
        <v>142</v>
      </c>
      <c r="C32" s="241">
        <v>413</v>
      </c>
      <c r="D32" s="241">
        <v>415</v>
      </c>
    </row>
    <row r="33" spans="1:4">
      <c r="A33" s="239" t="s">
        <v>54</v>
      </c>
      <c r="B33" s="239" t="s">
        <v>143</v>
      </c>
      <c r="C33" s="241">
        <v>413</v>
      </c>
      <c r="D33" s="241">
        <v>414</v>
      </c>
    </row>
    <row r="34" spans="1:4">
      <c r="A34" s="239" t="s">
        <v>54</v>
      </c>
      <c r="B34" s="239" t="s">
        <v>144</v>
      </c>
      <c r="C34" s="241">
        <v>414</v>
      </c>
      <c r="D34" s="241">
        <v>413</v>
      </c>
    </row>
    <row r="35" spans="1:4">
      <c r="A35" s="239" t="s">
        <v>54</v>
      </c>
      <c r="B35" s="239" t="s">
        <v>145</v>
      </c>
      <c r="C35" s="241">
        <v>417</v>
      </c>
      <c r="D35" s="241">
        <v>413</v>
      </c>
    </row>
    <row r="36" spans="1:4">
      <c r="A36" s="239" t="s">
        <v>54</v>
      </c>
      <c r="B36" s="239" t="s">
        <v>146</v>
      </c>
      <c r="C36" s="241">
        <v>412</v>
      </c>
      <c r="D36" s="241">
        <v>412</v>
      </c>
    </row>
    <row r="37" spans="1:4">
      <c r="A37" s="239" t="s">
        <v>54</v>
      </c>
      <c r="B37" s="239" t="s">
        <v>147</v>
      </c>
      <c r="C37" s="241">
        <v>410</v>
      </c>
      <c r="D37" s="241">
        <v>411</v>
      </c>
    </row>
    <row r="38" spans="1:4">
      <c r="A38" s="239" t="s">
        <v>54</v>
      </c>
      <c r="B38" s="239" t="s">
        <v>148</v>
      </c>
      <c r="C38" s="241">
        <v>411</v>
      </c>
      <c r="D38" s="241">
        <v>411</v>
      </c>
    </row>
    <row r="39" spans="1:4">
      <c r="A39" s="239" t="s">
        <v>54</v>
      </c>
      <c r="B39" s="239" t="s">
        <v>149</v>
      </c>
      <c r="C39" s="241">
        <v>406</v>
      </c>
      <c r="D39" s="241">
        <v>411</v>
      </c>
    </row>
    <row r="40" spans="1:4">
      <c r="A40" s="239" t="s">
        <v>54</v>
      </c>
      <c r="B40" s="239" t="s">
        <v>150</v>
      </c>
      <c r="C40" s="241">
        <v>404</v>
      </c>
      <c r="D40" s="241">
        <v>411</v>
      </c>
    </row>
    <row r="41" spans="1:4">
      <c r="A41" s="239" t="s">
        <v>54</v>
      </c>
      <c r="B41" s="239" t="s">
        <v>151</v>
      </c>
      <c r="C41" s="241">
        <v>399</v>
      </c>
      <c r="D41" s="241">
        <v>410</v>
      </c>
    </row>
    <row r="42" spans="1:4">
      <c r="A42" s="239" t="s">
        <v>76</v>
      </c>
      <c r="B42" s="239" t="s">
        <v>140</v>
      </c>
      <c r="C42" s="241">
        <v>396</v>
      </c>
      <c r="D42" s="241">
        <v>409</v>
      </c>
    </row>
    <row r="43" spans="1:4">
      <c r="A43" s="239" t="s">
        <v>54</v>
      </c>
      <c r="B43" s="239" t="s">
        <v>141</v>
      </c>
      <c r="C43" s="241">
        <v>397</v>
      </c>
      <c r="D43" s="241">
        <v>408</v>
      </c>
    </row>
    <row r="44" spans="1:4">
      <c r="A44" s="239" t="s">
        <v>54</v>
      </c>
      <c r="B44" s="239" t="s">
        <v>142</v>
      </c>
      <c r="C44" s="241">
        <v>402</v>
      </c>
      <c r="D44" s="241">
        <v>407</v>
      </c>
    </row>
    <row r="45" spans="1:4">
      <c r="A45" s="239" t="s">
        <v>54</v>
      </c>
      <c r="B45" s="239" t="s">
        <v>143</v>
      </c>
      <c r="C45" s="241">
        <v>401</v>
      </c>
      <c r="D45" s="241">
        <v>406</v>
      </c>
    </row>
    <row r="46" spans="1:4">
      <c r="A46" s="239" t="s">
        <v>54</v>
      </c>
      <c r="B46" s="239" t="s">
        <v>144</v>
      </c>
      <c r="C46" s="241">
        <v>402</v>
      </c>
      <c r="D46" s="241">
        <v>405</v>
      </c>
    </row>
    <row r="47" spans="1:4">
      <c r="A47" s="239" t="s">
        <v>54</v>
      </c>
      <c r="B47" s="239" t="s">
        <v>145</v>
      </c>
      <c r="C47" s="241">
        <v>401</v>
      </c>
      <c r="D47" s="241">
        <v>403</v>
      </c>
    </row>
    <row r="48" spans="1:4">
      <c r="A48" s="239" t="s">
        <v>54</v>
      </c>
      <c r="B48" s="239" t="s">
        <v>146</v>
      </c>
      <c r="C48" s="241">
        <v>406</v>
      </c>
      <c r="D48" s="241">
        <v>403</v>
      </c>
    </row>
    <row r="49" spans="1:4">
      <c r="A49" s="239" t="s">
        <v>54</v>
      </c>
      <c r="B49" s="239" t="s">
        <v>147</v>
      </c>
      <c r="C49" s="241">
        <v>404</v>
      </c>
      <c r="D49" s="241">
        <v>402</v>
      </c>
    </row>
    <row r="50" spans="1:4">
      <c r="A50" s="239" t="s">
        <v>54</v>
      </c>
      <c r="B50" s="239" t="s">
        <v>148</v>
      </c>
      <c r="C50" s="241">
        <v>393</v>
      </c>
      <c r="D50" s="241">
        <v>401</v>
      </c>
    </row>
    <row r="51" spans="1:4">
      <c r="A51" s="239" t="s">
        <v>54</v>
      </c>
      <c r="B51" s="239" t="s">
        <v>149</v>
      </c>
      <c r="C51" s="241">
        <v>394</v>
      </c>
      <c r="D51" s="241">
        <v>400</v>
      </c>
    </row>
    <row r="52" spans="1:4">
      <c r="A52" s="239" t="s">
        <v>54</v>
      </c>
      <c r="B52" s="239" t="s">
        <v>150</v>
      </c>
      <c r="C52" s="241">
        <v>395</v>
      </c>
      <c r="D52" s="241">
        <v>399</v>
      </c>
    </row>
    <row r="53" spans="1:4">
      <c r="A53" s="239" t="s">
        <v>54</v>
      </c>
      <c r="B53" s="239" t="s">
        <v>151</v>
      </c>
      <c r="C53" s="241">
        <v>394</v>
      </c>
      <c r="D53" s="241">
        <v>399</v>
      </c>
    </row>
    <row r="54" spans="1:4">
      <c r="A54" s="239" t="s">
        <v>77</v>
      </c>
      <c r="B54" s="239" t="s">
        <v>140</v>
      </c>
      <c r="C54" s="241">
        <v>395</v>
      </c>
      <c r="D54" s="241">
        <v>399</v>
      </c>
    </row>
    <row r="55" spans="1:4">
      <c r="A55" s="239" t="s">
        <v>54</v>
      </c>
      <c r="B55" s="239" t="s">
        <v>141</v>
      </c>
      <c r="C55" s="241">
        <v>393</v>
      </c>
      <c r="D55" s="241">
        <v>398</v>
      </c>
    </row>
    <row r="56" spans="1:4">
      <c r="A56" s="239" t="s">
        <v>54</v>
      </c>
      <c r="B56" s="239" t="s">
        <v>142</v>
      </c>
      <c r="C56" s="241">
        <v>394</v>
      </c>
      <c r="D56" s="241">
        <v>398</v>
      </c>
    </row>
    <row r="57" spans="1:4">
      <c r="A57" s="239" t="s">
        <v>54</v>
      </c>
      <c r="B57" s="239" t="s">
        <v>143</v>
      </c>
      <c r="C57" s="241">
        <v>390</v>
      </c>
      <c r="D57" s="241">
        <v>397</v>
      </c>
    </row>
    <row r="58" spans="1:4">
      <c r="A58" s="239" t="s">
        <v>54</v>
      </c>
      <c r="B58" s="239" t="s">
        <v>144</v>
      </c>
      <c r="C58" s="241">
        <v>391</v>
      </c>
      <c r="D58" s="241">
        <v>396</v>
      </c>
    </row>
    <row r="59" spans="1:4">
      <c r="A59" s="239" t="s">
        <v>54</v>
      </c>
      <c r="B59" s="239" t="s">
        <v>145</v>
      </c>
      <c r="C59" s="241">
        <v>393</v>
      </c>
      <c r="D59" s="241">
        <v>395</v>
      </c>
    </row>
    <row r="60" spans="1:4">
      <c r="A60" s="239" t="s">
        <v>54</v>
      </c>
      <c r="B60" s="239" t="s">
        <v>146</v>
      </c>
      <c r="C60" s="241">
        <v>394</v>
      </c>
      <c r="D60" s="241">
        <v>394</v>
      </c>
    </row>
    <row r="61" spans="1:4">
      <c r="A61" s="239" t="s">
        <v>54</v>
      </c>
      <c r="B61" s="239" t="s">
        <v>147</v>
      </c>
      <c r="C61" s="241">
        <v>396</v>
      </c>
      <c r="D61" s="241">
        <v>394</v>
      </c>
    </row>
    <row r="62" spans="1:4">
      <c r="A62" s="239" t="s">
        <v>54</v>
      </c>
      <c r="B62" s="239" t="s">
        <v>148</v>
      </c>
      <c r="C62" s="241">
        <v>388</v>
      </c>
      <c r="D62" s="241">
        <v>393</v>
      </c>
    </row>
    <row r="63" spans="1:4">
      <c r="A63" s="239" t="s">
        <v>54</v>
      </c>
      <c r="B63" s="239" t="s">
        <v>149</v>
      </c>
      <c r="C63" s="241">
        <v>389</v>
      </c>
      <c r="D63" s="241">
        <v>393</v>
      </c>
    </row>
    <row r="64" spans="1:4">
      <c r="A64" s="239" t="s">
        <v>54</v>
      </c>
      <c r="B64" s="239" t="s">
        <v>150</v>
      </c>
      <c r="C64" s="241">
        <v>387</v>
      </c>
      <c r="D64" s="241">
        <v>392</v>
      </c>
    </row>
    <row r="65" spans="1:4">
      <c r="A65" s="239" t="s">
        <v>54</v>
      </c>
      <c r="B65" s="239" t="s">
        <v>151</v>
      </c>
      <c r="C65" s="241">
        <v>390</v>
      </c>
      <c r="D65" s="241">
        <v>392</v>
      </c>
    </row>
    <row r="66" spans="1:4">
      <c r="A66" s="239" t="s">
        <v>78</v>
      </c>
      <c r="B66" s="239" t="s">
        <v>140</v>
      </c>
      <c r="C66" s="241">
        <v>389</v>
      </c>
      <c r="D66" s="241">
        <v>391</v>
      </c>
    </row>
    <row r="67" spans="1:4">
      <c r="A67" s="239" t="s">
        <v>54</v>
      </c>
      <c r="B67" s="239" t="s">
        <v>141</v>
      </c>
      <c r="C67" s="241">
        <v>387</v>
      </c>
      <c r="D67" s="241">
        <v>391</v>
      </c>
    </row>
    <row r="68" spans="1:4">
      <c r="A68" s="239" t="s">
        <v>54</v>
      </c>
      <c r="B68" s="239" t="s">
        <v>142</v>
      </c>
      <c r="C68" s="241">
        <v>386</v>
      </c>
      <c r="D68" s="241">
        <v>390</v>
      </c>
    </row>
    <row r="69" spans="1:4">
      <c r="A69" s="239" t="s">
        <v>54</v>
      </c>
      <c r="B69" s="239" t="s">
        <v>143</v>
      </c>
      <c r="C69" s="241">
        <v>386</v>
      </c>
      <c r="D69" s="241">
        <v>390</v>
      </c>
    </row>
    <row r="70" spans="1:4">
      <c r="A70" s="239" t="s">
        <v>54</v>
      </c>
      <c r="B70" s="239" t="s">
        <v>144</v>
      </c>
      <c r="C70" s="241">
        <v>388</v>
      </c>
      <c r="D70" s="241">
        <v>389</v>
      </c>
    </row>
    <row r="71" spans="1:4">
      <c r="A71" s="239" t="s">
        <v>54</v>
      </c>
      <c r="B71" s="239" t="s">
        <v>145</v>
      </c>
      <c r="C71" s="241">
        <v>389</v>
      </c>
      <c r="D71" s="241">
        <v>389</v>
      </c>
    </row>
    <row r="72" spans="1:4">
      <c r="A72" s="239" t="s">
        <v>54</v>
      </c>
      <c r="B72" s="239" t="s">
        <v>146</v>
      </c>
      <c r="C72" s="241">
        <v>389</v>
      </c>
      <c r="D72" s="241">
        <v>389</v>
      </c>
    </row>
    <row r="73" spans="1:4">
      <c r="A73" s="239" t="s">
        <v>54</v>
      </c>
      <c r="B73" s="239" t="s">
        <v>147</v>
      </c>
      <c r="C73" s="241">
        <v>388</v>
      </c>
      <c r="D73" s="241">
        <v>388</v>
      </c>
    </row>
    <row r="74" spans="1:4">
      <c r="A74" s="239" t="s">
        <v>54</v>
      </c>
      <c r="B74" s="239" t="s">
        <v>148</v>
      </c>
      <c r="C74" s="241">
        <v>381</v>
      </c>
      <c r="D74" s="241">
        <v>387</v>
      </c>
    </row>
    <row r="75" spans="1:4">
      <c r="A75" s="239" t="s">
        <v>54</v>
      </c>
      <c r="B75" s="239" t="s">
        <v>149</v>
      </c>
      <c r="C75" s="241">
        <v>385</v>
      </c>
      <c r="D75" s="241">
        <v>387</v>
      </c>
    </row>
    <row r="76" spans="1:4">
      <c r="A76" s="239" t="s">
        <v>54</v>
      </c>
      <c r="B76" s="239" t="s">
        <v>150</v>
      </c>
      <c r="C76" s="241">
        <v>387</v>
      </c>
      <c r="D76" s="241">
        <v>387</v>
      </c>
    </row>
    <row r="77" spans="1:4">
      <c r="A77" s="239" t="s">
        <v>54</v>
      </c>
      <c r="B77" s="239" t="s">
        <v>151</v>
      </c>
      <c r="C77" s="241">
        <v>386</v>
      </c>
      <c r="D77" s="241">
        <v>387</v>
      </c>
    </row>
    <row r="78" spans="1:4">
      <c r="A78" s="239" t="s">
        <v>79</v>
      </c>
      <c r="B78" s="239" t="s">
        <v>140</v>
      </c>
      <c r="C78" s="241">
        <v>388</v>
      </c>
      <c r="D78" s="241">
        <v>387</v>
      </c>
    </row>
    <row r="79" spans="1:4">
      <c r="A79" s="239" t="s">
        <v>54</v>
      </c>
      <c r="B79" s="239" t="s">
        <v>141</v>
      </c>
      <c r="C79" s="241">
        <v>387</v>
      </c>
      <c r="D79" s="241">
        <v>387</v>
      </c>
    </row>
    <row r="80" spans="1:4">
      <c r="A80" s="239" t="s">
        <v>54</v>
      </c>
      <c r="B80" s="239" t="s">
        <v>142</v>
      </c>
      <c r="C80" s="241">
        <v>390</v>
      </c>
      <c r="D80" s="241">
        <v>387</v>
      </c>
    </row>
    <row r="81" spans="1:4">
      <c r="A81" s="239" t="s">
        <v>54</v>
      </c>
      <c r="B81" s="239" t="s">
        <v>143</v>
      </c>
      <c r="C81" s="241">
        <v>392</v>
      </c>
      <c r="D81" s="241">
        <v>388</v>
      </c>
    </row>
    <row r="82" spans="1:4">
      <c r="A82" s="239" t="s">
        <v>54</v>
      </c>
      <c r="B82" s="239" t="s">
        <v>144</v>
      </c>
      <c r="C82" s="241">
        <v>399</v>
      </c>
      <c r="D82" s="241">
        <v>388</v>
      </c>
    </row>
    <row r="83" spans="1:4">
      <c r="A83" s="239" t="s">
        <v>54</v>
      </c>
      <c r="B83" s="239" t="s">
        <v>145</v>
      </c>
      <c r="C83" s="241">
        <v>401</v>
      </c>
      <c r="D83" s="241">
        <v>389</v>
      </c>
    </row>
    <row r="84" spans="1:4">
      <c r="A84" s="239" t="s">
        <v>54</v>
      </c>
      <c r="B84" s="239" t="s">
        <v>146</v>
      </c>
      <c r="C84" s="241">
        <v>402</v>
      </c>
      <c r="D84" s="241">
        <v>390</v>
      </c>
    </row>
    <row r="85" spans="1:4">
      <c r="A85" s="239" t="s">
        <v>54</v>
      </c>
      <c r="B85" s="239" t="s">
        <v>147</v>
      </c>
      <c r="C85" s="241">
        <v>397</v>
      </c>
      <c r="D85" s="241">
        <v>391</v>
      </c>
    </row>
    <row r="86" spans="1:4">
      <c r="A86" s="239" t="s">
        <v>54</v>
      </c>
      <c r="B86" s="239" t="s">
        <v>148</v>
      </c>
      <c r="C86" s="241">
        <v>391</v>
      </c>
      <c r="D86" s="241">
        <v>392</v>
      </c>
    </row>
    <row r="87" spans="1:4">
      <c r="A87" s="239" t="s">
        <v>54</v>
      </c>
      <c r="B87" s="239" t="s">
        <v>149</v>
      </c>
      <c r="C87" s="241">
        <v>389</v>
      </c>
      <c r="D87" s="241">
        <v>392</v>
      </c>
    </row>
    <row r="88" spans="1:4">
      <c r="A88" s="239" t="s">
        <v>54</v>
      </c>
      <c r="B88" s="239" t="s">
        <v>150</v>
      </c>
      <c r="C88" s="241">
        <v>388</v>
      </c>
      <c r="D88" s="241">
        <v>392</v>
      </c>
    </row>
    <row r="89" spans="1:4">
      <c r="A89" s="239" t="s">
        <v>54</v>
      </c>
      <c r="B89" s="239" t="s">
        <v>151</v>
      </c>
      <c r="C89" s="241">
        <v>392</v>
      </c>
      <c r="D89" s="241">
        <v>393</v>
      </c>
    </row>
    <row r="90" spans="1:4">
      <c r="A90" s="239" t="s">
        <v>80</v>
      </c>
      <c r="B90" s="239" t="s">
        <v>140</v>
      </c>
      <c r="C90" s="241">
        <v>394</v>
      </c>
      <c r="D90" s="241">
        <v>394</v>
      </c>
    </row>
    <row r="91" spans="1:4">
      <c r="A91" s="239" t="s">
        <v>54</v>
      </c>
      <c r="B91" s="239" t="s">
        <v>141</v>
      </c>
      <c r="C91" s="241">
        <v>395</v>
      </c>
      <c r="D91" s="241">
        <v>394</v>
      </c>
    </row>
    <row r="92" spans="1:4">
      <c r="A92" s="239" t="s">
        <v>54</v>
      </c>
      <c r="B92" s="239" t="s">
        <v>142</v>
      </c>
      <c r="C92" s="241">
        <v>396</v>
      </c>
      <c r="D92" s="241">
        <v>395</v>
      </c>
    </row>
    <row r="93" spans="1:4">
      <c r="A93" s="239" t="s">
        <v>54</v>
      </c>
      <c r="B93" s="239" t="s">
        <v>143</v>
      </c>
      <c r="C93" s="241">
        <v>395</v>
      </c>
      <c r="D93" s="241">
        <v>395</v>
      </c>
    </row>
    <row r="94" spans="1:4">
      <c r="A94" s="239" t="s">
        <v>54</v>
      </c>
      <c r="B94" s="239" t="s">
        <v>144</v>
      </c>
      <c r="C94" s="241">
        <v>396</v>
      </c>
      <c r="D94" s="241">
        <v>395</v>
      </c>
    </row>
    <row r="95" spans="1:4">
      <c r="A95" s="239" t="s">
        <v>54</v>
      </c>
      <c r="B95" s="239" t="s">
        <v>145</v>
      </c>
      <c r="C95" s="241">
        <v>403</v>
      </c>
      <c r="D95" s="241">
        <v>395</v>
      </c>
    </row>
    <row r="96" spans="1:4">
      <c r="A96" s="239" t="s">
        <v>54</v>
      </c>
      <c r="B96" s="239" t="s">
        <v>146</v>
      </c>
      <c r="C96" s="241">
        <v>407</v>
      </c>
      <c r="D96" s="241">
        <v>395</v>
      </c>
    </row>
    <row r="97" spans="1:4">
      <c r="A97" s="239" t="s">
        <v>54</v>
      </c>
      <c r="B97" s="239" t="s">
        <v>147</v>
      </c>
      <c r="C97" s="241">
        <v>409</v>
      </c>
      <c r="D97" s="241">
        <v>396</v>
      </c>
    </row>
    <row r="98" spans="1:4">
      <c r="A98" s="239" t="s">
        <v>54</v>
      </c>
      <c r="B98" s="239" t="s">
        <v>148</v>
      </c>
      <c r="C98" s="241">
        <v>403</v>
      </c>
      <c r="D98" s="241">
        <v>397</v>
      </c>
    </row>
    <row r="99" spans="1:4">
      <c r="A99" s="239" t="s">
        <v>54</v>
      </c>
      <c r="B99" s="239" t="s">
        <v>149</v>
      </c>
      <c r="C99" s="241">
        <v>402</v>
      </c>
      <c r="D99" s="241">
        <v>398</v>
      </c>
    </row>
    <row r="100" spans="1:4">
      <c r="A100" s="239" t="s">
        <v>54</v>
      </c>
      <c r="B100" s="239" t="s">
        <v>150</v>
      </c>
      <c r="C100" s="241">
        <v>404</v>
      </c>
      <c r="D100" s="241">
        <v>400</v>
      </c>
    </row>
    <row r="101" spans="1:4">
      <c r="A101" s="239" t="s">
        <v>54</v>
      </c>
      <c r="B101" s="239" t="s">
        <v>151</v>
      </c>
      <c r="C101" s="241">
        <v>405</v>
      </c>
      <c r="D101" s="241">
        <v>401</v>
      </c>
    </row>
    <row r="102" spans="1:4">
      <c r="A102" s="239" t="s">
        <v>499</v>
      </c>
      <c r="B102" s="239" t="s">
        <v>140</v>
      </c>
      <c r="C102" s="241">
        <v>405</v>
      </c>
      <c r="D102" s="241">
        <v>402</v>
      </c>
    </row>
    <row r="103" spans="1:4">
      <c r="A103" s="239" t="s">
        <v>54</v>
      </c>
      <c r="B103" s="239" t="s">
        <v>141</v>
      </c>
      <c r="C103" s="241">
        <v>412</v>
      </c>
      <c r="D103" s="241">
        <v>403</v>
      </c>
    </row>
    <row r="104" spans="1:4">
      <c r="A104" s="239" t="s">
        <v>54</v>
      </c>
      <c r="B104" s="239" t="s">
        <v>142</v>
      </c>
      <c r="C104" s="241">
        <v>415</v>
      </c>
      <c r="D104" s="241">
        <v>405</v>
      </c>
    </row>
    <row r="105" spans="1:4">
      <c r="A105" s="239" t="s">
        <v>54</v>
      </c>
      <c r="B105" s="239" t="s">
        <v>143</v>
      </c>
      <c r="C105" s="241">
        <v>418</v>
      </c>
      <c r="D105" s="241">
        <v>407</v>
      </c>
    </row>
    <row r="106" spans="1:4">
      <c r="A106" s="239" t="s">
        <v>54</v>
      </c>
      <c r="B106" s="239" t="s">
        <v>144</v>
      </c>
      <c r="C106" s="241">
        <v>420</v>
      </c>
      <c r="D106" s="241">
        <v>409</v>
      </c>
    </row>
    <row r="107" spans="1:4">
      <c r="A107" s="239" t="s">
        <v>54</v>
      </c>
      <c r="B107" s="239" t="s">
        <v>145</v>
      </c>
      <c r="C107" s="241">
        <v>421</v>
      </c>
      <c r="D107" s="241">
        <v>410</v>
      </c>
    </row>
    <row r="108" spans="1:4">
      <c r="A108" s="239" t="s">
        <v>54</v>
      </c>
      <c r="B108" s="239" t="s">
        <v>146</v>
      </c>
      <c r="C108" s="241">
        <v>420</v>
      </c>
      <c r="D108" s="241">
        <v>411</v>
      </c>
    </row>
    <row r="109" spans="1:4">
      <c r="A109" s="239" t="s">
        <v>54</v>
      </c>
      <c r="B109" s="239" t="s">
        <v>147</v>
      </c>
      <c r="C109" s="241">
        <v>419</v>
      </c>
      <c r="D109" s="241">
        <v>412</v>
      </c>
    </row>
    <row r="110" spans="1:4">
      <c r="A110" s="239" t="s">
        <v>54</v>
      </c>
      <c r="B110" s="239" t="s">
        <v>148</v>
      </c>
      <c r="C110" s="241">
        <v>418</v>
      </c>
      <c r="D110" s="241">
        <v>413</v>
      </c>
    </row>
    <row r="111" spans="1:4">
      <c r="A111" s="239" t="s">
        <v>54</v>
      </c>
      <c r="B111" s="239" t="s">
        <v>149</v>
      </c>
      <c r="C111" s="241">
        <v>418</v>
      </c>
      <c r="D111" s="241">
        <v>415</v>
      </c>
    </row>
    <row r="112" spans="1:4">
      <c r="A112" s="239" t="s">
        <v>54</v>
      </c>
      <c r="B112" s="239" t="s">
        <v>150</v>
      </c>
      <c r="C112" s="241">
        <v>417</v>
      </c>
      <c r="D112" s="241">
        <v>416</v>
      </c>
    </row>
    <row r="113" spans="1:4">
      <c r="A113" s="239" t="s">
        <v>54</v>
      </c>
      <c r="B113" s="239" t="s">
        <v>151</v>
      </c>
      <c r="C113" s="241">
        <v>416</v>
      </c>
      <c r="D113" s="241">
        <v>417</v>
      </c>
    </row>
    <row r="114" spans="1:4">
      <c r="A114" s="239" t="s">
        <v>907</v>
      </c>
      <c r="B114" s="239" t="s">
        <v>140</v>
      </c>
      <c r="C114" s="241">
        <v>416</v>
      </c>
      <c r="D114" s="241">
        <v>418</v>
      </c>
    </row>
    <row r="115" spans="1:4">
      <c r="A115" s="239" t="s">
        <v>54</v>
      </c>
      <c r="B115" s="239" t="s">
        <v>141</v>
      </c>
      <c r="C115" s="241">
        <v>418</v>
      </c>
      <c r="D115" s="241">
        <v>418</v>
      </c>
    </row>
    <row r="116" spans="1:4">
      <c r="A116" s="239" t="s">
        <v>54</v>
      </c>
      <c r="B116" s="239" t="s">
        <v>142</v>
      </c>
      <c r="C116" s="241">
        <v>422</v>
      </c>
      <c r="D116" s="241">
        <v>419</v>
      </c>
    </row>
  </sheetData>
  <mergeCells count="1">
    <mergeCell ref="H1:I1"/>
  </mergeCells>
  <hyperlinks>
    <hyperlink ref="H1:I1" location="Index!A1" display="Regresar al Índice" xr:uid="{19B1C311-5AAC-4D7B-A1BE-0BC0A5122E2B}"/>
  </hyperlink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EB607-87FB-4664-A51F-7E04FE529A65}">
  <sheetPr codeName="Hoja186"/>
  <dimension ref="A1:I24"/>
  <sheetViews>
    <sheetView workbookViewId="0"/>
  </sheetViews>
  <sheetFormatPr baseColWidth="10" defaultRowHeight="15"/>
  <cols>
    <col min="1" max="16384" width="11.42578125" style="239"/>
  </cols>
  <sheetData>
    <row r="1" spans="1:9">
      <c r="A1" s="43" t="s">
        <v>2207</v>
      </c>
      <c r="H1" s="90" t="s">
        <v>38</v>
      </c>
      <c r="I1" s="90"/>
    </row>
    <row r="2" spans="1:9">
      <c r="A2" s="239" t="s">
        <v>715</v>
      </c>
    </row>
    <row r="5" spans="1:9">
      <c r="A5" s="239" t="s">
        <v>2</v>
      </c>
      <c r="B5" s="239" t="s">
        <v>720</v>
      </c>
    </row>
    <row r="6" spans="1:9">
      <c r="A6" s="239" t="s">
        <v>17</v>
      </c>
      <c r="B6" s="240">
        <v>0.4</v>
      </c>
    </row>
    <row r="7" spans="1:9">
      <c r="A7" s="239" t="s">
        <v>26</v>
      </c>
      <c r="B7" s="240">
        <v>0.8</v>
      </c>
    </row>
    <row r="8" spans="1:9">
      <c r="A8" s="239" t="s">
        <v>32</v>
      </c>
      <c r="B8" s="240">
        <v>0.8</v>
      </c>
    </row>
    <row r="9" spans="1:9">
      <c r="A9" s="239" t="s">
        <v>31</v>
      </c>
      <c r="B9" s="240">
        <v>0.9</v>
      </c>
    </row>
    <row r="10" spans="1:9">
      <c r="A10" s="239" t="s">
        <v>12</v>
      </c>
      <c r="B10" s="240">
        <v>1.2</v>
      </c>
    </row>
    <row r="11" spans="1:9">
      <c r="A11" s="239" t="s">
        <v>3</v>
      </c>
      <c r="B11" s="240">
        <v>1.5</v>
      </c>
    </row>
    <row r="12" spans="1:9">
      <c r="A12" s="239" t="s">
        <v>9</v>
      </c>
      <c r="B12" s="240">
        <v>2.1</v>
      </c>
    </row>
    <row r="13" spans="1:9">
      <c r="A13" s="239" t="s">
        <v>22</v>
      </c>
      <c r="B13" s="240">
        <v>2.7</v>
      </c>
    </row>
    <row r="14" spans="1:9">
      <c r="A14" s="239" t="s">
        <v>25</v>
      </c>
      <c r="B14" s="240">
        <v>2.8</v>
      </c>
    </row>
    <row r="15" spans="1:9">
      <c r="A15" s="239" t="s">
        <v>23</v>
      </c>
      <c r="B15" s="240">
        <v>3.8</v>
      </c>
    </row>
    <row r="16" spans="1:9">
      <c r="A16" s="239" t="s">
        <v>13</v>
      </c>
      <c r="B16" s="240">
        <v>4.3</v>
      </c>
    </row>
    <row r="17" spans="1:2">
      <c r="A17" s="239" t="s">
        <v>27</v>
      </c>
      <c r="B17" s="240">
        <v>5.6</v>
      </c>
    </row>
    <row r="18" spans="1:2">
      <c r="A18" s="239" t="s">
        <v>14</v>
      </c>
      <c r="B18" s="240">
        <v>6.2</v>
      </c>
    </row>
    <row r="19" spans="1:2">
      <c r="A19" s="239" t="s">
        <v>0</v>
      </c>
      <c r="B19" s="240">
        <v>6.5</v>
      </c>
    </row>
    <row r="20" spans="1:2">
      <c r="A20" s="239" t="s">
        <v>29</v>
      </c>
      <c r="B20" s="240">
        <v>6.5</v>
      </c>
    </row>
    <row r="21" spans="1:2">
      <c r="A21" s="239" t="s">
        <v>10</v>
      </c>
      <c r="B21" s="240">
        <v>6.9</v>
      </c>
    </row>
    <row r="22" spans="1:2">
      <c r="A22" s="239" t="s">
        <v>8</v>
      </c>
      <c r="B22" s="240">
        <v>9.1</v>
      </c>
    </row>
    <row r="23" spans="1:2">
      <c r="A23" s="239" t="s">
        <v>20</v>
      </c>
      <c r="B23" s="240">
        <v>12.6</v>
      </c>
    </row>
    <row r="24" spans="1:2">
      <c r="A24" s="239" t="s">
        <v>4</v>
      </c>
      <c r="B24" s="240">
        <v>17.7</v>
      </c>
    </row>
  </sheetData>
  <mergeCells count="1">
    <mergeCell ref="H1:I1"/>
  </mergeCells>
  <hyperlinks>
    <hyperlink ref="H1:I1" location="Index!A1" display="Regresar al Índice" xr:uid="{DDB3E678-50C0-455C-ADEA-9227D3080DBD}"/>
  </hyperlink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82876-9FA3-4362-A762-756504C95498}">
  <sheetPr codeName="Hoja187"/>
  <dimension ref="A1:M116"/>
  <sheetViews>
    <sheetView workbookViewId="0"/>
  </sheetViews>
  <sheetFormatPr baseColWidth="10" defaultRowHeight="15"/>
  <cols>
    <col min="1" max="16384" width="11.42578125" style="239"/>
  </cols>
  <sheetData>
    <row r="1" spans="1:13">
      <c r="A1" s="43" t="s">
        <v>2208</v>
      </c>
      <c r="H1" s="90" t="s">
        <v>38</v>
      </c>
      <c r="I1" s="90"/>
    </row>
    <row r="2" spans="1:13">
      <c r="A2" s="239" t="s">
        <v>715</v>
      </c>
    </row>
    <row r="5" spans="1:13">
      <c r="A5" s="239" t="s">
        <v>301</v>
      </c>
      <c r="B5" s="239" t="s">
        <v>355</v>
      </c>
      <c r="C5" s="239" t="s">
        <v>732</v>
      </c>
      <c r="D5" s="239" t="s">
        <v>718</v>
      </c>
      <c r="G5" s="239" t="s">
        <v>142</v>
      </c>
      <c r="H5" s="239" t="s">
        <v>141</v>
      </c>
      <c r="I5" s="239" t="s">
        <v>646</v>
      </c>
      <c r="J5" s="239" t="s">
        <v>2030</v>
      </c>
      <c r="K5" s="239" t="s">
        <v>1345</v>
      </c>
      <c r="L5" s="239" t="s">
        <v>2031</v>
      </c>
      <c r="M5" s="239" t="s">
        <v>1346</v>
      </c>
    </row>
    <row r="6" spans="1:13">
      <c r="A6" s="239" t="s">
        <v>61</v>
      </c>
      <c r="B6" s="239" t="s">
        <v>140</v>
      </c>
      <c r="C6" s="241">
        <v>132542</v>
      </c>
      <c r="D6" s="241">
        <v>125560</v>
      </c>
      <c r="G6" s="241">
        <v>200810</v>
      </c>
      <c r="H6" s="241">
        <v>195851</v>
      </c>
      <c r="I6" s="241">
        <v>207112</v>
      </c>
      <c r="J6" s="240">
        <v>-3</v>
      </c>
      <c r="K6" s="240">
        <v>-4.9000000000000004</v>
      </c>
      <c r="L6" s="241">
        <v>196184</v>
      </c>
      <c r="M6" s="241">
        <v>196709</v>
      </c>
    </row>
    <row r="7" spans="1:13">
      <c r="A7" s="239" t="s">
        <v>54</v>
      </c>
      <c r="B7" s="239" t="s">
        <v>141</v>
      </c>
      <c r="C7" s="241">
        <v>132003</v>
      </c>
      <c r="D7" s="241">
        <v>126180</v>
      </c>
    </row>
    <row r="8" spans="1:13">
      <c r="A8" s="239" t="s">
        <v>54</v>
      </c>
      <c r="B8" s="239" t="s">
        <v>142</v>
      </c>
      <c r="C8" s="241">
        <v>134911</v>
      </c>
      <c r="D8" s="241">
        <v>126844</v>
      </c>
    </row>
    <row r="9" spans="1:13">
      <c r="A9" s="239" t="s">
        <v>54</v>
      </c>
      <c r="B9" s="239" t="s">
        <v>143</v>
      </c>
      <c r="C9" s="241">
        <v>135436</v>
      </c>
      <c r="D9" s="241">
        <v>127707</v>
      </c>
    </row>
    <row r="10" spans="1:13">
      <c r="A10" s="239" t="s">
        <v>54</v>
      </c>
      <c r="B10" s="239" t="s">
        <v>144</v>
      </c>
      <c r="C10" s="241">
        <v>137183</v>
      </c>
      <c r="D10" s="241">
        <v>128808</v>
      </c>
    </row>
    <row r="11" spans="1:13">
      <c r="A11" s="239" t="s">
        <v>54</v>
      </c>
      <c r="B11" s="239" t="s">
        <v>145</v>
      </c>
      <c r="C11" s="241">
        <v>137311</v>
      </c>
      <c r="D11" s="241">
        <v>129765</v>
      </c>
    </row>
    <row r="12" spans="1:13">
      <c r="A12" s="239" t="s">
        <v>54</v>
      </c>
      <c r="B12" s="239" t="s">
        <v>146</v>
      </c>
      <c r="C12" s="241">
        <v>135598</v>
      </c>
      <c r="D12" s="241">
        <v>130719</v>
      </c>
    </row>
    <row r="13" spans="1:13">
      <c r="A13" s="239" t="s">
        <v>54</v>
      </c>
      <c r="B13" s="239" t="s">
        <v>147</v>
      </c>
      <c r="C13" s="241">
        <v>135693</v>
      </c>
      <c r="D13" s="241">
        <v>131835</v>
      </c>
    </row>
    <row r="14" spans="1:13">
      <c r="A14" s="239" t="s">
        <v>54</v>
      </c>
      <c r="B14" s="239" t="s">
        <v>148</v>
      </c>
      <c r="C14" s="241">
        <v>135379</v>
      </c>
      <c r="D14" s="241">
        <v>132891</v>
      </c>
    </row>
    <row r="15" spans="1:13">
      <c r="A15" s="239" t="s">
        <v>54</v>
      </c>
      <c r="B15" s="239" t="s">
        <v>149</v>
      </c>
      <c r="C15" s="241">
        <v>137228</v>
      </c>
      <c r="D15" s="241">
        <v>133881</v>
      </c>
    </row>
    <row r="16" spans="1:13">
      <c r="A16" s="239" t="s">
        <v>54</v>
      </c>
      <c r="B16" s="239" t="s">
        <v>150</v>
      </c>
      <c r="C16" s="241">
        <v>136598</v>
      </c>
      <c r="D16" s="241">
        <v>134732</v>
      </c>
    </row>
    <row r="17" spans="1:4">
      <c r="A17" s="239" t="s">
        <v>54</v>
      </c>
      <c r="B17" s="239" t="s">
        <v>151</v>
      </c>
      <c r="C17" s="241">
        <v>137134</v>
      </c>
      <c r="D17" s="241">
        <v>135585</v>
      </c>
    </row>
    <row r="18" spans="1:4">
      <c r="A18" s="239" t="s">
        <v>74</v>
      </c>
      <c r="B18" s="239" t="s">
        <v>140</v>
      </c>
      <c r="C18" s="241">
        <v>137068</v>
      </c>
      <c r="D18" s="241">
        <v>135962</v>
      </c>
    </row>
    <row r="19" spans="1:4">
      <c r="A19" s="239" t="s">
        <v>54</v>
      </c>
      <c r="B19" s="239" t="s">
        <v>141</v>
      </c>
      <c r="C19" s="241">
        <v>138202</v>
      </c>
      <c r="D19" s="241">
        <v>136478</v>
      </c>
    </row>
    <row r="20" spans="1:4">
      <c r="A20" s="239" t="s">
        <v>54</v>
      </c>
      <c r="B20" s="239" t="s">
        <v>142</v>
      </c>
      <c r="C20" s="241">
        <v>135755</v>
      </c>
      <c r="D20" s="241">
        <v>136549</v>
      </c>
    </row>
    <row r="21" spans="1:4">
      <c r="A21" s="239" t="s">
        <v>54</v>
      </c>
      <c r="B21" s="239" t="s">
        <v>143</v>
      </c>
      <c r="C21" s="241">
        <v>135620</v>
      </c>
      <c r="D21" s="241">
        <v>136564</v>
      </c>
    </row>
    <row r="22" spans="1:4">
      <c r="A22" s="239" t="s">
        <v>54</v>
      </c>
      <c r="B22" s="239" t="s">
        <v>144</v>
      </c>
      <c r="C22" s="241">
        <v>135760</v>
      </c>
      <c r="D22" s="241">
        <v>136446</v>
      </c>
    </row>
    <row r="23" spans="1:4">
      <c r="A23" s="239" t="s">
        <v>54</v>
      </c>
      <c r="B23" s="239" t="s">
        <v>145</v>
      </c>
      <c r="C23" s="241">
        <v>135146</v>
      </c>
      <c r="D23" s="241">
        <v>136265</v>
      </c>
    </row>
    <row r="24" spans="1:4">
      <c r="A24" s="239" t="s">
        <v>54</v>
      </c>
      <c r="B24" s="239" t="s">
        <v>146</v>
      </c>
      <c r="C24" s="241">
        <v>133261</v>
      </c>
      <c r="D24" s="241">
        <v>136070</v>
      </c>
    </row>
    <row r="25" spans="1:4">
      <c r="A25" s="239" t="s">
        <v>54</v>
      </c>
      <c r="B25" s="239" t="s">
        <v>147</v>
      </c>
      <c r="C25" s="241">
        <v>136395</v>
      </c>
      <c r="D25" s="241">
        <v>136129</v>
      </c>
    </row>
    <row r="26" spans="1:4">
      <c r="A26" s="239" t="s">
        <v>54</v>
      </c>
      <c r="B26" s="239" t="s">
        <v>148</v>
      </c>
      <c r="C26" s="241">
        <v>138072</v>
      </c>
      <c r="D26" s="241">
        <v>136353</v>
      </c>
    </row>
    <row r="27" spans="1:4">
      <c r="A27" s="239" t="s">
        <v>54</v>
      </c>
      <c r="B27" s="239" t="s">
        <v>149</v>
      </c>
      <c r="C27" s="241">
        <v>138343</v>
      </c>
      <c r="D27" s="241">
        <v>136446</v>
      </c>
    </row>
    <row r="28" spans="1:4">
      <c r="A28" s="239" t="s">
        <v>54</v>
      </c>
      <c r="B28" s="239" t="s">
        <v>150</v>
      </c>
      <c r="C28" s="241">
        <v>140999</v>
      </c>
      <c r="D28" s="241">
        <v>136813</v>
      </c>
    </row>
    <row r="29" spans="1:4">
      <c r="A29" s="239" t="s">
        <v>54</v>
      </c>
      <c r="B29" s="239" t="s">
        <v>151</v>
      </c>
      <c r="C29" s="241">
        <v>138657</v>
      </c>
      <c r="D29" s="241">
        <v>136940</v>
      </c>
    </row>
    <row r="30" spans="1:4">
      <c r="A30" s="239" t="s">
        <v>75</v>
      </c>
      <c r="B30" s="239" t="s">
        <v>140</v>
      </c>
      <c r="C30" s="241">
        <v>138297</v>
      </c>
      <c r="D30" s="241">
        <v>137042</v>
      </c>
    </row>
    <row r="31" spans="1:4">
      <c r="A31" s="239" t="s">
        <v>54</v>
      </c>
      <c r="B31" s="239" t="s">
        <v>141</v>
      </c>
      <c r="C31" s="241">
        <v>135299</v>
      </c>
      <c r="D31" s="241">
        <v>136800</v>
      </c>
    </row>
    <row r="32" spans="1:4">
      <c r="A32" s="239" t="s">
        <v>54</v>
      </c>
      <c r="B32" s="239" t="s">
        <v>142</v>
      </c>
      <c r="C32" s="241">
        <v>136376</v>
      </c>
      <c r="D32" s="241">
        <v>136852</v>
      </c>
    </row>
    <row r="33" spans="1:4">
      <c r="A33" s="239" t="s">
        <v>54</v>
      </c>
      <c r="B33" s="239" t="s">
        <v>143</v>
      </c>
      <c r="C33" s="241">
        <v>137921</v>
      </c>
      <c r="D33" s="241">
        <v>137044</v>
      </c>
    </row>
    <row r="34" spans="1:4">
      <c r="A34" s="239" t="s">
        <v>54</v>
      </c>
      <c r="B34" s="239" t="s">
        <v>144</v>
      </c>
      <c r="C34" s="241">
        <v>138944</v>
      </c>
      <c r="D34" s="241">
        <v>137309</v>
      </c>
    </row>
    <row r="35" spans="1:4">
      <c r="A35" s="239" t="s">
        <v>54</v>
      </c>
      <c r="B35" s="239" t="s">
        <v>145</v>
      </c>
      <c r="C35" s="241">
        <v>141006</v>
      </c>
      <c r="D35" s="241">
        <v>137798</v>
      </c>
    </row>
    <row r="36" spans="1:4">
      <c r="A36" s="239" t="s">
        <v>54</v>
      </c>
      <c r="B36" s="239" t="s">
        <v>146</v>
      </c>
      <c r="C36" s="241">
        <v>141101</v>
      </c>
      <c r="D36" s="241">
        <v>138451</v>
      </c>
    </row>
    <row r="37" spans="1:4">
      <c r="A37" s="239" t="s">
        <v>54</v>
      </c>
      <c r="B37" s="239" t="s">
        <v>147</v>
      </c>
      <c r="C37" s="241">
        <v>140867</v>
      </c>
      <c r="D37" s="241">
        <v>138824</v>
      </c>
    </row>
    <row r="38" spans="1:4">
      <c r="A38" s="239" t="s">
        <v>54</v>
      </c>
      <c r="B38" s="239" t="s">
        <v>148</v>
      </c>
      <c r="C38" s="241">
        <v>143124</v>
      </c>
      <c r="D38" s="241">
        <v>139244</v>
      </c>
    </row>
    <row r="39" spans="1:4">
      <c r="A39" s="239" t="s">
        <v>54</v>
      </c>
      <c r="B39" s="239" t="s">
        <v>149</v>
      </c>
      <c r="C39" s="241">
        <v>145017</v>
      </c>
      <c r="D39" s="241">
        <v>139801</v>
      </c>
    </row>
    <row r="40" spans="1:4">
      <c r="A40" s="239" t="s">
        <v>54</v>
      </c>
      <c r="B40" s="239" t="s">
        <v>150</v>
      </c>
      <c r="C40" s="241">
        <v>146837</v>
      </c>
      <c r="D40" s="241">
        <v>140287</v>
      </c>
    </row>
    <row r="41" spans="1:4">
      <c r="A41" s="239" t="s">
        <v>54</v>
      </c>
      <c r="B41" s="239" t="s">
        <v>151</v>
      </c>
      <c r="C41" s="241">
        <v>148110</v>
      </c>
      <c r="D41" s="241">
        <v>141075</v>
      </c>
    </row>
    <row r="42" spans="1:4">
      <c r="A42" s="239" t="s">
        <v>76</v>
      </c>
      <c r="B42" s="239" t="s">
        <v>140</v>
      </c>
      <c r="C42" s="241">
        <v>143355</v>
      </c>
      <c r="D42" s="241">
        <v>141496</v>
      </c>
    </row>
    <row r="43" spans="1:4">
      <c r="A43" s="239" t="s">
        <v>54</v>
      </c>
      <c r="B43" s="239" t="s">
        <v>141</v>
      </c>
      <c r="C43" s="241">
        <v>144166</v>
      </c>
      <c r="D43" s="241">
        <v>142235</v>
      </c>
    </row>
    <row r="44" spans="1:4">
      <c r="A44" s="239" t="s">
        <v>54</v>
      </c>
      <c r="B44" s="239" t="s">
        <v>142</v>
      </c>
      <c r="C44" s="241">
        <v>145207</v>
      </c>
      <c r="D44" s="241">
        <v>142971</v>
      </c>
    </row>
    <row r="45" spans="1:4">
      <c r="A45" s="239" t="s">
        <v>54</v>
      </c>
      <c r="B45" s="239" t="s">
        <v>143</v>
      </c>
      <c r="C45" s="241">
        <v>147078</v>
      </c>
      <c r="D45" s="241">
        <v>143734</v>
      </c>
    </row>
    <row r="46" spans="1:4">
      <c r="A46" s="239" t="s">
        <v>54</v>
      </c>
      <c r="B46" s="239" t="s">
        <v>144</v>
      </c>
      <c r="C46" s="241">
        <v>145950</v>
      </c>
      <c r="D46" s="241">
        <v>144318</v>
      </c>
    </row>
    <row r="47" spans="1:4">
      <c r="A47" s="239" t="s">
        <v>54</v>
      </c>
      <c r="B47" s="239" t="s">
        <v>145</v>
      </c>
      <c r="C47" s="241">
        <v>148723</v>
      </c>
      <c r="D47" s="241">
        <v>144961</v>
      </c>
    </row>
    <row r="48" spans="1:4">
      <c r="A48" s="239" t="s">
        <v>54</v>
      </c>
      <c r="B48" s="239" t="s">
        <v>146</v>
      </c>
      <c r="C48" s="241">
        <v>147632</v>
      </c>
      <c r="D48" s="241">
        <v>145506</v>
      </c>
    </row>
    <row r="49" spans="1:4">
      <c r="A49" s="239" t="s">
        <v>54</v>
      </c>
      <c r="B49" s="239" t="s">
        <v>147</v>
      </c>
      <c r="C49" s="241">
        <v>152741</v>
      </c>
      <c r="D49" s="241">
        <v>146495</v>
      </c>
    </row>
    <row r="50" spans="1:4">
      <c r="A50" s="239" t="s">
        <v>54</v>
      </c>
      <c r="B50" s="239" t="s">
        <v>148</v>
      </c>
      <c r="C50" s="241">
        <v>156454</v>
      </c>
      <c r="D50" s="241">
        <v>147606</v>
      </c>
    </row>
    <row r="51" spans="1:4">
      <c r="A51" s="239" t="s">
        <v>54</v>
      </c>
      <c r="B51" s="239" t="s">
        <v>149</v>
      </c>
      <c r="C51" s="241">
        <v>162705</v>
      </c>
      <c r="D51" s="241">
        <v>149080</v>
      </c>
    </row>
    <row r="52" spans="1:4">
      <c r="A52" s="239" t="s">
        <v>54</v>
      </c>
      <c r="B52" s="239" t="s">
        <v>150</v>
      </c>
      <c r="C52" s="241">
        <v>166273</v>
      </c>
      <c r="D52" s="241">
        <v>150700</v>
      </c>
    </row>
    <row r="53" spans="1:4">
      <c r="A53" s="239" t="s">
        <v>54</v>
      </c>
      <c r="B53" s="239" t="s">
        <v>151</v>
      </c>
      <c r="C53" s="241">
        <v>167561</v>
      </c>
      <c r="D53" s="241">
        <v>152320</v>
      </c>
    </row>
    <row r="54" spans="1:4">
      <c r="A54" s="239" t="s">
        <v>77</v>
      </c>
      <c r="B54" s="239" t="s">
        <v>140</v>
      </c>
      <c r="C54" s="241">
        <v>166202</v>
      </c>
      <c r="D54" s="241">
        <v>154224</v>
      </c>
    </row>
    <row r="55" spans="1:4">
      <c r="A55" s="239" t="s">
        <v>54</v>
      </c>
      <c r="B55" s="239" t="s">
        <v>141</v>
      </c>
      <c r="C55" s="241">
        <v>165255</v>
      </c>
      <c r="D55" s="241">
        <v>155982</v>
      </c>
    </row>
    <row r="56" spans="1:4">
      <c r="A56" s="239" t="s">
        <v>54</v>
      </c>
      <c r="B56" s="239" t="s">
        <v>142</v>
      </c>
      <c r="C56" s="241">
        <v>169563</v>
      </c>
      <c r="D56" s="241">
        <v>158011</v>
      </c>
    </row>
    <row r="57" spans="1:4">
      <c r="A57" s="239" t="s">
        <v>54</v>
      </c>
      <c r="B57" s="239" t="s">
        <v>143</v>
      </c>
      <c r="C57" s="241">
        <v>169234</v>
      </c>
      <c r="D57" s="241">
        <v>159858</v>
      </c>
    </row>
    <row r="58" spans="1:4">
      <c r="A58" s="239" t="s">
        <v>54</v>
      </c>
      <c r="B58" s="239" t="s">
        <v>144</v>
      </c>
      <c r="C58" s="241">
        <v>167441</v>
      </c>
      <c r="D58" s="241">
        <v>161649</v>
      </c>
    </row>
    <row r="59" spans="1:4">
      <c r="A59" s="239" t="s">
        <v>54</v>
      </c>
      <c r="B59" s="239" t="s">
        <v>145</v>
      </c>
      <c r="C59" s="241">
        <v>167945</v>
      </c>
      <c r="D59" s="241">
        <v>163250</v>
      </c>
    </row>
    <row r="60" spans="1:4">
      <c r="A60" s="239" t="s">
        <v>54</v>
      </c>
      <c r="B60" s="239" t="s">
        <v>146</v>
      </c>
      <c r="C60" s="241">
        <v>169689</v>
      </c>
      <c r="D60" s="241">
        <v>165089</v>
      </c>
    </row>
    <row r="61" spans="1:4">
      <c r="A61" s="239" t="s">
        <v>54</v>
      </c>
      <c r="B61" s="239" t="s">
        <v>147</v>
      </c>
      <c r="C61" s="241">
        <v>169933</v>
      </c>
      <c r="D61" s="241">
        <v>166521</v>
      </c>
    </row>
    <row r="62" spans="1:4">
      <c r="A62" s="239" t="s">
        <v>54</v>
      </c>
      <c r="B62" s="239" t="s">
        <v>148</v>
      </c>
      <c r="C62" s="241">
        <v>171982</v>
      </c>
      <c r="D62" s="241">
        <v>167815</v>
      </c>
    </row>
    <row r="63" spans="1:4">
      <c r="A63" s="239" t="s">
        <v>54</v>
      </c>
      <c r="B63" s="239" t="s">
        <v>149</v>
      </c>
      <c r="C63" s="241">
        <v>175631</v>
      </c>
      <c r="D63" s="241">
        <v>168892</v>
      </c>
    </row>
    <row r="64" spans="1:4">
      <c r="A64" s="239" t="s">
        <v>54</v>
      </c>
      <c r="B64" s="239" t="s">
        <v>150</v>
      </c>
      <c r="C64" s="241">
        <v>177347</v>
      </c>
      <c r="D64" s="241">
        <v>169815</v>
      </c>
    </row>
    <row r="65" spans="1:4">
      <c r="A65" s="239" t="s">
        <v>54</v>
      </c>
      <c r="B65" s="239" t="s">
        <v>151</v>
      </c>
      <c r="C65" s="241">
        <v>179261</v>
      </c>
      <c r="D65" s="241">
        <v>170790</v>
      </c>
    </row>
    <row r="66" spans="1:4">
      <c r="A66" s="239" t="s">
        <v>78</v>
      </c>
      <c r="B66" s="239" t="s">
        <v>140</v>
      </c>
      <c r="C66" s="241">
        <v>175560</v>
      </c>
      <c r="D66" s="241">
        <v>171570</v>
      </c>
    </row>
    <row r="67" spans="1:4">
      <c r="A67" s="239" t="s">
        <v>54</v>
      </c>
      <c r="B67" s="239" t="s">
        <v>141</v>
      </c>
      <c r="C67" s="241">
        <v>175111</v>
      </c>
      <c r="D67" s="241">
        <v>172391</v>
      </c>
    </row>
    <row r="68" spans="1:4">
      <c r="A68" s="239" t="s">
        <v>54</v>
      </c>
      <c r="B68" s="239" t="s">
        <v>142</v>
      </c>
      <c r="C68" s="241">
        <v>175854</v>
      </c>
      <c r="D68" s="241">
        <v>172916</v>
      </c>
    </row>
    <row r="69" spans="1:4">
      <c r="A69" s="239" t="s">
        <v>54</v>
      </c>
      <c r="B69" s="239" t="s">
        <v>143</v>
      </c>
      <c r="C69" s="241">
        <v>177884</v>
      </c>
      <c r="D69" s="241">
        <v>173636</v>
      </c>
    </row>
    <row r="70" spans="1:4">
      <c r="A70" s="239" t="s">
        <v>54</v>
      </c>
      <c r="B70" s="239" t="s">
        <v>144</v>
      </c>
      <c r="C70" s="241">
        <v>180730</v>
      </c>
      <c r="D70" s="241">
        <v>174744</v>
      </c>
    </row>
    <row r="71" spans="1:4">
      <c r="A71" s="239" t="s">
        <v>54</v>
      </c>
      <c r="B71" s="239" t="s">
        <v>145</v>
      </c>
      <c r="C71" s="241">
        <v>182595</v>
      </c>
      <c r="D71" s="241">
        <v>175965</v>
      </c>
    </row>
    <row r="72" spans="1:4">
      <c r="A72" s="239" t="s">
        <v>54</v>
      </c>
      <c r="B72" s="239" t="s">
        <v>146</v>
      </c>
      <c r="C72" s="241">
        <v>185563</v>
      </c>
      <c r="D72" s="241">
        <v>177288</v>
      </c>
    </row>
    <row r="73" spans="1:4">
      <c r="A73" s="239" t="s">
        <v>54</v>
      </c>
      <c r="B73" s="239" t="s">
        <v>147</v>
      </c>
      <c r="C73" s="241">
        <v>188966</v>
      </c>
      <c r="D73" s="241">
        <v>178874</v>
      </c>
    </row>
    <row r="74" spans="1:4">
      <c r="A74" s="239" t="s">
        <v>54</v>
      </c>
      <c r="B74" s="239" t="s">
        <v>148</v>
      </c>
      <c r="C74" s="241">
        <v>192371</v>
      </c>
      <c r="D74" s="241">
        <v>180573</v>
      </c>
    </row>
    <row r="75" spans="1:4">
      <c r="A75" s="239" t="s">
        <v>54</v>
      </c>
      <c r="B75" s="239" t="s">
        <v>149</v>
      </c>
      <c r="C75" s="241">
        <v>194536</v>
      </c>
      <c r="D75" s="241">
        <v>182148</v>
      </c>
    </row>
    <row r="76" spans="1:4">
      <c r="A76" s="239" t="s">
        <v>54</v>
      </c>
      <c r="B76" s="239" t="s">
        <v>150</v>
      </c>
      <c r="C76" s="241">
        <v>194720</v>
      </c>
      <c r="D76" s="241">
        <v>183596</v>
      </c>
    </row>
    <row r="77" spans="1:4">
      <c r="A77" s="239" t="s">
        <v>54</v>
      </c>
      <c r="B77" s="239" t="s">
        <v>151</v>
      </c>
      <c r="C77" s="241">
        <v>195275</v>
      </c>
      <c r="D77" s="241">
        <v>184930</v>
      </c>
    </row>
    <row r="78" spans="1:4">
      <c r="A78" s="239" t="s">
        <v>79</v>
      </c>
      <c r="B78" s="239" t="s">
        <v>140</v>
      </c>
      <c r="C78" s="241">
        <v>195653</v>
      </c>
      <c r="D78" s="241">
        <v>186605</v>
      </c>
    </row>
    <row r="79" spans="1:4">
      <c r="A79" s="239" t="s">
        <v>54</v>
      </c>
      <c r="B79" s="239" t="s">
        <v>141</v>
      </c>
      <c r="C79" s="241">
        <v>195633</v>
      </c>
      <c r="D79" s="241">
        <v>188315</v>
      </c>
    </row>
    <row r="80" spans="1:4">
      <c r="A80" s="239" t="s">
        <v>54</v>
      </c>
      <c r="B80" s="239" t="s">
        <v>142</v>
      </c>
      <c r="C80" s="241">
        <v>198109</v>
      </c>
      <c r="D80" s="241">
        <v>190170</v>
      </c>
    </row>
    <row r="81" spans="1:4">
      <c r="A81" s="239" t="s">
        <v>54</v>
      </c>
      <c r="B81" s="239" t="s">
        <v>143</v>
      </c>
      <c r="C81" s="241">
        <v>203212</v>
      </c>
      <c r="D81" s="241">
        <v>192280</v>
      </c>
    </row>
    <row r="82" spans="1:4">
      <c r="A82" s="239" t="s">
        <v>54</v>
      </c>
      <c r="B82" s="239" t="s">
        <v>144</v>
      </c>
      <c r="C82" s="241">
        <v>203538</v>
      </c>
      <c r="D82" s="241">
        <v>194181</v>
      </c>
    </row>
    <row r="83" spans="1:4">
      <c r="A83" s="239" t="s">
        <v>54</v>
      </c>
      <c r="B83" s="239" t="s">
        <v>145</v>
      </c>
      <c r="C83" s="241">
        <v>204192</v>
      </c>
      <c r="D83" s="241">
        <v>195981</v>
      </c>
    </row>
    <row r="84" spans="1:4">
      <c r="A84" s="239" t="s">
        <v>54</v>
      </c>
      <c r="B84" s="239" t="s">
        <v>146</v>
      </c>
      <c r="C84" s="241">
        <v>203819</v>
      </c>
      <c r="D84" s="241">
        <v>197502</v>
      </c>
    </row>
    <row r="85" spans="1:4">
      <c r="A85" s="239" t="s">
        <v>54</v>
      </c>
      <c r="B85" s="239" t="s">
        <v>147</v>
      </c>
      <c r="C85" s="241">
        <v>202269</v>
      </c>
      <c r="D85" s="241">
        <v>198611</v>
      </c>
    </row>
    <row r="86" spans="1:4">
      <c r="A86" s="239" t="s">
        <v>54</v>
      </c>
      <c r="B86" s="239" t="s">
        <v>148</v>
      </c>
      <c r="C86" s="241">
        <v>206125</v>
      </c>
      <c r="D86" s="241">
        <v>199757</v>
      </c>
    </row>
    <row r="87" spans="1:4">
      <c r="A87" s="239" t="s">
        <v>54</v>
      </c>
      <c r="B87" s="239" t="s">
        <v>149</v>
      </c>
      <c r="C87" s="241">
        <v>207299</v>
      </c>
      <c r="D87" s="241">
        <v>200820</v>
      </c>
    </row>
    <row r="88" spans="1:4">
      <c r="A88" s="239" t="s">
        <v>54</v>
      </c>
      <c r="B88" s="239" t="s">
        <v>150</v>
      </c>
      <c r="C88" s="241">
        <v>205076</v>
      </c>
      <c r="D88" s="241">
        <v>201683</v>
      </c>
    </row>
    <row r="89" spans="1:4">
      <c r="A89" s="239" t="s">
        <v>54</v>
      </c>
      <c r="B89" s="239" t="s">
        <v>151</v>
      </c>
      <c r="C89" s="241">
        <v>205719</v>
      </c>
      <c r="D89" s="241">
        <v>202554</v>
      </c>
    </row>
    <row r="90" spans="1:4">
      <c r="A90" s="239" t="s">
        <v>80</v>
      </c>
      <c r="B90" s="239" t="s">
        <v>140</v>
      </c>
      <c r="C90" s="241">
        <v>200803</v>
      </c>
      <c r="D90" s="241">
        <v>202983</v>
      </c>
    </row>
    <row r="91" spans="1:4">
      <c r="A91" s="239" t="s">
        <v>54</v>
      </c>
      <c r="B91" s="239" t="s">
        <v>141</v>
      </c>
      <c r="C91" s="241">
        <v>200947</v>
      </c>
      <c r="D91" s="241">
        <v>203426</v>
      </c>
    </row>
    <row r="92" spans="1:4">
      <c r="A92" s="239" t="s">
        <v>54</v>
      </c>
      <c r="B92" s="239" t="s">
        <v>142</v>
      </c>
      <c r="C92" s="241">
        <v>203670</v>
      </c>
      <c r="D92" s="241">
        <v>203889</v>
      </c>
    </row>
    <row r="93" spans="1:4">
      <c r="A93" s="239" t="s">
        <v>54</v>
      </c>
      <c r="B93" s="239" t="s">
        <v>143</v>
      </c>
      <c r="C93" s="241">
        <v>198946</v>
      </c>
      <c r="D93" s="241">
        <v>203534</v>
      </c>
    </row>
    <row r="94" spans="1:4">
      <c r="A94" s="239" t="s">
        <v>54</v>
      </c>
      <c r="B94" s="239" t="s">
        <v>144</v>
      </c>
      <c r="C94" s="241">
        <v>193758</v>
      </c>
      <c r="D94" s="241">
        <v>202719</v>
      </c>
    </row>
    <row r="95" spans="1:4">
      <c r="A95" s="239" t="s">
        <v>54</v>
      </c>
      <c r="B95" s="239" t="s">
        <v>145</v>
      </c>
      <c r="C95" s="241">
        <v>194649</v>
      </c>
      <c r="D95" s="241">
        <v>201923</v>
      </c>
    </row>
    <row r="96" spans="1:4">
      <c r="A96" s="239" t="s">
        <v>54</v>
      </c>
      <c r="B96" s="239" t="s">
        <v>146</v>
      </c>
      <c r="C96" s="241">
        <v>191599</v>
      </c>
      <c r="D96" s="241">
        <v>200905</v>
      </c>
    </row>
    <row r="97" spans="1:4">
      <c r="A97" s="239" t="s">
        <v>54</v>
      </c>
      <c r="B97" s="239" t="s">
        <v>147</v>
      </c>
      <c r="C97" s="241">
        <v>192948</v>
      </c>
      <c r="D97" s="241">
        <v>200128</v>
      </c>
    </row>
    <row r="98" spans="1:4">
      <c r="A98" s="239" t="s">
        <v>54</v>
      </c>
      <c r="B98" s="239" t="s">
        <v>148</v>
      </c>
      <c r="C98" s="241">
        <v>195648</v>
      </c>
      <c r="D98" s="241">
        <v>199255</v>
      </c>
    </row>
    <row r="99" spans="1:4">
      <c r="A99" s="239" t="s">
        <v>54</v>
      </c>
      <c r="B99" s="239" t="s">
        <v>149</v>
      </c>
      <c r="C99" s="241">
        <v>195719</v>
      </c>
      <c r="D99" s="241">
        <v>198290</v>
      </c>
    </row>
    <row r="100" spans="1:4">
      <c r="A100" s="239" t="s">
        <v>54</v>
      </c>
      <c r="B100" s="239" t="s">
        <v>150</v>
      </c>
      <c r="C100" s="241">
        <v>198046</v>
      </c>
      <c r="D100" s="241">
        <v>197704</v>
      </c>
    </row>
    <row r="101" spans="1:4">
      <c r="A101" s="239" t="s">
        <v>54</v>
      </c>
      <c r="B101" s="239" t="s">
        <v>151</v>
      </c>
      <c r="C101" s="241">
        <v>200309</v>
      </c>
      <c r="D101" s="241">
        <v>197254</v>
      </c>
    </row>
    <row r="102" spans="1:4">
      <c r="A102" s="239" t="s">
        <v>499</v>
      </c>
      <c r="B102" s="239" t="s">
        <v>140</v>
      </c>
      <c r="C102" s="241">
        <v>200718</v>
      </c>
      <c r="D102" s="241">
        <v>197246</v>
      </c>
    </row>
    <row r="103" spans="1:4">
      <c r="A103" s="239" t="s">
        <v>54</v>
      </c>
      <c r="B103" s="239" t="s">
        <v>141</v>
      </c>
      <c r="C103" s="241">
        <v>205931</v>
      </c>
      <c r="D103" s="241">
        <v>197662</v>
      </c>
    </row>
    <row r="104" spans="1:4">
      <c r="A104" s="239" t="s">
        <v>54</v>
      </c>
      <c r="B104" s="239" t="s">
        <v>142</v>
      </c>
      <c r="C104" s="241">
        <v>207112</v>
      </c>
      <c r="D104" s="241">
        <v>197949</v>
      </c>
    </row>
    <row r="105" spans="1:4">
      <c r="A105" s="239" t="s">
        <v>54</v>
      </c>
      <c r="B105" s="239" t="s">
        <v>143</v>
      </c>
      <c r="C105" s="241">
        <v>209090</v>
      </c>
      <c r="D105" s="241">
        <v>198794</v>
      </c>
    </row>
    <row r="106" spans="1:4">
      <c r="A106" s="239" t="s">
        <v>54</v>
      </c>
      <c r="B106" s="239" t="s">
        <v>144</v>
      </c>
      <c r="C106" s="241">
        <v>205309</v>
      </c>
      <c r="D106" s="241">
        <v>199756</v>
      </c>
    </row>
    <row r="107" spans="1:4">
      <c r="A107" s="239" t="s">
        <v>54</v>
      </c>
      <c r="B107" s="239" t="s">
        <v>145</v>
      </c>
      <c r="C107" s="241">
        <v>204370</v>
      </c>
      <c r="D107" s="241">
        <v>200567</v>
      </c>
    </row>
    <row r="108" spans="1:4">
      <c r="A108" s="239" t="s">
        <v>54</v>
      </c>
      <c r="B108" s="239" t="s">
        <v>146</v>
      </c>
      <c r="C108" s="241">
        <v>203445</v>
      </c>
      <c r="D108" s="241">
        <v>201554</v>
      </c>
    </row>
    <row r="109" spans="1:4">
      <c r="A109" s="239" t="s">
        <v>54</v>
      </c>
      <c r="B109" s="239" t="s">
        <v>147</v>
      </c>
      <c r="C109" s="241">
        <v>196347</v>
      </c>
      <c r="D109" s="241">
        <v>201837</v>
      </c>
    </row>
    <row r="110" spans="1:4">
      <c r="A110" s="239" t="s">
        <v>54</v>
      </c>
      <c r="B110" s="239" t="s">
        <v>148</v>
      </c>
      <c r="C110" s="241">
        <v>192303</v>
      </c>
      <c r="D110" s="241">
        <v>201558</v>
      </c>
    </row>
    <row r="111" spans="1:4">
      <c r="A111" s="239" t="s">
        <v>54</v>
      </c>
      <c r="B111" s="239" t="s">
        <v>149</v>
      </c>
      <c r="C111" s="241">
        <v>187080</v>
      </c>
      <c r="D111" s="241">
        <v>200838</v>
      </c>
    </row>
    <row r="112" spans="1:4">
      <c r="A112" s="239" t="s">
        <v>54</v>
      </c>
      <c r="B112" s="239" t="s">
        <v>150</v>
      </c>
      <c r="C112" s="241">
        <v>185901</v>
      </c>
      <c r="D112" s="241">
        <v>199826</v>
      </c>
    </row>
    <row r="113" spans="1:4">
      <c r="A113" s="239" t="s">
        <v>54</v>
      </c>
      <c r="B113" s="239" t="s">
        <v>151</v>
      </c>
      <c r="C113" s="241">
        <v>186546</v>
      </c>
      <c r="D113" s="241">
        <v>198679</v>
      </c>
    </row>
    <row r="114" spans="1:4">
      <c r="A114" s="239" t="s">
        <v>907</v>
      </c>
      <c r="B114" s="239" t="s">
        <v>140</v>
      </c>
      <c r="C114" s="241">
        <v>187153</v>
      </c>
      <c r="D114" s="241">
        <v>197549</v>
      </c>
    </row>
    <row r="115" spans="1:4">
      <c r="A115" s="239" t="s">
        <v>54</v>
      </c>
      <c r="B115" s="239" t="s">
        <v>141</v>
      </c>
      <c r="C115" s="241">
        <v>195851</v>
      </c>
      <c r="D115" s="241">
        <v>196709</v>
      </c>
    </row>
    <row r="116" spans="1:4">
      <c r="A116" s="239" t="s">
        <v>54</v>
      </c>
      <c r="B116" s="239" t="s">
        <v>142</v>
      </c>
      <c r="C116" s="241">
        <v>200810</v>
      </c>
      <c r="D116" s="241">
        <v>196184</v>
      </c>
    </row>
  </sheetData>
  <mergeCells count="1">
    <mergeCell ref="H1:I1"/>
  </mergeCells>
  <hyperlinks>
    <hyperlink ref="H1:I1" location="Index!A1" display="Regresar al Índice" xr:uid="{320EEFF8-5971-41BF-9158-13619F04450C}"/>
  </hyperlink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F8AAA-E472-47D4-8A15-1D436FBD84E2}">
  <sheetPr codeName="Hoja188"/>
  <dimension ref="A1:K116"/>
  <sheetViews>
    <sheetView workbookViewId="0"/>
  </sheetViews>
  <sheetFormatPr baseColWidth="10" defaultRowHeight="15"/>
  <cols>
    <col min="1" max="16384" width="11.42578125" style="239"/>
  </cols>
  <sheetData>
    <row r="1" spans="1:11">
      <c r="A1" s="43" t="s">
        <v>2209</v>
      </c>
      <c r="H1" s="90" t="s">
        <v>38</v>
      </c>
      <c r="I1" s="90"/>
    </row>
    <row r="2" spans="1:11">
      <c r="A2" s="239" t="s">
        <v>715</v>
      </c>
    </row>
    <row r="5" spans="1:11">
      <c r="A5" s="239" t="s">
        <v>301</v>
      </c>
      <c r="B5" s="239" t="s">
        <v>355</v>
      </c>
      <c r="C5" s="239" t="s">
        <v>52</v>
      </c>
      <c r="D5" s="239" t="s">
        <v>356</v>
      </c>
      <c r="G5" s="239" t="s">
        <v>142</v>
      </c>
      <c r="H5" s="239" t="s">
        <v>141</v>
      </c>
      <c r="I5" s="239" t="s">
        <v>646</v>
      </c>
      <c r="J5" s="239" t="s">
        <v>2031</v>
      </c>
      <c r="K5" s="239" t="s">
        <v>1346</v>
      </c>
    </row>
    <row r="6" spans="1:11">
      <c r="A6" s="239" t="s">
        <v>61</v>
      </c>
      <c r="B6" s="239" t="s">
        <v>140</v>
      </c>
      <c r="C6" s="240">
        <v>7</v>
      </c>
      <c r="D6" s="240">
        <v>4.5</v>
      </c>
      <c r="G6" s="240">
        <v>-3</v>
      </c>
      <c r="H6" s="240">
        <v>-4.9000000000000004</v>
      </c>
      <c r="I6" s="240">
        <v>1.7</v>
      </c>
      <c r="J6" s="240">
        <v>-0.8</v>
      </c>
      <c r="K6" s="240">
        <v>-0.4</v>
      </c>
    </row>
    <row r="7" spans="1:11">
      <c r="A7" s="239" t="s">
        <v>54</v>
      </c>
      <c r="B7" s="239" t="s">
        <v>141</v>
      </c>
      <c r="C7" s="240">
        <v>6</v>
      </c>
      <c r="D7" s="240">
        <v>4.5999999999999996</v>
      </c>
    </row>
    <row r="8" spans="1:11">
      <c r="A8" s="239" t="s">
        <v>54</v>
      </c>
      <c r="B8" s="239" t="s">
        <v>142</v>
      </c>
      <c r="C8" s="240">
        <v>6.3</v>
      </c>
      <c r="D8" s="240">
        <v>4.2</v>
      </c>
    </row>
    <row r="9" spans="1:11">
      <c r="A9" s="239" t="s">
        <v>54</v>
      </c>
      <c r="B9" s="239" t="s">
        <v>143</v>
      </c>
      <c r="C9" s="240">
        <v>8.3000000000000007</v>
      </c>
      <c r="D9" s="240">
        <v>4.7</v>
      </c>
    </row>
    <row r="10" spans="1:11">
      <c r="A10" s="239" t="s">
        <v>54</v>
      </c>
      <c r="B10" s="239" t="s">
        <v>144</v>
      </c>
      <c r="C10" s="240">
        <v>10.7</v>
      </c>
      <c r="D10" s="240">
        <v>5.3</v>
      </c>
    </row>
    <row r="11" spans="1:11">
      <c r="A11" s="239" t="s">
        <v>54</v>
      </c>
      <c r="B11" s="239" t="s">
        <v>145</v>
      </c>
      <c r="C11" s="240">
        <v>9.1</v>
      </c>
      <c r="D11" s="240">
        <v>5.6</v>
      </c>
    </row>
    <row r="12" spans="1:11">
      <c r="A12" s="239" t="s">
        <v>54</v>
      </c>
      <c r="B12" s="239" t="s">
        <v>146</v>
      </c>
      <c r="C12" s="240">
        <v>9.1999999999999993</v>
      </c>
      <c r="D12" s="240">
        <v>6</v>
      </c>
    </row>
    <row r="13" spans="1:11">
      <c r="A13" s="239" t="s">
        <v>54</v>
      </c>
      <c r="B13" s="239" t="s">
        <v>147</v>
      </c>
      <c r="C13" s="240">
        <v>11</v>
      </c>
      <c r="D13" s="240">
        <v>6.8</v>
      </c>
    </row>
    <row r="14" spans="1:11">
      <c r="A14" s="239" t="s">
        <v>54</v>
      </c>
      <c r="B14" s="239" t="s">
        <v>148</v>
      </c>
      <c r="C14" s="240">
        <v>10.3</v>
      </c>
      <c r="D14" s="240">
        <v>7.4</v>
      </c>
    </row>
    <row r="15" spans="1:11">
      <c r="A15" s="239" t="s">
        <v>54</v>
      </c>
      <c r="B15" s="239" t="s">
        <v>149</v>
      </c>
      <c r="C15" s="240">
        <v>9.5</v>
      </c>
      <c r="D15" s="240">
        <v>7.9</v>
      </c>
    </row>
    <row r="16" spans="1:11">
      <c r="A16" s="239" t="s">
        <v>54</v>
      </c>
      <c r="B16" s="239" t="s">
        <v>150</v>
      </c>
      <c r="C16" s="240">
        <v>8.1</v>
      </c>
      <c r="D16" s="240">
        <v>8.3000000000000007</v>
      </c>
    </row>
    <row r="17" spans="1:4">
      <c r="A17" s="239" t="s">
        <v>54</v>
      </c>
      <c r="B17" s="239" t="s">
        <v>151</v>
      </c>
      <c r="C17" s="240">
        <v>8.1</v>
      </c>
      <c r="D17" s="240">
        <v>8.6</v>
      </c>
    </row>
    <row r="18" spans="1:4">
      <c r="A18" s="239" t="s">
        <v>74</v>
      </c>
      <c r="B18" s="239" t="s">
        <v>140</v>
      </c>
      <c r="C18" s="240">
        <v>3.4</v>
      </c>
      <c r="D18" s="240">
        <v>8.3000000000000007</v>
      </c>
    </row>
    <row r="19" spans="1:4">
      <c r="A19" s="239" t="s">
        <v>54</v>
      </c>
      <c r="B19" s="239" t="s">
        <v>141</v>
      </c>
      <c r="C19" s="240">
        <v>4.7</v>
      </c>
      <c r="D19" s="240">
        <v>8.1999999999999993</v>
      </c>
    </row>
    <row r="20" spans="1:4">
      <c r="A20" s="239" t="s">
        <v>54</v>
      </c>
      <c r="B20" s="239" t="s">
        <v>142</v>
      </c>
      <c r="C20" s="240">
        <v>0.6</v>
      </c>
      <c r="D20" s="240">
        <v>7.7</v>
      </c>
    </row>
    <row r="21" spans="1:4">
      <c r="A21" s="239" t="s">
        <v>54</v>
      </c>
      <c r="B21" s="239" t="s">
        <v>143</v>
      </c>
      <c r="C21" s="240">
        <v>0.1</v>
      </c>
      <c r="D21" s="240">
        <v>7.1</v>
      </c>
    </row>
    <row r="22" spans="1:4">
      <c r="A22" s="239" t="s">
        <v>54</v>
      </c>
      <c r="B22" s="239" t="s">
        <v>144</v>
      </c>
      <c r="C22" s="240">
        <v>-1</v>
      </c>
      <c r="D22" s="240">
        <v>6.1</v>
      </c>
    </row>
    <row r="23" spans="1:4">
      <c r="A23" s="239" t="s">
        <v>54</v>
      </c>
      <c r="B23" s="239" t="s">
        <v>145</v>
      </c>
      <c r="C23" s="240">
        <v>-1.6</v>
      </c>
      <c r="D23" s="240">
        <v>5.2</v>
      </c>
    </row>
    <row r="24" spans="1:4">
      <c r="A24" s="239" t="s">
        <v>54</v>
      </c>
      <c r="B24" s="239" t="s">
        <v>146</v>
      </c>
      <c r="C24" s="240">
        <v>-1.7</v>
      </c>
      <c r="D24" s="240">
        <v>4.3</v>
      </c>
    </row>
    <row r="25" spans="1:4">
      <c r="A25" s="239" t="s">
        <v>54</v>
      </c>
      <c r="B25" s="239" t="s">
        <v>147</v>
      </c>
      <c r="C25" s="240">
        <v>0.5</v>
      </c>
      <c r="D25" s="240">
        <v>3.4</v>
      </c>
    </row>
    <row r="26" spans="1:4">
      <c r="A26" s="239" t="s">
        <v>54</v>
      </c>
      <c r="B26" s="239" t="s">
        <v>148</v>
      </c>
      <c r="C26" s="240">
        <v>2</v>
      </c>
      <c r="D26" s="240">
        <v>2.7</v>
      </c>
    </row>
    <row r="27" spans="1:4">
      <c r="A27" s="239" t="s">
        <v>54</v>
      </c>
      <c r="B27" s="239" t="s">
        <v>149</v>
      </c>
      <c r="C27" s="240">
        <v>0.8</v>
      </c>
      <c r="D27" s="240">
        <v>2</v>
      </c>
    </row>
    <row r="28" spans="1:4">
      <c r="A28" s="239" t="s">
        <v>54</v>
      </c>
      <c r="B28" s="239" t="s">
        <v>150</v>
      </c>
      <c r="C28" s="240">
        <v>3.2</v>
      </c>
      <c r="D28" s="240">
        <v>1.6</v>
      </c>
    </row>
    <row r="29" spans="1:4">
      <c r="A29" s="239" t="s">
        <v>54</v>
      </c>
      <c r="B29" s="239" t="s">
        <v>151</v>
      </c>
      <c r="C29" s="240">
        <v>1.1000000000000001</v>
      </c>
      <c r="D29" s="240">
        <v>1</v>
      </c>
    </row>
    <row r="30" spans="1:4">
      <c r="A30" s="239" t="s">
        <v>75</v>
      </c>
      <c r="B30" s="239" t="s">
        <v>140</v>
      </c>
      <c r="C30" s="240">
        <v>0.9</v>
      </c>
      <c r="D30" s="240">
        <v>0.8</v>
      </c>
    </row>
    <row r="31" spans="1:4">
      <c r="A31" s="239" t="s">
        <v>54</v>
      </c>
      <c r="B31" s="239" t="s">
        <v>141</v>
      </c>
      <c r="C31" s="240">
        <v>-2.1</v>
      </c>
      <c r="D31" s="240">
        <v>0.2</v>
      </c>
    </row>
    <row r="32" spans="1:4">
      <c r="A32" s="239" t="s">
        <v>54</v>
      </c>
      <c r="B32" s="239" t="s">
        <v>142</v>
      </c>
      <c r="C32" s="240">
        <v>0.5</v>
      </c>
      <c r="D32" s="240">
        <v>0.2</v>
      </c>
    </row>
    <row r="33" spans="1:4">
      <c r="A33" s="239" t="s">
        <v>54</v>
      </c>
      <c r="B33" s="239" t="s">
        <v>143</v>
      </c>
      <c r="C33" s="240">
        <v>1.7</v>
      </c>
      <c r="D33" s="240">
        <v>0.4</v>
      </c>
    </row>
    <row r="34" spans="1:4">
      <c r="A34" s="239" t="s">
        <v>54</v>
      </c>
      <c r="B34" s="239" t="s">
        <v>144</v>
      </c>
      <c r="C34" s="240">
        <v>2.2999999999999998</v>
      </c>
      <c r="D34" s="240">
        <v>0.6</v>
      </c>
    </row>
    <row r="35" spans="1:4">
      <c r="A35" s="239" t="s">
        <v>54</v>
      </c>
      <c r="B35" s="239" t="s">
        <v>145</v>
      </c>
      <c r="C35" s="240">
        <v>4.3</v>
      </c>
      <c r="D35" s="240">
        <v>1.1000000000000001</v>
      </c>
    </row>
    <row r="36" spans="1:4">
      <c r="A36" s="239" t="s">
        <v>54</v>
      </c>
      <c r="B36" s="239" t="s">
        <v>146</v>
      </c>
      <c r="C36" s="240">
        <v>5.9</v>
      </c>
      <c r="D36" s="240">
        <v>1.8</v>
      </c>
    </row>
    <row r="37" spans="1:4">
      <c r="A37" s="239" t="s">
        <v>54</v>
      </c>
      <c r="B37" s="239" t="s">
        <v>147</v>
      </c>
      <c r="C37" s="240">
        <v>3.3</v>
      </c>
      <c r="D37" s="240">
        <v>2</v>
      </c>
    </row>
    <row r="38" spans="1:4">
      <c r="A38" s="239" t="s">
        <v>54</v>
      </c>
      <c r="B38" s="239" t="s">
        <v>148</v>
      </c>
      <c r="C38" s="240">
        <v>3.7</v>
      </c>
      <c r="D38" s="240">
        <v>2.1</v>
      </c>
    </row>
    <row r="39" spans="1:4">
      <c r="A39" s="239" t="s">
        <v>54</v>
      </c>
      <c r="B39" s="239" t="s">
        <v>149</v>
      </c>
      <c r="C39" s="240">
        <v>4.8</v>
      </c>
      <c r="D39" s="240">
        <v>2.5</v>
      </c>
    </row>
    <row r="40" spans="1:4">
      <c r="A40" s="239" t="s">
        <v>54</v>
      </c>
      <c r="B40" s="239" t="s">
        <v>150</v>
      </c>
      <c r="C40" s="240">
        <v>4.0999999999999996</v>
      </c>
      <c r="D40" s="240">
        <v>2.5</v>
      </c>
    </row>
    <row r="41" spans="1:4">
      <c r="A41" s="239" t="s">
        <v>54</v>
      </c>
      <c r="B41" s="239" t="s">
        <v>151</v>
      </c>
      <c r="C41" s="240">
        <v>6.8</v>
      </c>
      <c r="D41" s="240">
        <v>3</v>
      </c>
    </row>
    <row r="42" spans="1:4">
      <c r="A42" s="239" t="s">
        <v>76</v>
      </c>
      <c r="B42" s="239" t="s">
        <v>140</v>
      </c>
      <c r="C42" s="240">
        <v>3.7</v>
      </c>
      <c r="D42" s="240">
        <v>3.2</v>
      </c>
    </row>
    <row r="43" spans="1:4">
      <c r="A43" s="239" t="s">
        <v>54</v>
      </c>
      <c r="B43" s="239" t="s">
        <v>141</v>
      </c>
      <c r="C43" s="240">
        <v>6.6</v>
      </c>
      <c r="D43" s="240">
        <v>4</v>
      </c>
    </row>
    <row r="44" spans="1:4">
      <c r="A44" s="239" t="s">
        <v>54</v>
      </c>
      <c r="B44" s="239" t="s">
        <v>142</v>
      </c>
      <c r="C44" s="240">
        <v>6.5</v>
      </c>
      <c r="D44" s="240">
        <v>4.5</v>
      </c>
    </row>
    <row r="45" spans="1:4">
      <c r="A45" s="239" t="s">
        <v>54</v>
      </c>
      <c r="B45" s="239" t="s">
        <v>143</v>
      </c>
      <c r="C45" s="240">
        <v>6.6</v>
      </c>
      <c r="D45" s="240">
        <v>4.9000000000000004</v>
      </c>
    </row>
    <row r="46" spans="1:4">
      <c r="A46" s="239" t="s">
        <v>54</v>
      </c>
      <c r="B46" s="239" t="s">
        <v>144</v>
      </c>
      <c r="C46" s="240">
        <v>5</v>
      </c>
      <c r="D46" s="240">
        <v>5.0999999999999996</v>
      </c>
    </row>
    <row r="47" spans="1:4">
      <c r="A47" s="239" t="s">
        <v>54</v>
      </c>
      <c r="B47" s="239" t="s">
        <v>145</v>
      </c>
      <c r="C47" s="240">
        <v>5.5</v>
      </c>
      <c r="D47" s="240">
        <v>5.2</v>
      </c>
    </row>
    <row r="48" spans="1:4">
      <c r="A48" s="239" t="s">
        <v>54</v>
      </c>
      <c r="B48" s="239" t="s">
        <v>146</v>
      </c>
      <c r="C48" s="240">
        <v>4.5999999999999996</v>
      </c>
      <c r="D48" s="240">
        <v>5.0999999999999996</v>
      </c>
    </row>
    <row r="49" spans="1:4">
      <c r="A49" s="239" t="s">
        <v>54</v>
      </c>
      <c r="B49" s="239" t="s">
        <v>147</v>
      </c>
      <c r="C49" s="240">
        <v>8.4</v>
      </c>
      <c r="D49" s="240">
        <v>5.5</v>
      </c>
    </row>
    <row r="50" spans="1:4">
      <c r="A50" s="239" t="s">
        <v>54</v>
      </c>
      <c r="B50" s="239" t="s">
        <v>148</v>
      </c>
      <c r="C50" s="240">
        <v>9.3000000000000007</v>
      </c>
      <c r="D50" s="240">
        <v>6</v>
      </c>
    </row>
    <row r="51" spans="1:4">
      <c r="A51" s="239" t="s">
        <v>54</v>
      </c>
      <c r="B51" s="239" t="s">
        <v>149</v>
      </c>
      <c r="C51" s="240">
        <v>12.2</v>
      </c>
      <c r="D51" s="240">
        <v>6.6</v>
      </c>
    </row>
    <row r="52" spans="1:4">
      <c r="A52" s="239" t="s">
        <v>54</v>
      </c>
      <c r="B52" s="239" t="s">
        <v>150</v>
      </c>
      <c r="C52" s="240">
        <v>13.2</v>
      </c>
      <c r="D52" s="240">
        <v>7.4</v>
      </c>
    </row>
    <row r="53" spans="1:4">
      <c r="A53" s="239" t="s">
        <v>54</v>
      </c>
      <c r="B53" s="239" t="s">
        <v>151</v>
      </c>
      <c r="C53" s="240">
        <v>13.1</v>
      </c>
      <c r="D53" s="240">
        <v>7.9</v>
      </c>
    </row>
    <row r="54" spans="1:4">
      <c r="A54" s="239" t="s">
        <v>77</v>
      </c>
      <c r="B54" s="239" t="s">
        <v>140</v>
      </c>
      <c r="C54" s="240">
        <v>15.9</v>
      </c>
      <c r="D54" s="240">
        <v>8.9</v>
      </c>
    </row>
    <row r="55" spans="1:4">
      <c r="A55" s="239" t="s">
        <v>54</v>
      </c>
      <c r="B55" s="239" t="s">
        <v>141</v>
      </c>
      <c r="C55" s="240">
        <v>14.6</v>
      </c>
      <c r="D55" s="240">
        <v>9.6</v>
      </c>
    </row>
    <row r="56" spans="1:4">
      <c r="A56" s="239" t="s">
        <v>54</v>
      </c>
      <c r="B56" s="239" t="s">
        <v>142</v>
      </c>
      <c r="C56" s="240">
        <v>16.8</v>
      </c>
      <c r="D56" s="240">
        <v>10.5</v>
      </c>
    </row>
    <row r="57" spans="1:4">
      <c r="A57" s="239" t="s">
        <v>54</v>
      </c>
      <c r="B57" s="239" t="s">
        <v>143</v>
      </c>
      <c r="C57" s="240">
        <v>15.1</v>
      </c>
      <c r="D57" s="240">
        <v>11.2</v>
      </c>
    </row>
    <row r="58" spans="1:4">
      <c r="A58" s="239" t="s">
        <v>54</v>
      </c>
      <c r="B58" s="239" t="s">
        <v>144</v>
      </c>
      <c r="C58" s="240">
        <v>14.7</v>
      </c>
      <c r="D58" s="240">
        <v>12</v>
      </c>
    </row>
    <row r="59" spans="1:4">
      <c r="A59" s="239" t="s">
        <v>54</v>
      </c>
      <c r="B59" s="239" t="s">
        <v>145</v>
      </c>
      <c r="C59" s="240">
        <v>12.9</v>
      </c>
      <c r="D59" s="240">
        <v>12.6</v>
      </c>
    </row>
    <row r="60" spans="1:4">
      <c r="A60" s="239" t="s">
        <v>54</v>
      </c>
      <c r="B60" s="239" t="s">
        <v>146</v>
      </c>
      <c r="C60" s="240">
        <v>14.9</v>
      </c>
      <c r="D60" s="240">
        <v>13.4</v>
      </c>
    </row>
    <row r="61" spans="1:4">
      <c r="A61" s="239" t="s">
        <v>54</v>
      </c>
      <c r="B61" s="239" t="s">
        <v>147</v>
      </c>
      <c r="C61" s="240">
        <v>11.3</v>
      </c>
      <c r="D61" s="240">
        <v>13.7</v>
      </c>
    </row>
    <row r="62" spans="1:4">
      <c r="A62" s="239" t="s">
        <v>54</v>
      </c>
      <c r="B62" s="239" t="s">
        <v>148</v>
      </c>
      <c r="C62" s="240">
        <v>9.9</v>
      </c>
      <c r="D62" s="240">
        <v>13.7</v>
      </c>
    </row>
    <row r="63" spans="1:4">
      <c r="A63" s="239" t="s">
        <v>54</v>
      </c>
      <c r="B63" s="239" t="s">
        <v>149</v>
      </c>
      <c r="C63" s="240">
        <v>7.9</v>
      </c>
      <c r="D63" s="240">
        <v>13.4</v>
      </c>
    </row>
    <row r="64" spans="1:4">
      <c r="A64" s="239" t="s">
        <v>54</v>
      </c>
      <c r="B64" s="239" t="s">
        <v>150</v>
      </c>
      <c r="C64" s="240">
        <v>6.7</v>
      </c>
      <c r="D64" s="240">
        <v>12.8</v>
      </c>
    </row>
    <row r="65" spans="1:4">
      <c r="A65" s="239" t="s">
        <v>54</v>
      </c>
      <c r="B65" s="239" t="s">
        <v>151</v>
      </c>
      <c r="C65" s="240">
        <v>7</v>
      </c>
      <c r="D65" s="240">
        <v>12.3</v>
      </c>
    </row>
    <row r="66" spans="1:4">
      <c r="A66" s="239" t="s">
        <v>78</v>
      </c>
      <c r="B66" s="239" t="s">
        <v>140</v>
      </c>
      <c r="C66" s="240">
        <v>5.6</v>
      </c>
      <c r="D66" s="240">
        <v>11.5</v>
      </c>
    </row>
    <row r="67" spans="1:4">
      <c r="A67" s="239" t="s">
        <v>54</v>
      </c>
      <c r="B67" s="239" t="s">
        <v>141</v>
      </c>
      <c r="C67" s="240">
        <v>6</v>
      </c>
      <c r="D67" s="240">
        <v>10.7</v>
      </c>
    </row>
    <row r="68" spans="1:4">
      <c r="A68" s="239" t="s">
        <v>54</v>
      </c>
      <c r="B68" s="239" t="s">
        <v>142</v>
      </c>
      <c r="C68" s="240">
        <v>3.7</v>
      </c>
      <c r="D68" s="240">
        <v>9.6</v>
      </c>
    </row>
    <row r="69" spans="1:4">
      <c r="A69" s="239" t="s">
        <v>54</v>
      </c>
      <c r="B69" s="239" t="s">
        <v>143</v>
      </c>
      <c r="C69" s="240">
        <v>5.0999999999999996</v>
      </c>
      <c r="D69" s="240">
        <v>8.8000000000000007</v>
      </c>
    </row>
    <row r="70" spans="1:4">
      <c r="A70" s="239" t="s">
        <v>54</v>
      </c>
      <c r="B70" s="239" t="s">
        <v>144</v>
      </c>
      <c r="C70" s="240">
        <v>7.9</v>
      </c>
      <c r="D70" s="240">
        <v>8.1999999999999993</v>
      </c>
    </row>
    <row r="71" spans="1:4">
      <c r="A71" s="239" t="s">
        <v>54</v>
      </c>
      <c r="B71" s="239" t="s">
        <v>145</v>
      </c>
      <c r="C71" s="240">
        <v>8.6999999999999993</v>
      </c>
      <c r="D71" s="240">
        <v>7.9</v>
      </c>
    </row>
    <row r="72" spans="1:4">
      <c r="A72" s="239" t="s">
        <v>54</v>
      </c>
      <c r="B72" s="239" t="s">
        <v>146</v>
      </c>
      <c r="C72" s="240">
        <v>9.4</v>
      </c>
      <c r="D72" s="240">
        <v>7.4</v>
      </c>
    </row>
    <row r="73" spans="1:4">
      <c r="A73" s="239" t="s">
        <v>54</v>
      </c>
      <c r="B73" s="239" t="s">
        <v>147</v>
      </c>
      <c r="C73" s="240">
        <v>11.2</v>
      </c>
      <c r="D73" s="240">
        <v>7.4</v>
      </c>
    </row>
    <row r="74" spans="1:4">
      <c r="A74" s="239" t="s">
        <v>54</v>
      </c>
      <c r="B74" s="239" t="s">
        <v>148</v>
      </c>
      <c r="C74" s="240">
        <v>11.9</v>
      </c>
      <c r="D74" s="240">
        <v>7.6</v>
      </c>
    </row>
    <row r="75" spans="1:4">
      <c r="A75" s="239" t="s">
        <v>54</v>
      </c>
      <c r="B75" s="239" t="s">
        <v>149</v>
      </c>
      <c r="C75" s="240">
        <v>10.8</v>
      </c>
      <c r="D75" s="240">
        <v>7.8</v>
      </c>
    </row>
    <row r="76" spans="1:4">
      <c r="A76" s="239" t="s">
        <v>54</v>
      </c>
      <c r="B76" s="239" t="s">
        <v>150</v>
      </c>
      <c r="C76" s="240">
        <v>9.8000000000000007</v>
      </c>
      <c r="D76" s="240">
        <v>8.1</v>
      </c>
    </row>
    <row r="77" spans="1:4">
      <c r="A77" s="239" t="s">
        <v>54</v>
      </c>
      <c r="B77" s="239" t="s">
        <v>151</v>
      </c>
      <c r="C77" s="240">
        <v>8.9</v>
      </c>
      <c r="D77" s="240">
        <v>8.1999999999999993</v>
      </c>
    </row>
    <row r="78" spans="1:4">
      <c r="A78" s="239" t="s">
        <v>79</v>
      </c>
      <c r="B78" s="239" t="s">
        <v>140</v>
      </c>
      <c r="C78" s="240">
        <v>11.4</v>
      </c>
      <c r="D78" s="240">
        <v>8.6999999999999993</v>
      </c>
    </row>
    <row r="79" spans="1:4">
      <c r="A79" s="239" t="s">
        <v>54</v>
      </c>
      <c r="B79" s="239" t="s">
        <v>141</v>
      </c>
      <c r="C79" s="240">
        <v>11.7</v>
      </c>
      <c r="D79" s="240">
        <v>9.1999999999999993</v>
      </c>
    </row>
    <row r="80" spans="1:4">
      <c r="A80" s="239" t="s">
        <v>54</v>
      </c>
      <c r="B80" s="239" t="s">
        <v>142</v>
      </c>
      <c r="C80" s="240">
        <v>12.7</v>
      </c>
      <c r="D80" s="240">
        <v>10</v>
      </c>
    </row>
    <row r="81" spans="1:4">
      <c r="A81" s="239" t="s">
        <v>54</v>
      </c>
      <c r="B81" s="239" t="s">
        <v>143</v>
      </c>
      <c r="C81" s="240">
        <v>14.2</v>
      </c>
      <c r="D81" s="240">
        <v>10.7</v>
      </c>
    </row>
    <row r="82" spans="1:4">
      <c r="A82" s="239" t="s">
        <v>54</v>
      </c>
      <c r="B82" s="239" t="s">
        <v>144</v>
      </c>
      <c r="C82" s="240">
        <v>12.6</v>
      </c>
      <c r="D82" s="240">
        <v>11.1</v>
      </c>
    </row>
    <row r="83" spans="1:4">
      <c r="A83" s="239" t="s">
        <v>54</v>
      </c>
      <c r="B83" s="239" t="s">
        <v>145</v>
      </c>
      <c r="C83" s="240">
        <v>11.8</v>
      </c>
      <c r="D83" s="240">
        <v>11.4</v>
      </c>
    </row>
    <row r="84" spans="1:4">
      <c r="A84" s="239" t="s">
        <v>54</v>
      </c>
      <c r="B84" s="239" t="s">
        <v>146</v>
      </c>
      <c r="C84" s="240">
        <v>9.8000000000000007</v>
      </c>
      <c r="D84" s="240">
        <v>11.4</v>
      </c>
    </row>
    <row r="85" spans="1:4">
      <c r="A85" s="239" t="s">
        <v>54</v>
      </c>
      <c r="B85" s="239" t="s">
        <v>147</v>
      </c>
      <c r="C85" s="240">
        <v>7</v>
      </c>
      <c r="D85" s="240">
        <v>11.1</v>
      </c>
    </row>
    <row r="86" spans="1:4">
      <c r="A86" s="239" t="s">
        <v>54</v>
      </c>
      <c r="B86" s="239" t="s">
        <v>148</v>
      </c>
      <c r="C86" s="240">
        <v>7.1</v>
      </c>
      <c r="D86" s="240">
        <v>10.7</v>
      </c>
    </row>
    <row r="87" spans="1:4">
      <c r="A87" s="239" t="s">
        <v>54</v>
      </c>
      <c r="B87" s="239" t="s">
        <v>149</v>
      </c>
      <c r="C87" s="240">
        <v>6.6</v>
      </c>
      <c r="D87" s="240">
        <v>10.3</v>
      </c>
    </row>
    <row r="88" spans="1:4">
      <c r="A88" s="239" t="s">
        <v>54</v>
      </c>
      <c r="B88" s="239" t="s">
        <v>150</v>
      </c>
      <c r="C88" s="240">
        <v>5.3</v>
      </c>
      <c r="D88" s="240">
        <v>9.9</v>
      </c>
    </row>
    <row r="89" spans="1:4">
      <c r="A89" s="239" t="s">
        <v>54</v>
      </c>
      <c r="B89" s="239" t="s">
        <v>151</v>
      </c>
      <c r="C89" s="240">
        <v>5.3</v>
      </c>
      <c r="D89" s="240">
        <v>9.6</v>
      </c>
    </row>
    <row r="90" spans="1:4">
      <c r="A90" s="239" t="s">
        <v>80</v>
      </c>
      <c r="B90" s="239" t="s">
        <v>140</v>
      </c>
      <c r="C90" s="240">
        <v>2.6</v>
      </c>
      <c r="D90" s="240">
        <v>8.9</v>
      </c>
    </row>
    <row r="91" spans="1:4">
      <c r="A91" s="239" t="s">
        <v>54</v>
      </c>
      <c r="B91" s="239" t="s">
        <v>141</v>
      </c>
      <c r="C91" s="240">
        <v>2.7</v>
      </c>
      <c r="D91" s="240">
        <v>8.1999999999999993</v>
      </c>
    </row>
    <row r="92" spans="1:4">
      <c r="A92" s="239" t="s">
        <v>54</v>
      </c>
      <c r="B92" s="239" t="s">
        <v>142</v>
      </c>
      <c r="C92" s="240">
        <v>2.8</v>
      </c>
      <c r="D92" s="240">
        <v>7.3</v>
      </c>
    </row>
    <row r="93" spans="1:4">
      <c r="A93" s="239" t="s">
        <v>54</v>
      </c>
      <c r="B93" s="239" t="s">
        <v>143</v>
      </c>
      <c r="C93" s="240">
        <v>-2.1</v>
      </c>
      <c r="D93" s="240">
        <v>6</v>
      </c>
    </row>
    <row r="94" spans="1:4">
      <c r="A94" s="239" t="s">
        <v>54</v>
      </c>
      <c r="B94" s="239" t="s">
        <v>144</v>
      </c>
      <c r="C94" s="240">
        <v>-4.8</v>
      </c>
      <c r="D94" s="240">
        <v>4.5</v>
      </c>
    </row>
    <row r="95" spans="1:4">
      <c r="A95" s="239" t="s">
        <v>54</v>
      </c>
      <c r="B95" s="239" t="s">
        <v>145</v>
      </c>
      <c r="C95" s="240">
        <v>-4.7</v>
      </c>
      <c r="D95" s="240">
        <v>3.2</v>
      </c>
    </row>
    <row r="96" spans="1:4">
      <c r="A96" s="239" t="s">
        <v>54</v>
      </c>
      <c r="B96" s="239" t="s">
        <v>146</v>
      </c>
      <c r="C96" s="240">
        <v>-6</v>
      </c>
      <c r="D96" s="240">
        <v>1.8</v>
      </c>
    </row>
    <row r="97" spans="1:4">
      <c r="A97" s="239" t="s">
        <v>54</v>
      </c>
      <c r="B97" s="239" t="s">
        <v>147</v>
      </c>
      <c r="C97" s="240">
        <v>-4.5999999999999996</v>
      </c>
      <c r="D97" s="240">
        <v>0.9</v>
      </c>
    </row>
    <row r="98" spans="1:4">
      <c r="A98" s="239" t="s">
        <v>54</v>
      </c>
      <c r="B98" s="239" t="s">
        <v>148</v>
      </c>
      <c r="C98" s="240">
        <v>-5.0999999999999996</v>
      </c>
      <c r="D98" s="240">
        <v>-0.2</v>
      </c>
    </row>
    <row r="99" spans="1:4">
      <c r="A99" s="239" t="s">
        <v>54</v>
      </c>
      <c r="B99" s="239" t="s">
        <v>149</v>
      </c>
      <c r="C99" s="240">
        <v>-5.6</v>
      </c>
      <c r="D99" s="240">
        <v>-1.2</v>
      </c>
    </row>
    <row r="100" spans="1:4">
      <c r="A100" s="239" t="s">
        <v>54</v>
      </c>
      <c r="B100" s="239" t="s">
        <v>150</v>
      </c>
      <c r="C100" s="240">
        <v>-3.4</v>
      </c>
      <c r="D100" s="240">
        <v>-1.9</v>
      </c>
    </row>
    <row r="101" spans="1:4">
      <c r="A101" s="239" t="s">
        <v>54</v>
      </c>
      <c r="B101" s="239" t="s">
        <v>151</v>
      </c>
      <c r="C101" s="240">
        <v>-2.6</v>
      </c>
      <c r="D101" s="240">
        <v>-2.6</v>
      </c>
    </row>
    <row r="102" spans="1:4">
      <c r="A102" s="239" t="s">
        <v>499</v>
      </c>
      <c r="B102" s="239" t="s">
        <v>140</v>
      </c>
      <c r="C102" s="240">
        <v>0</v>
      </c>
      <c r="D102" s="240">
        <v>-2.8</v>
      </c>
    </row>
    <row r="103" spans="1:4">
      <c r="A103" s="239" t="s">
        <v>54</v>
      </c>
      <c r="B103" s="239" t="s">
        <v>141</v>
      </c>
      <c r="C103" s="240">
        <v>2.5</v>
      </c>
      <c r="D103" s="240">
        <v>-2.8</v>
      </c>
    </row>
    <row r="104" spans="1:4">
      <c r="A104" s="239" t="s">
        <v>54</v>
      </c>
      <c r="B104" s="239" t="s">
        <v>142</v>
      </c>
      <c r="C104" s="240">
        <v>1.7</v>
      </c>
      <c r="D104" s="240">
        <v>-2.9</v>
      </c>
    </row>
    <row r="105" spans="1:4">
      <c r="A105" s="239" t="s">
        <v>54</v>
      </c>
      <c r="B105" s="239" t="s">
        <v>143</v>
      </c>
      <c r="C105" s="240">
        <v>5.0999999999999996</v>
      </c>
      <c r="D105" s="240">
        <v>-2.2999999999999998</v>
      </c>
    </row>
    <row r="106" spans="1:4">
      <c r="A106" s="239" t="s">
        <v>54</v>
      </c>
      <c r="B106" s="239" t="s">
        <v>144</v>
      </c>
      <c r="C106" s="240">
        <v>6</v>
      </c>
      <c r="D106" s="240">
        <v>-1.4</v>
      </c>
    </row>
    <row r="107" spans="1:4">
      <c r="A107" s="239" t="s">
        <v>54</v>
      </c>
      <c r="B107" s="239" t="s">
        <v>145</v>
      </c>
      <c r="C107" s="240">
        <v>5</v>
      </c>
      <c r="D107" s="240">
        <v>-0.6</v>
      </c>
    </row>
    <row r="108" spans="1:4">
      <c r="A108" s="239" t="s">
        <v>54</v>
      </c>
      <c r="B108" s="239" t="s">
        <v>146</v>
      </c>
      <c r="C108" s="240">
        <v>6.2</v>
      </c>
      <c r="D108" s="240">
        <v>0.4</v>
      </c>
    </row>
    <row r="109" spans="1:4">
      <c r="A109" s="239" t="s">
        <v>54</v>
      </c>
      <c r="B109" s="239" t="s">
        <v>147</v>
      </c>
      <c r="C109" s="240">
        <v>1.8</v>
      </c>
      <c r="D109" s="240">
        <v>1</v>
      </c>
    </row>
    <row r="110" spans="1:4">
      <c r="A110" s="239" t="s">
        <v>54</v>
      </c>
      <c r="B110" s="239" t="s">
        <v>148</v>
      </c>
      <c r="C110" s="240">
        <v>-1.7</v>
      </c>
      <c r="D110" s="240">
        <v>1.2</v>
      </c>
    </row>
    <row r="111" spans="1:4">
      <c r="A111" s="239" t="s">
        <v>54</v>
      </c>
      <c r="B111" s="239" t="s">
        <v>149</v>
      </c>
      <c r="C111" s="240">
        <v>-4.4000000000000004</v>
      </c>
      <c r="D111" s="240">
        <v>1.3</v>
      </c>
    </row>
    <row r="112" spans="1:4">
      <c r="A112" s="239" t="s">
        <v>54</v>
      </c>
      <c r="B112" s="239" t="s">
        <v>150</v>
      </c>
      <c r="C112" s="240">
        <v>-6.1</v>
      </c>
      <c r="D112" s="240">
        <v>1.1000000000000001</v>
      </c>
    </row>
    <row r="113" spans="1:4">
      <c r="A113" s="239" t="s">
        <v>54</v>
      </c>
      <c r="B113" s="239" t="s">
        <v>151</v>
      </c>
      <c r="C113" s="240">
        <v>-6.9</v>
      </c>
      <c r="D113" s="240">
        <v>0.7</v>
      </c>
    </row>
    <row r="114" spans="1:4">
      <c r="A114" s="239" t="s">
        <v>907</v>
      </c>
      <c r="B114" s="239" t="s">
        <v>140</v>
      </c>
      <c r="C114" s="240">
        <v>-6.8</v>
      </c>
      <c r="D114" s="240">
        <v>0.2</v>
      </c>
    </row>
    <row r="115" spans="1:4">
      <c r="A115" s="239" t="s">
        <v>54</v>
      </c>
      <c r="B115" s="239" t="s">
        <v>141</v>
      </c>
      <c r="C115" s="240">
        <v>-4.9000000000000004</v>
      </c>
      <c r="D115" s="240">
        <v>-0.4</v>
      </c>
    </row>
    <row r="116" spans="1:4">
      <c r="A116" s="239" t="s">
        <v>54</v>
      </c>
      <c r="B116" s="239" t="s">
        <v>142</v>
      </c>
      <c r="C116" s="240">
        <v>-3</v>
      </c>
      <c r="D116" s="240">
        <v>-0.8</v>
      </c>
    </row>
  </sheetData>
  <mergeCells count="1">
    <mergeCell ref="H1:I1"/>
  </mergeCells>
  <hyperlinks>
    <hyperlink ref="H1:I1" location="Index!A1" display="Regresar al Índice" xr:uid="{D7033521-F68A-4220-887B-A0E7D370C054}"/>
  </hyperlink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1F71A-A364-4F26-AED8-3EB9A3C008C0}">
  <sheetPr codeName="Hoja189"/>
  <dimension ref="A1:I24"/>
  <sheetViews>
    <sheetView workbookViewId="0"/>
  </sheetViews>
  <sheetFormatPr baseColWidth="10" defaultRowHeight="15"/>
  <cols>
    <col min="1" max="16384" width="11.42578125" style="239"/>
  </cols>
  <sheetData>
    <row r="1" spans="1:9">
      <c r="A1" s="43" t="s">
        <v>2210</v>
      </c>
      <c r="H1" s="90" t="s">
        <v>38</v>
      </c>
      <c r="I1" s="90"/>
    </row>
    <row r="2" spans="1:9">
      <c r="A2" s="239" t="s">
        <v>715</v>
      </c>
    </row>
    <row r="5" spans="1:9">
      <c r="A5" s="239" t="s">
        <v>2</v>
      </c>
      <c r="B5" s="239" t="s">
        <v>720</v>
      </c>
    </row>
    <row r="6" spans="1:9">
      <c r="A6" s="239" t="s">
        <v>17</v>
      </c>
      <c r="B6" s="240">
        <v>0.2</v>
      </c>
    </row>
    <row r="7" spans="1:9">
      <c r="A7" s="239" t="s">
        <v>31</v>
      </c>
      <c r="B7" s="240">
        <v>0.7</v>
      </c>
    </row>
    <row r="8" spans="1:9">
      <c r="A8" s="239" t="s">
        <v>32</v>
      </c>
      <c r="B8" s="240">
        <v>0.8</v>
      </c>
    </row>
    <row r="9" spans="1:9">
      <c r="A9" s="239" t="s">
        <v>9</v>
      </c>
      <c r="B9" s="240">
        <v>1.1000000000000001</v>
      </c>
    </row>
    <row r="10" spans="1:9">
      <c r="A10" s="239" t="s">
        <v>26</v>
      </c>
      <c r="B10" s="240">
        <v>1.3</v>
      </c>
    </row>
    <row r="11" spans="1:9">
      <c r="A11" s="239" t="s">
        <v>12</v>
      </c>
      <c r="B11" s="240">
        <v>1.5</v>
      </c>
    </row>
    <row r="12" spans="1:9">
      <c r="A12" s="239" t="s">
        <v>3</v>
      </c>
      <c r="B12" s="240">
        <v>2</v>
      </c>
    </row>
    <row r="13" spans="1:9">
      <c r="A13" s="239" t="s">
        <v>22</v>
      </c>
      <c r="B13" s="240">
        <v>2.5</v>
      </c>
    </row>
    <row r="14" spans="1:9">
      <c r="A14" s="239" t="s">
        <v>25</v>
      </c>
      <c r="B14" s="240">
        <v>2.9</v>
      </c>
    </row>
    <row r="15" spans="1:9">
      <c r="A15" s="239" t="s">
        <v>23</v>
      </c>
      <c r="B15" s="240">
        <v>3.4</v>
      </c>
    </row>
    <row r="16" spans="1:9">
      <c r="A16" s="239" t="s">
        <v>13</v>
      </c>
      <c r="B16" s="240">
        <v>4.4000000000000004</v>
      </c>
    </row>
    <row r="17" spans="1:2">
      <c r="A17" s="239" t="s">
        <v>14</v>
      </c>
      <c r="B17" s="240">
        <v>5.9</v>
      </c>
    </row>
    <row r="18" spans="1:2">
      <c r="A18" s="239" t="s">
        <v>27</v>
      </c>
      <c r="B18" s="240">
        <v>5.9</v>
      </c>
    </row>
    <row r="19" spans="1:2">
      <c r="A19" s="239" t="s">
        <v>0</v>
      </c>
      <c r="B19" s="240">
        <v>6.2</v>
      </c>
    </row>
    <row r="20" spans="1:2">
      <c r="A20" s="239" t="s">
        <v>29</v>
      </c>
      <c r="B20" s="240">
        <v>8.4</v>
      </c>
    </row>
    <row r="21" spans="1:2">
      <c r="A21" s="239" t="s">
        <v>10</v>
      </c>
      <c r="B21" s="240">
        <v>8.8000000000000007</v>
      </c>
    </row>
    <row r="22" spans="1:2">
      <c r="A22" s="239" t="s">
        <v>20</v>
      </c>
      <c r="B22" s="240">
        <v>10.6</v>
      </c>
    </row>
    <row r="23" spans="1:2">
      <c r="A23" s="239" t="s">
        <v>4</v>
      </c>
      <c r="B23" s="240">
        <v>13.2</v>
      </c>
    </row>
    <row r="24" spans="1:2">
      <c r="A24" s="239" t="s">
        <v>8</v>
      </c>
      <c r="B24" s="240">
        <v>13.8</v>
      </c>
    </row>
  </sheetData>
  <mergeCells count="1">
    <mergeCell ref="H1:I1"/>
  </mergeCells>
  <hyperlinks>
    <hyperlink ref="H1:I1" location="Index!A1" display="Regresar al Índice" xr:uid="{7F4D50FA-B57F-44A9-8CEA-1F0051DC7ADD}"/>
  </hyperlink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233"/>
  <dimension ref="A1:I159"/>
  <sheetViews>
    <sheetView workbookViewId="0"/>
  </sheetViews>
  <sheetFormatPr baseColWidth="10" defaultColWidth="9.140625" defaultRowHeight="14.25"/>
  <cols>
    <col min="1" max="3" width="9.140625" style="232"/>
    <col min="4" max="5" width="9.140625" style="237"/>
    <col min="6" max="6" width="9.140625" style="232"/>
    <col min="7" max="7" width="9.140625" style="218"/>
    <col min="8" max="16384" width="9.140625" style="232"/>
  </cols>
  <sheetData>
    <row r="1" spans="1:9" ht="15">
      <c r="A1" s="43" t="s">
        <v>2211</v>
      </c>
      <c r="H1" s="90" t="s">
        <v>38</v>
      </c>
      <c r="I1" s="90"/>
    </row>
    <row r="6" spans="1:9">
      <c r="A6" s="232" t="s">
        <v>501</v>
      </c>
      <c r="B6" s="232" t="s">
        <v>743</v>
      </c>
      <c r="C6" s="232" t="s">
        <v>621</v>
      </c>
      <c r="D6" s="237" t="s">
        <v>441</v>
      </c>
      <c r="E6" s="237" t="s">
        <v>725</v>
      </c>
      <c r="F6" s="232" t="s">
        <v>135</v>
      </c>
    </row>
    <row r="7" spans="1:9">
      <c r="A7" s="232" t="s">
        <v>767</v>
      </c>
      <c r="B7" s="238">
        <v>2017</v>
      </c>
      <c r="C7" s="232" t="s">
        <v>768</v>
      </c>
      <c r="D7" s="238">
        <v>-12.02154303939701</v>
      </c>
      <c r="E7" s="238">
        <v>115.99312569</v>
      </c>
      <c r="F7" s="238">
        <v>3.177770803689639</v>
      </c>
    </row>
    <row r="8" spans="1:9">
      <c r="A8" s="232" t="s">
        <v>769</v>
      </c>
      <c r="B8" s="238"/>
      <c r="C8" s="232" t="s">
        <v>770</v>
      </c>
      <c r="D8" s="238">
        <v>-4.8447538822419043</v>
      </c>
      <c r="E8" s="238">
        <v>110.37354422999999</v>
      </c>
      <c r="F8" s="238">
        <v>-0.18208700542614586</v>
      </c>
    </row>
    <row r="9" spans="1:9">
      <c r="A9" s="232" t="s">
        <v>771</v>
      </c>
      <c r="B9" s="238"/>
      <c r="C9" s="232" t="s">
        <v>772</v>
      </c>
      <c r="D9" s="238">
        <v>7.4005116506713184</v>
      </c>
      <c r="E9" s="238">
        <v>118.54175123</v>
      </c>
      <c r="F9" s="238">
        <v>2.5922514982530833</v>
      </c>
    </row>
    <row r="10" spans="1:9">
      <c r="A10" s="232" t="s">
        <v>773</v>
      </c>
      <c r="B10" s="238"/>
      <c r="C10" s="232" t="s">
        <v>774</v>
      </c>
      <c r="D10" s="238">
        <v>-10.686347492388071</v>
      </c>
      <c r="E10" s="238">
        <v>105.87396776999999</v>
      </c>
      <c r="F10" s="238">
        <v>-11.102037284209374</v>
      </c>
    </row>
    <row r="11" spans="1:9">
      <c r="A11" s="232" t="s">
        <v>775</v>
      </c>
      <c r="B11" s="238"/>
      <c r="C11" s="232" t="s">
        <v>776</v>
      </c>
      <c r="D11" s="238">
        <v>14.291485960808073</v>
      </c>
      <c r="E11" s="238">
        <v>121.00493101000001</v>
      </c>
      <c r="F11" s="238">
        <v>3.2875126152830512</v>
      </c>
    </row>
    <row r="12" spans="1:9">
      <c r="A12" s="232" t="s">
        <v>739</v>
      </c>
      <c r="B12" s="238"/>
      <c r="C12" s="232" t="s">
        <v>777</v>
      </c>
      <c r="D12" s="238">
        <v>-2.7143990105069133</v>
      </c>
      <c r="E12" s="238">
        <v>117.72037435999999</v>
      </c>
      <c r="F12" s="238">
        <v>-2.9473666168794774</v>
      </c>
    </row>
    <row r="13" spans="1:9">
      <c r="A13" s="232" t="s">
        <v>747</v>
      </c>
      <c r="B13" s="238"/>
      <c r="C13" s="232" t="s">
        <v>778</v>
      </c>
      <c r="D13" s="238">
        <v>-2.3842676047025013</v>
      </c>
      <c r="E13" s="238">
        <v>114.91360561</v>
      </c>
      <c r="F13" s="238">
        <v>-0.56358506025530031</v>
      </c>
    </row>
    <row r="14" spans="1:9">
      <c r="A14" s="232" t="s">
        <v>759</v>
      </c>
      <c r="B14" s="238"/>
      <c r="C14" s="232" t="s">
        <v>779</v>
      </c>
      <c r="D14" s="238">
        <v>9.3047175860867046</v>
      </c>
      <c r="E14" s="238">
        <v>125.60599207999999</v>
      </c>
      <c r="F14" s="238">
        <v>2.1227620494419241</v>
      </c>
    </row>
    <row r="15" spans="1:9">
      <c r="A15" s="232" t="s">
        <v>780</v>
      </c>
      <c r="B15" s="238"/>
      <c r="C15" s="232" t="s">
        <v>781</v>
      </c>
      <c r="D15" s="238">
        <v>-4.9618710117193316</v>
      </c>
      <c r="E15" s="238">
        <v>119.37358476999999</v>
      </c>
      <c r="F15" s="238">
        <v>2.2007243953537303</v>
      </c>
    </row>
    <row r="16" spans="1:9">
      <c r="A16" s="232" t="s">
        <v>782</v>
      </c>
      <c r="B16" s="238"/>
      <c r="C16" s="232" t="s">
        <v>783</v>
      </c>
      <c r="D16" s="238">
        <v>3.6682521166110482</v>
      </c>
      <c r="E16" s="238">
        <v>123.75250882</v>
      </c>
      <c r="F16" s="238">
        <v>3.8234149470121617</v>
      </c>
    </row>
    <row r="17" spans="1:6">
      <c r="A17" s="232" t="s">
        <v>784</v>
      </c>
      <c r="B17" s="238"/>
      <c r="C17" s="232" t="s">
        <v>785</v>
      </c>
      <c r="D17" s="238">
        <v>1.6450186904582498</v>
      </c>
      <c r="E17" s="238">
        <v>125.78826072</v>
      </c>
      <c r="F17" s="238">
        <v>4.8489393337890885</v>
      </c>
    </row>
    <row r="18" spans="1:6">
      <c r="A18" s="232" t="s">
        <v>786</v>
      </c>
      <c r="B18" s="238"/>
      <c r="C18" s="232" t="s">
        <v>787</v>
      </c>
      <c r="D18" s="238">
        <v>0.94340826656435561</v>
      </c>
      <c r="E18" s="238">
        <v>126.97495757</v>
      </c>
      <c r="F18" s="238">
        <v>-3.6920440483507413</v>
      </c>
    </row>
    <row r="19" spans="1:6">
      <c r="A19" s="232" t="s">
        <v>788</v>
      </c>
      <c r="B19" s="238">
        <v>2018</v>
      </c>
      <c r="C19" s="232" t="s">
        <v>768</v>
      </c>
      <c r="D19" s="238">
        <v>-4.7526787056992132</v>
      </c>
      <c r="E19" s="238">
        <v>120.9402458</v>
      </c>
      <c r="F19" s="238">
        <v>4.2650114656117948</v>
      </c>
    </row>
    <row r="20" spans="1:6">
      <c r="A20" s="232" t="s">
        <v>789</v>
      </c>
      <c r="B20" s="238"/>
      <c r="C20" s="232" t="s">
        <v>770</v>
      </c>
      <c r="D20" s="238">
        <v>-7.422117088172814</v>
      </c>
      <c r="E20" s="238">
        <v>111.96391915</v>
      </c>
      <c r="F20" s="238">
        <v>1.4409022842339165</v>
      </c>
    </row>
    <row r="21" spans="1:6">
      <c r="A21" s="232" t="s">
        <v>790</v>
      </c>
      <c r="B21" s="238"/>
      <c r="C21" s="232" t="s">
        <v>772</v>
      </c>
      <c r="D21" s="238">
        <v>6.7583125773424735</v>
      </c>
      <c r="E21" s="238">
        <v>119.53079078</v>
      </c>
      <c r="F21" s="238">
        <v>0.83433856825771235</v>
      </c>
    </row>
    <row r="22" spans="1:6">
      <c r="A22" s="232" t="s">
        <v>791</v>
      </c>
      <c r="B22" s="238"/>
      <c r="C22" s="232" t="s">
        <v>774</v>
      </c>
      <c r="D22" s="238">
        <v>2.8665465673245638</v>
      </c>
      <c r="E22" s="238">
        <v>122.95719656</v>
      </c>
      <c r="F22" s="238">
        <v>16.135438342229243</v>
      </c>
    </row>
    <row r="23" spans="1:6">
      <c r="A23" s="232" t="s">
        <v>792</v>
      </c>
      <c r="B23" s="238"/>
      <c r="C23" s="232" t="s">
        <v>776</v>
      </c>
      <c r="D23" s="238">
        <v>3.0439370404591504</v>
      </c>
      <c r="E23" s="238">
        <v>126.69993621</v>
      </c>
      <c r="F23" s="238">
        <v>4.7064240708747267</v>
      </c>
    </row>
    <row r="24" spans="1:6">
      <c r="A24" s="232" t="s">
        <v>740</v>
      </c>
      <c r="B24" s="238"/>
      <c r="C24" s="232" t="s">
        <v>777</v>
      </c>
      <c r="D24" s="238">
        <v>3.008191782893078</v>
      </c>
      <c r="E24" s="238">
        <v>130.51131328</v>
      </c>
      <c r="F24" s="238">
        <v>10.86552688057558</v>
      </c>
    </row>
    <row r="25" spans="1:6">
      <c r="A25" s="232" t="s">
        <v>748</v>
      </c>
      <c r="B25" s="238"/>
      <c r="C25" s="232" t="s">
        <v>778</v>
      </c>
      <c r="D25" s="238">
        <v>-0.45817036467721889</v>
      </c>
      <c r="E25" s="238">
        <v>129.91334911999999</v>
      </c>
      <c r="F25" s="238">
        <v>13.053061411115168</v>
      </c>
    </row>
    <row r="26" spans="1:6">
      <c r="A26" s="232" t="s">
        <v>760</v>
      </c>
      <c r="B26" s="238"/>
      <c r="C26" s="232" t="s">
        <v>779</v>
      </c>
      <c r="D26" s="238">
        <v>1.2313032038935785</v>
      </c>
      <c r="E26" s="238">
        <v>131.51297635</v>
      </c>
      <c r="F26" s="238">
        <v>4.7027885948608077</v>
      </c>
    </row>
    <row r="27" spans="1:6">
      <c r="A27" s="232" t="s">
        <v>793</v>
      </c>
      <c r="B27" s="238"/>
      <c r="C27" s="232" t="s">
        <v>781</v>
      </c>
      <c r="D27" s="238">
        <v>-1.2600246804466702</v>
      </c>
      <c r="E27" s="238">
        <v>129.85588039000001</v>
      </c>
      <c r="F27" s="238">
        <v>8.7810847267395982</v>
      </c>
    </row>
    <row r="28" spans="1:6">
      <c r="A28" s="232" t="s">
        <v>794</v>
      </c>
      <c r="B28" s="238"/>
      <c r="C28" s="232" t="s">
        <v>783</v>
      </c>
      <c r="D28" s="238">
        <v>8.628865713549061</v>
      </c>
      <c r="E28" s="238">
        <v>141.06096993</v>
      </c>
      <c r="F28" s="238">
        <v>13.986351690999193</v>
      </c>
    </row>
    <row r="29" spans="1:6">
      <c r="A29" s="232" t="s">
        <v>795</v>
      </c>
      <c r="B29" s="238"/>
      <c r="C29" s="232" t="s">
        <v>785</v>
      </c>
      <c r="D29" s="238">
        <v>-2.8386049890249665</v>
      </c>
      <c r="E29" s="238">
        <v>137.05680620000001</v>
      </c>
      <c r="F29" s="238">
        <v>8.9583442965980566</v>
      </c>
    </row>
    <row r="30" spans="1:6">
      <c r="A30" s="232" t="s">
        <v>796</v>
      </c>
      <c r="B30" s="238"/>
      <c r="C30" s="232" t="s">
        <v>787</v>
      </c>
      <c r="D30" s="238">
        <v>-4.6354987659124429</v>
      </c>
      <c r="E30" s="238">
        <v>130.70353964</v>
      </c>
      <c r="F30" s="238">
        <v>2.9364704201176615</v>
      </c>
    </row>
    <row r="31" spans="1:6">
      <c r="A31" s="232" t="s">
        <v>797</v>
      </c>
      <c r="B31" s="238">
        <v>2019</v>
      </c>
      <c r="C31" s="232" t="s">
        <v>768</v>
      </c>
      <c r="D31" s="238">
        <v>-5.3516688371761045</v>
      </c>
      <c r="E31" s="238">
        <v>123.70871904000001</v>
      </c>
      <c r="F31" s="238">
        <v>2.2891248663230397</v>
      </c>
    </row>
    <row r="32" spans="1:6">
      <c r="A32" s="232" t="s">
        <v>798</v>
      </c>
      <c r="B32" s="238"/>
      <c r="C32" s="232" t="s">
        <v>770</v>
      </c>
      <c r="D32" s="238">
        <v>-7.1866163670527987</v>
      </c>
      <c r="E32" s="238">
        <v>114.81824799</v>
      </c>
      <c r="F32" s="238">
        <v>2.5493291603842612</v>
      </c>
    </row>
    <row r="33" spans="1:6">
      <c r="A33" s="232" t="s">
        <v>799</v>
      </c>
      <c r="B33" s="238"/>
      <c r="C33" s="232" t="s">
        <v>772</v>
      </c>
      <c r="D33" s="238">
        <v>12.372429190207848</v>
      </c>
      <c r="E33" s="238">
        <v>129.02405442</v>
      </c>
      <c r="F33" s="238">
        <v>7.9421072830285473</v>
      </c>
    </row>
    <row r="34" spans="1:6">
      <c r="A34" s="232" t="s">
        <v>800</v>
      </c>
      <c r="B34" s="238"/>
      <c r="C34" s="232" t="s">
        <v>774</v>
      </c>
      <c r="D34" s="238">
        <v>-4.648499589445775</v>
      </c>
      <c r="E34" s="238">
        <v>123.02637178000001</v>
      </c>
      <c r="F34" s="238">
        <v>5.6259594342856989E-2</v>
      </c>
    </row>
    <row r="35" spans="1:6">
      <c r="A35" s="232" t="s">
        <v>801</v>
      </c>
      <c r="B35" s="238"/>
      <c r="C35" s="232" t="s">
        <v>776</v>
      </c>
      <c r="D35" s="238">
        <v>3.7306480095238626</v>
      </c>
      <c r="E35" s="238">
        <v>127.61605267</v>
      </c>
      <c r="F35" s="238">
        <v>0.72305992205203007</v>
      </c>
    </row>
    <row r="36" spans="1:6">
      <c r="A36" s="232" t="s">
        <v>741</v>
      </c>
      <c r="B36" s="238"/>
      <c r="C36" s="232" t="s">
        <v>777</v>
      </c>
      <c r="D36" s="238">
        <v>-1.1964556715668893</v>
      </c>
      <c r="E36" s="238">
        <v>126.08918317</v>
      </c>
      <c r="F36" s="238">
        <v>-3.3883117094322124</v>
      </c>
    </row>
    <row r="37" spans="1:6">
      <c r="A37" s="232" t="s">
        <v>749</v>
      </c>
      <c r="B37" s="238"/>
      <c r="C37" s="232" t="s">
        <v>778</v>
      </c>
      <c r="D37" s="238">
        <v>1.6938530144338044</v>
      </c>
      <c r="E37" s="238">
        <v>128.2249486</v>
      </c>
      <c r="F37" s="238">
        <v>-1.2996358968780219</v>
      </c>
    </row>
    <row r="38" spans="1:6">
      <c r="A38" s="232" t="s">
        <v>761</v>
      </c>
      <c r="B38" s="238"/>
      <c r="C38" s="232" t="s">
        <v>779</v>
      </c>
      <c r="D38" s="238">
        <v>-0.58446363845920946</v>
      </c>
      <c r="E38" s="238">
        <v>127.47552039999999</v>
      </c>
      <c r="F38" s="238">
        <v>-3.0700057606900999</v>
      </c>
    </row>
    <row r="39" spans="1:6">
      <c r="A39" s="232" t="s">
        <v>802</v>
      </c>
      <c r="B39" s="238"/>
      <c r="C39" s="232" t="s">
        <v>781</v>
      </c>
      <c r="D39" s="238">
        <v>0.86643605496510601</v>
      </c>
      <c r="E39" s="238">
        <v>128.58001426999999</v>
      </c>
      <c r="F39" s="238">
        <v>-0.98252471599142921</v>
      </c>
    </row>
    <row r="40" spans="1:6">
      <c r="A40" s="232" t="s">
        <v>803</v>
      </c>
      <c r="B40" s="238"/>
      <c r="C40" s="232" t="s">
        <v>783</v>
      </c>
      <c r="D40" s="238">
        <v>4.4089911267980746</v>
      </c>
      <c r="E40" s="238">
        <v>134.24909568999999</v>
      </c>
      <c r="F40" s="238">
        <v>-4.8290283580074123</v>
      </c>
    </row>
    <row r="41" spans="1:6">
      <c r="A41" s="232" t="s">
        <v>804</v>
      </c>
      <c r="B41" s="238"/>
      <c r="C41" s="232" t="s">
        <v>785</v>
      </c>
      <c r="D41" s="238">
        <v>-3.4039078822192579</v>
      </c>
      <c r="E41" s="238">
        <v>129.67938014000001</v>
      </c>
      <c r="F41" s="238">
        <v>-5.3827506014072029</v>
      </c>
    </row>
    <row r="42" spans="1:6">
      <c r="A42" s="232" t="s">
        <v>805</v>
      </c>
      <c r="B42" s="238"/>
      <c r="C42" s="232" t="s">
        <v>787</v>
      </c>
      <c r="D42" s="238">
        <v>2.4923487963242112</v>
      </c>
      <c r="E42" s="238">
        <v>132.91144260999999</v>
      </c>
      <c r="F42" s="238">
        <v>1.689244970779884</v>
      </c>
    </row>
    <row r="43" spans="1:6">
      <c r="A43" s="232" t="s">
        <v>806</v>
      </c>
      <c r="B43" s="238">
        <v>2020</v>
      </c>
      <c r="C43" s="232" t="s">
        <v>768</v>
      </c>
      <c r="D43" s="238">
        <v>-9.1564572703572136</v>
      </c>
      <c r="E43" s="238">
        <v>120.74146316</v>
      </c>
      <c r="F43" s="238">
        <v>-2.3985826569270166</v>
      </c>
    </row>
    <row r="44" spans="1:6">
      <c r="A44" s="232" t="s">
        <v>807</v>
      </c>
      <c r="B44" s="238"/>
      <c r="C44" s="232" t="s">
        <v>770</v>
      </c>
      <c r="D44" s="238">
        <v>-6.6694518595727779</v>
      </c>
      <c r="E44" s="238">
        <v>112.68866939999999</v>
      </c>
      <c r="F44" s="238">
        <v>-1.8547387956881927</v>
      </c>
    </row>
    <row r="45" spans="1:6">
      <c r="A45" s="232" t="s">
        <v>808</v>
      </c>
      <c r="B45" s="238"/>
      <c r="C45" s="232" t="s">
        <v>772</v>
      </c>
      <c r="D45" s="238">
        <v>12.992762677877542</v>
      </c>
      <c r="E45" s="238">
        <v>127.33004078</v>
      </c>
      <c r="F45" s="238">
        <v>-1.3129440456782029</v>
      </c>
    </row>
    <row r="46" spans="1:6">
      <c r="A46" s="232" t="s">
        <v>809</v>
      </c>
      <c r="B46" s="238"/>
      <c r="C46" s="232" t="s">
        <v>774</v>
      </c>
      <c r="D46" s="238">
        <v>-21.912171164860286</v>
      </c>
      <c r="E46" s="238">
        <v>99.4292643</v>
      </c>
      <c r="F46" s="238">
        <v>-19.180527832030329</v>
      </c>
    </row>
    <row r="47" spans="1:6">
      <c r="A47" s="232" t="s">
        <v>810</v>
      </c>
      <c r="B47" s="238"/>
      <c r="C47" s="232" t="s">
        <v>776</v>
      </c>
      <c r="D47" s="238">
        <v>2.8429525048793907</v>
      </c>
      <c r="E47" s="238">
        <v>102.25599106</v>
      </c>
      <c r="F47" s="238">
        <v>-19.872156425005652</v>
      </c>
    </row>
    <row r="48" spans="1:6">
      <c r="A48" s="232" t="s">
        <v>756</v>
      </c>
      <c r="B48" s="238"/>
      <c r="C48" s="232" t="s">
        <v>777</v>
      </c>
      <c r="D48" s="238">
        <v>10.661668433297953</v>
      </c>
      <c r="E48" s="238">
        <v>113.15818578</v>
      </c>
      <c r="F48" s="238">
        <v>-10.255437512483333</v>
      </c>
    </row>
    <row r="49" spans="1:6">
      <c r="A49" s="232" t="s">
        <v>750</v>
      </c>
      <c r="B49" s="238"/>
      <c r="C49" s="232" t="s">
        <v>778</v>
      </c>
      <c r="D49" s="238">
        <v>4.4399595975919199</v>
      </c>
      <c r="E49" s="238">
        <v>118.18236351</v>
      </c>
      <c r="F49" s="238">
        <v>-7.8320055493475174</v>
      </c>
    </row>
    <row r="50" spans="1:6">
      <c r="A50" s="232" t="s">
        <v>762</v>
      </c>
      <c r="B50" s="238"/>
      <c r="C50" s="232" t="s">
        <v>779</v>
      </c>
      <c r="D50" s="238">
        <v>-1.1322752060943349</v>
      </c>
      <c r="E50" s="238">
        <v>116.84421390999999</v>
      </c>
      <c r="F50" s="238">
        <v>-8.339880830955213</v>
      </c>
    </row>
    <row r="51" spans="1:6">
      <c r="A51" s="232" t="s">
        <v>811</v>
      </c>
      <c r="B51" s="238"/>
      <c r="C51" s="232" t="s">
        <v>781</v>
      </c>
      <c r="D51" s="238">
        <v>0.87115017161572605</v>
      </c>
      <c r="E51" s="238">
        <v>117.86210248</v>
      </c>
      <c r="F51" s="238">
        <v>-8.3355969828202667</v>
      </c>
    </row>
    <row r="52" spans="1:6">
      <c r="A52" s="232" t="s">
        <v>812</v>
      </c>
      <c r="B52" s="238"/>
      <c r="C52" s="232" t="s">
        <v>783</v>
      </c>
      <c r="D52" s="238">
        <v>7.5960028301032558</v>
      </c>
      <c r="E52" s="238">
        <v>126.81491112</v>
      </c>
      <c r="F52" s="238">
        <v>-5.5376049512963279</v>
      </c>
    </row>
    <row r="53" spans="1:6">
      <c r="A53" s="232" t="s">
        <v>813</v>
      </c>
      <c r="B53" s="238"/>
      <c r="C53" s="232" t="s">
        <v>785</v>
      </c>
      <c r="D53" s="238">
        <v>8.004625726065763E-2</v>
      </c>
      <c r="E53" s="238">
        <v>126.91642170999999</v>
      </c>
      <c r="F53" s="238">
        <v>-2.1306073695117616</v>
      </c>
    </row>
    <row r="54" spans="1:6">
      <c r="A54" s="232" t="s">
        <v>814</v>
      </c>
      <c r="B54" s="238"/>
      <c r="C54" s="232" t="s">
        <v>787</v>
      </c>
      <c r="D54" s="238">
        <v>9.2702664647162614</v>
      </c>
      <c r="E54" s="238">
        <v>138.68191218999999</v>
      </c>
      <c r="F54" s="238">
        <v>4.341589758326676</v>
      </c>
    </row>
    <row r="55" spans="1:6">
      <c r="A55" s="232" t="s">
        <v>815</v>
      </c>
      <c r="B55" s="238">
        <v>2021</v>
      </c>
      <c r="C55" s="232" t="s">
        <v>768</v>
      </c>
      <c r="D55" s="238">
        <v>-12.573429501109331</v>
      </c>
      <c r="E55" s="238">
        <v>121.24483973</v>
      </c>
      <c r="F55" s="238">
        <v>0.4169044807192317</v>
      </c>
    </row>
    <row r="56" spans="1:6">
      <c r="A56" s="232" t="s">
        <v>816</v>
      </c>
      <c r="B56" s="238"/>
      <c r="C56" s="232" t="s">
        <v>770</v>
      </c>
      <c r="D56" s="238">
        <v>-1.5839829755037376</v>
      </c>
      <c r="E56" s="238">
        <v>119.32434211</v>
      </c>
      <c r="F56" s="238">
        <v>5.8885003659471806</v>
      </c>
    </row>
    <row r="57" spans="1:6">
      <c r="A57" s="232" t="s">
        <v>817</v>
      </c>
      <c r="B57" s="238"/>
      <c r="C57" s="232" t="s">
        <v>772</v>
      </c>
      <c r="D57" s="238">
        <v>16.422313237591915</v>
      </c>
      <c r="E57" s="238">
        <v>138.92015934</v>
      </c>
      <c r="F57" s="238">
        <v>9.1024227189444815</v>
      </c>
    </row>
    <row r="58" spans="1:6">
      <c r="A58" s="232" t="s">
        <v>818</v>
      </c>
      <c r="B58" s="238"/>
      <c r="C58" s="232" t="s">
        <v>774</v>
      </c>
      <c r="D58" s="238">
        <v>-6.3440124110643676</v>
      </c>
      <c r="E58" s="238">
        <v>130.10704719</v>
      </c>
      <c r="F58" s="238">
        <v>30.8538769807633</v>
      </c>
    </row>
    <row r="59" spans="1:6">
      <c r="A59" s="232" t="s">
        <v>819</v>
      </c>
      <c r="B59" s="238"/>
      <c r="C59" s="232" t="s">
        <v>776</v>
      </c>
      <c r="D59" s="238">
        <v>1.521261209709569</v>
      </c>
      <c r="E59" s="238">
        <v>132.08631523</v>
      </c>
      <c r="F59" s="238">
        <v>29.172201903061772</v>
      </c>
    </row>
    <row r="60" spans="1:6">
      <c r="A60" s="232" t="s">
        <v>742</v>
      </c>
      <c r="B60" s="238"/>
      <c r="C60" s="232" t="s">
        <v>777</v>
      </c>
      <c r="D60" s="238">
        <v>6.7847392550811279</v>
      </c>
      <c r="E60" s="238">
        <v>141.04802731000001</v>
      </c>
      <c r="F60" s="238">
        <v>24.646773309200022</v>
      </c>
    </row>
    <row r="61" spans="1:6">
      <c r="A61" s="232" t="s">
        <v>751</v>
      </c>
      <c r="B61" s="238"/>
      <c r="C61" s="232" t="s">
        <v>778</v>
      </c>
      <c r="D61" s="238">
        <v>-0.60485795247952034</v>
      </c>
      <c r="E61" s="238">
        <v>140.19488709999999</v>
      </c>
      <c r="F61" s="238">
        <v>18.625895553474354</v>
      </c>
    </row>
    <row r="62" spans="1:6">
      <c r="A62" s="232" t="s">
        <v>763</v>
      </c>
      <c r="B62" s="238"/>
      <c r="C62" s="232" t="s">
        <v>779</v>
      </c>
      <c r="D62" s="238">
        <v>0.96040649402542344</v>
      </c>
      <c r="E62" s="238">
        <v>141.5413279</v>
      </c>
      <c r="F62" s="238">
        <v>21.136788175940929</v>
      </c>
    </row>
    <row r="63" spans="1:6">
      <c r="A63" s="232" t="s">
        <v>824</v>
      </c>
      <c r="B63" s="238"/>
      <c r="C63" s="232" t="s">
        <v>781</v>
      </c>
      <c r="D63" s="238">
        <v>-6.7365024346357175E-2</v>
      </c>
      <c r="E63" s="238">
        <v>141.44597855000001</v>
      </c>
      <c r="F63" s="238">
        <v>20.009719471958295</v>
      </c>
    </row>
    <row r="64" spans="1:6">
      <c r="A64" s="232" t="s">
        <v>841</v>
      </c>
      <c r="B64" s="238"/>
      <c r="C64" s="232" t="s">
        <v>783</v>
      </c>
      <c r="D64" s="238">
        <v>-5.1900040391788249E-2</v>
      </c>
      <c r="E64" s="238">
        <v>141.37256803</v>
      </c>
      <c r="F64" s="238">
        <v>11.479452046632472</v>
      </c>
    </row>
    <row r="65" spans="1:6">
      <c r="A65" s="232" t="s">
        <v>861</v>
      </c>
      <c r="B65" s="238"/>
      <c r="C65" s="232" t="s">
        <v>785</v>
      </c>
      <c r="D65" s="238">
        <v>4.1162836263716347</v>
      </c>
      <c r="E65" s="238">
        <v>147.19186389999999</v>
      </c>
      <c r="F65" s="238">
        <v>15.975428488150047</v>
      </c>
    </row>
    <row r="66" spans="1:6">
      <c r="A66" s="232" t="s">
        <v>883</v>
      </c>
      <c r="B66" s="238"/>
      <c r="C66" s="232" t="s">
        <v>787</v>
      </c>
      <c r="D66" s="238">
        <v>-0.89224332459858258</v>
      </c>
      <c r="E66" s="238">
        <v>145.87855432000001</v>
      </c>
      <c r="F66" s="238">
        <v>5.1893156189974619</v>
      </c>
    </row>
    <row r="67" spans="1:6">
      <c r="A67" s="232" t="s">
        <v>1215</v>
      </c>
      <c r="B67" s="238">
        <v>2022</v>
      </c>
      <c r="C67" s="232" t="s">
        <v>768</v>
      </c>
      <c r="D67" s="238">
        <v>-10.291714618357487</v>
      </c>
      <c r="E67" s="238">
        <v>130.86514982</v>
      </c>
      <c r="F67" s="238">
        <v>7.9346140515534209</v>
      </c>
    </row>
    <row r="68" spans="1:6">
      <c r="A68" s="232" t="s">
        <v>1183</v>
      </c>
      <c r="B68" s="238"/>
      <c r="C68" s="232" t="s">
        <v>770</v>
      </c>
      <c r="D68" s="238">
        <v>-3.1982599154602034</v>
      </c>
      <c r="E68" s="238">
        <v>126.67974219</v>
      </c>
      <c r="F68" s="238">
        <v>6.1642075287700866</v>
      </c>
    </row>
    <row r="69" spans="1:6">
      <c r="A69" s="232" t="s">
        <v>2029</v>
      </c>
      <c r="C69" s="232" t="s">
        <v>772</v>
      </c>
      <c r="D69" s="237">
        <v>19.20363122740897</v>
      </c>
      <c r="E69" s="237">
        <v>151.00685272000001</v>
      </c>
      <c r="F69" s="232">
        <v>8.7004603488961241</v>
      </c>
    </row>
    <row r="159" spans="2:2">
      <c r="B159" s="235"/>
    </row>
  </sheetData>
  <mergeCells count="1">
    <mergeCell ref="H1:I1"/>
  </mergeCells>
  <hyperlinks>
    <hyperlink ref="H1:I1" location="Index!A1" display="Regresar al Índice" xr:uid="{00000000-0004-0000-B700-000000000000}"/>
  </hyperlink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234"/>
  <dimension ref="A1:I159"/>
  <sheetViews>
    <sheetView workbookViewId="0"/>
  </sheetViews>
  <sheetFormatPr baseColWidth="10" defaultColWidth="9.140625" defaultRowHeight="14.25"/>
  <cols>
    <col min="1" max="16384" width="9.140625" style="218"/>
  </cols>
  <sheetData>
    <row r="1" spans="1:9" ht="15">
      <c r="A1" s="43" t="s">
        <v>2212</v>
      </c>
      <c r="H1" s="90" t="s">
        <v>38</v>
      </c>
      <c r="I1" s="90"/>
    </row>
    <row r="6" spans="1:9">
      <c r="A6" s="218" t="s">
        <v>676</v>
      </c>
      <c r="B6" s="218" t="s">
        <v>677</v>
      </c>
    </row>
    <row r="7" spans="1:9" ht="15">
      <c r="A7" s="43" t="s">
        <v>3</v>
      </c>
      <c r="B7" s="236">
        <v>-3.3796134325267375</v>
      </c>
    </row>
    <row r="8" spans="1:9" ht="15">
      <c r="A8" s="43" t="s">
        <v>18</v>
      </c>
      <c r="B8" s="236">
        <v>-0.90417098782442218</v>
      </c>
    </row>
    <row r="9" spans="1:9" ht="15">
      <c r="A9" s="43" t="s">
        <v>12</v>
      </c>
      <c r="B9" s="236">
        <v>-0.18448968687280842</v>
      </c>
    </row>
    <row r="10" spans="1:9" ht="15">
      <c r="A10" s="43" t="s">
        <v>19</v>
      </c>
      <c r="B10" s="236">
        <v>-0.13797466391695001</v>
      </c>
    </row>
    <row r="11" spans="1:9" ht="15">
      <c r="A11" s="43" t="s">
        <v>7</v>
      </c>
      <c r="B11" s="236">
        <v>-7.8962205908422567E-2</v>
      </c>
    </row>
    <row r="12" spans="1:9" ht="15">
      <c r="A12" s="43" t="s">
        <v>33</v>
      </c>
      <c r="B12" s="236">
        <v>1.49025574293122</v>
      </c>
    </row>
    <row r="13" spans="1:9" ht="15">
      <c r="A13" s="43" t="s">
        <v>17</v>
      </c>
      <c r="B13" s="236">
        <v>1.6854197456055844</v>
      </c>
    </row>
    <row r="14" spans="1:9" ht="15">
      <c r="A14" s="43" t="s">
        <v>16</v>
      </c>
      <c r="B14" s="236">
        <v>2.5279579083703219</v>
      </c>
    </row>
    <row r="15" spans="1:9" ht="15">
      <c r="A15" s="43" t="s">
        <v>28</v>
      </c>
      <c r="B15" s="236">
        <v>2.9663932077904405</v>
      </c>
    </row>
    <row r="16" spans="1:9" ht="15">
      <c r="A16" s="43" t="s">
        <v>31</v>
      </c>
      <c r="B16" s="236">
        <v>3.6677782266026484</v>
      </c>
    </row>
    <row r="17" spans="1:2" ht="15">
      <c r="A17" s="43" t="s">
        <v>21</v>
      </c>
      <c r="B17" s="236">
        <v>3.7334663689717313</v>
      </c>
    </row>
    <row r="18" spans="1:2" ht="15">
      <c r="A18" s="43" t="s">
        <v>30</v>
      </c>
      <c r="B18" s="236">
        <v>4.2229465936062169</v>
      </c>
    </row>
    <row r="19" spans="1:2" ht="15">
      <c r="A19" s="43" t="s">
        <v>22</v>
      </c>
      <c r="B19" s="236">
        <v>5.0381454464636741</v>
      </c>
    </row>
    <row r="20" spans="1:2" ht="15">
      <c r="A20" s="43" t="s">
        <v>15</v>
      </c>
      <c r="B20" s="236">
        <v>5.0454324311187451</v>
      </c>
    </row>
    <row r="21" spans="1:2" ht="15">
      <c r="A21" s="43" t="s">
        <v>6</v>
      </c>
      <c r="B21" s="236">
        <v>5.3891717446832788</v>
      </c>
    </row>
    <row r="22" spans="1:2" ht="15">
      <c r="A22" s="43" t="s">
        <v>27</v>
      </c>
      <c r="B22" s="236">
        <v>6.4723587686330841</v>
      </c>
    </row>
    <row r="23" spans="1:2" ht="15">
      <c r="A23" s="43" t="s">
        <v>29</v>
      </c>
      <c r="B23" s="236">
        <v>7.25398902423421</v>
      </c>
    </row>
    <row r="24" spans="1:2" ht="15">
      <c r="A24" s="43" t="s">
        <v>23</v>
      </c>
      <c r="B24" s="236">
        <v>7.5358375439798504</v>
      </c>
    </row>
    <row r="25" spans="1:2" ht="15">
      <c r="A25" s="43" t="s">
        <v>684</v>
      </c>
      <c r="B25" s="236">
        <v>8.4745599695519118</v>
      </c>
    </row>
    <row r="26" spans="1:2" ht="15">
      <c r="A26" s="43" t="s">
        <v>683</v>
      </c>
      <c r="B26" s="236">
        <v>8.6734530335172195</v>
      </c>
    </row>
    <row r="27" spans="1:2" ht="15">
      <c r="A27" s="43" t="s">
        <v>0</v>
      </c>
      <c r="B27" s="236">
        <v>8.7004603488961241</v>
      </c>
    </row>
    <row r="28" spans="1:2" ht="15">
      <c r="A28" s="43" t="s">
        <v>681</v>
      </c>
      <c r="B28" s="236">
        <v>9.1663292351401111</v>
      </c>
    </row>
    <row r="29" spans="1:2" ht="15">
      <c r="A29" s="43" t="s">
        <v>1</v>
      </c>
      <c r="B29" s="236">
        <v>9.1698003232550498</v>
      </c>
    </row>
    <row r="30" spans="1:2" ht="15">
      <c r="A30" s="43" t="s">
        <v>26</v>
      </c>
      <c r="B30" s="236">
        <v>10.056321361585034</v>
      </c>
    </row>
    <row r="31" spans="1:2" ht="15">
      <c r="A31" s="43" t="s">
        <v>32</v>
      </c>
      <c r="B31" s="236">
        <v>10.597516236065051</v>
      </c>
    </row>
    <row r="32" spans="1:2" ht="15">
      <c r="A32" s="43" t="s">
        <v>14</v>
      </c>
      <c r="B32" s="236">
        <v>10.923055205953551</v>
      </c>
    </row>
    <row r="33" spans="1:2" ht="15">
      <c r="A33" s="43" t="s">
        <v>680</v>
      </c>
      <c r="B33" s="236">
        <v>12.39993330777304</v>
      </c>
    </row>
    <row r="34" spans="1:2" ht="15">
      <c r="A34" s="43" t="s">
        <v>8</v>
      </c>
      <c r="B34" s="236">
        <v>13.394361174370758</v>
      </c>
    </row>
    <row r="35" spans="1:2" ht="15">
      <c r="A35" s="43" t="s">
        <v>682</v>
      </c>
      <c r="B35" s="236">
        <v>13.843075613319764</v>
      </c>
    </row>
    <row r="36" spans="1:2" ht="15">
      <c r="A36" s="43" t="s">
        <v>10</v>
      </c>
      <c r="B36" s="236">
        <v>16.493799080531478</v>
      </c>
    </row>
    <row r="37" spans="1:2" ht="15">
      <c r="A37" s="43" t="s">
        <v>11</v>
      </c>
      <c r="B37" s="236">
        <v>20.37323952593686</v>
      </c>
    </row>
    <row r="38" spans="1:2" ht="15">
      <c r="A38" s="43" t="s">
        <v>678</v>
      </c>
      <c r="B38" s="236">
        <v>29.268076042192408</v>
      </c>
    </row>
    <row r="39" spans="1:2" ht="15">
      <c r="A39" s="43" t="s">
        <v>679</v>
      </c>
      <c r="B39" s="236">
        <v>29.916015614288767</v>
      </c>
    </row>
    <row r="159" spans="2:2">
      <c r="B159" s="222"/>
    </row>
  </sheetData>
  <mergeCells count="1">
    <mergeCell ref="H1:I1"/>
  </mergeCells>
  <hyperlinks>
    <hyperlink ref="H1:I1" location="Index!A1" display="Regresar al Índice" xr:uid="{00000000-0004-0000-B8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0"/>
  <dimension ref="A1:J28"/>
  <sheetViews>
    <sheetView workbookViewId="0"/>
  </sheetViews>
  <sheetFormatPr baseColWidth="10" defaultColWidth="11.42578125" defaultRowHeight="15"/>
  <cols>
    <col min="1" max="1" width="11.42578125" style="595"/>
    <col min="2" max="2" width="26.7109375" style="595" bestFit="1" customWidth="1"/>
    <col min="3" max="5" width="14" style="595" customWidth="1"/>
    <col min="6" max="16384" width="11.42578125" style="595"/>
  </cols>
  <sheetData>
    <row r="1" spans="1:10">
      <c r="A1" s="43" t="s">
        <v>2071</v>
      </c>
      <c r="H1" s="134" t="s">
        <v>38</v>
      </c>
      <c r="I1" s="134"/>
    </row>
    <row r="2" spans="1:10">
      <c r="A2" s="595" t="s">
        <v>1663</v>
      </c>
    </row>
    <row r="5" spans="1:10">
      <c r="B5" s="596" t="s">
        <v>1350</v>
      </c>
      <c r="C5" s="596" t="s">
        <v>1649</v>
      </c>
      <c r="D5" s="596" t="s">
        <v>1650</v>
      </c>
      <c r="E5" s="596" t="s">
        <v>1653</v>
      </c>
    </row>
    <row r="6" spans="1:10">
      <c r="B6" s="597" t="s">
        <v>1654</v>
      </c>
      <c r="C6" s="598">
        <v>6513.7889999999998</v>
      </c>
      <c r="D6" s="598">
        <v>6553.77</v>
      </c>
      <c r="E6" s="598">
        <f>D6-C6</f>
        <v>39.981000000000677</v>
      </c>
      <c r="F6" s="599"/>
      <c r="H6" s="600"/>
      <c r="I6" s="600"/>
      <c r="J6" s="601"/>
    </row>
    <row r="7" spans="1:10">
      <c r="B7" s="597" t="s">
        <v>1641</v>
      </c>
      <c r="C7" s="602">
        <v>4050.154</v>
      </c>
      <c r="D7" s="602">
        <v>4039.13</v>
      </c>
      <c r="E7" s="603">
        <f t="shared" ref="E7:E9" si="0">D7-C7</f>
        <v>-11.023999999999887</v>
      </c>
      <c r="F7" s="599"/>
    </row>
    <row r="8" spans="1:10">
      <c r="B8" s="597" t="s">
        <v>1655</v>
      </c>
      <c r="C8" s="598">
        <v>2463.6350000000002</v>
      </c>
      <c r="D8" s="598">
        <v>2514.64</v>
      </c>
      <c r="E8" s="604">
        <f t="shared" si="0"/>
        <v>51.004999999999654</v>
      </c>
      <c r="F8" s="599"/>
    </row>
    <row r="9" spans="1:10">
      <c r="B9" s="597" t="s">
        <v>1656</v>
      </c>
      <c r="C9" s="602">
        <v>3924.6120000000001</v>
      </c>
      <c r="D9" s="602">
        <v>3943.7269999999999</v>
      </c>
      <c r="E9" s="603">
        <f t="shared" si="0"/>
        <v>19.114999999999782</v>
      </c>
      <c r="F9" s="599"/>
    </row>
    <row r="10" spans="1:10">
      <c r="B10" s="597" t="s">
        <v>1657</v>
      </c>
      <c r="C10" s="605">
        <v>0.62178199999999995</v>
      </c>
      <c r="D10" s="605">
        <v>0.61630600000000002</v>
      </c>
      <c r="E10" s="606">
        <f>(D10-C10)*100</f>
        <v>-0.54759999999999254</v>
      </c>
      <c r="F10" s="599"/>
      <c r="G10" s="607"/>
    </row>
    <row r="11" spans="1:10">
      <c r="B11" s="597" t="s">
        <v>1652</v>
      </c>
      <c r="C11" s="608">
        <v>3.0997E-2</v>
      </c>
      <c r="D11" s="608">
        <v>2.3619999999999999E-2</v>
      </c>
      <c r="E11" s="609">
        <f t="shared" ref="E11:E12" si="1">(D11-C11)*100</f>
        <v>-0.73770000000000013</v>
      </c>
      <c r="F11" s="599"/>
      <c r="G11" s="607"/>
    </row>
    <row r="12" spans="1:10">
      <c r="B12" s="597" t="s">
        <v>1658</v>
      </c>
      <c r="C12" s="605">
        <v>0.46804099999999998</v>
      </c>
      <c r="D12" s="605">
        <v>0.463389</v>
      </c>
      <c r="E12" s="606">
        <f t="shared" si="1"/>
        <v>-0.46519999999999895</v>
      </c>
      <c r="F12" s="599"/>
      <c r="G12" s="607"/>
    </row>
    <row r="13" spans="1:10">
      <c r="B13" s="596" t="s">
        <v>291</v>
      </c>
      <c r="C13" s="610"/>
      <c r="D13" s="610"/>
      <c r="E13" s="610"/>
    </row>
    <row r="14" spans="1:10">
      <c r="B14" s="597" t="s">
        <v>1654</v>
      </c>
      <c r="C14" s="598">
        <v>3139.1880000000001</v>
      </c>
      <c r="D14" s="598">
        <v>3159.598</v>
      </c>
      <c r="E14" s="611">
        <f>D14-C14</f>
        <v>20.409999999999854</v>
      </c>
      <c r="F14" s="599"/>
      <c r="H14" s="600"/>
      <c r="I14" s="600"/>
      <c r="J14" s="601"/>
    </row>
    <row r="15" spans="1:10">
      <c r="B15" s="597" t="s">
        <v>1641</v>
      </c>
      <c r="C15" s="602">
        <v>2476.9569999999999</v>
      </c>
      <c r="D15" s="602">
        <v>2451.0479999999998</v>
      </c>
      <c r="E15" s="612">
        <f t="shared" ref="E15:E17" si="2">D15-C15</f>
        <v>-25.909000000000106</v>
      </c>
      <c r="F15" s="599"/>
    </row>
    <row r="16" spans="1:10">
      <c r="B16" s="597" t="s">
        <v>1655</v>
      </c>
      <c r="C16" s="598">
        <v>662.23099999999999</v>
      </c>
      <c r="D16" s="598">
        <v>708.55</v>
      </c>
      <c r="E16" s="611">
        <f t="shared" si="2"/>
        <v>46.31899999999996</v>
      </c>
      <c r="F16" s="599"/>
    </row>
    <row r="17" spans="2:10">
      <c r="B17" s="597" t="s">
        <v>1656</v>
      </c>
      <c r="C17" s="602">
        <v>2398.692</v>
      </c>
      <c r="D17" s="602">
        <v>2388.0479999999998</v>
      </c>
      <c r="E17" s="612">
        <f t="shared" si="2"/>
        <v>-10.644000000000233</v>
      </c>
      <c r="F17" s="599"/>
    </row>
    <row r="18" spans="2:10">
      <c r="B18" s="597" t="s">
        <v>1657</v>
      </c>
      <c r="C18" s="605">
        <v>0.78904399999999997</v>
      </c>
      <c r="D18" s="605">
        <v>0.77574699999999996</v>
      </c>
      <c r="E18" s="613">
        <f t="shared" ref="E18:E20" si="3">(D18-C18)*100</f>
        <v>-1.3297000000000003</v>
      </c>
      <c r="F18" s="599"/>
      <c r="G18" s="607"/>
    </row>
    <row r="19" spans="2:10">
      <c r="B19" s="597" t="s">
        <v>1652</v>
      </c>
      <c r="C19" s="608">
        <v>3.1597E-2</v>
      </c>
      <c r="D19" s="608">
        <v>2.5703E-2</v>
      </c>
      <c r="E19" s="614">
        <f t="shared" si="3"/>
        <v>-0.58940000000000003</v>
      </c>
      <c r="F19" s="599"/>
      <c r="G19" s="615"/>
    </row>
    <row r="20" spans="2:10">
      <c r="B20" s="597" t="s">
        <v>1658</v>
      </c>
      <c r="C20" s="605">
        <v>0.46018599999999998</v>
      </c>
      <c r="D20" s="605">
        <v>0.45178099999999999</v>
      </c>
      <c r="E20" s="613">
        <f t="shared" si="3"/>
        <v>-0.84049999999999958</v>
      </c>
      <c r="F20" s="599"/>
      <c r="G20" s="615"/>
    </row>
    <row r="21" spans="2:10">
      <c r="B21" s="596" t="s">
        <v>292</v>
      </c>
      <c r="C21" s="610"/>
      <c r="D21" s="610"/>
      <c r="E21" s="610"/>
    </row>
    <row r="22" spans="2:10">
      <c r="B22" s="597" t="s">
        <v>1654</v>
      </c>
      <c r="C22" s="598">
        <v>3374.6010000000001</v>
      </c>
      <c r="D22" s="598">
        <v>3394.172</v>
      </c>
      <c r="E22" s="611">
        <f>D22-C22</f>
        <v>19.570999999999913</v>
      </c>
      <c r="F22" s="599"/>
      <c r="H22" s="600"/>
      <c r="I22" s="600"/>
      <c r="J22" s="601"/>
    </row>
    <row r="23" spans="2:10">
      <c r="B23" s="597" t="s">
        <v>1641</v>
      </c>
      <c r="C23" s="602">
        <v>1573.1969999999999</v>
      </c>
      <c r="D23" s="602">
        <v>1588.0820000000001</v>
      </c>
      <c r="E23" s="612">
        <f t="shared" ref="E23:E25" si="4">D23-C23</f>
        <v>14.885000000000218</v>
      </c>
      <c r="F23" s="599"/>
    </row>
    <row r="24" spans="2:10">
      <c r="B24" s="597" t="s">
        <v>1655</v>
      </c>
      <c r="C24" s="598">
        <v>1801.404</v>
      </c>
      <c r="D24" s="598">
        <v>1806.09</v>
      </c>
      <c r="E24" s="611">
        <f t="shared" si="4"/>
        <v>4.6859999999999218</v>
      </c>
      <c r="F24" s="599"/>
    </row>
    <row r="25" spans="2:10">
      <c r="B25" s="597" t="s">
        <v>1656</v>
      </c>
      <c r="C25" s="602">
        <v>1525.92</v>
      </c>
      <c r="D25" s="602">
        <v>1555.6790000000001</v>
      </c>
      <c r="E25" s="612">
        <f t="shared" si="4"/>
        <v>29.759000000000015</v>
      </c>
      <c r="F25" s="599"/>
    </row>
    <row r="26" spans="2:10">
      <c r="B26" s="597" t="s">
        <v>1657</v>
      </c>
      <c r="C26" s="605">
        <v>0.46618799999999999</v>
      </c>
      <c r="D26" s="605">
        <v>0.467885</v>
      </c>
      <c r="E26" s="613">
        <f t="shared" ref="E26:E28" si="5">(D26-C26)*100</f>
        <v>0.16970000000000041</v>
      </c>
      <c r="F26" s="599"/>
      <c r="G26" s="607"/>
    </row>
    <row r="27" spans="2:10">
      <c r="B27" s="597" t="s">
        <v>1652</v>
      </c>
      <c r="C27" s="608">
        <v>3.0051999999999999E-2</v>
      </c>
      <c r="D27" s="608">
        <v>2.0403999999999999E-2</v>
      </c>
      <c r="E27" s="614">
        <f t="shared" si="5"/>
        <v>-0.96479999999999999</v>
      </c>
      <c r="F27" s="599"/>
      <c r="G27" s="607"/>
    </row>
    <row r="28" spans="2:10">
      <c r="B28" s="597" t="s">
        <v>1658</v>
      </c>
      <c r="C28" s="605">
        <v>0.48038899999999995</v>
      </c>
      <c r="D28" s="605">
        <v>0.481209</v>
      </c>
      <c r="E28" s="613">
        <f t="shared" si="5"/>
        <v>8.2000000000004292E-2</v>
      </c>
    </row>
  </sheetData>
  <mergeCells count="1">
    <mergeCell ref="H1:I1"/>
  </mergeCells>
  <hyperlinks>
    <hyperlink ref="H1:I1" location="Index!A1" display="Regresar al Índice" xr:uid="{8F787D94-EBAF-4F74-92D6-85A230A1E266}"/>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235"/>
  <dimension ref="A1:I159"/>
  <sheetViews>
    <sheetView workbookViewId="0"/>
  </sheetViews>
  <sheetFormatPr baseColWidth="10" defaultColWidth="9.140625" defaultRowHeight="14.25"/>
  <cols>
    <col min="1" max="16384" width="9.140625" style="218"/>
  </cols>
  <sheetData>
    <row r="1" spans="1:9" ht="15">
      <c r="A1" s="43" t="s">
        <v>2213</v>
      </c>
      <c r="H1" s="90" t="s">
        <v>38</v>
      </c>
      <c r="I1" s="90"/>
    </row>
    <row r="6" spans="1:9">
      <c r="A6" s="218" t="s">
        <v>676</v>
      </c>
      <c r="B6" s="218" t="s">
        <v>685</v>
      </c>
    </row>
    <row r="7" spans="1:9" ht="15">
      <c r="A7" s="43" t="s">
        <v>30</v>
      </c>
      <c r="B7" s="236">
        <v>-4.6267331346122642</v>
      </c>
    </row>
    <row r="8" spans="1:9" ht="15">
      <c r="A8" s="43" t="s">
        <v>12</v>
      </c>
      <c r="B8" s="236">
        <v>-3.7718102014221717</v>
      </c>
    </row>
    <row r="9" spans="1:9" ht="15">
      <c r="A9" s="43" t="s">
        <v>6</v>
      </c>
      <c r="B9" s="236">
        <v>-3.1442765529244285</v>
      </c>
    </row>
    <row r="10" spans="1:9" ht="15">
      <c r="A10" s="43" t="s">
        <v>26</v>
      </c>
      <c r="B10" s="236">
        <v>-2.3590099925026964</v>
      </c>
    </row>
    <row r="11" spans="1:9" ht="15">
      <c r="A11" s="43" t="s">
        <v>32</v>
      </c>
      <c r="B11" s="236">
        <v>-1.9680731427242835</v>
      </c>
    </row>
    <row r="12" spans="1:9" ht="15">
      <c r="A12" s="43" t="s">
        <v>10</v>
      </c>
      <c r="B12" s="236">
        <v>-0.38623834228208492</v>
      </c>
    </row>
    <row r="13" spans="1:9" ht="15">
      <c r="A13" s="43" t="s">
        <v>29</v>
      </c>
      <c r="B13" s="236">
        <v>-0.355483038734421</v>
      </c>
    </row>
    <row r="14" spans="1:9" ht="15">
      <c r="A14" s="43" t="s">
        <v>21</v>
      </c>
      <c r="B14" s="236">
        <v>-0.25774628305197395</v>
      </c>
    </row>
    <row r="15" spans="1:9" ht="15">
      <c r="A15" s="43" t="s">
        <v>11</v>
      </c>
      <c r="B15" s="236">
        <v>-0.20470117894980849</v>
      </c>
    </row>
    <row r="16" spans="1:9" ht="15">
      <c r="A16" s="43" t="s">
        <v>28</v>
      </c>
      <c r="B16" s="236">
        <v>-5.0220719246102885E-2</v>
      </c>
    </row>
    <row r="17" spans="1:2" ht="15">
      <c r="A17" s="43" t="s">
        <v>14</v>
      </c>
      <c r="B17" s="236">
        <v>4.6603722966773231E-2</v>
      </c>
    </row>
    <row r="18" spans="1:2" ht="15">
      <c r="A18" s="43" t="s">
        <v>51</v>
      </c>
      <c r="B18" s="236">
        <v>9.1708672088899656E-2</v>
      </c>
    </row>
    <row r="19" spans="1:2" ht="15">
      <c r="A19" s="43" t="s">
        <v>680</v>
      </c>
      <c r="B19" s="236">
        <v>0.11231828700235652</v>
      </c>
    </row>
    <row r="20" spans="1:2" ht="15">
      <c r="A20" s="43" t="s">
        <v>683</v>
      </c>
      <c r="B20" s="236">
        <v>0.159588661400207</v>
      </c>
    </row>
    <row r="21" spans="1:2" ht="15">
      <c r="A21" s="43" t="s">
        <v>22</v>
      </c>
      <c r="B21" s="236">
        <v>0.58914934685847542</v>
      </c>
    </row>
    <row r="22" spans="1:2" ht="15">
      <c r="A22" s="43" t="s">
        <v>7</v>
      </c>
      <c r="B22" s="236">
        <v>0.83265344507846162</v>
      </c>
    </row>
    <row r="23" spans="1:2" ht="15">
      <c r="A23" s="43" t="s">
        <v>17</v>
      </c>
      <c r="B23" s="236">
        <v>1.1392496655318618</v>
      </c>
    </row>
    <row r="24" spans="1:2" ht="15">
      <c r="A24" s="43" t="s">
        <v>23</v>
      </c>
      <c r="B24" s="236">
        <v>1.3592025278080673</v>
      </c>
    </row>
    <row r="25" spans="1:2" ht="15">
      <c r="A25" s="43" t="s">
        <v>8</v>
      </c>
      <c r="B25" s="236">
        <v>1.4966625535187124</v>
      </c>
    </row>
    <row r="26" spans="1:2" ht="15">
      <c r="A26" s="43" t="s">
        <v>678</v>
      </c>
      <c r="B26" s="236">
        <v>1.7806895129859508</v>
      </c>
    </row>
    <row r="27" spans="1:2" ht="15">
      <c r="A27" s="43" t="s">
        <v>1</v>
      </c>
      <c r="B27" s="236">
        <v>2.0950205434556719</v>
      </c>
    </row>
    <row r="28" spans="1:2" ht="15">
      <c r="A28" s="43" t="s">
        <v>3</v>
      </c>
      <c r="B28" s="236">
        <v>2.1697580673581127</v>
      </c>
    </row>
    <row r="29" spans="1:2" ht="15">
      <c r="A29" s="43" t="s">
        <v>15</v>
      </c>
      <c r="B29" s="236">
        <v>2.7279742523266171</v>
      </c>
    </row>
    <row r="30" spans="1:2" ht="15">
      <c r="A30" s="43" t="s">
        <v>19</v>
      </c>
      <c r="B30" s="236">
        <v>2.8862343504173498</v>
      </c>
    </row>
    <row r="31" spans="1:2" ht="15">
      <c r="A31" s="43" t="s">
        <v>679</v>
      </c>
      <c r="B31" s="236">
        <v>2.976833279504969</v>
      </c>
    </row>
    <row r="32" spans="1:2" ht="15">
      <c r="A32" s="43" t="s">
        <v>27</v>
      </c>
      <c r="B32" s="236">
        <v>3.0930199023331761</v>
      </c>
    </row>
    <row r="33" spans="1:2" ht="15">
      <c r="A33" s="43" t="s">
        <v>31</v>
      </c>
      <c r="B33" s="236">
        <v>3.3113440628061532</v>
      </c>
    </row>
    <row r="34" spans="1:2" ht="15">
      <c r="A34" s="43" t="s">
        <v>33</v>
      </c>
      <c r="B34" s="236">
        <v>3.5005821183736825</v>
      </c>
    </row>
    <row r="35" spans="1:2" ht="15">
      <c r="A35" s="43" t="s">
        <v>681</v>
      </c>
      <c r="B35" s="236">
        <v>3.8775886796003163</v>
      </c>
    </row>
    <row r="36" spans="1:2" ht="15">
      <c r="A36" s="43" t="s">
        <v>18</v>
      </c>
      <c r="B36" s="236">
        <v>4.1752501855236028</v>
      </c>
    </row>
    <row r="37" spans="1:2" ht="15">
      <c r="A37" s="43" t="s">
        <v>682</v>
      </c>
      <c r="B37" s="236">
        <v>4.8179222679161535</v>
      </c>
    </row>
    <row r="38" spans="1:2" ht="15">
      <c r="A38" s="43" t="s">
        <v>0</v>
      </c>
      <c r="B38" s="236">
        <v>9.1604682788368947</v>
      </c>
    </row>
    <row r="39" spans="1:2" ht="15">
      <c r="A39" s="43" t="s">
        <v>16</v>
      </c>
      <c r="B39" s="236">
        <v>14.158074744345079</v>
      </c>
    </row>
    <row r="159" spans="2:2">
      <c r="B159" s="222"/>
    </row>
  </sheetData>
  <mergeCells count="1">
    <mergeCell ref="H1:I1"/>
  </mergeCells>
  <hyperlinks>
    <hyperlink ref="H1:I1" location="Index!A1" display="Regresar al Índice" xr:uid="{00000000-0004-0000-B900-000000000000}"/>
  </hyperlink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Hoja236"/>
  <dimension ref="A1:I159"/>
  <sheetViews>
    <sheetView workbookViewId="0"/>
  </sheetViews>
  <sheetFormatPr baseColWidth="10" defaultColWidth="9.140625" defaultRowHeight="14.25"/>
  <cols>
    <col min="1" max="6" width="9.140625" style="232"/>
    <col min="7" max="7" width="9.140625" style="218"/>
    <col min="8" max="16384" width="9.140625" style="232"/>
  </cols>
  <sheetData>
    <row r="1" spans="1:9" ht="15">
      <c r="A1" s="43" t="s">
        <v>2214</v>
      </c>
      <c r="H1" s="90" t="s">
        <v>38</v>
      </c>
      <c r="I1" s="90"/>
    </row>
    <row r="6" spans="1:9">
      <c r="A6" s="232" t="s">
        <v>501</v>
      </c>
      <c r="B6" s="232" t="s">
        <v>743</v>
      </c>
      <c r="C6" s="232" t="s">
        <v>621</v>
      </c>
      <c r="D6" s="232" t="s">
        <v>441</v>
      </c>
      <c r="E6" s="232" t="s">
        <v>725</v>
      </c>
      <c r="F6" s="232" t="s">
        <v>135</v>
      </c>
    </row>
    <row r="7" spans="1:9" ht="15">
      <c r="A7" s="233" t="s">
        <v>767</v>
      </c>
      <c r="B7" s="234">
        <v>2017</v>
      </c>
      <c r="C7" s="233" t="s">
        <v>768</v>
      </c>
      <c r="D7" s="234">
        <v>-21.587962467427495</v>
      </c>
      <c r="E7" s="114">
        <v>119.16402352999999</v>
      </c>
      <c r="F7" s="234">
        <v>6.5238452227488937</v>
      </c>
    </row>
    <row r="8" spans="1:9" ht="15">
      <c r="A8" s="233" t="s">
        <v>769</v>
      </c>
      <c r="B8" s="234"/>
      <c r="C8" s="233" t="s">
        <v>770</v>
      </c>
      <c r="D8" s="234">
        <v>-9.5575005044477628</v>
      </c>
      <c r="E8" s="114">
        <v>107.77492137999999</v>
      </c>
      <c r="F8" s="234">
        <v>1.8349767404104034</v>
      </c>
    </row>
    <row r="9" spans="1:9" ht="15">
      <c r="A9" s="233" t="s">
        <v>771</v>
      </c>
      <c r="B9" s="234"/>
      <c r="C9" s="233" t="s">
        <v>772</v>
      </c>
      <c r="D9" s="234">
        <v>11.023726380750341</v>
      </c>
      <c r="E9" s="114">
        <v>119.65573381999999</v>
      </c>
      <c r="F9" s="234">
        <v>8.6080518042491097</v>
      </c>
    </row>
    <row r="10" spans="1:9" ht="15">
      <c r="A10" s="233" t="s">
        <v>773</v>
      </c>
      <c r="B10" s="234"/>
      <c r="C10" s="233" t="s">
        <v>774</v>
      </c>
      <c r="D10" s="234">
        <v>-6.954896380075537</v>
      </c>
      <c r="E10" s="114">
        <v>111.33380151999999</v>
      </c>
      <c r="F10" s="234">
        <v>-0.10922593003631297</v>
      </c>
    </row>
    <row r="11" spans="1:9" ht="15">
      <c r="A11" s="233" t="s">
        <v>775</v>
      </c>
      <c r="B11" s="234"/>
      <c r="C11" s="233" t="s">
        <v>776</v>
      </c>
      <c r="D11" s="234">
        <v>7.9998063826106209</v>
      </c>
      <c r="E11" s="114">
        <v>120.24029007999999</v>
      </c>
      <c r="F11" s="234">
        <v>4.0604841699900893</v>
      </c>
    </row>
    <row r="12" spans="1:9" ht="15">
      <c r="A12" s="233" t="s">
        <v>739</v>
      </c>
      <c r="B12" s="234"/>
      <c r="C12" s="233" t="s">
        <v>777</v>
      </c>
      <c r="D12" s="234">
        <v>-3.0857480862125262</v>
      </c>
      <c r="E12" s="114">
        <v>116.52997763</v>
      </c>
      <c r="F12" s="234">
        <v>1.25227310506141</v>
      </c>
    </row>
    <row r="13" spans="1:9" ht="15">
      <c r="A13" s="233" t="s">
        <v>747</v>
      </c>
      <c r="B13" s="234"/>
      <c r="C13" s="233" t="s">
        <v>778</v>
      </c>
      <c r="D13" s="234">
        <v>1.2694968625988536</v>
      </c>
      <c r="E13" s="114">
        <v>118.00932204</v>
      </c>
      <c r="F13" s="234">
        <v>1.2226416111677916</v>
      </c>
    </row>
    <row r="14" spans="1:9" ht="15">
      <c r="A14" s="233" t="s">
        <v>759</v>
      </c>
      <c r="B14" s="234"/>
      <c r="C14" s="233" t="s">
        <v>779</v>
      </c>
      <c r="D14" s="234">
        <v>0.74867406635937139</v>
      </c>
      <c r="E14" s="114">
        <v>118.89282722999999</v>
      </c>
      <c r="F14" s="234">
        <v>-0.92502262485056175</v>
      </c>
    </row>
    <row r="15" spans="1:9" ht="15">
      <c r="A15" s="233" t="s">
        <v>780</v>
      </c>
      <c r="B15" s="234"/>
      <c r="C15" s="233" t="s">
        <v>781</v>
      </c>
      <c r="D15" s="234">
        <v>-7.0528550337005793</v>
      </c>
      <c r="E15" s="114">
        <v>110.50748848000001</v>
      </c>
      <c r="F15" s="234">
        <v>-1.8331071209711773</v>
      </c>
    </row>
    <row r="16" spans="1:9" ht="15">
      <c r="A16" s="233" t="s">
        <v>782</v>
      </c>
      <c r="B16" s="234"/>
      <c r="C16" s="233" t="s">
        <v>783</v>
      </c>
      <c r="D16" s="234">
        <v>8.0817857530228352</v>
      </c>
      <c r="E16" s="114">
        <v>119.43846694</v>
      </c>
      <c r="F16" s="234">
        <v>-1.3180116940570952</v>
      </c>
    </row>
    <row r="17" spans="1:6" ht="15">
      <c r="A17" s="233" t="s">
        <v>784</v>
      </c>
      <c r="B17" s="234"/>
      <c r="C17" s="233" t="s">
        <v>785</v>
      </c>
      <c r="D17" s="234">
        <v>10.864187085152816</v>
      </c>
      <c r="E17" s="114">
        <v>132.41448543999999</v>
      </c>
      <c r="F17" s="234">
        <v>-0.96862772042760314</v>
      </c>
    </row>
    <row r="18" spans="1:6" ht="15">
      <c r="A18" s="233" t="s">
        <v>786</v>
      </c>
      <c r="B18" s="234"/>
      <c r="C18" s="233" t="s">
        <v>787</v>
      </c>
      <c r="D18" s="234">
        <v>13.755120030469095</v>
      </c>
      <c r="E18" s="114">
        <v>150.62825685000001</v>
      </c>
      <c r="F18" s="234">
        <v>-0.88393980239605296</v>
      </c>
    </row>
    <row r="19" spans="1:6" ht="15">
      <c r="A19" s="233" t="s">
        <v>788</v>
      </c>
      <c r="B19" s="234">
        <v>2018</v>
      </c>
      <c r="C19" s="233" t="s">
        <v>768</v>
      </c>
      <c r="D19" s="234">
        <v>-18.849807641520229</v>
      </c>
      <c r="E19" s="114">
        <v>122.23512018</v>
      </c>
      <c r="F19" s="234">
        <v>2.5772012047133011</v>
      </c>
    </row>
    <row r="20" spans="1:6" ht="15">
      <c r="A20" s="233" t="s">
        <v>789</v>
      </c>
      <c r="B20" s="234"/>
      <c r="C20" s="233" t="s">
        <v>770</v>
      </c>
      <c r="D20" s="234">
        <v>-10.023558820049086</v>
      </c>
      <c r="E20" s="114">
        <v>109.98281101000001</v>
      </c>
      <c r="F20" s="234">
        <v>2.0486116823182701</v>
      </c>
    </row>
    <row r="21" spans="1:6" ht="15">
      <c r="A21" s="233" t="s">
        <v>790</v>
      </c>
      <c r="B21" s="234"/>
      <c r="C21" s="233" t="s">
        <v>772</v>
      </c>
      <c r="D21" s="234">
        <v>9.8791163093768226</v>
      </c>
      <c r="E21" s="114">
        <v>120.84814083000001</v>
      </c>
      <c r="F21" s="234">
        <v>0.99653144227402213</v>
      </c>
    </row>
    <row r="22" spans="1:6" ht="15">
      <c r="A22" s="233" t="s">
        <v>791</v>
      </c>
      <c r="B22" s="234"/>
      <c r="C22" s="233" t="s">
        <v>774</v>
      </c>
      <c r="D22" s="234">
        <v>-2.9678223308749914</v>
      </c>
      <c r="E22" s="114">
        <v>117.26158272000001</v>
      </c>
      <c r="F22" s="234">
        <v>5.3243319810068162</v>
      </c>
    </row>
    <row r="23" spans="1:6" ht="15">
      <c r="A23" s="233" t="s">
        <v>792</v>
      </c>
      <c r="B23" s="234"/>
      <c r="C23" s="233" t="s">
        <v>776</v>
      </c>
      <c r="D23" s="234">
        <v>7.0377918398950854</v>
      </c>
      <c r="E23" s="114">
        <v>125.51420881999999</v>
      </c>
      <c r="F23" s="234">
        <v>4.3861493817846577</v>
      </c>
    </row>
    <row r="24" spans="1:6" ht="15">
      <c r="A24" s="233" t="s">
        <v>740</v>
      </c>
      <c r="B24" s="234"/>
      <c r="C24" s="233" t="s">
        <v>777</v>
      </c>
      <c r="D24" s="234">
        <v>-3.088862294116792</v>
      </c>
      <c r="E24" s="114">
        <v>121.63724775</v>
      </c>
      <c r="F24" s="234">
        <v>4.3827950745998914</v>
      </c>
    </row>
    <row r="25" spans="1:6" ht="15">
      <c r="A25" s="233" t="s">
        <v>748</v>
      </c>
      <c r="B25" s="234"/>
      <c r="C25" s="233" t="s">
        <v>778</v>
      </c>
      <c r="D25" s="234">
        <v>2.2011961052448301</v>
      </c>
      <c r="E25" s="114">
        <v>124.31472211000001</v>
      </c>
      <c r="F25" s="234">
        <v>5.3431372717002388</v>
      </c>
    </row>
    <row r="26" spans="1:6" ht="15">
      <c r="A26" s="233" t="s">
        <v>760</v>
      </c>
      <c r="B26" s="234"/>
      <c r="C26" s="233" t="s">
        <v>779</v>
      </c>
      <c r="D26" s="234">
        <v>-0.12854897415818398</v>
      </c>
      <c r="E26" s="114">
        <v>124.15491681</v>
      </c>
      <c r="F26" s="234">
        <v>4.4259100423446194</v>
      </c>
    </row>
    <row r="27" spans="1:6" ht="15">
      <c r="A27" s="233" t="s">
        <v>793</v>
      </c>
      <c r="B27" s="234"/>
      <c r="C27" s="233" t="s">
        <v>781</v>
      </c>
      <c r="D27" s="234">
        <v>-5.7196245323632917</v>
      </c>
      <c r="E27" s="114">
        <v>117.05372173000001</v>
      </c>
      <c r="F27" s="234">
        <v>5.923791536701839</v>
      </c>
    </row>
    <row r="28" spans="1:6" ht="15">
      <c r="A28" s="233" t="s">
        <v>794</v>
      </c>
      <c r="B28" s="234"/>
      <c r="C28" s="233" t="s">
        <v>783</v>
      </c>
      <c r="D28" s="234">
        <v>7.6311202309346671</v>
      </c>
      <c r="E28" s="114">
        <v>125.98623197000001</v>
      </c>
      <c r="F28" s="234">
        <v>5.4821241412025845</v>
      </c>
    </row>
    <row r="29" spans="1:6" ht="15">
      <c r="A29" s="233" t="s">
        <v>795</v>
      </c>
      <c r="B29" s="234"/>
      <c r="C29" s="233" t="s">
        <v>785</v>
      </c>
      <c r="D29" s="234">
        <v>10.768036227347777</v>
      </c>
      <c r="E29" s="114">
        <v>139.55247507000001</v>
      </c>
      <c r="F29" s="234">
        <v>5.3906410664068964</v>
      </c>
    </row>
    <row r="30" spans="1:6" ht="15">
      <c r="A30" s="233" t="s">
        <v>796</v>
      </c>
      <c r="B30" s="234"/>
      <c r="C30" s="233" t="s">
        <v>787</v>
      </c>
      <c r="D30" s="234">
        <v>7.1106941779588722</v>
      </c>
      <c r="E30" s="114">
        <v>149.47562479000001</v>
      </c>
      <c r="F30" s="234">
        <v>-0.76521635721232995</v>
      </c>
    </row>
    <row r="31" spans="1:6" ht="15">
      <c r="A31" s="233" t="s">
        <v>797</v>
      </c>
      <c r="B31" s="234">
        <v>2019</v>
      </c>
      <c r="C31" s="233" t="s">
        <v>768</v>
      </c>
      <c r="D31" s="234">
        <v>-16.746652583100413</v>
      </c>
      <c r="E31" s="114">
        <v>124.44346121</v>
      </c>
      <c r="F31" s="234">
        <v>1.8066338272896192</v>
      </c>
    </row>
    <row r="32" spans="1:6" ht="15">
      <c r="A32" s="233" t="s">
        <v>798</v>
      </c>
      <c r="B32" s="234"/>
      <c r="C32" s="233" t="s">
        <v>770</v>
      </c>
      <c r="D32" s="234">
        <v>-8.1031328218872147</v>
      </c>
      <c r="E32" s="114">
        <v>114.35964226</v>
      </c>
      <c r="F32" s="234">
        <v>3.9795593600549442</v>
      </c>
    </row>
    <row r="33" spans="1:6" ht="15">
      <c r="A33" s="233" t="s">
        <v>799</v>
      </c>
      <c r="B33" s="234"/>
      <c r="C33" s="233" t="s">
        <v>772</v>
      </c>
      <c r="D33" s="234">
        <v>9.9442300581397358</v>
      </c>
      <c r="E33" s="114">
        <v>125.73182817999999</v>
      </c>
      <c r="F33" s="234">
        <v>4.0411770644200384</v>
      </c>
    </row>
    <row r="34" spans="1:6" ht="15">
      <c r="A34" s="233" t="s">
        <v>800</v>
      </c>
      <c r="B34" s="234"/>
      <c r="C34" s="233" t="s">
        <v>774</v>
      </c>
      <c r="D34" s="234">
        <v>-5.0865150635082363</v>
      </c>
      <c r="E34" s="114">
        <v>119.3364598</v>
      </c>
      <c r="F34" s="234">
        <v>1.7694431815357923</v>
      </c>
    </row>
    <row r="35" spans="1:6" ht="15">
      <c r="A35" s="233" t="s">
        <v>801</v>
      </c>
      <c r="B35" s="234"/>
      <c r="C35" s="233" t="s">
        <v>776</v>
      </c>
      <c r="D35" s="234">
        <v>8.6437828533606318</v>
      </c>
      <c r="E35" s="114">
        <v>129.65164425</v>
      </c>
      <c r="F35" s="234">
        <v>3.296388089362464</v>
      </c>
    </row>
    <row r="36" spans="1:6" ht="15">
      <c r="A36" s="233" t="s">
        <v>741</v>
      </c>
      <c r="B36" s="234"/>
      <c r="C36" s="233" t="s">
        <v>777</v>
      </c>
      <c r="D36" s="234">
        <v>-4.1750125047102884</v>
      </c>
      <c r="E36" s="114">
        <v>124.23867189000001</v>
      </c>
      <c r="F36" s="234">
        <v>2.138673957295294</v>
      </c>
    </row>
    <row r="37" spans="1:6" ht="15">
      <c r="A37" s="233" t="s">
        <v>749</v>
      </c>
      <c r="B37" s="234"/>
      <c r="C37" s="233" t="s">
        <v>778</v>
      </c>
      <c r="D37" s="234">
        <v>3.2414170070697037</v>
      </c>
      <c r="E37" s="114">
        <v>128.26576532999999</v>
      </c>
      <c r="F37" s="234">
        <v>3.1782584982202704</v>
      </c>
    </row>
    <row r="38" spans="1:6" ht="15">
      <c r="A38" s="233" t="s">
        <v>761</v>
      </c>
      <c r="B38" s="234"/>
      <c r="C38" s="233" t="s">
        <v>779</v>
      </c>
      <c r="D38" s="234">
        <v>-0.68328781865148791</v>
      </c>
      <c r="E38" s="114">
        <v>127.38934098</v>
      </c>
      <c r="F38" s="234">
        <v>2.6051518966017153</v>
      </c>
    </row>
    <row r="39" spans="1:6" ht="15">
      <c r="A39" s="233" t="s">
        <v>802</v>
      </c>
      <c r="B39" s="234"/>
      <c r="C39" s="233" t="s">
        <v>781</v>
      </c>
      <c r="D39" s="234">
        <v>-6.1010737870291809</v>
      </c>
      <c r="E39" s="114">
        <v>119.61722329</v>
      </c>
      <c r="F39" s="234">
        <v>2.190021403943951</v>
      </c>
    </row>
    <row r="40" spans="1:6" ht="15">
      <c r="A40" s="233" t="s">
        <v>803</v>
      </c>
      <c r="B40" s="234"/>
      <c r="C40" s="233" t="s">
        <v>783</v>
      </c>
      <c r="D40" s="234">
        <v>9.0106147957215281</v>
      </c>
      <c r="E40" s="114">
        <v>130.39547051</v>
      </c>
      <c r="F40" s="234">
        <v>3.4997780876960616</v>
      </c>
    </row>
    <row r="41" spans="1:6" ht="15">
      <c r="A41" s="233" t="s">
        <v>804</v>
      </c>
      <c r="B41" s="234"/>
      <c r="C41" s="233" t="s">
        <v>785</v>
      </c>
      <c r="D41" s="234">
        <v>9.9721156717654491</v>
      </c>
      <c r="E41" s="114">
        <v>143.39865766</v>
      </c>
      <c r="F41" s="234">
        <v>2.7560833930539212</v>
      </c>
    </row>
    <row r="42" spans="1:6" ht="15">
      <c r="A42" s="233" t="s">
        <v>805</v>
      </c>
      <c r="B42" s="234"/>
      <c r="C42" s="233" t="s">
        <v>787</v>
      </c>
      <c r="D42" s="234">
        <v>8.3736492697654192</v>
      </c>
      <c r="E42" s="114">
        <v>155.40635831</v>
      </c>
      <c r="F42" s="234">
        <v>3.9676927447750385</v>
      </c>
    </row>
    <row r="43" spans="1:6" ht="15">
      <c r="A43" s="233" t="s">
        <v>806</v>
      </c>
      <c r="B43" s="234">
        <v>2020</v>
      </c>
      <c r="C43" s="233" t="s">
        <v>768</v>
      </c>
      <c r="D43" s="234">
        <v>-18.652705343095818</v>
      </c>
      <c r="E43" s="114">
        <v>126.41886821</v>
      </c>
      <c r="F43" s="234">
        <v>1.5873931669792425</v>
      </c>
    </row>
    <row r="44" spans="1:6" ht="15">
      <c r="A44" s="233" t="s">
        <v>807</v>
      </c>
      <c r="B44" s="234"/>
      <c r="C44" s="233" t="s">
        <v>770</v>
      </c>
      <c r="D44" s="234">
        <v>-6.5756774188098843</v>
      </c>
      <c r="E44" s="114">
        <v>118.10597124</v>
      </c>
      <c r="F44" s="234">
        <v>3.2759187646657835</v>
      </c>
    </row>
    <row r="45" spans="1:6" ht="15">
      <c r="A45" s="233" t="s">
        <v>808</v>
      </c>
      <c r="B45" s="234"/>
      <c r="C45" s="233" t="s">
        <v>772</v>
      </c>
      <c r="D45" s="234">
        <v>2.9413658120136197</v>
      </c>
      <c r="E45" s="114">
        <v>121.5798999</v>
      </c>
      <c r="F45" s="234">
        <v>-3.3022094246939733</v>
      </c>
    </row>
    <row r="46" spans="1:6" ht="15">
      <c r="A46" s="233" t="s">
        <v>809</v>
      </c>
      <c r="B46" s="234"/>
      <c r="C46" s="233" t="s">
        <v>774</v>
      </c>
      <c r="D46" s="234">
        <v>-25.792435086550025</v>
      </c>
      <c r="E46" s="114">
        <v>90.221483140000004</v>
      </c>
      <c r="F46" s="234">
        <v>-24.397385936196507</v>
      </c>
    </row>
    <row r="47" spans="1:6" ht="15">
      <c r="A47" s="233" t="s">
        <v>810</v>
      </c>
      <c r="B47" s="234"/>
      <c r="C47" s="233" t="s">
        <v>776</v>
      </c>
      <c r="D47" s="234">
        <v>11.308610216668617</v>
      </c>
      <c r="E47" s="114">
        <v>100.424279</v>
      </c>
      <c r="F47" s="234">
        <v>-22.542996210400936</v>
      </c>
    </row>
    <row r="48" spans="1:6" ht="15">
      <c r="A48" s="233" t="s">
        <v>756</v>
      </c>
      <c r="B48" s="234"/>
      <c r="C48" s="233" t="s">
        <v>777</v>
      </c>
      <c r="D48" s="234">
        <v>9.9454978511720231</v>
      </c>
      <c r="E48" s="114">
        <v>110.41197351</v>
      </c>
      <c r="F48" s="234">
        <v>-11.129142133974247</v>
      </c>
    </row>
    <row r="49" spans="1:6" ht="15">
      <c r="A49" s="233" t="s">
        <v>750</v>
      </c>
      <c r="B49" s="234"/>
      <c r="C49" s="233" t="s">
        <v>778</v>
      </c>
      <c r="D49" s="234">
        <v>7.0818026808404353</v>
      </c>
      <c r="E49" s="114">
        <v>118.23113161000001</v>
      </c>
      <c r="F49" s="234">
        <v>-7.823314112057143</v>
      </c>
    </row>
    <row r="50" spans="1:6" ht="15">
      <c r="A50" s="233" t="s">
        <v>762</v>
      </c>
      <c r="B50" s="234"/>
      <c r="C50" s="233" t="s">
        <v>779</v>
      </c>
      <c r="D50" s="234">
        <v>-0.55291718948980662</v>
      </c>
      <c r="E50" s="114">
        <v>117.57741136</v>
      </c>
      <c r="F50" s="234">
        <v>-7.7023160215111437</v>
      </c>
    </row>
    <row r="51" spans="1:6" ht="15">
      <c r="A51" s="233" t="s">
        <v>811</v>
      </c>
      <c r="B51" s="234"/>
      <c r="C51" s="233" t="s">
        <v>781</v>
      </c>
      <c r="D51" s="234">
        <v>1.2662674596920969</v>
      </c>
      <c r="E51" s="114">
        <v>119.06625586</v>
      </c>
      <c r="F51" s="234">
        <v>-0.46060877760407015</v>
      </c>
    </row>
    <row r="52" spans="1:6" ht="15">
      <c r="A52" s="233" t="s">
        <v>812</v>
      </c>
      <c r="B52" s="234"/>
      <c r="C52" s="233" t="s">
        <v>783</v>
      </c>
      <c r="D52" s="234">
        <v>4.1712831936529486</v>
      </c>
      <c r="E52" s="114">
        <v>124.03284658</v>
      </c>
      <c r="F52" s="234">
        <v>-4.8794823202942847</v>
      </c>
    </row>
    <row r="53" spans="1:6" ht="15">
      <c r="A53" s="233" t="s">
        <v>813</v>
      </c>
      <c r="B53" s="234"/>
      <c r="C53" s="233" t="s">
        <v>785</v>
      </c>
      <c r="D53" s="234">
        <v>13.240774917962858</v>
      </c>
      <c r="E53" s="114">
        <v>140.45575661999999</v>
      </c>
      <c r="F53" s="234">
        <v>-2.052251456200981</v>
      </c>
    </row>
    <row r="54" spans="1:6" ht="15">
      <c r="A54" s="233" t="s">
        <v>814</v>
      </c>
      <c r="B54" s="234"/>
      <c r="C54" s="233" t="s">
        <v>787</v>
      </c>
      <c r="D54" s="234">
        <v>9.8087051122248408</v>
      </c>
      <c r="E54" s="114">
        <v>154.23264760000001</v>
      </c>
      <c r="F54" s="234">
        <v>-0.75525269542621365</v>
      </c>
    </row>
    <row r="55" spans="1:6" ht="15">
      <c r="A55" s="233" t="s">
        <v>815</v>
      </c>
      <c r="B55" s="234">
        <v>2021</v>
      </c>
      <c r="C55" s="233" t="s">
        <v>768</v>
      </c>
      <c r="D55" s="234">
        <v>-22.542953895320412</v>
      </c>
      <c r="E55" s="114">
        <v>119.46405296</v>
      </c>
      <c r="F55" s="234">
        <v>-5.5014060388889447</v>
      </c>
    </row>
    <row r="56" spans="1:6" ht="15">
      <c r="A56" s="233" t="s">
        <v>816</v>
      </c>
      <c r="B56" s="234"/>
      <c r="C56" s="233" t="s">
        <v>770</v>
      </c>
      <c r="D56" s="234">
        <v>-4.4871243417422466</v>
      </c>
      <c r="E56" s="114">
        <v>114.10355235999999</v>
      </c>
      <c r="F56" s="234">
        <v>-3.388837023207572</v>
      </c>
    </row>
    <row r="57" spans="1:6" ht="15">
      <c r="A57" s="233" t="s">
        <v>817</v>
      </c>
      <c r="B57" s="234"/>
      <c r="C57" s="233" t="s">
        <v>772</v>
      </c>
      <c r="D57" s="234">
        <v>14.937604945220844</v>
      </c>
      <c r="E57" s="114">
        <v>131.14789024000001</v>
      </c>
      <c r="F57" s="234">
        <v>7.8697139476753328</v>
      </c>
    </row>
    <row r="58" spans="1:6" ht="15">
      <c r="A58" s="233" t="s">
        <v>818</v>
      </c>
      <c r="B58" s="234"/>
      <c r="C58" s="233" t="s">
        <v>774</v>
      </c>
      <c r="D58" s="234">
        <v>-6.6795469099572236</v>
      </c>
      <c r="E58" s="114">
        <v>122.38780539</v>
      </c>
      <c r="F58" s="234">
        <v>35.652619676054677</v>
      </c>
    </row>
    <row r="59" spans="1:6" ht="15">
      <c r="A59" s="233" t="s">
        <v>819</v>
      </c>
      <c r="B59" s="234"/>
      <c r="C59" s="233" t="s">
        <v>776</v>
      </c>
      <c r="D59" s="234">
        <v>7.363937388435585</v>
      </c>
      <c r="E59" s="114">
        <v>131.40036674999999</v>
      </c>
      <c r="F59" s="234">
        <v>30.845217967658989</v>
      </c>
    </row>
    <row r="60" spans="1:6" ht="15">
      <c r="A60" s="233" t="s">
        <v>742</v>
      </c>
      <c r="B60" s="234"/>
      <c r="C60" s="233" t="s">
        <v>777</v>
      </c>
      <c r="D60" s="234">
        <v>-3.589464463956678</v>
      </c>
      <c r="E60" s="114">
        <v>126.68379727999999</v>
      </c>
      <c r="F60" s="234">
        <v>14.737372454017644</v>
      </c>
    </row>
    <row r="61" spans="1:6" ht="15">
      <c r="A61" s="233" t="s">
        <v>751</v>
      </c>
      <c r="B61" s="234"/>
      <c r="C61" s="233" t="s">
        <v>778</v>
      </c>
      <c r="D61" s="234">
        <v>-0.54125463928467044</v>
      </c>
      <c r="E61" s="114">
        <v>125.99811535000001</v>
      </c>
      <c r="F61" s="234">
        <v>6.5693220002497794</v>
      </c>
    </row>
    <row r="62" spans="1:6" ht="15">
      <c r="A62" s="233" t="s">
        <v>763</v>
      </c>
      <c r="B62" s="234"/>
      <c r="C62" s="233" t="s">
        <v>779</v>
      </c>
      <c r="D62" s="234">
        <v>1.6650056583564492</v>
      </c>
      <c r="E62" s="114">
        <v>128.09599109999999</v>
      </c>
      <c r="F62" s="234">
        <v>8.9460888944000239</v>
      </c>
    </row>
    <row r="63" spans="1:6" ht="15">
      <c r="A63" s="233" t="s">
        <v>824</v>
      </c>
      <c r="B63" s="234"/>
      <c r="C63" s="233" t="s">
        <v>781</v>
      </c>
      <c r="D63" s="234">
        <v>-1.9110471443941976</v>
      </c>
      <c r="E63" s="114">
        <v>125.64801632</v>
      </c>
      <c r="F63" s="234">
        <v>5.527813411500011</v>
      </c>
    </row>
    <row r="64" spans="1:6" ht="15">
      <c r="A64" s="233" t="s">
        <v>841</v>
      </c>
      <c r="B64" s="234"/>
      <c r="C64" s="233" t="s">
        <v>783</v>
      </c>
      <c r="D64" s="234">
        <v>2.9229803363122411</v>
      </c>
      <c r="E64" s="114">
        <v>129.32068312999999</v>
      </c>
      <c r="F64" s="234">
        <v>4.2632550133318032</v>
      </c>
    </row>
    <row r="65" spans="1:6" ht="15">
      <c r="A65" s="233" t="s">
        <v>861</v>
      </c>
      <c r="B65" s="234"/>
      <c r="C65" s="233" t="s">
        <v>785</v>
      </c>
      <c r="D65" s="234">
        <v>12.834120620377206</v>
      </c>
      <c r="E65" s="114">
        <v>145.91785558999999</v>
      </c>
      <c r="F65" s="234">
        <v>3.8888395188939038</v>
      </c>
    </row>
    <row r="66" spans="1:6" ht="15">
      <c r="A66" s="233" t="s">
        <v>883</v>
      </c>
      <c r="B66" s="234"/>
      <c r="C66" s="233" t="s">
        <v>787</v>
      </c>
      <c r="D66" s="234">
        <v>7.6059477883120712</v>
      </c>
      <c r="E66" s="114">
        <v>157.01629149999999</v>
      </c>
      <c r="F66" s="234">
        <v>1.8048344130221539</v>
      </c>
    </row>
    <row r="67" spans="1:6" ht="15">
      <c r="A67" s="233" t="s">
        <v>1215</v>
      </c>
      <c r="B67" s="234">
        <v>2022</v>
      </c>
      <c r="C67" s="233" t="s">
        <v>768</v>
      </c>
      <c r="D67" s="234">
        <v>-18.256743836036907</v>
      </c>
      <c r="E67" s="114">
        <v>128.35022938</v>
      </c>
      <c r="F67" s="234">
        <v>7.4383684462600188</v>
      </c>
    </row>
    <row r="68" spans="1:6" ht="15">
      <c r="A68" s="233" t="s">
        <v>1183</v>
      </c>
      <c r="B68" s="234"/>
      <c r="C68" s="233" t="s">
        <v>770</v>
      </c>
      <c r="D68" s="234">
        <v>-4.8602448083914762</v>
      </c>
      <c r="E68" s="114">
        <v>122.11209402</v>
      </c>
      <c r="F68" s="234">
        <v>7.0186611147151901</v>
      </c>
    </row>
    <row r="69" spans="1:6" ht="15">
      <c r="A69" s="233" t="s">
        <v>2029</v>
      </c>
      <c r="B69" s="234"/>
      <c r="C69" s="233" t="s">
        <v>772</v>
      </c>
      <c r="D69" s="234">
        <v>11.828098237046348</v>
      </c>
      <c r="E69" s="114">
        <v>136.55563246</v>
      </c>
      <c r="F69" s="234">
        <v>4.1233924618259943</v>
      </c>
    </row>
    <row r="159" spans="2:2">
      <c r="B159" s="235"/>
    </row>
  </sheetData>
  <mergeCells count="1">
    <mergeCell ref="H1:I1"/>
  </mergeCells>
  <hyperlinks>
    <hyperlink ref="H1:I1" location="Index!A1" display="Regresar al Índice" xr:uid="{00000000-0004-0000-BA00-000000000000}"/>
  </hyperlinks>
  <pageMargins left="0.7" right="0.7" top="0.75" bottom="0.75" header="0.3" footer="0.3"/>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237"/>
  <dimension ref="A1:I159"/>
  <sheetViews>
    <sheetView workbookViewId="0"/>
  </sheetViews>
  <sheetFormatPr baseColWidth="10" defaultColWidth="9.140625" defaultRowHeight="14.25"/>
  <cols>
    <col min="1" max="16384" width="9.140625" style="218"/>
  </cols>
  <sheetData>
    <row r="1" spans="1:9" ht="15">
      <c r="A1" s="43" t="s">
        <v>2215</v>
      </c>
      <c r="H1" s="90" t="s">
        <v>38</v>
      </c>
      <c r="I1" s="90"/>
    </row>
    <row r="6" spans="1:9">
      <c r="A6" s="218" t="s">
        <v>676</v>
      </c>
      <c r="B6" s="218" t="s">
        <v>677</v>
      </c>
    </row>
    <row r="7" spans="1:9">
      <c r="A7" s="133" t="s">
        <v>21</v>
      </c>
      <c r="B7" s="231">
        <v>-2.9008734710248807</v>
      </c>
    </row>
    <row r="8" spans="1:9">
      <c r="A8" s="133" t="s">
        <v>10</v>
      </c>
      <c r="B8" s="231">
        <v>-2.8281051440650473</v>
      </c>
    </row>
    <row r="9" spans="1:9">
      <c r="A9" s="133" t="s">
        <v>28</v>
      </c>
      <c r="B9" s="231">
        <v>-1.6635000033314653</v>
      </c>
    </row>
    <row r="10" spans="1:9">
      <c r="A10" s="133" t="s">
        <v>30</v>
      </c>
      <c r="B10" s="231">
        <v>-1.2015970506010076</v>
      </c>
    </row>
    <row r="11" spans="1:9">
      <c r="A11" s="133" t="s">
        <v>26</v>
      </c>
      <c r="B11" s="231">
        <v>-0.9676364799120778</v>
      </c>
    </row>
    <row r="12" spans="1:9">
      <c r="A12" s="133" t="s">
        <v>15</v>
      </c>
      <c r="B12" s="231">
        <v>-0.96215242706974069</v>
      </c>
    </row>
    <row r="13" spans="1:9">
      <c r="A13" s="133" t="s">
        <v>12</v>
      </c>
      <c r="B13" s="231">
        <v>-0.83837171694051849</v>
      </c>
    </row>
    <row r="14" spans="1:9">
      <c r="A14" s="133" t="s">
        <v>17</v>
      </c>
      <c r="B14" s="231">
        <v>-0.68572188449063065</v>
      </c>
    </row>
    <row r="15" spans="1:9">
      <c r="A15" s="133" t="s">
        <v>31</v>
      </c>
      <c r="B15" s="231">
        <v>-0.44686651979258124</v>
      </c>
    </row>
    <row r="16" spans="1:9">
      <c r="A16" s="133" t="s">
        <v>19</v>
      </c>
      <c r="B16" s="231">
        <v>-0.3103385391980033</v>
      </c>
    </row>
    <row r="17" spans="1:2">
      <c r="A17" s="133" t="s">
        <v>29</v>
      </c>
      <c r="B17" s="231">
        <v>-0.26888621532559875</v>
      </c>
    </row>
    <row r="18" spans="1:2">
      <c r="A18" s="133" t="s">
        <v>6</v>
      </c>
      <c r="B18" s="231">
        <v>2.4183441052959553E-2</v>
      </c>
    </row>
    <row r="19" spans="1:2">
      <c r="A19" s="133" t="s">
        <v>11</v>
      </c>
      <c r="B19" s="231">
        <v>3.9444294694058434E-2</v>
      </c>
    </row>
    <row r="20" spans="1:2">
      <c r="A20" s="133" t="s">
        <v>3</v>
      </c>
      <c r="B20" s="231">
        <v>0.59166662860651498</v>
      </c>
    </row>
    <row r="21" spans="1:2">
      <c r="A21" s="133" t="s">
        <v>18</v>
      </c>
      <c r="B21" s="231">
        <v>0.8960740710457672</v>
      </c>
    </row>
    <row r="22" spans="1:2">
      <c r="A22" s="133" t="s">
        <v>22</v>
      </c>
      <c r="B22" s="231">
        <v>1.0872400723553273</v>
      </c>
    </row>
    <row r="23" spans="1:2">
      <c r="A23" s="133" t="s">
        <v>7</v>
      </c>
      <c r="B23" s="231">
        <v>1.9430666849653215</v>
      </c>
    </row>
    <row r="24" spans="1:2">
      <c r="A24" s="133" t="s">
        <v>27</v>
      </c>
      <c r="B24" s="231">
        <v>2.0856570457913235</v>
      </c>
    </row>
    <row r="25" spans="1:2">
      <c r="A25" s="133" t="s">
        <v>684</v>
      </c>
      <c r="B25" s="231">
        <v>2.2244113086983606</v>
      </c>
    </row>
    <row r="26" spans="1:2">
      <c r="A26" s="133" t="s">
        <v>682</v>
      </c>
      <c r="B26" s="231">
        <v>2.4494898307013488</v>
      </c>
    </row>
    <row r="27" spans="1:2">
      <c r="A27" s="133" t="s">
        <v>33</v>
      </c>
      <c r="B27" s="231">
        <v>2.6398247825321763</v>
      </c>
    </row>
    <row r="28" spans="1:2">
      <c r="A28" s="133" t="s">
        <v>1</v>
      </c>
      <c r="B28" s="231">
        <v>3.797679554315283</v>
      </c>
    </row>
    <row r="29" spans="1:2">
      <c r="A29" s="133" t="s">
        <v>0</v>
      </c>
      <c r="B29" s="231">
        <v>4.1233924618259943</v>
      </c>
    </row>
    <row r="30" spans="1:2">
      <c r="A30" s="133" t="s">
        <v>14</v>
      </c>
      <c r="B30" s="231">
        <v>5.5930905577623671</v>
      </c>
    </row>
    <row r="31" spans="1:2">
      <c r="A31" s="133" t="s">
        <v>32</v>
      </c>
      <c r="B31" s="231">
        <v>5.711688360870312</v>
      </c>
    </row>
    <row r="32" spans="1:2">
      <c r="A32" s="133" t="s">
        <v>8</v>
      </c>
      <c r="B32" s="231">
        <v>6.1213499638339588</v>
      </c>
    </row>
    <row r="33" spans="1:2">
      <c r="A33" s="133" t="s">
        <v>683</v>
      </c>
      <c r="B33" s="231">
        <v>6.7841516252169525</v>
      </c>
    </row>
    <row r="34" spans="1:2">
      <c r="A34" s="133" t="s">
        <v>681</v>
      </c>
      <c r="B34" s="231">
        <v>6.9375242369755989</v>
      </c>
    </row>
    <row r="35" spans="1:2">
      <c r="A35" s="133" t="s">
        <v>23</v>
      </c>
      <c r="B35" s="231">
        <v>9.5070591445231507</v>
      </c>
    </row>
    <row r="36" spans="1:2">
      <c r="A36" s="133" t="s">
        <v>679</v>
      </c>
      <c r="B36" s="231">
        <v>10.065653756074857</v>
      </c>
    </row>
    <row r="37" spans="1:2">
      <c r="A37" s="133" t="s">
        <v>678</v>
      </c>
      <c r="B37" s="231">
        <v>11.382135805945618</v>
      </c>
    </row>
    <row r="38" spans="1:2">
      <c r="A38" s="133" t="s">
        <v>16</v>
      </c>
      <c r="B38" s="231">
        <v>12.891779428842071</v>
      </c>
    </row>
    <row r="39" spans="1:2">
      <c r="A39" s="133" t="s">
        <v>680</v>
      </c>
      <c r="B39" s="231">
        <v>13.254933504325143</v>
      </c>
    </row>
    <row r="159" spans="2:2">
      <c r="B159" s="222"/>
    </row>
  </sheetData>
  <mergeCells count="1">
    <mergeCell ref="H1:I1"/>
  </mergeCells>
  <hyperlinks>
    <hyperlink ref="H1:I1" location="Index!A1" display="Regresar al Índice" xr:uid="{00000000-0004-0000-BB00-000000000000}"/>
  </hyperlink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239"/>
  <dimension ref="A1:I159"/>
  <sheetViews>
    <sheetView workbookViewId="0"/>
  </sheetViews>
  <sheetFormatPr baseColWidth="10" defaultColWidth="9.140625" defaultRowHeight="14.25"/>
  <cols>
    <col min="1" max="1" width="11.28515625" style="218" bestFit="1" customWidth="1"/>
    <col min="2" max="3" width="9.42578125" style="218" bestFit="1" customWidth="1"/>
    <col min="4" max="16384" width="9.140625" style="218"/>
  </cols>
  <sheetData>
    <row r="1" spans="1:9" ht="15">
      <c r="A1" s="43" t="s">
        <v>2216</v>
      </c>
      <c r="H1" s="90" t="s">
        <v>38</v>
      </c>
      <c r="I1" s="90"/>
    </row>
    <row r="2" spans="1:9">
      <c r="A2" s="133" t="s">
        <v>865</v>
      </c>
    </row>
    <row r="5" spans="1:9">
      <c r="E5" s="133"/>
    </row>
    <row r="6" spans="1:9">
      <c r="A6" s="133" t="s">
        <v>501</v>
      </c>
      <c r="B6" s="133" t="s">
        <v>845</v>
      </c>
      <c r="C6" s="133" t="s">
        <v>846</v>
      </c>
      <c r="D6" s="133"/>
    </row>
    <row r="7" spans="1:9">
      <c r="A7" s="223">
        <v>41640</v>
      </c>
      <c r="B7" s="224">
        <v>127.719482421875</v>
      </c>
      <c r="C7" s="224">
        <v>16.800687789916992</v>
      </c>
      <c r="D7" s="133"/>
    </row>
    <row r="8" spans="1:9">
      <c r="A8" s="223">
        <v>41671</v>
      </c>
      <c r="B8" s="224">
        <v>111.45848846435547</v>
      </c>
      <c r="C8" s="224">
        <v>24.803413391113281</v>
      </c>
      <c r="D8" s="133"/>
    </row>
    <row r="9" spans="1:9">
      <c r="A9" s="223">
        <v>41699</v>
      </c>
      <c r="B9" s="224">
        <v>136.54957580566406</v>
      </c>
      <c r="C9" s="224">
        <v>30.04456901550293</v>
      </c>
      <c r="D9" s="133"/>
    </row>
    <row r="10" spans="1:9">
      <c r="A10" s="223">
        <v>41730</v>
      </c>
      <c r="B10" s="224">
        <v>129.07742309570313</v>
      </c>
      <c r="C10" s="224">
        <v>39.441112518310547</v>
      </c>
      <c r="D10" s="133"/>
    </row>
    <row r="11" spans="1:9">
      <c r="A11" s="223">
        <v>41760</v>
      </c>
      <c r="B11" s="224">
        <v>124.69464111328125</v>
      </c>
      <c r="C11" s="224">
        <v>30.651687622070313</v>
      </c>
      <c r="D11" s="133"/>
    </row>
    <row r="12" spans="1:9">
      <c r="A12" s="223">
        <v>41791</v>
      </c>
      <c r="B12" s="224">
        <v>135.82652282714844</v>
      </c>
      <c r="C12" s="224">
        <v>31.220016479492188</v>
      </c>
      <c r="D12" s="133"/>
    </row>
    <row r="13" spans="1:9">
      <c r="A13" s="223">
        <v>41821</v>
      </c>
      <c r="B13" s="224">
        <v>137.76643371582031</v>
      </c>
      <c r="C13" s="224">
        <v>19.434925079345703</v>
      </c>
      <c r="D13" s="133"/>
    </row>
    <row r="14" spans="1:9">
      <c r="A14" s="223">
        <v>41852</v>
      </c>
      <c r="B14" s="224">
        <v>135.12956237792969</v>
      </c>
      <c r="C14" s="224">
        <v>37.816184997558594</v>
      </c>
      <c r="D14" s="133"/>
    </row>
    <row r="15" spans="1:9">
      <c r="A15" s="223">
        <v>41883</v>
      </c>
      <c r="B15" s="224">
        <v>122.41472625732422</v>
      </c>
      <c r="C15" s="224">
        <v>21.504470825195313</v>
      </c>
      <c r="D15" s="133"/>
    </row>
    <row r="16" spans="1:9">
      <c r="A16" s="223">
        <v>41913</v>
      </c>
      <c r="B16" s="224">
        <v>136.22225952148438</v>
      </c>
      <c r="C16" s="224">
        <v>45.265522003173828</v>
      </c>
      <c r="D16" s="133"/>
    </row>
    <row r="17" spans="1:4">
      <c r="A17" s="223">
        <v>41944</v>
      </c>
      <c r="B17" s="224">
        <v>139.83366394042969</v>
      </c>
      <c r="C17" s="224">
        <v>42.301055908203125</v>
      </c>
      <c r="D17" s="133"/>
    </row>
    <row r="18" spans="1:4">
      <c r="A18" s="223">
        <v>41974</v>
      </c>
      <c r="B18" s="224">
        <v>135.09747314453125</v>
      </c>
      <c r="C18" s="224">
        <v>36.979297637939453</v>
      </c>
      <c r="D18" s="133"/>
    </row>
    <row r="19" spans="1:4">
      <c r="A19" s="223">
        <v>42005</v>
      </c>
      <c r="B19" s="224">
        <v>153.82919311523438</v>
      </c>
      <c r="C19" s="224">
        <v>20.443014144897461</v>
      </c>
      <c r="D19" s="133"/>
    </row>
    <row r="20" spans="1:4">
      <c r="A20" s="223">
        <v>42036</v>
      </c>
      <c r="B20" s="224">
        <v>148.49234008789063</v>
      </c>
      <c r="C20" s="224">
        <v>33.226585388183594</v>
      </c>
      <c r="D20" s="133"/>
    </row>
    <row r="21" spans="1:4">
      <c r="A21" s="223">
        <v>42064</v>
      </c>
      <c r="B21" s="224">
        <v>161.40188598632813</v>
      </c>
      <c r="C21" s="224">
        <v>18.200210571289063</v>
      </c>
      <c r="D21" s="133"/>
    </row>
    <row r="22" spans="1:4">
      <c r="A22" s="223">
        <v>42095</v>
      </c>
      <c r="B22" s="224">
        <v>165.93772888183594</v>
      </c>
      <c r="C22" s="224">
        <v>28.556741714477539</v>
      </c>
      <c r="D22" s="133"/>
    </row>
    <row r="23" spans="1:4">
      <c r="A23" s="223">
        <v>42125</v>
      </c>
      <c r="B23" s="224">
        <v>156.21246337890625</v>
      </c>
      <c r="C23" s="224">
        <v>25.276002883911133</v>
      </c>
      <c r="D23" s="133"/>
    </row>
    <row r="24" spans="1:4">
      <c r="A24" s="223">
        <v>42156</v>
      </c>
      <c r="B24" s="224">
        <v>172.21879577636719</v>
      </c>
      <c r="C24" s="224">
        <v>26.793201446533203</v>
      </c>
      <c r="D24" s="133"/>
    </row>
    <row r="25" spans="1:4">
      <c r="A25" s="223">
        <v>42186</v>
      </c>
      <c r="B25" s="224">
        <v>187.0460205078125</v>
      </c>
      <c r="C25" s="224">
        <v>35.7703857421875</v>
      </c>
      <c r="D25" s="133"/>
    </row>
    <row r="26" spans="1:4">
      <c r="A26" s="223">
        <v>42217</v>
      </c>
      <c r="B26" s="224">
        <v>149.156494140625</v>
      </c>
      <c r="C26" s="224">
        <v>10.38035774230957</v>
      </c>
      <c r="D26" s="133"/>
    </row>
    <row r="27" spans="1:4">
      <c r="A27" s="223">
        <v>42248</v>
      </c>
      <c r="B27" s="224">
        <v>144.063720703125</v>
      </c>
      <c r="C27" s="224">
        <v>17.684959411621094</v>
      </c>
      <c r="D27" s="133"/>
    </row>
    <row r="28" spans="1:4">
      <c r="A28" s="223">
        <v>42278</v>
      </c>
      <c r="B28" s="224">
        <v>146.62191772460938</v>
      </c>
      <c r="C28" s="224">
        <v>7.634331226348877</v>
      </c>
      <c r="D28" s="133"/>
    </row>
    <row r="29" spans="1:4">
      <c r="A29" s="223">
        <v>42309</v>
      </c>
      <c r="B29" s="224">
        <v>167.78663635253906</v>
      </c>
      <c r="C29" s="224">
        <v>19.99015998840332</v>
      </c>
      <c r="D29" s="133"/>
    </row>
    <row r="30" spans="1:4">
      <c r="A30" s="223">
        <v>42339</v>
      </c>
      <c r="B30" s="224">
        <v>169.87962341308594</v>
      </c>
      <c r="C30" s="224">
        <v>25.745965957641602</v>
      </c>
      <c r="D30" s="133"/>
    </row>
    <row r="31" spans="1:4">
      <c r="A31" s="223">
        <v>42370</v>
      </c>
      <c r="B31" s="224">
        <v>172.59266662597656</v>
      </c>
      <c r="C31" s="224">
        <v>12.197602272033691</v>
      </c>
      <c r="D31" s="133"/>
    </row>
    <row r="32" spans="1:4">
      <c r="A32" s="223">
        <v>42401</v>
      </c>
      <c r="B32" s="224">
        <v>160.03619384765625</v>
      </c>
      <c r="C32" s="224">
        <v>7.7740397453308105</v>
      </c>
      <c r="D32" s="133"/>
    </row>
    <row r="33" spans="1:4">
      <c r="A33" s="223">
        <v>42430</v>
      </c>
      <c r="B33" s="224">
        <v>189.94422912597656</v>
      </c>
      <c r="C33" s="224">
        <v>17.68402099609375</v>
      </c>
      <c r="D33" s="133"/>
    </row>
    <row r="34" spans="1:4">
      <c r="A34" s="223">
        <v>42461</v>
      </c>
      <c r="B34" s="224">
        <v>169.99072265625</v>
      </c>
      <c r="C34" s="224">
        <v>2.4424786567687988</v>
      </c>
      <c r="D34" s="133"/>
    </row>
    <row r="35" spans="1:4">
      <c r="A35" s="223">
        <v>42491</v>
      </c>
      <c r="B35" s="224">
        <v>183.01454162597656</v>
      </c>
      <c r="C35" s="224">
        <v>17.157451629638672</v>
      </c>
      <c r="D35" s="133"/>
    </row>
    <row r="36" spans="1:4">
      <c r="A36" s="223">
        <v>42522</v>
      </c>
      <c r="B36" s="224">
        <v>198.615966796875</v>
      </c>
      <c r="C36" s="224">
        <v>15.327694892883301</v>
      </c>
      <c r="D36" s="133"/>
    </row>
    <row r="37" spans="1:4">
      <c r="A37" s="223">
        <v>42552</v>
      </c>
      <c r="B37" s="224">
        <v>237.50259399414063</v>
      </c>
      <c r="C37" s="224">
        <v>26.975486755371094</v>
      </c>
      <c r="D37" s="133"/>
    </row>
    <row r="38" spans="1:4">
      <c r="A38" s="223">
        <v>42583</v>
      </c>
      <c r="B38" s="224">
        <v>203.60786437988281</v>
      </c>
      <c r="C38" s="224">
        <v>36.506202697753906</v>
      </c>
      <c r="D38" s="133"/>
    </row>
    <row r="39" spans="1:4">
      <c r="A39" s="223">
        <v>42614</v>
      </c>
      <c r="B39" s="224">
        <v>164.42495727539063</v>
      </c>
      <c r="C39" s="224">
        <v>14.133493423461914</v>
      </c>
      <c r="D39" s="133"/>
    </row>
    <row r="40" spans="1:4">
      <c r="A40" s="223">
        <v>42644</v>
      </c>
      <c r="B40" s="224">
        <v>166.24917602539063</v>
      </c>
      <c r="C40" s="224">
        <v>13.386305809020996</v>
      </c>
      <c r="D40" s="133"/>
    </row>
    <row r="41" spans="1:4">
      <c r="A41" s="223">
        <v>42675</v>
      </c>
      <c r="B41" s="224">
        <v>176.65200805664063</v>
      </c>
      <c r="C41" s="224">
        <v>5.2837176322937012</v>
      </c>
      <c r="D41" s="133"/>
    </row>
    <row r="42" spans="1:4">
      <c r="A42" s="223">
        <v>42705</v>
      </c>
      <c r="B42" s="224">
        <v>185.79495239257813</v>
      </c>
      <c r="C42" s="224">
        <v>9.3685922622680664</v>
      </c>
      <c r="D42" s="133"/>
    </row>
    <row r="43" spans="1:4">
      <c r="A43" s="223">
        <v>42736</v>
      </c>
      <c r="B43" s="224">
        <v>177.99758911132813</v>
      </c>
      <c r="C43" s="224">
        <v>3.1316061019897461</v>
      </c>
      <c r="D43" s="133"/>
    </row>
    <row r="44" spans="1:4">
      <c r="A44" s="223">
        <v>42767</v>
      </c>
      <c r="B44" s="224">
        <v>160.22171020507813</v>
      </c>
      <c r="C44" s="224">
        <v>0.1159214973449707</v>
      </c>
      <c r="D44" s="133"/>
    </row>
    <row r="45" spans="1:4">
      <c r="A45" s="223">
        <v>42795</v>
      </c>
      <c r="B45" s="224">
        <v>197.08767700195313</v>
      </c>
      <c r="C45" s="224">
        <v>3.7608132362365723</v>
      </c>
      <c r="D45" s="133"/>
    </row>
    <row r="46" spans="1:4">
      <c r="A46" s="223">
        <v>42826</v>
      </c>
      <c r="B46" s="224">
        <v>211.13717651367188</v>
      </c>
      <c r="C46" s="224">
        <v>24.205118179321289</v>
      </c>
      <c r="D46" s="133"/>
    </row>
    <row r="47" spans="1:4">
      <c r="A47" s="223">
        <v>42856</v>
      </c>
      <c r="B47" s="224">
        <v>176.06369018554688</v>
      </c>
      <c r="C47" s="224">
        <v>-3.7979776859283447</v>
      </c>
      <c r="D47" s="133"/>
    </row>
    <row r="48" spans="1:4">
      <c r="A48" s="223">
        <v>42887</v>
      </c>
      <c r="B48" s="224">
        <v>205.28924560546875</v>
      </c>
      <c r="C48" s="224">
        <v>3.3598904609680176</v>
      </c>
      <c r="D48" s="133"/>
    </row>
    <row r="49" spans="1:4">
      <c r="A49" s="223">
        <v>42917</v>
      </c>
      <c r="B49" s="224">
        <v>223.46968078613281</v>
      </c>
      <c r="C49" s="224">
        <v>-5.9085307121276855</v>
      </c>
      <c r="D49" s="133"/>
    </row>
    <row r="50" spans="1:4">
      <c r="A50" s="223">
        <v>42948</v>
      </c>
      <c r="B50" s="224">
        <v>194.08010864257813</v>
      </c>
      <c r="C50" s="224">
        <v>-4.6794633865356445</v>
      </c>
      <c r="D50" s="133"/>
    </row>
    <row r="51" spans="1:4">
      <c r="A51" s="223">
        <v>42979</v>
      </c>
      <c r="B51" s="224">
        <v>179.21092224121094</v>
      </c>
      <c r="C51" s="224">
        <v>8.9925308227539063</v>
      </c>
      <c r="D51" s="133"/>
    </row>
    <row r="52" spans="1:4">
      <c r="A52" s="223">
        <v>43009</v>
      </c>
      <c r="B52" s="224">
        <v>175.39036560058594</v>
      </c>
      <c r="C52" s="224">
        <v>5.4984869956970215</v>
      </c>
      <c r="D52" s="133"/>
    </row>
    <row r="53" spans="1:4">
      <c r="A53" s="223">
        <v>43040</v>
      </c>
      <c r="B53" s="224">
        <v>225.6529541015625</v>
      </c>
      <c r="C53" s="224">
        <v>27.738685607910156</v>
      </c>
      <c r="D53" s="133"/>
    </row>
    <row r="54" spans="1:4">
      <c r="A54" s="223">
        <v>43070</v>
      </c>
      <c r="B54" s="224">
        <v>178.44094848632813</v>
      </c>
      <c r="C54" s="224">
        <v>-3.9581289291381836</v>
      </c>
      <c r="D54" s="133"/>
    </row>
    <row r="55" spans="1:4">
      <c r="A55" s="223">
        <v>43101</v>
      </c>
      <c r="B55" s="224">
        <v>193.90728759765625</v>
      </c>
      <c r="C55" s="224">
        <v>8.9381542205810547</v>
      </c>
      <c r="D55" s="133"/>
    </row>
    <row r="56" spans="1:4">
      <c r="A56" s="223">
        <v>43132</v>
      </c>
      <c r="B56" s="224">
        <v>172.50907897949219</v>
      </c>
      <c r="C56" s="224">
        <v>7.6689786911010742</v>
      </c>
      <c r="D56" s="133"/>
    </row>
    <row r="57" spans="1:4">
      <c r="A57" s="223">
        <v>43160</v>
      </c>
      <c r="B57" s="224">
        <v>170.36776733398438</v>
      </c>
      <c r="C57" s="224">
        <v>-13.557372093200684</v>
      </c>
      <c r="D57" s="133"/>
    </row>
    <row r="58" spans="1:4">
      <c r="A58" s="223">
        <v>43191</v>
      </c>
      <c r="B58" s="224">
        <v>208.37863159179688</v>
      </c>
      <c r="C58" s="224">
        <v>-1.3065178394317627</v>
      </c>
      <c r="D58" s="133"/>
    </row>
    <row r="59" spans="1:4">
      <c r="A59" s="223">
        <v>43221</v>
      </c>
      <c r="B59" s="224">
        <v>219.86534118652344</v>
      </c>
      <c r="C59" s="224">
        <v>24.878299713134766</v>
      </c>
      <c r="D59" s="133"/>
    </row>
    <row r="60" spans="1:4">
      <c r="A60" s="223">
        <v>43252</v>
      </c>
      <c r="B60" s="224">
        <v>241.65364074707031</v>
      </c>
      <c r="C60" s="224">
        <v>17.713735580444336</v>
      </c>
      <c r="D60" s="133"/>
    </row>
    <row r="61" spans="1:4">
      <c r="A61" s="223">
        <v>43282</v>
      </c>
      <c r="B61" s="224">
        <v>282.60009765625</v>
      </c>
      <c r="C61" s="224">
        <v>26.460151672363281</v>
      </c>
      <c r="D61" s="133"/>
    </row>
    <row r="62" spans="1:4">
      <c r="A62" s="223">
        <v>43313</v>
      </c>
      <c r="B62" s="224">
        <v>253.60064697265625</v>
      </c>
      <c r="C62" s="224">
        <v>30.668025970458984</v>
      </c>
      <c r="D62" s="133"/>
    </row>
    <row r="63" spans="1:4">
      <c r="A63" s="223">
        <v>43344</v>
      </c>
      <c r="B63" s="224">
        <v>167.44415283203125</v>
      </c>
      <c r="C63" s="224">
        <v>-6.5658774375915527</v>
      </c>
      <c r="D63" s="133"/>
    </row>
    <row r="64" spans="1:4">
      <c r="A64" s="223">
        <v>43374</v>
      </c>
      <c r="B64" s="224">
        <v>166.56944274902344</v>
      </c>
      <c r="C64" s="224">
        <v>-5.0293087959289551</v>
      </c>
      <c r="D64" s="133"/>
    </row>
    <row r="65" spans="1:4">
      <c r="A65" s="223">
        <v>43405</v>
      </c>
      <c r="B65" s="224">
        <v>179.22996520996094</v>
      </c>
      <c r="C65" s="224">
        <v>-20.572736740112305</v>
      </c>
      <c r="D65" s="133"/>
    </row>
    <row r="66" spans="1:4">
      <c r="A66" s="223">
        <v>43435</v>
      </c>
      <c r="B66" s="224">
        <v>198.8297119140625</v>
      </c>
      <c r="C66" s="224">
        <v>11.426056861877441</v>
      </c>
      <c r="D66" s="133"/>
    </row>
    <row r="67" spans="1:4">
      <c r="A67" s="223">
        <v>43466</v>
      </c>
      <c r="B67" s="224">
        <v>163.45782470703125</v>
      </c>
      <c r="C67" s="224">
        <v>-15.703104019165039</v>
      </c>
      <c r="D67" s="133"/>
    </row>
    <row r="68" spans="1:4">
      <c r="A68" s="223">
        <v>43497</v>
      </c>
      <c r="B68" s="224">
        <v>135.48968505859375</v>
      </c>
      <c r="C68" s="224">
        <v>-21.459388732910156</v>
      </c>
      <c r="D68" s="133"/>
    </row>
    <row r="69" spans="1:4">
      <c r="A69" s="223">
        <v>43525</v>
      </c>
      <c r="B69" s="224">
        <v>150.82621765136719</v>
      </c>
      <c r="C69" s="224">
        <v>-11.47021484375</v>
      </c>
      <c r="D69" s="133"/>
    </row>
    <row r="70" spans="1:4">
      <c r="A70" s="223">
        <v>43556</v>
      </c>
      <c r="B70" s="224">
        <v>193.48121643066406</v>
      </c>
      <c r="C70" s="224">
        <v>-7.1492047309875488</v>
      </c>
      <c r="D70" s="133"/>
    </row>
    <row r="71" spans="1:4">
      <c r="A71" s="223">
        <v>43586</v>
      </c>
      <c r="B71" s="224">
        <v>171.46928405761719</v>
      </c>
      <c r="C71" s="224">
        <v>-22.011680603027344</v>
      </c>
      <c r="D71" s="133"/>
    </row>
    <row r="72" spans="1:4">
      <c r="A72" s="223">
        <v>43617</v>
      </c>
      <c r="B72" s="224">
        <v>231.55415344238281</v>
      </c>
      <c r="C72" s="224">
        <v>-4.179323673248291</v>
      </c>
      <c r="D72" s="133"/>
    </row>
    <row r="73" spans="1:4">
      <c r="A73" s="223">
        <v>43647</v>
      </c>
      <c r="B73" s="224">
        <v>238.86653137207031</v>
      </c>
      <c r="C73" s="224">
        <v>-15.475424766540527</v>
      </c>
      <c r="D73" s="133"/>
    </row>
    <row r="74" spans="1:4">
      <c r="A74" s="223">
        <v>43678</v>
      </c>
      <c r="B74" s="224">
        <v>184.42926025390625</v>
      </c>
      <c r="C74" s="224">
        <v>-27.275712966918945</v>
      </c>
      <c r="D74" s="133"/>
    </row>
    <row r="75" spans="1:4">
      <c r="A75" s="223">
        <v>43709</v>
      </c>
      <c r="B75" s="224">
        <v>160.89328002929688</v>
      </c>
      <c r="C75" s="224">
        <v>-3.9122731685638428</v>
      </c>
      <c r="D75" s="133"/>
    </row>
    <row r="76" spans="1:4">
      <c r="A76" s="223">
        <v>43739</v>
      </c>
      <c r="B76" s="224">
        <v>174.25498962402344</v>
      </c>
      <c r="C76" s="224">
        <v>4.6140198707580566</v>
      </c>
      <c r="D76" s="133"/>
    </row>
    <row r="77" spans="1:4">
      <c r="A77" s="223">
        <v>43770</v>
      </c>
      <c r="B77" s="224">
        <v>157.72135925292969</v>
      </c>
      <c r="C77" s="224">
        <v>-12.000563621520996</v>
      </c>
      <c r="D77" s="133"/>
    </row>
    <row r="78" spans="1:4">
      <c r="A78" s="223">
        <v>43800</v>
      </c>
      <c r="B78" s="224">
        <v>152.10691833496094</v>
      </c>
      <c r="C78" s="224">
        <v>-23.498899459838867</v>
      </c>
      <c r="D78" s="133"/>
    </row>
    <row r="79" spans="1:4">
      <c r="A79" s="223">
        <v>43831</v>
      </c>
      <c r="B79" s="224">
        <v>124.08974456787109</v>
      </c>
      <c r="C79" s="224">
        <v>-24.084548950195313</v>
      </c>
      <c r="D79" s="133"/>
    </row>
    <row r="80" spans="1:4">
      <c r="A80" s="223">
        <v>43862</v>
      </c>
      <c r="B80" s="224">
        <v>118.30882263183594</v>
      </c>
      <c r="C80" s="224">
        <v>-12.680568695068359</v>
      </c>
      <c r="D80" s="133"/>
    </row>
    <row r="81" spans="1:4">
      <c r="A81" s="223">
        <v>43891</v>
      </c>
      <c r="B81" s="224">
        <v>100.41020202636719</v>
      </c>
      <c r="C81" s="224">
        <v>-33.426559448242188</v>
      </c>
      <c r="D81" s="133"/>
    </row>
    <row r="82" spans="1:4">
      <c r="A82" s="223">
        <v>43922</v>
      </c>
      <c r="B82" s="224">
        <v>190.84259033203125</v>
      </c>
      <c r="C82" s="224">
        <v>-1.3637634515762329</v>
      </c>
      <c r="D82" s="133"/>
    </row>
    <row r="83" spans="1:4">
      <c r="A83" s="223">
        <v>43952</v>
      </c>
      <c r="B83" s="224">
        <v>198.54930114746094</v>
      </c>
      <c r="C83" s="224">
        <v>15.792925834655762</v>
      </c>
      <c r="D83" s="133"/>
    </row>
    <row r="84" spans="1:4">
      <c r="A84" s="223">
        <v>43983</v>
      </c>
      <c r="B84" s="224">
        <v>210.50617980957031</v>
      </c>
      <c r="C84" s="224">
        <v>-9.0898704528808594</v>
      </c>
      <c r="D84" s="133"/>
    </row>
    <row r="85" spans="1:4">
      <c r="A85" s="223">
        <v>44013</v>
      </c>
      <c r="B85" s="224">
        <v>204.16973876953125</v>
      </c>
      <c r="C85" s="224">
        <v>-14.525598526000977</v>
      </c>
      <c r="D85" s="133"/>
    </row>
    <row r="86" spans="1:4">
      <c r="A86" s="223">
        <v>44044</v>
      </c>
      <c r="B86" s="224">
        <v>210.72662353515625</v>
      </c>
      <c r="C86" s="224">
        <v>14.258780479431152</v>
      </c>
      <c r="D86" s="133"/>
    </row>
    <row r="87" spans="1:4">
      <c r="A87" s="223">
        <v>44075</v>
      </c>
      <c r="B87" s="224">
        <v>229.5341796875</v>
      </c>
      <c r="C87" s="224">
        <v>42.662376403808594</v>
      </c>
      <c r="D87" s="133"/>
    </row>
    <row r="88" spans="1:4">
      <c r="A88" s="223">
        <v>44105</v>
      </c>
      <c r="B88" s="224">
        <v>233.399169921875</v>
      </c>
      <c r="C88" s="224">
        <v>33.941169738769531</v>
      </c>
      <c r="D88" s="133"/>
    </row>
    <row r="89" spans="1:4">
      <c r="A89" s="223">
        <v>44136</v>
      </c>
      <c r="B89" s="224">
        <v>275.80868530273438</v>
      </c>
      <c r="C89" s="224">
        <v>74.870849609375</v>
      </c>
      <c r="D89" s="133"/>
    </row>
    <row r="90" spans="1:4">
      <c r="A90" s="223">
        <v>44166</v>
      </c>
      <c r="B90" s="224">
        <v>243.2916259765625</v>
      </c>
      <c r="C90" s="224">
        <v>59.947772979736328</v>
      </c>
      <c r="D90" s="133"/>
    </row>
    <row r="91" spans="1:4">
      <c r="A91" s="223">
        <v>44197</v>
      </c>
      <c r="B91" s="224">
        <v>234.65481567382813</v>
      </c>
      <c r="C91" s="224">
        <v>89.10089111328125</v>
      </c>
      <c r="D91" s="133"/>
    </row>
    <row r="92" spans="1:4">
      <c r="A92" s="223">
        <v>44228</v>
      </c>
      <c r="B92" s="224">
        <v>232.74560546875</v>
      </c>
      <c r="C92" s="224">
        <v>96.7271728515625</v>
      </c>
      <c r="D92" s="133"/>
    </row>
    <row r="93" spans="1:4">
      <c r="A93" s="223">
        <v>44256</v>
      </c>
      <c r="B93" s="224">
        <v>270.38540649414063</v>
      </c>
      <c r="C93" s="224">
        <v>169.28080749511719</v>
      </c>
      <c r="D93" s="133"/>
    </row>
    <row r="94" spans="1:4">
      <c r="A94" s="223">
        <v>44287</v>
      </c>
      <c r="B94" s="224">
        <v>286.20516967773438</v>
      </c>
      <c r="C94" s="224">
        <v>49.969234466552734</v>
      </c>
      <c r="D94" s="133"/>
    </row>
    <row r="95" spans="1:4">
      <c r="A95" s="223">
        <v>44317</v>
      </c>
      <c r="B95" s="224">
        <v>285.16607666015625</v>
      </c>
      <c r="C95" s="224">
        <v>43.624820709228516</v>
      </c>
      <c r="D95" s="133"/>
    </row>
    <row r="96" spans="1:4">
      <c r="A96" s="223">
        <v>44348</v>
      </c>
      <c r="B96" s="224">
        <v>316.69622802734375</v>
      </c>
      <c r="C96" s="224">
        <v>50.445098876953125</v>
      </c>
      <c r="D96" s="133"/>
    </row>
    <row r="97" spans="1:4">
      <c r="A97" s="223">
        <v>44378</v>
      </c>
      <c r="B97" s="224">
        <v>324.70346069335938</v>
      </c>
      <c r="C97" s="224">
        <v>59.036037445068359</v>
      </c>
      <c r="D97" s="133"/>
    </row>
    <row r="98" spans="1:4">
      <c r="A98" s="223">
        <v>44409</v>
      </c>
      <c r="B98" s="224">
        <v>295.70681762695313</v>
      </c>
      <c r="C98" s="224">
        <v>40.327220916748047</v>
      </c>
      <c r="D98" s="133"/>
    </row>
    <row r="99" spans="1:4">
      <c r="A99" s="223">
        <v>44440</v>
      </c>
      <c r="B99" s="224">
        <v>321.3731689453125</v>
      </c>
      <c r="C99" s="224">
        <v>40.011028289794922</v>
      </c>
      <c r="D99" s="133"/>
    </row>
    <row r="100" spans="1:4">
      <c r="A100" s="223">
        <v>44470</v>
      </c>
      <c r="B100" s="224">
        <v>322.3935546875</v>
      </c>
      <c r="C100" s="224">
        <v>38.129692077636719</v>
      </c>
      <c r="D100" s="133"/>
    </row>
    <row r="101" spans="1:4">
      <c r="A101" s="223">
        <v>44501</v>
      </c>
      <c r="B101" s="224">
        <v>380.61187744140625</v>
      </c>
      <c r="C101" s="224">
        <v>37.998512268066406</v>
      </c>
      <c r="D101" s="133"/>
    </row>
    <row r="102" spans="1:4">
      <c r="A102" s="223">
        <v>44531</v>
      </c>
      <c r="B102" s="224">
        <v>340.72601318359375</v>
      </c>
      <c r="C102" s="224">
        <v>40.048393249511719</v>
      </c>
      <c r="D102" s="133"/>
    </row>
    <row r="103" spans="1:4">
      <c r="A103" s="223">
        <v>44562</v>
      </c>
      <c r="B103" s="224">
        <v>315.3050537109375</v>
      </c>
      <c r="C103" s="224">
        <v>34.369735717773438</v>
      </c>
      <c r="D103" s="228">
        <f>B103/B102-1</f>
        <v>-7.4608214486278857E-2</v>
      </c>
    </row>
    <row r="104" spans="1:4">
      <c r="A104" s="223">
        <v>44593</v>
      </c>
      <c r="B104" s="224">
        <v>361.90304565429688</v>
      </c>
      <c r="C104" s="224">
        <v>55.492965698242188</v>
      </c>
    </row>
    <row r="105" spans="1:4">
      <c r="A105" s="227">
        <v>44621</v>
      </c>
      <c r="B105" s="226">
        <v>345.328369140625</v>
      </c>
      <c r="C105" s="226">
        <v>27.71708869934082</v>
      </c>
    </row>
    <row r="106" spans="1:4">
      <c r="A106" s="227"/>
      <c r="B106" s="226"/>
      <c r="C106" s="226"/>
    </row>
    <row r="107" spans="1:4">
      <c r="A107" s="227"/>
      <c r="B107" s="226"/>
      <c r="C107" s="226"/>
    </row>
    <row r="108" spans="1:4">
      <c r="A108" s="227"/>
      <c r="B108" s="226"/>
      <c r="C108" s="226"/>
    </row>
    <row r="109" spans="1:4">
      <c r="A109" s="227"/>
      <c r="B109" s="226"/>
      <c r="C109" s="226"/>
    </row>
    <row r="110" spans="1:4">
      <c r="A110" s="227"/>
      <c r="B110" s="226"/>
      <c r="C110" s="226"/>
    </row>
    <row r="111" spans="1:4">
      <c r="A111" s="227"/>
      <c r="B111" s="226"/>
      <c r="C111" s="226"/>
    </row>
    <row r="112" spans="1:4">
      <c r="A112" s="227"/>
      <c r="B112" s="226"/>
      <c r="C112" s="226"/>
    </row>
    <row r="113" spans="1:3">
      <c r="A113" s="227"/>
      <c r="B113" s="226"/>
      <c r="C113" s="226"/>
    </row>
    <row r="114" spans="1:3">
      <c r="A114" s="227"/>
      <c r="B114" s="226"/>
      <c r="C114" s="226"/>
    </row>
    <row r="115" spans="1:3">
      <c r="A115" s="227"/>
      <c r="B115" s="226"/>
      <c r="C115" s="226"/>
    </row>
    <row r="116" spans="1:3">
      <c r="A116" s="227"/>
      <c r="B116" s="226"/>
      <c r="C116" s="226"/>
    </row>
    <row r="117" spans="1:3">
      <c r="A117" s="227"/>
      <c r="B117" s="226"/>
      <c r="C117" s="226"/>
    </row>
    <row r="118" spans="1:3">
      <c r="A118" s="227"/>
      <c r="B118" s="226"/>
      <c r="C118" s="226"/>
    </row>
    <row r="119" spans="1:3">
      <c r="A119" s="227"/>
      <c r="B119" s="226"/>
      <c r="C119" s="226"/>
    </row>
    <row r="120" spans="1:3">
      <c r="A120" s="227"/>
      <c r="B120" s="226"/>
      <c r="C120" s="226"/>
    </row>
    <row r="121" spans="1:3">
      <c r="A121" s="227"/>
      <c r="B121" s="226"/>
      <c r="C121" s="226"/>
    </row>
    <row r="122" spans="1:3">
      <c r="A122" s="227"/>
      <c r="B122" s="226"/>
      <c r="C122" s="226"/>
    </row>
    <row r="123" spans="1:3">
      <c r="A123" s="227"/>
      <c r="B123" s="226"/>
      <c r="C123" s="226"/>
    </row>
    <row r="124" spans="1:3">
      <c r="A124" s="227"/>
      <c r="B124" s="226"/>
      <c r="C124" s="226"/>
    </row>
    <row r="125" spans="1:3">
      <c r="A125" s="227"/>
      <c r="B125" s="226"/>
      <c r="C125" s="226"/>
    </row>
    <row r="159" spans="2:2">
      <c r="B159" s="222"/>
    </row>
  </sheetData>
  <mergeCells count="1">
    <mergeCell ref="H1:I1"/>
  </mergeCells>
  <hyperlinks>
    <hyperlink ref="H1:I1" location="Index!A1" display="Regresar al Índice" xr:uid="{00000000-0004-0000-BC00-000000000000}"/>
  </hyperlink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240"/>
  <dimension ref="A1:I159"/>
  <sheetViews>
    <sheetView workbookViewId="0"/>
  </sheetViews>
  <sheetFormatPr baseColWidth="10" defaultColWidth="9.140625" defaultRowHeight="14.25"/>
  <cols>
    <col min="1" max="1" width="9.42578125" style="218" bestFit="1" customWidth="1"/>
    <col min="2" max="2" width="11.28515625" style="218" bestFit="1" customWidth="1"/>
    <col min="3" max="3" width="9.140625" style="218"/>
    <col min="4" max="4" width="9.42578125" style="218" bestFit="1" customWidth="1"/>
    <col min="5" max="16384" width="9.140625" style="218"/>
  </cols>
  <sheetData>
    <row r="1" spans="1:9" ht="15">
      <c r="A1" s="43" t="s">
        <v>2217</v>
      </c>
      <c r="H1" s="90" t="s">
        <v>38</v>
      </c>
      <c r="I1" s="90"/>
    </row>
    <row r="2" spans="1:9">
      <c r="A2" s="133" t="s">
        <v>865</v>
      </c>
    </row>
    <row r="5" spans="1:9">
      <c r="F5" s="133"/>
    </row>
    <row r="6" spans="1:9">
      <c r="A6" s="133" t="s">
        <v>847</v>
      </c>
      <c r="B6" s="133" t="s">
        <v>501</v>
      </c>
      <c r="C6" s="133" t="s">
        <v>2</v>
      </c>
      <c r="D6" s="133" t="s">
        <v>846</v>
      </c>
    </row>
    <row r="7" spans="1:9" ht="15">
      <c r="A7" s="219">
        <v>51</v>
      </c>
      <c r="B7" s="220">
        <v>44621</v>
      </c>
      <c r="C7" s="43" t="s">
        <v>3</v>
      </c>
      <c r="D7" s="221">
        <v>-2.9193642139434814</v>
      </c>
    </row>
    <row r="8" spans="1:9" ht="15">
      <c r="A8" s="219">
        <v>51</v>
      </c>
      <c r="B8" s="220">
        <v>44621</v>
      </c>
      <c r="C8" s="43" t="s">
        <v>5</v>
      </c>
      <c r="D8" s="221">
        <v>8.2159318923950195</v>
      </c>
    </row>
    <row r="9" spans="1:9" ht="15">
      <c r="A9" s="219">
        <v>51</v>
      </c>
      <c r="B9" s="220">
        <v>44621</v>
      </c>
      <c r="C9" s="43" t="s">
        <v>4</v>
      </c>
      <c r="D9" s="221">
        <v>-27.16096305847168</v>
      </c>
    </row>
    <row r="10" spans="1:9" ht="15">
      <c r="A10" s="219">
        <v>51</v>
      </c>
      <c r="B10" s="220">
        <v>44621</v>
      </c>
      <c r="C10" s="43" t="s">
        <v>6</v>
      </c>
      <c r="D10" s="221">
        <v>-8.5214042663574219</v>
      </c>
    </row>
    <row r="11" spans="1:9" ht="15">
      <c r="A11" s="219">
        <v>51</v>
      </c>
      <c r="B11" s="220">
        <v>44621</v>
      </c>
      <c r="C11" s="43" t="s">
        <v>7</v>
      </c>
      <c r="D11" s="221">
        <v>-8.6007318496704102</v>
      </c>
    </row>
    <row r="12" spans="1:9" ht="15">
      <c r="A12" s="219">
        <v>51</v>
      </c>
      <c r="B12" s="220">
        <v>44621</v>
      </c>
      <c r="C12" s="43" t="s">
        <v>8</v>
      </c>
      <c r="D12" s="221">
        <v>-28.334865570068359</v>
      </c>
    </row>
    <row r="13" spans="1:9" ht="15">
      <c r="A13" s="219">
        <v>51</v>
      </c>
      <c r="B13" s="220">
        <v>44621</v>
      </c>
      <c r="C13" s="43" t="s">
        <v>9</v>
      </c>
      <c r="D13" s="221">
        <v>5.7037796974182129</v>
      </c>
    </row>
    <row r="14" spans="1:9" ht="15">
      <c r="A14" s="219">
        <v>51</v>
      </c>
      <c r="B14" s="220">
        <v>44621</v>
      </c>
      <c r="C14" s="43" t="s">
        <v>10</v>
      </c>
      <c r="D14" s="221">
        <v>-6.6834259033203125</v>
      </c>
    </row>
    <row r="15" spans="1:9" ht="15">
      <c r="A15" s="219">
        <v>51</v>
      </c>
      <c r="B15" s="220">
        <v>44621</v>
      </c>
      <c r="C15" s="43" t="s">
        <v>11</v>
      </c>
      <c r="D15" s="221">
        <v>-12.199756622314453</v>
      </c>
    </row>
    <row r="16" spans="1:9" ht="15">
      <c r="A16" s="219">
        <v>51</v>
      </c>
      <c r="B16" s="220">
        <v>44621</v>
      </c>
      <c r="C16" s="43" t="s">
        <v>12</v>
      </c>
      <c r="D16" s="221">
        <v>10.869450569152832</v>
      </c>
    </row>
    <row r="17" spans="1:4" ht="15">
      <c r="A17" s="219">
        <v>51</v>
      </c>
      <c r="B17" s="220">
        <v>44621</v>
      </c>
      <c r="C17" s="43" t="s">
        <v>13</v>
      </c>
      <c r="D17" s="221">
        <v>6.8174934387207031</v>
      </c>
    </row>
    <row r="18" spans="1:4" ht="15">
      <c r="A18" s="219">
        <v>51</v>
      </c>
      <c r="B18" s="220">
        <v>44621</v>
      </c>
      <c r="C18" s="43" t="s">
        <v>14</v>
      </c>
      <c r="D18" s="221">
        <v>-18.194515228271484</v>
      </c>
    </row>
    <row r="19" spans="1:4" ht="15">
      <c r="A19" s="219">
        <v>51</v>
      </c>
      <c r="B19" s="220">
        <v>44621</v>
      </c>
      <c r="C19" s="43" t="s">
        <v>15</v>
      </c>
      <c r="D19" s="221">
        <v>-34.2850341796875</v>
      </c>
    </row>
    <row r="20" spans="1:4" ht="15">
      <c r="A20" s="219">
        <v>51</v>
      </c>
      <c r="B20" s="220">
        <v>44621</v>
      </c>
      <c r="C20" s="43" t="s">
        <v>16</v>
      </c>
      <c r="D20" s="221">
        <v>-9.4894218444824219</v>
      </c>
    </row>
    <row r="21" spans="1:4" ht="15">
      <c r="A21" s="219">
        <v>51</v>
      </c>
      <c r="B21" s="220">
        <v>44621</v>
      </c>
      <c r="C21" s="43" t="s">
        <v>0</v>
      </c>
      <c r="D21" s="221">
        <v>27.71708869934082</v>
      </c>
    </row>
    <row r="22" spans="1:4" ht="15">
      <c r="A22" s="219">
        <v>51</v>
      </c>
      <c r="B22" s="220">
        <v>44621</v>
      </c>
      <c r="C22" s="43" t="s">
        <v>17</v>
      </c>
      <c r="D22" s="221">
        <v>-22.059825897216797</v>
      </c>
    </row>
    <row r="23" spans="1:4" ht="15">
      <c r="A23" s="219">
        <v>51</v>
      </c>
      <c r="B23" s="220">
        <v>44621</v>
      </c>
      <c r="C23" s="43" t="s">
        <v>18</v>
      </c>
      <c r="D23" s="221">
        <v>7.1425304412841797</v>
      </c>
    </row>
    <row r="24" spans="1:4" ht="15">
      <c r="A24" s="219">
        <v>51</v>
      </c>
      <c r="B24" s="220">
        <v>44621</v>
      </c>
      <c r="C24" s="43" t="s">
        <v>19</v>
      </c>
      <c r="D24" s="221">
        <v>22.680044174194336</v>
      </c>
    </row>
    <row r="25" spans="1:4" ht="15">
      <c r="A25" s="219">
        <v>51</v>
      </c>
      <c r="B25" s="220">
        <v>44621</v>
      </c>
      <c r="C25" s="43" t="s">
        <v>20</v>
      </c>
      <c r="D25" s="221">
        <v>-8.7364797592163086</v>
      </c>
    </row>
    <row r="26" spans="1:4" ht="15">
      <c r="A26" s="219">
        <v>51</v>
      </c>
      <c r="B26" s="220">
        <v>44621</v>
      </c>
      <c r="C26" s="43" t="s">
        <v>21</v>
      </c>
      <c r="D26" s="221">
        <v>-19.806640625</v>
      </c>
    </row>
    <row r="27" spans="1:4" ht="15">
      <c r="A27" s="219">
        <v>51</v>
      </c>
      <c r="B27" s="220">
        <v>44621</v>
      </c>
      <c r="C27" s="43" t="s">
        <v>22</v>
      </c>
      <c r="D27" s="221">
        <v>-11.983019828796387</v>
      </c>
    </row>
    <row r="28" spans="1:4" ht="15">
      <c r="A28" s="219">
        <v>51</v>
      </c>
      <c r="B28" s="220">
        <v>44621</v>
      </c>
      <c r="C28" s="43" t="s">
        <v>23</v>
      </c>
      <c r="D28" s="221">
        <v>16.980585098266602</v>
      </c>
    </row>
    <row r="29" spans="1:4" ht="15">
      <c r="A29" s="219">
        <v>51</v>
      </c>
      <c r="B29" s="220">
        <v>44621</v>
      </c>
      <c r="C29" s="43" t="s">
        <v>24</v>
      </c>
      <c r="D29" s="221">
        <v>-21.872781753540039</v>
      </c>
    </row>
    <row r="30" spans="1:4" ht="15">
      <c r="A30" s="219">
        <v>51</v>
      </c>
      <c r="B30" s="220">
        <v>44621</v>
      </c>
      <c r="C30" s="43" t="s">
        <v>25</v>
      </c>
      <c r="D30" s="221">
        <v>-6.9541106224060059</v>
      </c>
    </row>
    <row r="31" spans="1:4" ht="15">
      <c r="A31" s="219">
        <v>51</v>
      </c>
      <c r="B31" s="220">
        <v>44621</v>
      </c>
      <c r="C31" s="43" t="s">
        <v>26</v>
      </c>
      <c r="D31" s="221">
        <v>9.0088367462158203</v>
      </c>
    </row>
    <row r="32" spans="1:4" ht="15">
      <c r="A32" s="219">
        <v>51</v>
      </c>
      <c r="B32" s="220">
        <v>44621</v>
      </c>
      <c r="C32" s="43" t="s">
        <v>27</v>
      </c>
      <c r="D32" s="221">
        <v>-35.904525756835938</v>
      </c>
    </row>
    <row r="33" spans="1:4" ht="15">
      <c r="A33" s="219">
        <v>51</v>
      </c>
      <c r="B33" s="220">
        <v>44621</v>
      </c>
      <c r="C33" s="43" t="s">
        <v>28</v>
      </c>
      <c r="D33" s="221">
        <v>-28.403820037841797</v>
      </c>
    </row>
    <row r="34" spans="1:4" ht="15">
      <c r="A34" s="219">
        <v>51</v>
      </c>
      <c r="B34" s="220">
        <v>44621</v>
      </c>
      <c r="C34" s="43" t="s">
        <v>29</v>
      </c>
      <c r="D34" s="221">
        <v>-12.484007835388184</v>
      </c>
    </row>
    <row r="35" spans="1:4" ht="15">
      <c r="A35" s="219">
        <v>51</v>
      </c>
      <c r="B35" s="220">
        <v>44621</v>
      </c>
      <c r="C35" s="43" t="s">
        <v>30</v>
      </c>
      <c r="D35" s="221">
        <v>-17.004009246826172</v>
      </c>
    </row>
    <row r="36" spans="1:4" ht="15">
      <c r="A36" s="219">
        <v>51</v>
      </c>
      <c r="B36" s="220">
        <v>44621</v>
      </c>
      <c r="C36" s="43" t="s">
        <v>31</v>
      </c>
      <c r="D36" s="221">
        <v>-15.867341041564941</v>
      </c>
    </row>
    <row r="37" spans="1:4" ht="15">
      <c r="A37" s="219">
        <v>51</v>
      </c>
      <c r="B37" s="220">
        <v>44621</v>
      </c>
      <c r="C37" s="43" t="s">
        <v>32</v>
      </c>
      <c r="D37" s="221">
        <v>-4.5897665023803711</v>
      </c>
    </row>
    <row r="38" spans="1:4" ht="15">
      <c r="A38" s="219">
        <v>51</v>
      </c>
      <c r="B38" s="220">
        <v>44621</v>
      </c>
      <c r="C38" s="43" t="s">
        <v>33</v>
      </c>
      <c r="D38" s="221">
        <v>-3.7492234706878662</v>
      </c>
    </row>
    <row r="39" spans="1:4" ht="15">
      <c r="A39" s="219">
        <v>51</v>
      </c>
      <c r="B39" s="220">
        <v>44621</v>
      </c>
      <c r="C39" s="43" t="s">
        <v>1</v>
      </c>
      <c r="D39" s="221">
        <v>12.483747482299805</v>
      </c>
    </row>
    <row r="159" spans="2:2">
      <c r="B159" s="222"/>
    </row>
  </sheetData>
  <mergeCells count="1">
    <mergeCell ref="H1:I1"/>
  </mergeCells>
  <hyperlinks>
    <hyperlink ref="H1:I1" location="Index!A1" display="Regresar al Índice" xr:uid="{00000000-0004-0000-BD00-000000000000}"/>
  </hyperlink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Hoja241"/>
  <dimension ref="A1:I159"/>
  <sheetViews>
    <sheetView workbookViewId="0"/>
  </sheetViews>
  <sheetFormatPr baseColWidth="10" defaultColWidth="9.140625" defaultRowHeight="14.25"/>
  <cols>
    <col min="1" max="1" width="11.28515625" style="218" bestFit="1" customWidth="1"/>
    <col min="2" max="3" width="9.42578125" style="218" bestFit="1" customWidth="1"/>
    <col min="4" max="16384" width="9.140625" style="218"/>
  </cols>
  <sheetData>
    <row r="1" spans="1:9" ht="15">
      <c r="A1" s="43" t="s">
        <v>2218</v>
      </c>
      <c r="H1" s="90" t="s">
        <v>38</v>
      </c>
      <c r="I1" s="90"/>
    </row>
    <row r="2" spans="1:9">
      <c r="A2" s="133" t="s">
        <v>866</v>
      </c>
    </row>
    <row r="6" spans="1:9">
      <c r="A6" s="133" t="s">
        <v>501</v>
      </c>
      <c r="B6" s="133" t="s">
        <v>848</v>
      </c>
      <c r="C6" s="133" t="s">
        <v>846</v>
      </c>
      <c r="D6" s="133"/>
      <c r="E6" s="133"/>
    </row>
    <row r="7" spans="1:9">
      <c r="A7" s="223">
        <v>41640</v>
      </c>
      <c r="B7" s="224">
        <v>103.08240509033203</v>
      </c>
      <c r="C7" s="224">
        <v>3.2556138038635254</v>
      </c>
      <c r="D7" s="133"/>
    </row>
    <row r="8" spans="1:9">
      <c r="A8" s="223">
        <v>41671</v>
      </c>
      <c r="B8" s="224">
        <v>104.42440795898438</v>
      </c>
      <c r="C8" s="224">
        <v>6.1607375144958496</v>
      </c>
      <c r="D8" s="133"/>
    </row>
    <row r="9" spans="1:9">
      <c r="A9" s="223">
        <v>41699</v>
      </c>
      <c r="B9" s="224">
        <v>105.55671691894531</v>
      </c>
      <c r="C9" s="224">
        <v>7.3805441856384277</v>
      </c>
      <c r="D9" s="133"/>
    </row>
    <row r="10" spans="1:9">
      <c r="A10" s="223">
        <v>41730</v>
      </c>
      <c r="B10" s="224">
        <v>105.87125396728516</v>
      </c>
      <c r="C10" s="224">
        <v>7.4712700843811035</v>
      </c>
      <c r="D10" s="133"/>
    </row>
    <row r="11" spans="1:9">
      <c r="A11" s="223">
        <v>41760</v>
      </c>
      <c r="B11" s="224">
        <v>106.54225158691406</v>
      </c>
      <c r="C11" s="224">
        <v>7.6027135848999023</v>
      </c>
      <c r="D11" s="133"/>
    </row>
    <row r="12" spans="1:9">
      <c r="A12" s="223">
        <v>41791</v>
      </c>
      <c r="B12" s="224">
        <v>107.15034484863281</v>
      </c>
      <c r="C12" s="224">
        <v>6.3475537300109863</v>
      </c>
      <c r="D12" s="133"/>
    </row>
    <row r="13" spans="1:9">
      <c r="A13" s="223">
        <v>41821</v>
      </c>
      <c r="B13" s="224">
        <v>107.80037689208984</v>
      </c>
      <c r="C13" s="224">
        <v>5.283632755279541</v>
      </c>
      <c r="D13" s="133"/>
    </row>
    <row r="14" spans="1:9">
      <c r="A14" s="223">
        <v>41852</v>
      </c>
      <c r="B14" s="224">
        <v>106.12287902832031</v>
      </c>
      <c r="C14" s="224">
        <v>5.3716464042663574</v>
      </c>
      <c r="D14" s="133"/>
    </row>
    <row r="15" spans="1:9">
      <c r="A15" s="223">
        <v>41883</v>
      </c>
      <c r="B15" s="224">
        <v>105.53575134277344</v>
      </c>
      <c r="C15" s="224">
        <v>5.9132986068725586</v>
      </c>
      <c r="D15" s="133"/>
    </row>
    <row r="16" spans="1:9">
      <c r="A16" s="223">
        <v>41913</v>
      </c>
      <c r="B16" s="224">
        <v>104.29859161376953</v>
      </c>
      <c r="C16" s="224">
        <v>4.6496939659118652</v>
      </c>
      <c r="D16" s="133"/>
    </row>
    <row r="17" spans="1:4">
      <c r="A17" s="223">
        <v>41944</v>
      </c>
      <c r="B17" s="224">
        <v>104.82281494140625</v>
      </c>
      <c r="C17" s="224">
        <v>3.670677661895752</v>
      </c>
      <c r="D17" s="133"/>
    </row>
    <row r="18" spans="1:4">
      <c r="A18" s="223">
        <v>41974</v>
      </c>
      <c r="B18" s="224">
        <v>105.15831756591797</v>
      </c>
      <c r="C18" s="224">
        <v>3.2955737113952637</v>
      </c>
      <c r="D18" s="133"/>
    </row>
    <row r="19" spans="1:4">
      <c r="A19" s="223">
        <v>42005</v>
      </c>
      <c r="B19" s="224">
        <v>104.31956481933594</v>
      </c>
      <c r="C19" s="224">
        <v>1.2001657485961914</v>
      </c>
      <c r="D19" s="133"/>
    </row>
    <row r="20" spans="1:4">
      <c r="A20" s="223">
        <v>42036</v>
      </c>
      <c r="B20" s="224">
        <v>104.61312866210938</v>
      </c>
      <c r="C20" s="224">
        <v>0.18072471022605896</v>
      </c>
      <c r="D20" s="133"/>
    </row>
    <row r="21" spans="1:4">
      <c r="A21" s="223">
        <v>42064</v>
      </c>
      <c r="B21" s="224">
        <v>104.65506744384766</v>
      </c>
      <c r="C21" s="224">
        <v>-0.85418486595153809</v>
      </c>
      <c r="D21" s="133"/>
    </row>
    <row r="22" spans="1:4">
      <c r="A22" s="223">
        <v>42095</v>
      </c>
      <c r="B22" s="224">
        <v>106.01803588867188</v>
      </c>
      <c r="C22" s="224">
        <v>0.13864190876483917</v>
      </c>
      <c r="D22" s="133"/>
    </row>
    <row r="23" spans="1:4">
      <c r="A23" s="223">
        <v>42125</v>
      </c>
      <c r="B23" s="224">
        <v>107.80037689208984</v>
      </c>
      <c r="C23" s="224">
        <v>1.1808698177337646</v>
      </c>
      <c r="D23" s="133"/>
    </row>
    <row r="24" spans="1:4">
      <c r="A24" s="223">
        <v>42156</v>
      </c>
      <c r="B24" s="224">
        <v>109.56175231933594</v>
      </c>
      <c r="C24" s="224">
        <v>2.2504897117614746</v>
      </c>
      <c r="D24" s="133"/>
    </row>
    <row r="25" spans="1:4">
      <c r="A25" s="223">
        <v>42186</v>
      </c>
      <c r="B25" s="224">
        <v>111.93122100830078</v>
      </c>
      <c r="C25" s="224">
        <v>3.8319385051727295</v>
      </c>
      <c r="D25" s="133"/>
    </row>
    <row r="26" spans="1:4">
      <c r="A26" s="223">
        <v>42217</v>
      </c>
      <c r="B26" s="224">
        <v>108.78591156005859</v>
      </c>
      <c r="C26" s="224">
        <v>2.5093858242034912</v>
      </c>
      <c r="D26" s="133"/>
    </row>
    <row r="27" spans="1:4">
      <c r="A27" s="223">
        <v>42248</v>
      </c>
      <c r="B27" s="224">
        <v>107.80037689208984</v>
      </c>
      <c r="C27" s="224">
        <v>2.1458373069763184</v>
      </c>
      <c r="D27" s="133"/>
    </row>
    <row r="28" spans="1:4">
      <c r="A28" s="223">
        <v>42278</v>
      </c>
      <c r="B28" s="224">
        <v>109.20528411865234</v>
      </c>
      <c r="C28" s="224">
        <v>4.7044668197631836</v>
      </c>
      <c r="D28" s="133"/>
    </row>
    <row r="29" spans="1:4">
      <c r="A29" s="223">
        <v>42309</v>
      </c>
      <c r="B29" s="224">
        <v>110.06500244140625</v>
      </c>
      <c r="C29" s="224">
        <v>5.0009984970092773</v>
      </c>
      <c r="D29" s="133"/>
    </row>
    <row r="30" spans="1:4">
      <c r="A30" s="223">
        <v>42339</v>
      </c>
      <c r="B30" s="224">
        <v>110.79891204833984</v>
      </c>
      <c r="C30" s="224">
        <v>5.3639073371887207</v>
      </c>
      <c r="D30" s="133"/>
    </row>
    <row r="31" spans="1:4">
      <c r="A31" s="223">
        <v>42370</v>
      </c>
      <c r="B31" s="224">
        <v>109.20528411865234</v>
      </c>
      <c r="C31" s="224">
        <v>4.6834158897399902</v>
      </c>
      <c r="D31" s="133"/>
    </row>
    <row r="32" spans="1:4">
      <c r="A32" s="223">
        <v>42401</v>
      </c>
      <c r="B32" s="224">
        <v>108.72299957275391</v>
      </c>
      <c r="C32" s="224">
        <v>3.9286377429962158</v>
      </c>
      <c r="D32" s="133"/>
    </row>
    <row r="33" spans="1:4">
      <c r="A33" s="223">
        <v>42430</v>
      </c>
      <c r="B33" s="224">
        <v>110.14888000488281</v>
      </c>
      <c r="C33" s="224">
        <v>5.2494473457336426</v>
      </c>
      <c r="D33" s="133"/>
    </row>
    <row r="34" spans="1:4">
      <c r="A34" s="223">
        <v>42461</v>
      </c>
      <c r="B34" s="224">
        <v>111.61669158935547</v>
      </c>
      <c r="C34" s="224">
        <v>5.2808523178100586</v>
      </c>
      <c r="D34" s="133"/>
    </row>
    <row r="35" spans="1:4">
      <c r="A35" s="223">
        <v>42491</v>
      </c>
      <c r="B35" s="224">
        <v>112.2667236328125</v>
      </c>
      <c r="C35" s="224">
        <v>4.1431641578674316</v>
      </c>
      <c r="D35" s="133"/>
    </row>
    <row r="36" spans="1:4">
      <c r="A36" s="223">
        <v>42522</v>
      </c>
      <c r="B36" s="224">
        <v>113.8603515625</v>
      </c>
      <c r="C36" s="224">
        <v>3.9234488010406494</v>
      </c>
      <c r="D36" s="133"/>
    </row>
    <row r="37" spans="1:4">
      <c r="A37" s="223">
        <v>42552</v>
      </c>
      <c r="B37" s="224">
        <v>116.292724609375</v>
      </c>
      <c r="C37" s="224">
        <v>3.8965926170349121</v>
      </c>
      <c r="D37" s="133"/>
    </row>
    <row r="38" spans="1:4">
      <c r="A38" s="223">
        <v>42583</v>
      </c>
      <c r="B38" s="224">
        <v>115.34912872314453</v>
      </c>
      <c r="C38" s="224">
        <v>6.0331497192382813</v>
      </c>
      <c r="D38" s="133"/>
    </row>
    <row r="39" spans="1:4">
      <c r="A39" s="223">
        <v>42614</v>
      </c>
      <c r="B39" s="224">
        <v>115.26525115966797</v>
      </c>
      <c r="C39" s="224">
        <v>6.9247198104858398</v>
      </c>
      <c r="D39" s="133"/>
    </row>
    <row r="40" spans="1:4">
      <c r="A40" s="223">
        <v>42644</v>
      </c>
      <c r="B40" s="224">
        <v>113.98616027832031</v>
      </c>
      <c r="C40" s="224">
        <v>4.3778800964355469</v>
      </c>
      <c r="D40" s="133"/>
    </row>
    <row r="41" spans="1:4">
      <c r="A41" s="223">
        <v>42675</v>
      </c>
      <c r="B41" s="224">
        <v>113.71356964111328</v>
      </c>
      <c r="C41" s="224">
        <v>3.3149204254150391</v>
      </c>
      <c r="D41" s="133"/>
    </row>
    <row r="42" spans="1:4">
      <c r="A42" s="223">
        <v>42705</v>
      </c>
      <c r="B42" s="224">
        <v>114.02809906005859</v>
      </c>
      <c r="C42" s="224">
        <v>2.9144573211669922</v>
      </c>
      <c r="D42" s="133"/>
    </row>
    <row r="43" spans="1:4">
      <c r="A43" s="223">
        <v>42736</v>
      </c>
      <c r="B43" s="224">
        <v>113.42000579833984</v>
      </c>
      <c r="C43" s="224">
        <v>3.8594484329223633</v>
      </c>
      <c r="D43" s="133"/>
    </row>
    <row r="44" spans="1:4">
      <c r="A44" s="223">
        <v>42767</v>
      </c>
      <c r="B44" s="224">
        <v>113.79743957519531</v>
      </c>
      <c r="C44" s="224">
        <v>4.6673107147216797</v>
      </c>
      <c r="D44" s="133"/>
    </row>
    <row r="45" spans="1:4">
      <c r="A45" s="223">
        <v>42795</v>
      </c>
      <c r="B45" s="224">
        <v>114.72006988525391</v>
      </c>
      <c r="C45" s="224">
        <v>4.1500101089477539</v>
      </c>
      <c r="D45" s="133"/>
    </row>
    <row r="46" spans="1:4">
      <c r="A46" s="223">
        <v>42826</v>
      </c>
      <c r="B46" s="224">
        <v>116.90081787109375</v>
      </c>
      <c r="C46" s="224">
        <v>4.7341723442077637</v>
      </c>
      <c r="D46" s="133"/>
    </row>
    <row r="47" spans="1:4">
      <c r="A47" s="223">
        <v>42856</v>
      </c>
      <c r="B47" s="224">
        <v>117.46697235107422</v>
      </c>
      <c r="C47" s="224">
        <v>4.6320481300354004</v>
      </c>
      <c r="D47" s="133"/>
    </row>
    <row r="48" spans="1:4">
      <c r="A48" s="223">
        <v>42887</v>
      </c>
      <c r="B48" s="224">
        <v>120.06710052490234</v>
      </c>
      <c r="C48" s="224">
        <v>5.4511942863464355</v>
      </c>
      <c r="D48" s="133"/>
    </row>
    <row r="49" spans="1:4">
      <c r="A49" s="223">
        <v>42917</v>
      </c>
      <c r="B49" s="224">
        <v>122.08010101318359</v>
      </c>
      <c r="C49" s="224">
        <v>4.9765591621398926</v>
      </c>
      <c r="D49" s="133"/>
    </row>
    <row r="50" spans="1:4">
      <c r="A50" s="223">
        <v>42948</v>
      </c>
      <c r="B50" s="224">
        <v>121.534912109375</v>
      </c>
      <c r="C50" s="224">
        <v>5.3626613616943359</v>
      </c>
      <c r="D50" s="133"/>
    </row>
    <row r="51" spans="1:4">
      <c r="A51" s="223">
        <v>42979</v>
      </c>
      <c r="B51" s="224">
        <v>119.62675476074219</v>
      </c>
      <c r="C51" s="224">
        <v>3.7838842868804932</v>
      </c>
      <c r="D51" s="133"/>
    </row>
    <row r="52" spans="1:4">
      <c r="A52" s="223">
        <v>43009</v>
      </c>
      <c r="B52" s="224">
        <v>118.57831573486328</v>
      </c>
      <c r="C52" s="224">
        <v>4.0286955833435059</v>
      </c>
      <c r="D52" s="133"/>
    </row>
    <row r="53" spans="1:4">
      <c r="A53" s="223">
        <v>43040</v>
      </c>
      <c r="B53" s="224">
        <v>116.92178344726563</v>
      </c>
      <c r="C53" s="224">
        <v>2.8213112354278564</v>
      </c>
      <c r="D53" s="133"/>
    </row>
    <row r="54" spans="1:4">
      <c r="A54" s="223">
        <v>43070</v>
      </c>
      <c r="B54" s="224">
        <v>116.62822723388672</v>
      </c>
      <c r="C54" s="224">
        <v>2.28025221824646</v>
      </c>
      <c r="D54" s="133"/>
    </row>
    <row r="55" spans="1:4">
      <c r="A55" s="223">
        <v>43101</v>
      </c>
      <c r="B55" s="224">
        <v>116.81694030761719</v>
      </c>
      <c r="C55" s="224">
        <v>2.9950046539306641</v>
      </c>
      <c r="D55" s="133"/>
    </row>
    <row r="56" spans="1:4">
      <c r="A56" s="223">
        <v>43132</v>
      </c>
      <c r="B56" s="224">
        <v>116.37660217285156</v>
      </c>
      <c r="C56" s="224">
        <v>2.2664504051208496</v>
      </c>
      <c r="D56" s="133"/>
    </row>
    <row r="57" spans="1:4">
      <c r="A57" s="223">
        <v>43160</v>
      </c>
      <c r="B57" s="224">
        <v>116.4814453125</v>
      </c>
      <c r="C57" s="224">
        <v>1.5353682041168213</v>
      </c>
      <c r="D57" s="133"/>
    </row>
    <row r="58" spans="1:4">
      <c r="A58" s="223">
        <v>43191</v>
      </c>
      <c r="B58" s="224">
        <v>118.20088195800781</v>
      </c>
      <c r="C58" s="224">
        <v>1.112108588218689</v>
      </c>
      <c r="D58" s="133"/>
    </row>
    <row r="59" spans="1:4">
      <c r="A59" s="223">
        <v>43221</v>
      </c>
      <c r="B59" s="224">
        <v>117.90731811523438</v>
      </c>
      <c r="C59" s="224">
        <v>0.37486773729324341</v>
      </c>
      <c r="D59" s="133"/>
    </row>
    <row r="60" spans="1:4">
      <c r="A60" s="223">
        <v>43252</v>
      </c>
      <c r="B60" s="224">
        <v>118.62025451660156</v>
      </c>
      <c r="C60" s="224">
        <v>-1.205031156539917</v>
      </c>
      <c r="D60" s="133"/>
    </row>
    <row r="61" spans="1:4">
      <c r="A61" s="223">
        <v>43282</v>
      </c>
      <c r="B61" s="224">
        <v>119.14447784423828</v>
      </c>
      <c r="C61" s="224">
        <v>-2.4046697616577148</v>
      </c>
      <c r="D61" s="133"/>
    </row>
    <row r="62" spans="1:4">
      <c r="A62" s="223">
        <v>43313</v>
      </c>
      <c r="B62" s="224">
        <v>117.5089111328125</v>
      </c>
      <c r="C62" s="224">
        <v>-3.312629222869873</v>
      </c>
      <c r="D62" s="133"/>
    </row>
    <row r="63" spans="1:4">
      <c r="A63" s="223">
        <v>43344</v>
      </c>
      <c r="B63" s="224">
        <v>116.81694030761719</v>
      </c>
      <c r="C63" s="224">
        <v>-2.3488178253173828</v>
      </c>
      <c r="D63" s="133"/>
    </row>
    <row r="64" spans="1:4">
      <c r="A64" s="223">
        <v>43374</v>
      </c>
      <c r="B64" s="224">
        <v>116.90081787109375</v>
      </c>
      <c r="C64" s="224">
        <v>-1.4146751165390015</v>
      </c>
      <c r="D64" s="133"/>
    </row>
    <row r="65" spans="1:4">
      <c r="A65" s="223">
        <v>43405</v>
      </c>
      <c r="B65" s="224">
        <v>116.92178344726563</v>
      </c>
      <c r="C65" s="224">
        <v>0</v>
      </c>
      <c r="D65" s="133"/>
    </row>
    <row r="66" spans="1:4">
      <c r="A66" s="223">
        <v>43435</v>
      </c>
      <c r="B66" s="224">
        <v>116.58628845214844</v>
      </c>
      <c r="C66" s="224">
        <v>-3.5959374159574509E-2</v>
      </c>
      <c r="D66" s="133"/>
    </row>
    <row r="67" spans="1:4">
      <c r="A67" s="223">
        <v>43466</v>
      </c>
      <c r="B67" s="224">
        <v>111.36506652832031</v>
      </c>
      <c r="C67" s="224">
        <v>-4.6670231819152832</v>
      </c>
      <c r="D67" s="133"/>
    </row>
    <row r="68" spans="1:4">
      <c r="A68" s="223">
        <v>43497</v>
      </c>
      <c r="B68" s="224">
        <v>111.28118896484375</v>
      </c>
      <c r="C68" s="224">
        <v>-4.378382682800293</v>
      </c>
      <c r="D68" s="133"/>
    </row>
    <row r="69" spans="1:4">
      <c r="A69" s="223">
        <v>43525</v>
      </c>
      <c r="B69" s="224">
        <v>115.55881500244141</v>
      </c>
      <c r="C69" s="224">
        <v>-0.7920835018157959</v>
      </c>
      <c r="D69" s="133"/>
    </row>
    <row r="70" spans="1:4">
      <c r="A70" s="223">
        <v>43556</v>
      </c>
      <c r="B70" s="224">
        <v>117.61375427246094</v>
      </c>
      <c r="C70" s="224">
        <v>-0.49672022461891174</v>
      </c>
      <c r="D70" s="133"/>
    </row>
    <row r="71" spans="1:4">
      <c r="A71" s="223">
        <v>43586</v>
      </c>
      <c r="B71" s="224">
        <v>118.03312683105469</v>
      </c>
      <c r="C71" s="224">
        <v>0.10670136660337448</v>
      </c>
      <c r="D71" s="133"/>
    </row>
    <row r="72" spans="1:4">
      <c r="A72" s="223">
        <v>43617</v>
      </c>
      <c r="B72" s="224">
        <v>117.52987670898438</v>
      </c>
      <c r="C72" s="224">
        <v>-0.91921722888946533</v>
      </c>
      <c r="D72" s="133"/>
    </row>
    <row r="73" spans="1:4">
      <c r="A73" s="223">
        <v>43647</v>
      </c>
      <c r="B73" s="224">
        <v>124.57538604736328</v>
      </c>
      <c r="C73" s="224">
        <v>4.5582542419433594</v>
      </c>
      <c r="D73" s="133"/>
    </row>
    <row r="74" spans="1:4">
      <c r="A74" s="223">
        <v>43678</v>
      </c>
      <c r="B74" s="224">
        <v>119.92031860351563</v>
      </c>
      <c r="C74" s="224">
        <v>2.0521061420440674</v>
      </c>
      <c r="D74" s="133"/>
    </row>
    <row r="75" spans="1:4">
      <c r="A75" s="223">
        <v>43709</v>
      </c>
      <c r="B75" s="224">
        <v>118.87187957763672</v>
      </c>
      <c r="C75" s="224">
        <v>1.759110689163208</v>
      </c>
      <c r="D75" s="133"/>
    </row>
    <row r="76" spans="1:4">
      <c r="A76" s="223">
        <v>43739</v>
      </c>
      <c r="B76" s="224">
        <v>117.8863525390625</v>
      </c>
      <c r="C76" s="224">
        <v>0.8430519700050354</v>
      </c>
      <c r="D76" s="133"/>
    </row>
    <row r="77" spans="1:4">
      <c r="A77" s="223">
        <v>43770</v>
      </c>
      <c r="B77" s="224">
        <v>118.20088195800781</v>
      </c>
      <c r="C77" s="224">
        <v>1.0939779281616211</v>
      </c>
      <c r="D77" s="133"/>
    </row>
    <row r="78" spans="1:4">
      <c r="A78" s="223">
        <v>43800</v>
      </c>
      <c r="B78" s="224">
        <v>118.32669067382813</v>
      </c>
      <c r="C78" s="224">
        <v>1.4928017854690552</v>
      </c>
      <c r="D78" s="133"/>
    </row>
    <row r="79" spans="1:4">
      <c r="A79" s="223">
        <v>43831</v>
      </c>
      <c r="B79" s="224">
        <v>114.67813110351563</v>
      </c>
      <c r="C79" s="224">
        <v>2.9749586582183838</v>
      </c>
      <c r="D79" s="133"/>
    </row>
    <row r="80" spans="1:4">
      <c r="A80" s="223">
        <v>43862</v>
      </c>
      <c r="B80" s="224">
        <v>114.19584655761719</v>
      </c>
      <c r="C80" s="224">
        <v>2.6191825866699219</v>
      </c>
      <c r="D80" s="133"/>
    </row>
    <row r="81" spans="1:4">
      <c r="A81" s="223">
        <v>43891</v>
      </c>
      <c r="B81" s="224">
        <v>113.23128509521484</v>
      </c>
      <c r="C81" s="224">
        <v>-2.0141518115997314</v>
      </c>
      <c r="D81" s="133"/>
    </row>
    <row r="82" spans="1:4">
      <c r="A82" s="223">
        <v>43922</v>
      </c>
      <c r="B82" s="224">
        <v>181.44265747070313</v>
      </c>
      <c r="C82" s="224">
        <v>54.269931793212891</v>
      </c>
      <c r="D82" s="133"/>
    </row>
    <row r="83" spans="1:4">
      <c r="A83" s="223">
        <v>43952</v>
      </c>
      <c r="B83" s="224">
        <v>180.98133850097656</v>
      </c>
      <c r="C83" s="224">
        <v>53.330970764160156</v>
      </c>
      <c r="D83" s="133"/>
    </row>
    <row r="84" spans="1:4">
      <c r="A84" s="223">
        <v>43983</v>
      </c>
      <c r="B84" s="224">
        <v>178.59089660644531</v>
      </c>
      <c r="C84" s="224">
        <v>51.953617095947266</v>
      </c>
      <c r="D84" s="133"/>
    </row>
    <row r="85" spans="1:4">
      <c r="A85" s="223">
        <v>44013</v>
      </c>
      <c r="B85" s="224">
        <v>174.10359191894531</v>
      </c>
      <c r="C85" s="224">
        <v>39.757617950439453</v>
      </c>
      <c r="D85" s="133"/>
    </row>
    <row r="86" spans="1:4">
      <c r="A86" s="223">
        <v>44044</v>
      </c>
      <c r="B86" s="224">
        <v>165.27574157714844</v>
      </c>
      <c r="C86" s="224">
        <v>37.821300506591797</v>
      </c>
      <c r="D86" s="133"/>
    </row>
    <row r="87" spans="1:4">
      <c r="A87" s="223">
        <v>44075</v>
      </c>
      <c r="B87" s="224">
        <v>166.91130065917969</v>
      </c>
      <c r="C87" s="224">
        <v>40.412773132324219</v>
      </c>
      <c r="D87" s="133"/>
    </row>
    <row r="88" spans="1:4">
      <c r="A88" s="223">
        <v>44105</v>
      </c>
      <c r="B88" s="224">
        <v>166.32417297363281</v>
      </c>
      <c r="C88" s="224">
        <v>41.088573455810547</v>
      </c>
      <c r="D88" s="133"/>
    </row>
    <row r="89" spans="1:4">
      <c r="A89" s="223">
        <v>44136</v>
      </c>
      <c r="B89" s="224">
        <v>166.61773681640625</v>
      </c>
      <c r="C89" s="224">
        <v>40.961502075195313</v>
      </c>
      <c r="D89" s="133"/>
    </row>
    <row r="90" spans="1:4">
      <c r="A90" s="223">
        <v>44166</v>
      </c>
      <c r="B90" s="224">
        <v>166.03060913085938</v>
      </c>
      <c r="C90" s="224">
        <v>40.315433502197266</v>
      </c>
      <c r="D90" s="133"/>
    </row>
    <row r="91" spans="1:4">
      <c r="A91" s="223">
        <v>44197</v>
      </c>
      <c r="B91" s="224">
        <v>166.30320739746094</v>
      </c>
      <c r="C91" s="224">
        <v>45.017368316650391</v>
      </c>
      <c r="D91" s="133"/>
    </row>
    <row r="92" spans="1:4">
      <c r="A92" s="223">
        <v>44228</v>
      </c>
      <c r="B92" s="224">
        <v>167.85488891601563</v>
      </c>
      <c r="C92" s="224">
        <v>46.988609313964844</v>
      </c>
      <c r="D92" s="133"/>
    </row>
    <row r="93" spans="1:4">
      <c r="A93" s="223">
        <v>44256</v>
      </c>
      <c r="B93" s="224">
        <v>165.90480041503906</v>
      </c>
      <c r="C93" s="224">
        <v>46.518516540527344</v>
      </c>
      <c r="D93" s="133"/>
    </row>
    <row r="94" spans="1:4">
      <c r="A94" s="223">
        <v>44287</v>
      </c>
      <c r="B94" s="224">
        <v>155.79786682128906</v>
      </c>
      <c r="C94" s="224">
        <v>-14.13382625579834</v>
      </c>
      <c r="D94" s="133"/>
    </row>
    <row r="95" spans="1:4">
      <c r="A95" s="223">
        <v>44317</v>
      </c>
      <c r="B95" s="224">
        <v>159.11093139648438</v>
      </c>
      <c r="C95" s="224">
        <v>-12.084343910217285</v>
      </c>
      <c r="D95" s="133"/>
    </row>
    <row r="96" spans="1:4">
      <c r="A96" s="223">
        <v>44348</v>
      </c>
      <c r="B96" s="224">
        <v>165.94969177246094</v>
      </c>
      <c r="C96" s="224">
        <v>-7.0783028602600098</v>
      </c>
      <c r="D96" s="133"/>
    </row>
    <row r="97" spans="1:4">
      <c r="A97" s="223">
        <v>44378</v>
      </c>
      <c r="B97" s="224">
        <v>160.70454406738281</v>
      </c>
      <c r="C97" s="224">
        <v>-7.6960201263427734</v>
      </c>
      <c r="D97" s="133"/>
    </row>
    <row r="98" spans="1:4">
      <c r="A98" s="223">
        <v>44409</v>
      </c>
      <c r="B98" s="224">
        <v>160.43196105957031</v>
      </c>
      <c r="C98" s="224">
        <v>-2.9307267665863037</v>
      </c>
      <c r="D98" s="133"/>
    </row>
    <row r="99" spans="1:4">
      <c r="A99" s="223">
        <v>44440</v>
      </c>
      <c r="B99" s="224">
        <v>157.74795532226563</v>
      </c>
      <c r="C99" s="224">
        <v>-5.4899492263793945</v>
      </c>
      <c r="D99" s="133"/>
    </row>
    <row r="100" spans="1:4">
      <c r="A100" s="223">
        <v>44470</v>
      </c>
      <c r="B100" s="224">
        <v>157.24470520019531</v>
      </c>
      <c r="C100" s="224">
        <v>-5.4588985443115234</v>
      </c>
      <c r="D100" s="133"/>
    </row>
    <row r="101" spans="1:4">
      <c r="A101" s="223">
        <v>44501</v>
      </c>
      <c r="B101" s="224">
        <v>159.80288696289063</v>
      </c>
      <c r="C101" s="224">
        <v>-4.0901107788085938</v>
      </c>
      <c r="D101" s="133"/>
    </row>
    <row r="102" spans="1:4">
      <c r="A102" s="223">
        <v>44531</v>
      </c>
      <c r="B102" s="224">
        <v>164.982177734375</v>
      </c>
      <c r="C102" s="224">
        <v>-0.63146871328353882</v>
      </c>
      <c r="D102" s="133"/>
    </row>
    <row r="103" spans="1:4">
      <c r="A103" s="223">
        <v>44562</v>
      </c>
      <c r="B103" s="224">
        <v>169.43009948730469</v>
      </c>
      <c r="C103" s="224">
        <v>1.8802355527877808</v>
      </c>
      <c r="D103" s="228">
        <f>B103/B102-1</f>
        <v>2.6960013584564013E-2</v>
      </c>
    </row>
    <row r="104" spans="1:4">
      <c r="A104" s="223">
        <v>44593</v>
      </c>
      <c r="B104" s="224">
        <v>163.06271362304688</v>
      </c>
      <c r="C104" s="224">
        <v>-2.8549513816833496</v>
      </c>
    </row>
    <row r="105" spans="1:4">
      <c r="A105" s="227">
        <v>44621</v>
      </c>
      <c r="B105" s="226">
        <v>173.68592834472656</v>
      </c>
      <c r="C105" s="226">
        <v>4.6901164054870605</v>
      </c>
    </row>
    <row r="106" spans="1:4">
      <c r="A106" s="227"/>
      <c r="B106" s="226"/>
      <c r="C106" s="226"/>
    </row>
    <row r="107" spans="1:4">
      <c r="A107" s="227"/>
      <c r="B107" s="226"/>
      <c r="C107" s="226"/>
    </row>
    <row r="108" spans="1:4">
      <c r="A108" s="227"/>
      <c r="B108" s="226"/>
      <c r="C108" s="226"/>
    </row>
    <row r="109" spans="1:4">
      <c r="A109" s="227"/>
      <c r="B109" s="226"/>
      <c r="C109" s="226"/>
    </row>
    <row r="110" spans="1:4">
      <c r="A110" s="227"/>
      <c r="B110" s="226"/>
      <c r="C110" s="226"/>
    </row>
    <row r="111" spans="1:4">
      <c r="A111" s="227"/>
      <c r="B111" s="226"/>
      <c r="C111" s="226"/>
    </row>
    <row r="112" spans="1:4">
      <c r="A112" s="227"/>
      <c r="B112" s="226"/>
      <c r="C112" s="226"/>
    </row>
    <row r="113" spans="1:3">
      <c r="A113" s="227"/>
      <c r="B113" s="226"/>
      <c r="C113" s="226"/>
    </row>
    <row r="114" spans="1:3">
      <c r="A114" s="227"/>
      <c r="B114" s="226"/>
      <c r="C114" s="226"/>
    </row>
    <row r="115" spans="1:3">
      <c r="A115" s="227"/>
      <c r="B115" s="226"/>
      <c r="C115" s="226"/>
    </row>
    <row r="116" spans="1:3">
      <c r="A116" s="227"/>
      <c r="B116" s="226"/>
      <c r="C116" s="226"/>
    </row>
    <row r="117" spans="1:3">
      <c r="A117" s="227"/>
      <c r="B117" s="226"/>
      <c r="C117" s="226"/>
    </row>
    <row r="118" spans="1:3">
      <c r="A118" s="227"/>
      <c r="B118" s="226"/>
      <c r="C118" s="226"/>
    </row>
    <row r="119" spans="1:3">
      <c r="A119" s="227"/>
      <c r="B119" s="226"/>
      <c r="C119" s="226"/>
    </row>
    <row r="159" spans="2:2">
      <c r="B159" s="222"/>
    </row>
  </sheetData>
  <mergeCells count="1">
    <mergeCell ref="H1:I1"/>
  </mergeCells>
  <hyperlinks>
    <hyperlink ref="H1:I1" location="Index!A1" display="Regresar al Índice" xr:uid="{00000000-0004-0000-BE00-000000000000}"/>
  </hyperlinks>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242"/>
  <dimension ref="A1:I159"/>
  <sheetViews>
    <sheetView workbookViewId="0"/>
  </sheetViews>
  <sheetFormatPr baseColWidth="10" defaultColWidth="9.140625" defaultRowHeight="14.25"/>
  <cols>
    <col min="1" max="1" width="9.42578125" style="218" bestFit="1" customWidth="1"/>
    <col min="2" max="2" width="11.28515625" style="218" bestFit="1" customWidth="1"/>
    <col min="3" max="3" width="9.140625" style="218"/>
    <col min="4" max="4" width="9.42578125" style="218" bestFit="1" customWidth="1"/>
    <col min="5" max="16384" width="9.140625" style="218"/>
  </cols>
  <sheetData>
    <row r="1" spans="1:9" ht="15">
      <c r="A1" s="43" t="s">
        <v>2219</v>
      </c>
      <c r="H1" s="90" t="s">
        <v>38</v>
      </c>
      <c r="I1" s="90"/>
    </row>
    <row r="6" spans="1:9">
      <c r="A6" s="218" t="s">
        <v>847</v>
      </c>
      <c r="B6" s="218" t="s">
        <v>501</v>
      </c>
      <c r="C6" s="218" t="s">
        <v>2</v>
      </c>
      <c r="D6" s="218" t="s">
        <v>846</v>
      </c>
    </row>
    <row r="7" spans="1:9" ht="15">
      <c r="A7" s="219">
        <v>51</v>
      </c>
      <c r="B7" s="220">
        <v>44621</v>
      </c>
      <c r="C7" s="43" t="s">
        <v>3</v>
      </c>
      <c r="D7" s="221">
        <v>-3.8610086441040039</v>
      </c>
    </row>
    <row r="8" spans="1:9" ht="15">
      <c r="A8" s="219">
        <v>51</v>
      </c>
      <c r="B8" s="220">
        <v>44621</v>
      </c>
      <c r="C8" s="43" t="s">
        <v>5</v>
      </c>
      <c r="D8" s="221">
        <v>-9.0909042358398438</v>
      </c>
    </row>
    <row r="9" spans="1:9" ht="15">
      <c r="A9" s="219">
        <v>51</v>
      </c>
      <c r="B9" s="220">
        <v>44621</v>
      </c>
      <c r="C9" s="43" t="s">
        <v>4</v>
      </c>
      <c r="D9" s="221">
        <v>-3.6158194541931152</v>
      </c>
    </row>
    <row r="10" spans="1:9" ht="15">
      <c r="A10" s="219">
        <v>51</v>
      </c>
      <c r="B10" s="220">
        <v>44621</v>
      </c>
      <c r="C10" s="43" t="s">
        <v>6</v>
      </c>
      <c r="D10" s="221">
        <v>-0.25000426173210144</v>
      </c>
    </row>
    <row r="11" spans="1:9" ht="15">
      <c r="A11" s="219">
        <v>51</v>
      </c>
      <c r="B11" s="220">
        <v>44621</v>
      </c>
      <c r="C11" s="43" t="s">
        <v>7</v>
      </c>
      <c r="D11" s="221">
        <v>5.2410917282104492</v>
      </c>
    </row>
    <row r="12" spans="1:9" ht="15">
      <c r="A12" s="219">
        <v>51</v>
      </c>
      <c r="B12" s="220">
        <v>44621</v>
      </c>
      <c r="C12" s="43" t="s">
        <v>8</v>
      </c>
      <c r="D12" s="221">
        <v>2.7844612598419189</v>
      </c>
    </row>
    <row r="13" spans="1:9" ht="15">
      <c r="A13" s="219">
        <v>51</v>
      </c>
      <c r="B13" s="220">
        <v>44621</v>
      </c>
      <c r="C13" s="43" t="s">
        <v>9</v>
      </c>
      <c r="D13" s="221">
        <v>-12.282824516296387</v>
      </c>
    </row>
    <row r="14" spans="1:9" ht="15">
      <c r="A14" s="219">
        <v>51</v>
      </c>
      <c r="B14" s="220">
        <v>44621</v>
      </c>
      <c r="C14" s="43" t="s">
        <v>10</v>
      </c>
      <c r="D14" s="221">
        <v>2.2716951370239258</v>
      </c>
    </row>
    <row r="15" spans="1:9" ht="15">
      <c r="A15" s="219">
        <v>51</v>
      </c>
      <c r="B15" s="220">
        <v>44621</v>
      </c>
      <c r="C15" s="43" t="s">
        <v>11</v>
      </c>
      <c r="D15" s="221">
        <v>-45.604396820068359</v>
      </c>
    </row>
    <row r="16" spans="1:9" ht="15">
      <c r="A16" s="219">
        <v>51</v>
      </c>
      <c r="B16" s="220">
        <v>44621</v>
      </c>
      <c r="C16" s="43" t="s">
        <v>12</v>
      </c>
      <c r="D16" s="221">
        <v>-0.86083203554153442</v>
      </c>
    </row>
    <row r="17" spans="1:4" ht="15">
      <c r="A17" s="219">
        <v>51</v>
      </c>
      <c r="B17" s="220">
        <v>44621</v>
      </c>
      <c r="C17" s="43" t="s">
        <v>13</v>
      </c>
      <c r="D17" s="221">
        <v>-9.3454799652099609</v>
      </c>
    </row>
    <row r="18" spans="1:4" ht="15">
      <c r="A18" s="219">
        <v>51</v>
      </c>
      <c r="B18" s="220">
        <v>44621</v>
      </c>
      <c r="C18" s="43" t="s">
        <v>14</v>
      </c>
      <c r="D18" s="221">
        <v>1.7953253984451294</v>
      </c>
    </row>
    <row r="19" spans="1:4" ht="15">
      <c r="A19" s="219">
        <v>51</v>
      </c>
      <c r="B19" s="220">
        <v>44621</v>
      </c>
      <c r="C19" s="43" t="s">
        <v>15</v>
      </c>
      <c r="D19" s="221">
        <v>-13.04348087310791</v>
      </c>
    </row>
    <row r="20" spans="1:4" ht="15">
      <c r="A20" s="219">
        <v>51</v>
      </c>
      <c r="B20" s="220">
        <v>44621</v>
      </c>
      <c r="C20" s="43" t="s">
        <v>16</v>
      </c>
      <c r="D20" s="221">
        <v>-10.208335876464844</v>
      </c>
    </row>
    <row r="21" spans="1:4" ht="15">
      <c r="A21" s="219">
        <v>51</v>
      </c>
      <c r="B21" s="220">
        <v>44621</v>
      </c>
      <c r="C21" s="43" t="s">
        <v>0</v>
      </c>
      <c r="D21" s="221">
        <v>4.6901164054870605</v>
      </c>
    </row>
    <row r="22" spans="1:4" ht="15">
      <c r="A22" s="219">
        <v>51</v>
      </c>
      <c r="B22" s="220">
        <v>44621</v>
      </c>
      <c r="C22" s="43" t="s">
        <v>17</v>
      </c>
      <c r="D22" s="221">
        <v>-4.9545817375183105</v>
      </c>
    </row>
    <row r="23" spans="1:4" ht="15">
      <c r="A23" s="219">
        <v>51</v>
      </c>
      <c r="B23" s="220">
        <v>44621</v>
      </c>
      <c r="C23" s="43" t="s">
        <v>18</v>
      </c>
      <c r="D23" s="221">
        <v>-10.09389591217041</v>
      </c>
    </row>
    <row r="24" spans="1:4" ht="15">
      <c r="A24" s="219">
        <v>51</v>
      </c>
      <c r="B24" s="220">
        <v>44621</v>
      </c>
      <c r="C24" s="43" t="s">
        <v>19</v>
      </c>
      <c r="D24" s="221">
        <v>-4.8000025749206543</v>
      </c>
    </row>
    <row r="25" spans="1:4" ht="15">
      <c r="A25" s="219">
        <v>51</v>
      </c>
      <c r="B25" s="220">
        <v>44621</v>
      </c>
      <c r="C25" s="43" t="s">
        <v>20</v>
      </c>
      <c r="D25" s="221">
        <v>-3.2616415023803711</v>
      </c>
    </row>
    <row r="26" spans="1:4" ht="15">
      <c r="A26" s="219">
        <v>51</v>
      </c>
      <c r="B26" s="220">
        <v>44621</v>
      </c>
      <c r="C26" s="43" t="s">
        <v>21</v>
      </c>
      <c r="D26" s="221">
        <v>-8.1132850646972656</v>
      </c>
    </row>
    <row r="27" spans="1:4" ht="15">
      <c r="A27" s="219">
        <v>51</v>
      </c>
      <c r="B27" s="220">
        <v>44621</v>
      </c>
      <c r="C27" s="43" t="s">
        <v>22</v>
      </c>
      <c r="D27" s="221">
        <v>0.49720603227615356</v>
      </c>
    </row>
    <row r="28" spans="1:4" ht="15">
      <c r="A28" s="219">
        <v>51</v>
      </c>
      <c r="B28" s="220">
        <v>44621</v>
      </c>
      <c r="C28" s="43" t="s">
        <v>23</v>
      </c>
      <c r="D28" s="221">
        <v>-0.98522400856018066</v>
      </c>
    </row>
    <row r="29" spans="1:4" ht="15">
      <c r="A29" s="219">
        <v>51</v>
      </c>
      <c r="B29" s="220">
        <v>44621</v>
      </c>
      <c r="C29" s="43" t="s">
        <v>24</v>
      </c>
      <c r="D29" s="221">
        <v>-0.25401720404624939</v>
      </c>
    </row>
    <row r="30" spans="1:4" ht="15">
      <c r="A30" s="219">
        <v>51</v>
      </c>
      <c r="B30" s="220">
        <v>44621</v>
      </c>
      <c r="C30" s="43" t="s">
        <v>25</v>
      </c>
      <c r="D30" s="221">
        <v>-1.3937251567840576</v>
      </c>
    </row>
    <row r="31" spans="1:4" ht="15">
      <c r="A31" s="219">
        <v>51</v>
      </c>
      <c r="B31" s="220">
        <v>44621</v>
      </c>
      <c r="C31" s="43" t="s">
        <v>26</v>
      </c>
      <c r="D31" s="221">
        <v>-3.2096333503723145</v>
      </c>
    </row>
    <row r="32" spans="1:4" ht="15">
      <c r="A32" s="219">
        <v>51</v>
      </c>
      <c r="B32" s="220">
        <v>44621</v>
      </c>
      <c r="C32" s="43" t="s">
        <v>27</v>
      </c>
      <c r="D32" s="221">
        <v>11.827954292297363</v>
      </c>
    </row>
    <row r="33" spans="1:4" ht="15">
      <c r="A33" s="219">
        <v>51</v>
      </c>
      <c r="B33" s="220">
        <v>44621</v>
      </c>
      <c r="C33" s="43" t="s">
        <v>28</v>
      </c>
      <c r="D33" s="221">
        <v>-9.6296253204345703</v>
      </c>
    </row>
    <row r="34" spans="1:4" ht="15">
      <c r="A34" s="219">
        <v>51</v>
      </c>
      <c r="B34" s="220">
        <v>44621</v>
      </c>
      <c r="C34" s="43" t="s">
        <v>29</v>
      </c>
      <c r="D34" s="221">
        <v>54.497348785400391</v>
      </c>
    </row>
    <row r="35" spans="1:4" ht="15">
      <c r="A35" s="219">
        <v>51</v>
      </c>
      <c r="B35" s="220">
        <v>44621</v>
      </c>
      <c r="C35" s="43" t="s">
        <v>30</v>
      </c>
      <c r="D35" s="221">
        <v>8.4656124114990234</v>
      </c>
    </row>
    <row r="36" spans="1:4" ht="15">
      <c r="A36" s="219">
        <v>51</v>
      </c>
      <c r="B36" s="220">
        <v>44621</v>
      </c>
      <c r="C36" s="43" t="s">
        <v>31</v>
      </c>
      <c r="D36" s="221">
        <v>-6.8057098388671875</v>
      </c>
    </row>
    <row r="37" spans="1:4" ht="15">
      <c r="A37" s="219">
        <v>51</v>
      </c>
      <c r="B37" s="220">
        <v>44621</v>
      </c>
      <c r="C37" s="43" t="s">
        <v>32</v>
      </c>
      <c r="D37" s="221">
        <v>-10.864747047424316</v>
      </c>
    </row>
    <row r="38" spans="1:4" ht="15">
      <c r="A38" s="219">
        <v>51</v>
      </c>
      <c r="B38" s="220">
        <v>44621</v>
      </c>
      <c r="C38" s="43" t="s">
        <v>33</v>
      </c>
      <c r="D38" s="221">
        <v>16.353891372680664</v>
      </c>
    </row>
    <row r="39" spans="1:4" ht="15">
      <c r="A39" s="219">
        <v>51</v>
      </c>
      <c r="B39" s="220">
        <v>44621</v>
      </c>
      <c r="C39" s="43" t="s">
        <v>1</v>
      </c>
      <c r="D39" s="221">
        <v>-2.7158973217010498</v>
      </c>
    </row>
    <row r="159" spans="2:2">
      <c r="B159" s="222"/>
    </row>
  </sheetData>
  <mergeCells count="1">
    <mergeCell ref="H1:I1"/>
  </mergeCells>
  <hyperlinks>
    <hyperlink ref="H1:I1" location="Index!A1" display="Regresar al Índice" xr:uid="{00000000-0004-0000-BF00-000000000000}"/>
  </hyperlink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243"/>
  <dimension ref="A1:I159"/>
  <sheetViews>
    <sheetView workbookViewId="0"/>
  </sheetViews>
  <sheetFormatPr baseColWidth="10" defaultColWidth="9.140625" defaultRowHeight="14.25"/>
  <cols>
    <col min="1" max="1" width="11.28515625" style="218" bestFit="1" customWidth="1"/>
    <col min="2" max="3" width="9.42578125" style="218" bestFit="1" customWidth="1"/>
    <col min="4" max="16384" width="9.140625" style="218"/>
  </cols>
  <sheetData>
    <row r="1" spans="1:9" ht="15">
      <c r="A1" s="43" t="s">
        <v>2220</v>
      </c>
      <c r="H1" s="90" t="s">
        <v>38</v>
      </c>
      <c r="I1" s="90"/>
    </row>
    <row r="6" spans="1:9">
      <c r="A6" s="133" t="s">
        <v>501</v>
      </c>
      <c r="B6" s="133" t="s">
        <v>845</v>
      </c>
      <c r="C6" s="133" t="s">
        <v>846</v>
      </c>
    </row>
    <row r="7" spans="1:9" ht="15">
      <c r="A7" s="220">
        <v>41640</v>
      </c>
      <c r="B7" s="221">
        <v>107.09165954589844</v>
      </c>
      <c r="C7" s="221">
        <v>16.571615219116211</v>
      </c>
    </row>
    <row r="8" spans="1:9" ht="15">
      <c r="A8" s="220">
        <v>41671</v>
      </c>
      <c r="B8" s="221">
        <v>107.14873504638672</v>
      </c>
      <c r="C8" s="221">
        <v>4.8690695762634277</v>
      </c>
    </row>
    <row r="9" spans="1:9" ht="15">
      <c r="A9" s="220">
        <v>41699</v>
      </c>
      <c r="B9" s="221">
        <v>103.32294464111328</v>
      </c>
      <c r="C9" s="221">
        <v>8.2396001815795898</v>
      </c>
    </row>
    <row r="10" spans="1:9" ht="15">
      <c r="A10" s="220">
        <v>41730</v>
      </c>
      <c r="B10" s="221">
        <v>94.312347412109375</v>
      </c>
      <c r="C10" s="221">
        <v>-3.9980826377868652</v>
      </c>
    </row>
    <row r="11" spans="1:9" ht="15">
      <c r="A11" s="220">
        <v>41760</v>
      </c>
      <c r="B11" s="221">
        <v>104.08941650390625</v>
      </c>
      <c r="C11" s="221">
        <v>-0.40156325697898865</v>
      </c>
    </row>
    <row r="12" spans="1:9" ht="15">
      <c r="A12" s="220">
        <v>41791</v>
      </c>
      <c r="B12" s="221">
        <v>100.95259094238281</v>
      </c>
      <c r="C12" s="221">
        <v>4.105255126953125</v>
      </c>
    </row>
    <row r="13" spans="1:9" ht="15">
      <c r="A13" s="220">
        <v>41821</v>
      </c>
      <c r="B13" s="221">
        <v>114.03434753417969</v>
      </c>
      <c r="C13" s="221">
        <v>13.390866279602051</v>
      </c>
    </row>
    <row r="14" spans="1:9" ht="15">
      <c r="A14" s="220">
        <v>41852</v>
      </c>
      <c r="B14" s="221">
        <v>103.09787750244141</v>
      </c>
      <c r="C14" s="221">
        <v>6.7407207489013672</v>
      </c>
    </row>
    <row r="15" spans="1:9" ht="15">
      <c r="A15" s="220">
        <v>41883</v>
      </c>
      <c r="B15" s="221">
        <v>104.60678100585938</v>
      </c>
      <c r="C15" s="221">
        <v>8.1853103637695313</v>
      </c>
    </row>
    <row r="16" spans="1:9" ht="15">
      <c r="A16" s="220">
        <v>41913</v>
      </c>
      <c r="B16" s="221">
        <v>104.17296600341797</v>
      </c>
      <c r="C16" s="221">
        <v>4.1174249649047852</v>
      </c>
    </row>
    <row r="17" spans="1:3" ht="15">
      <c r="A17" s="220">
        <v>41944</v>
      </c>
      <c r="B17" s="221">
        <v>104.90280151367188</v>
      </c>
      <c r="C17" s="221">
        <v>0.99731564521789551</v>
      </c>
    </row>
    <row r="18" spans="1:3" ht="15">
      <c r="A18" s="220">
        <v>41974</v>
      </c>
      <c r="B18" s="221">
        <v>105.53713226318359</v>
      </c>
      <c r="C18" s="221">
        <v>-6.6121768951416016</v>
      </c>
    </row>
    <row r="19" spans="1:3" ht="15">
      <c r="A19" s="220">
        <v>42005</v>
      </c>
      <c r="B19" s="221">
        <v>104.82978820800781</v>
      </c>
      <c r="C19" s="221">
        <v>-2.1120891571044922</v>
      </c>
    </row>
    <row r="20" spans="1:3" ht="15">
      <c r="A20" s="220">
        <v>42036</v>
      </c>
      <c r="B20" s="221">
        <v>94.210166931152344</v>
      </c>
      <c r="C20" s="221">
        <v>-12.075334548950195</v>
      </c>
    </row>
    <row r="21" spans="1:3" ht="15">
      <c r="A21" s="220">
        <v>42064</v>
      </c>
      <c r="B21" s="221">
        <v>95.853515625</v>
      </c>
      <c r="C21" s="221">
        <v>-7.2292065620422363</v>
      </c>
    </row>
    <row r="22" spans="1:3" ht="15">
      <c r="A22" s="220">
        <v>42095</v>
      </c>
      <c r="B22" s="221">
        <v>99.551017761230469</v>
      </c>
      <c r="C22" s="221">
        <v>5.5545964241027832</v>
      </c>
    </row>
    <row r="23" spans="1:3" ht="15">
      <c r="A23" s="220">
        <v>42125</v>
      </c>
      <c r="B23" s="221">
        <v>101.85942077636719</v>
      </c>
      <c r="C23" s="221">
        <v>-2.1423847675323486</v>
      </c>
    </row>
    <row r="24" spans="1:3" ht="15">
      <c r="A24" s="220">
        <v>42156</v>
      </c>
      <c r="B24" s="221">
        <v>94.534202575683594</v>
      </c>
      <c r="C24" s="221">
        <v>-6.3578243255615234</v>
      </c>
    </row>
    <row r="25" spans="1:3" ht="15">
      <c r="A25" s="220">
        <v>42186</v>
      </c>
      <c r="B25" s="221">
        <v>98.806785583496094</v>
      </c>
      <c r="C25" s="221">
        <v>-13.353487014770508</v>
      </c>
    </row>
    <row r="26" spans="1:3" ht="15">
      <c r="A26" s="220">
        <v>42217</v>
      </c>
      <c r="B26" s="221">
        <v>98.412689208984375</v>
      </c>
      <c r="C26" s="221">
        <v>-4.5444083213806152</v>
      </c>
    </row>
    <row r="27" spans="1:3" ht="15">
      <c r="A27" s="220">
        <v>42248</v>
      </c>
      <c r="B27" s="221">
        <v>100.14215850830078</v>
      </c>
      <c r="C27" s="221">
        <v>-4.2680048942565918</v>
      </c>
    </row>
    <row r="28" spans="1:3" ht="15">
      <c r="A28" s="220">
        <v>42278</v>
      </c>
      <c r="B28" s="221">
        <v>96.142333984375</v>
      </c>
      <c r="C28" s="221">
        <v>-7.7089405059814453</v>
      </c>
    </row>
    <row r="29" spans="1:3" ht="15">
      <c r="A29" s="220">
        <v>42309</v>
      </c>
      <c r="B29" s="221">
        <v>95.366485595703125</v>
      </c>
      <c r="C29" s="221">
        <v>-9.0906209945678711</v>
      </c>
    </row>
    <row r="30" spans="1:3" ht="15">
      <c r="A30" s="220">
        <v>42339</v>
      </c>
      <c r="B30" s="221">
        <v>104.07463073730469</v>
      </c>
      <c r="C30" s="221">
        <v>-1.3857696056365967</v>
      </c>
    </row>
    <row r="31" spans="1:3" ht="15">
      <c r="A31" s="220">
        <v>42370</v>
      </c>
      <c r="B31" s="221">
        <v>98.542518615722656</v>
      </c>
      <c r="C31" s="221">
        <v>-5.9975981712341309</v>
      </c>
    </row>
    <row r="32" spans="1:3" ht="15">
      <c r="A32" s="220">
        <v>42401</v>
      </c>
      <c r="B32" s="221">
        <v>114.64040374755859</v>
      </c>
      <c r="C32" s="221">
        <v>21.685808181762695</v>
      </c>
    </row>
    <row r="33" spans="1:3" ht="15">
      <c r="A33" s="220">
        <v>42430</v>
      </c>
      <c r="B33" s="221">
        <v>105.55487060546875</v>
      </c>
      <c r="C33" s="221">
        <v>10.121021270751953</v>
      </c>
    </row>
    <row r="34" spans="1:3" ht="15">
      <c r="A34" s="220">
        <v>42461</v>
      </c>
      <c r="B34" s="221">
        <v>106.19216156005859</v>
      </c>
      <c r="C34" s="221">
        <v>6.6710958480834961</v>
      </c>
    </row>
    <row r="35" spans="1:3" ht="15">
      <c r="A35" s="220">
        <v>42491</v>
      </c>
      <c r="B35" s="221">
        <v>100.37249755859375</v>
      </c>
      <c r="C35" s="221">
        <v>-1.4597797393798828</v>
      </c>
    </row>
    <row r="36" spans="1:3" ht="15">
      <c r="A36" s="220">
        <v>42522</v>
      </c>
      <c r="B36" s="221">
        <v>107.88679504394531</v>
      </c>
      <c r="C36" s="221">
        <v>14.124615669250488</v>
      </c>
    </row>
    <row r="37" spans="1:3" ht="15">
      <c r="A37" s="220">
        <v>42552</v>
      </c>
      <c r="B37" s="221">
        <v>101.60980224609375</v>
      </c>
      <c r="C37" s="221">
        <v>2.8368666172027588</v>
      </c>
    </row>
    <row r="38" spans="1:3" ht="15">
      <c r="A38" s="220">
        <v>42583</v>
      </c>
      <c r="B38" s="221">
        <v>98.193923950195313</v>
      </c>
      <c r="C38" s="221">
        <v>-0.22229374945163727</v>
      </c>
    </row>
    <row r="39" spans="1:3" ht="15">
      <c r="A39" s="220">
        <v>42614</v>
      </c>
      <c r="B39" s="221">
        <v>110.94392395019531</v>
      </c>
      <c r="C39" s="221">
        <v>10.786431312561035</v>
      </c>
    </row>
    <row r="40" spans="1:3" ht="15">
      <c r="A40" s="220">
        <v>42644</v>
      </c>
      <c r="B40" s="221">
        <v>97.462799072265625</v>
      </c>
      <c r="C40" s="221">
        <v>1.3734481334686279</v>
      </c>
    </row>
    <row r="41" spans="1:3" ht="15">
      <c r="A41" s="220">
        <v>42675</v>
      </c>
      <c r="B41" s="221">
        <v>99.10113525390625</v>
      </c>
      <c r="C41" s="221">
        <v>3.9161028861999512</v>
      </c>
    </row>
    <row r="42" spans="1:3" ht="15">
      <c r="A42" s="220">
        <v>42705</v>
      </c>
      <c r="B42" s="221">
        <v>107.23459625244141</v>
      </c>
      <c r="C42" s="221">
        <v>3.0362496376037598</v>
      </c>
    </row>
    <row r="43" spans="1:3" ht="15">
      <c r="A43" s="220">
        <v>42736</v>
      </c>
      <c r="B43" s="221">
        <v>95.481910705566406</v>
      </c>
      <c r="C43" s="221">
        <v>-3.1058754920959473</v>
      </c>
    </row>
    <row r="44" spans="1:3" ht="15">
      <c r="A44" s="220">
        <v>42767</v>
      </c>
      <c r="B44" s="221">
        <v>95.16326904296875</v>
      </c>
      <c r="C44" s="221">
        <v>-16.989765167236328</v>
      </c>
    </row>
    <row r="45" spans="1:3" ht="15">
      <c r="A45" s="220">
        <v>42795</v>
      </c>
      <c r="B45" s="221">
        <v>102.53643035888672</v>
      </c>
      <c r="C45" s="221">
        <v>-2.8595936298370361</v>
      </c>
    </row>
    <row r="46" spans="1:3" ht="15">
      <c r="A46" s="220">
        <v>42826</v>
      </c>
      <c r="B46" s="221">
        <v>97.599693298339844</v>
      </c>
      <c r="C46" s="221">
        <v>-8.0914335250854492</v>
      </c>
    </row>
    <row r="47" spans="1:3" ht="15">
      <c r="A47" s="220">
        <v>42856</v>
      </c>
      <c r="B47" s="221">
        <v>116.87554168701172</v>
      </c>
      <c r="C47" s="221">
        <v>16.441799163818359</v>
      </c>
    </row>
    <row r="48" spans="1:3" ht="15">
      <c r="A48" s="220">
        <v>42887</v>
      </c>
      <c r="B48" s="221">
        <v>113.68254089355469</v>
      </c>
      <c r="C48" s="221">
        <v>5.3720622062683105</v>
      </c>
    </row>
    <row r="49" spans="1:3" ht="15">
      <c r="A49" s="220">
        <v>42917</v>
      </c>
      <c r="B49" s="221">
        <v>105.04290771484375</v>
      </c>
      <c r="C49" s="221">
        <v>3.3787147998809814</v>
      </c>
    </row>
    <row r="50" spans="1:3" ht="15">
      <c r="A50" s="220">
        <v>42948</v>
      </c>
      <c r="B50" s="221">
        <v>106.85630798339844</v>
      </c>
      <c r="C50" s="221">
        <v>8.8217105865478516</v>
      </c>
    </row>
    <row r="51" spans="1:3" ht="15">
      <c r="A51" s="220">
        <v>42979</v>
      </c>
      <c r="B51" s="221">
        <v>109.47782897949219</v>
      </c>
      <c r="C51" s="221">
        <v>-1.3214738368988037</v>
      </c>
    </row>
    <row r="52" spans="1:3" ht="15">
      <c r="A52" s="220">
        <v>43009</v>
      </c>
      <c r="B52" s="221">
        <v>111.15203094482422</v>
      </c>
      <c r="C52" s="221">
        <v>14.045597076416016</v>
      </c>
    </row>
    <row r="53" spans="1:3" ht="15">
      <c r="A53" s="220">
        <v>43040</v>
      </c>
      <c r="B53" s="221">
        <v>115.658935546875</v>
      </c>
      <c r="C53" s="221">
        <v>16.707983016967773</v>
      </c>
    </row>
    <row r="54" spans="1:3" ht="15">
      <c r="A54" s="220">
        <v>43070</v>
      </c>
      <c r="B54" s="221">
        <v>110.21755981445313</v>
      </c>
      <c r="C54" s="221">
        <v>2.7817175388336182</v>
      </c>
    </row>
    <row r="55" spans="1:3" ht="15">
      <c r="A55" s="220">
        <v>43101</v>
      </c>
      <c r="B55" s="221">
        <v>112.34549713134766</v>
      </c>
      <c r="C55" s="221">
        <v>17.661550521850586</v>
      </c>
    </row>
    <row r="56" spans="1:3" ht="15">
      <c r="A56" s="220">
        <v>43132</v>
      </c>
      <c r="B56" s="221">
        <v>111.29071807861328</v>
      </c>
      <c r="C56" s="221">
        <v>16.947135925292969</v>
      </c>
    </row>
    <row r="57" spans="1:3" ht="15">
      <c r="A57" s="220">
        <v>43160</v>
      </c>
      <c r="B57" s="221">
        <v>109.85997009277344</v>
      </c>
      <c r="C57" s="221">
        <v>7.1423783302307129</v>
      </c>
    </row>
    <row r="58" spans="1:3" ht="15">
      <c r="A58" s="220">
        <v>43191</v>
      </c>
      <c r="B58" s="221">
        <v>122.18811798095703</v>
      </c>
      <c r="C58" s="221">
        <v>25.193138122558594</v>
      </c>
    </row>
    <row r="59" spans="1:3" ht="15">
      <c r="A59" s="220">
        <v>43221</v>
      </c>
      <c r="B59" s="221">
        <v>128.87039184570313</v>
      </c>
      <c r="C59" s="221">
        <v>10.26292610168457</v>
      </c>
    </row>
    <row r="60" spans="1:3" ht="15">
      <c r="A60" s="220">
        <v>43252</v>
      </c>
      <c r="B60" s="221">
        <v>128.35957336425781</v>
      </c>
      <c r="C60" s="221">
        <v>12.910542488098145</v>
      </c>
    </row>
    <row r="61" spans="1:3" ht="15">
      <c r="A61" s="220">
        <v>43282</v>
      </c>
      <c r="B61" s="221">
        <v>129.4716796875</v>
      </c>
      <c r="C61" s="221">
        <v>23.255992889404297</v>
      </c>
    </row>
    <row r="62" spans="1:3" ht="15">
      <c r="A62" s="220">
        <v>43313</v>
      </c>
      <c r="B62" s="221">
        <v>142.29855346679688</v>
      </c>
      <c r="C62" s="221">
        <v>33.168136596679688</v>
      </c>
    </row>
    <row r="63" spans="1:3" ht="15">
      <c r="A63" s="220">
        <v>43344</v>
      </c>
      <c r="B63" s="221">
        <v>146.4189453125</v>
      </c>
      <c r="C63" s="221">
        <v>33.743011474609375</v>
      </c>
    </row>
    <row r="64" spans="1:3" ht="15">
      <c r="A64" s="220">
        <v>43374</v>
      </c>
      <c r="B64" s="221">
        <v>146.80198669433594</v>
      </c>
      <c r="C64" s="221">
        <v>32.073146820068359</v>
      </c>
    </row>
    <row r="65" spans="1:3" ht="15">
      <c r="A65" s="220">
        <v>43405</v>
      </c>
      <c r="B65" s="221">
        <v>155.51181030273438</v>
      </c>
      <c r="C65" s="221">
        <v>34.457237243652344</v>
      </c>
    </row>
    <row r="66" spans="1:3" ht="15">
      <c r="A66" s="220">
        <v>43435</v>
      </c>
      <c r="B66" s="221">
        <v>159.51252746582031</v>
      </c>
      <c r="C66" s="221">
        <v>44.725147247314453</v>
      </c>
    </row>
    <row r="67" spans="1:3" ht="15">
      <c r="A67" s="220">
        <v>43466</v>
      </c>
      <c r="B67" s="221">
        <v>108.51714324951172</v>
      </c>
      <c r="C67" s="221">
        <v>-3.4076611995697021</v>
      </c>
    </row>
    <row r="68" spans="1:3" ht="15">
      <c r="A68" s="220">
        <v>43497</v>
      </c>
      <c r="B68" s="221">
        <v>110.79521179199219</v>
      </c>
      <c r="C68" s="221">
        <v>-0.44523593783378601</v>
      </c>
    </row>
    <row r="69" spans="1:3" ht="15">
      <c r="A69" s="220">
        <v>43525</v>
      </c>
      <c r="B69" s="221">
        <v>120.23794555664063</v>
      </c>
      <c r="C69" s="221">
        <v>9.4465484619140625</v>
      </c>
    </row>
    <row r="70" spans="1:3" ht="15">
      <c r="A70" s="220">
        <v>43556</v>
      </c>
      <c r="B70" s="221">
        <v>104.88930511474609</v>
      </c>
      <c r="C70" s="221">
        <v>-14.157525062561035</v>
      </c>
    </row>
    <row r="71" spans="1:3" ht="15">
      <c r="A71" s="220">
        <v>43586</v>
      </c>
      <c r="B71" s="221">
        <v>123.42143249511719</v>
      </c>
      <c r="C71" s="221">
        <v>-4.2282476425170898</v>
      </c>
    </row>
    <row r="72" spans="1:3" ht="15">
      <c r="A72" s="220">
        <v>43617</v>
      </c>
      <c r="B72" s="221">
        <v>116.96603393554688</v>
      </c>
      <c r="C72" s="221">
        <v>-8.8762674331665039</v>
      </c>
    </row>
    <row r="73" spans="1:3" ht="15">
      <c r="A73" s="220">
        <v>43647</v>
      </c>
      <c r="B73" s="221">
        <v>111.46604919433594</v>
      </c>
      <c r="C73" s="221">
        <v>-13.907003402709961</v>
      </c>
    </row>
    <row r="74" spans="1:3" ht="15">
      <c r="A74" s="220">
        <v>43678</v>
      </c>
      <c r="B74" s="221">
        <v>123.8087158203125</v>
      </c>
      <c r="C74" s="221">
        <v>-12.993693351745605</v>
      </c>
    </row>
    <row r="75" spans="1:3" ht="15">
      <c r="A75" s="220">
        <v>43709</v>
      </c>
      <c r="B75" s="221">
        <v>117.16127777099609</v>
      </c>
      <c r="C75" s="221">
        <v>-19.982160568237305</v>
      </c>
    </row>
    <row r="76" spans="1:3" ht="15">
      <c r="A76" s="220">
        <v>43739</v>
      </c>
      <c r="B76" s="221">
        <v>126.98500061035156</v>
      </c>
      <c r="C76" s="221">
        <v>-13.499126434326172</v>
      </c>
    </row>
    <row r="77" spans="1:3" ht="15">
      <c r="A77" s="220">
        <v>43770</v>
      </c>
      <c r="B77" s="221">
        <v>127.72885131835938</v>
      </c>
      <c r="C77" s="221">
        <v>-17.865497589111328</v>
      </c>
    </row>
    <row r="78" spans="1:3" ht="15">
      <c r="A78" s="220">
        <v>43800</v>
      </c>
      <c r="B78" s="221">
        <v>122.24660491943359</v>
      </c>
      <c r="C78" s="221">
        <v>-23.36237907409668</v>
      </c>
    </row>
    <row r="79" spans="1:3" ht="15">
      <c r="A79" s="220">
        <v>43831</v>
      </c>
      <c r="B79" s="221">
        <v>115.95585632324219</v>
      </c>
      <c r="C79" s="221">
        <v>6.8548736572265625</v>
      </c>
    </row>
    <row r="80" spans="1:3" ht="15">
      <c r="A80" s="220">
        <v>43862</v>
      </c>
      <c r="B80" s="221">
        <v>115.49388885498047</v>
      </c>
      <c r="C80" s="221">
        <v>4.2408666610717773</v>
      </c>
    </row>
    <row r="81" spans="1:3" ht="15">
      <c r="A81" s="220">
        <v>43891</v>
      </c>
      <c r="B81" s="221">
        <v>122.96602630615234</v>
      </c>
      <c r="C81" s="221">
        <v>2.2689015865325928</v>
      </c>
    </row>
    <row r="82" spans="1:3" ht="15">
      <c r="A82" s="220">
        <v>43922</v>
      </c>
      <c r="B82" s="221">
        <v>111.60859680175781</v>
      </c>
      <c r="C82" s="221">
        <v>6.4060788154602051</v>
      </c>
    </row>
    <row r="83" spans="1:3" ht="15">
      <c r="A83" s="220">
        <v>43952</v>
      </c>
      <c r="B83" s="221">
        <v>108.07587432861328</v>
      </c>
      <c r="C83" s="221">
        <v>-12.433463096618652</v>
      </c>
    </row>
    <row r="84" spans="1:3" ht="15">
      <c r="A84" s="220">
        <v>43983</v>
      </c>
      <c r="B84" s="221">
        <v>100.36774444580078</v>
      </c>
      <c r="C84" s="221">
        <v>-14.190691947937012</v>
      </c>
    </row>
    <row r="85" spans="1:3" ht="15">
      <c r="A85" s="220">
        <v>44013</v>
      </c>
      <c r="B85" s="221">
        <v>109.18244934082031</v>
      </c>
      <c r="C85" s="221">
        <v>-2.0486953258514404</v>
      </c>
    </row>
    <row r="86" spans="1:3" ht="15">
      <c r="A86" s="220">
        <v>44044</v>
      </c>
      <c r="B86" s="221">
        <v>110.89430999755859</v>
      </c>
      <c r="C86" s="221">
        <v>-10.430933952331543</v>
      </c>
    </row>
    <row r="87" spans="1:3" ht="15">
      <c r="A87" s="220">
        <v>44075</v>
      </c>
      <c r="B87" s="221">
        <v>108.90802001953125</v>
      </c>
      <c r="C87" s="221">
        <v>-7.0443563461303711</v>
      </c>
    </row>
    <row r="88" spans="1:3" ht="15">
      <c r="A88" s="220">
        <v>44105</v>
      </c>
      <c r="B88" s="221">
        <v>111.31758117675781</v>
      </c>
      <c r="C88" s="221">
        <v>-12.338007926940918</v>
      </c>
    </row>
    <row r="89" spans="1:3" ht="15">
      <c r="A89" s="220">
        <v>44136</v>
      </c>
      <c r="B89" s="221">
        <v>118.64189910888672</v>
      </c>
      <c r="C89" s="221">
        <v>-7.1142520904541016</v>
      </c>
    </row>
    <row r="90" spans="1:3" ht="15">
      <c r="A90" s="220">
        <v>44166</v>
      </c>
      <c r="B90" s="221">
        <v>126.06184387207031</v>
      </c>
      <c r="C90" s="221">
        <v>3.1209366321563721</v>
      </c>
    </row>
    <row r="91" spans="1:3" ht="15">
      <c r="A91" s="220">
        <v>44197</v>
      </c>
      <c r="B91" s="221">
        <v>122.18246459960938</v>
      </c>
      <c r="C91" s="221">
        <v>5.3698091506958008</v>
      </c>
    </row>
    <row r="92" spans="1:3" ht="15">
      <c r="A92" s="220">
        <v>44228</v>
      </c>
      <c r="B92" s="221">
        <v>122.46562957763672</v>
      </c>
      <c r="C92" s="221">
        <v>6.0364584922790527</v>
      </c>
    </row>
    <row r="93" spans="1:3" ht="15">
      <c r="A93" s="220">
        <v>44256</v>
      </c>
      <c r="B93" s="221">
        <v>128.61717224121094</v>
      </c>
      <c r="C93" s="221">
        <v>4.5956969261169434</v>
      </c>
    </row>
    <row r="94" spans="1:3" ht="15">
      <c r="A94" s="220">
        <v>44287</v>
      </c>
      <c r="B94" s="221">
        <v>125.30707550048828</v>
      </c>
      <c r="C94" s="221">
        <v>12.273676872253418</v>
      </c>
    </row>
    <row r="95" spans="1:3" ht="15">
      <c r="A95" s="220">
        <v>44317</v>
      </c>
      <c r="B95" s="221">
        <v>132.17803955078125</v>
      </c>
      <c r="C95" s="221">
        <v>22.301151275634766</v>
      </c>
    </row>
    <row r="96" spans="1:3" ht="15">
      <c r="A96" s="220">
        <v>44348</v>
      </c>
      <c r="B96" s="221">
        <v>133.24165344238281</v>
      </c>
      <c r="C96" s="221">
        <v>32.753459930419922</v>
      </c>
    </row>
    <row r="97" spans="1:4" ht="15">
      <c r="A97" s="220">
        <v>44378</v>
      </c>
      <c r="B97" s="221">
        <v>124.48957824707031</v>
      </c>
      <c r="C97" s="221">
        <v>14.019770622253418</v>
      </c>
    </row>
    <row r="98" spans="1:4" ht="15">
      <c r="A98" s="220">
        <v>44409</v>
      </c>
      <c r="B98" s="221">
        <v>163.7860107421875</v>
      </c>
      <c r="C98" s="221">
        <v>47.695594787597656</v>
      </c>
    </row>
    <row r="99" spans="1:4" ht="15">
      <c r="A99" s="220">
        <v>44440</v>
      </c>
      <c r="B99" s="221">
        <v>98.956016540527344</v>
      </c>
      <c r="C99" s="221">
        <v>-9.1379899978637695</v>
      </c>
    </row>
    <row r="100" spans="1:4" ht="15">
      <c r="A100" s="220">
        <v>44470</v>
      </c>
      <c r="B100" s="221">
        <v>102.18063354492188</v>
      </c>
      <c r="C100" s="221">
        <v>-8.2080001831054688</v>
      </c>
    </row>
    <row r="101" spans="1:4" ht="15">
      <c r="A101" s="220">
        <v>44501</v>
      </c>
      <c r="B101" s="221">
        <v>99.465286254882813</v>
      </c>
      <c r="C101" s="221">
        <v>-16.163440704345703</v>
      </c>
    </row>
    <row r="102" spans="1:4" ht="15">
      <c r="A102" s="220">
        <v>44531</v>
      </c>
      <c r="B102" s="221">
        <v>101.13729858398438</v>
      </c>
      <c r="C102" s="221">
        <v>-19.77168083190918</v>
      </c>
      <c r="D102" s="218">
        <v>1.6810008718187275E-2</v>
      </c>
    </row>
    <row r="103" spans="1:4" ht="15">
      <c r="A103" s="220">
        <v>44562</v>
      </c>
      <c r="B103" s="221">
        <v>103.15219879150391</v>
      </c>
      <c r="C103" s="221">
        <v>-15.575284004211426</v>
      </c>
    </row>
    <row r="104" spans="1:4" ht="15">
      <c r="A104" s="220">
        <v>44593</v>
      </c>
      <c r="B104" s="221">
        <v>95.432502746582031</v>
      </c>
      <c r="C104" s="221">
        <v>-22.074052810668945</v>
      </c>
    </row>
    <row r="105" spans="1:4" ht="15">
      <c r="A105" s="220">
        <v>44621</v>
      </c>
      <c r="B105" s="221">
        <v>100.85630035400391</v>
      </c>
      <c r="C105" s="221">
        <v>-21.584110260009766</v>
      </c>
    </row>
    <row r="106" spans="1:4">
      <c r="A106" s="227"/>
      <c r="B106" s="226"/>
      <c r="C106" s="226"/>
    </row>
    <row r="107" spans="1:4">
      <c r="A107" s="227"/>
      <c r="B107" s="226"/>
      <c r="C107" s="226"/>
    </row>
    <row r="108" spans="1:4">
      <c r="A108" s="227"/>
      <c r="B108" s="226"/>
      <c r="C108" s="226"/>
    </row>
    <row r="109" spans="1:4">
      <c r="A109" s="227"/>
      <c r="B109" s="226"/>
      <c r="C109" s="226"/>
    </row>
    <row r="110" spans="1:4">
      <c r="A110" s="227"/>
      <c r="B110" s="226"/>
      <c r="C110" s="226"/>
    </row>
    <row r="111" spans="1:4">
      <c r="A111" s="227"/>
      <c r="B111" s="226"/>
      <c r="C111" s="226"/>
    </row>
    <row r="112" spans="1:4">
      <c r="A112" s="227"/>
      <c r="B112" s="226"/>
      <c r="C112" s="226"/>
    </row>
    <row r="113" spans="1:3">
      <c r="A113" s="227"/>
      <c r="B113" s="226"/>
      <c r="C113" s="226"/>
    </row>
    <row r="159" spans="2:2">
      <c r="B159" s="222"/>
    </row>
  </sheetData>
  <mergeCells count="1">
    <mergeCell ref="H1:I1"/>
  </mergeCells>
  <hyperlinks>
    <hyperlink ref="H1:I1" location="Index!A1" display="Regresar al Índice" xr:uid="{00000000-0004-0000-C000-000000000000}"/>
  </hyperlink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Hoja244"/>
  <dimension ref="A1:I159"/>
  <sheetViews>
    <sheetView workbookViewId="0"/>
  </sheetViews>
  <sheetFormatPr baseColWidth="10" defaultColWidth="9.140625" defaultRowHeight="14.25"/>
  <cols>
    <col min="1" max="1" width="9.42578125" style="218" bestFit="1" customWidth="1"/>
    <col min="2" max="2" width="11.28515625" style="218" bestFit="1" customWidth="1"/>
    <col min="3" max="3" width="9.140625" style="218"/>
    <col min="4" max="4" width="9.42578125" style="218" bestFit="1" customWidth="1"/>
    <col min="5" max="16384" width="9.140625" style="218"/>
  </cols>
  <sheetData>
    <row r="1" spans="1:9" ht="15">
      <c r="A1" s="43" t="s">
        <v>2221</v>
      </c>
      <c r="H1" s="90" t="s">
        <v>38</v>
      </c>
      <c r="I1" s="90"/>
    </row>
    <row r="6" spans="1:9">
      <c r="A6" s="133" t="s">
        <v>847</v>
      </c>
      <c r="B6" s="133" t="s">
        <v>501</v>
      </c>
      <c r="C6" s="133" t="s">
        <v>2</v>
      </c>
      <c r="D6" s="133" t="s">
        <v>846</v>
      </c>
      <c r="G6" s="133"/>
    </row>
    <row r="7" spans="1:9" ht="15">
      <c r="A7" s="219">
        <v>56</v>
      </c>
      <c r="B7" s="220">
        <v>44621</v>
      </c>
      <c r="C7" s="43" t="s">
        <v>3</v>
      </c>
      <c r="D7" s="221">
        <v>-10.122139930725098</v>
      </c>
      <c r="G7" s="133"/>
    </row>
    <row r="8" spans="1:9" ht="15">
      <c r="A8" s="219">
        <v>56</v>
      </c>
      <c r="B8" s="220">
        <v>44621</v>
      </c>
      <c r="C8" s="43" t="s">
        <v>4</v>
      </c>
      <c r="D8" s="221">
        <v>-30.27259635925293</v>
      </c>
    </row>
    <row r="9" spans="1:9" ht="15">
      <c r="A9" s="219">
        <v>56</v>
      </c>
      <c r="B9" s="220">
        <v>44621</v>
      </c>
      <c r="C9" s="43" t="s">
        <v>6</v>
      </c>
      <c r="D9" s="221">
        <v>-56.424961090087891</v>
      </c>
    </row>
    <row r="10" spans="1:9" ht="15">
      <c r="A10" s="219">
        <v>56</v>
      </c>
      <c r="B10" s="220">
        <v>44621</v>
      </c>
      <c r="C10" s="43" t="s">
        <v>9</v>
      </c>
      <c r="D10" s="221">
        <v>-59.419101715087891</v>
      </c>
    </row>
    <row r="11" spans="1:9" ht="15">
      <c r="A11" s="219">
        <v>56</v>
      </c>
      <c r="B11" s="220">
        <v>44621</v>
      </c>
      <c r="C11" s="43" t="s">
        <v>10</v>
      </c>
      <c r="D11" s="221">
        <v>-85.124908447265625</v>
      </c>
    </row>
    <row r="12" spans="1:9" ht="15">
      <c r="A12" s="219">
        <v>56</v>
      </c>
      <c r="B12" s="220">
        <v>44621</v>
      </c>
      <c r="C12" s="43" t="s">
        <v>12</v>
      </c>
      <c r="D12" s="221">
        <v>-53.728694915771484</v>
      </c>
    </row>
    <row r="13" spans="1:9" ht="15">
      <c r="A13" s="219">
        <v>56</v>
      </c>
      <c r="B13" s="220">
        <v>44621</v>
      </c>
      <c r="C13" s="43" t="s">
        <v>13</v>
      </c>
      <c r="D13" s="221">
        <v>-35.849826812744141</v>
      </c>
    </row>
    <row r="14" spans="1:9" ht="15">
      <c r="A14" s="219">
        <v>56</v>
      </c>
      <c r="B14" s="220">
        <v>44621</v>
      </c>
      <c r="C14" s="43" t="s">
        <v>14</v>
      </c>
      <c r="D14" s="221">
        <v>-52.553314208984375</v>
      </c>
    </row>
    <row r="15" spans="1:9" ht="15">
      <c r="A15" s="219">
        <v>56</v>
      </c>
      <c r="B15" s="220">
        <v>44621</v>
      </c>
      <c r="C15" s="43" t="s">
        <v>0</v>
      </c>
      <c r="D15" s="221">
        <v>-21.584110260009766</v>
      </c>
    </row>
    <row r="16" spans="1:9" ht="15">
      <c r="A16" s="219">
        <v>56</v>
      </c>
      <c r="B16" s="220">
        <v>44621</v>
      </c>
      <c r="C16" s="43" t="s">
        <v>20</v>
      </c>
      <c r="D16" s="221">
        <v>-63.752849578857422</v>
      </c>
    </row>
    <row r="17" spans="1:4" ht="15">
      <c r="A17" s="219">
        <v>56</v>
      </c>
      <c r="B17" s="220">
        <v>44621</v>
      </c>
      <c r="C17" s="43" t="s">
        <v>24</v>
      </c>
      <c r="D17" s="221">
        <v>-4.1292996406555176</v>
      </c>
    </row>
    <row r="18" spans="1:4" ht="15">
      <c r="A18" s="219">
        <v>56</v>
      </c>
      <c r="B18" s="220">
        <v>44621</v>
      </c>
      <c r="C18" s="43" t="s">
        <v>27</v>
      </c>
      <c r="D18" s="221">
        <v>-43.024936676025391</v>
      </c>
    </row>
    <row r="19" spans="1:4" ht="15">
      <c r="A19" s="219">
        <v>56</v>
      </c>
      <c r="B19" s="220">
        <v>44621</v>
      </c>
      <c r="C19" s="43" t="s">
        <v>32</v>
      </c>
      <c r="D19" s="221">
        <v>-60.317161560058594</v>
      </c>
    </row>
    <row r="20" spans="1:4" ht="15">
      <c r="A20" s="219">
        <v>56</v>
      </c>
      <c r="B20" s="220">
        <v>44621</v>
      </c>
      <c r="C20" s="43" t="s">
        <v>1</v>
      </c>
      <c r="D20" s="221">
        <v>-58.116439819335938</v>
      </c>
    </row>
    <row r="159" spans="2:2">
      <c r="B159" s="222"/>
    </row>
  </sheetData>
  <mergeCells count="1">
    <mergeCell ref="H1:I1"/>
  </mergeCells>
  <hyperlinks>
    <hyperlink ref="H1:I1" location="Index!A1" display="Regresar al Índice" xr:uid="{00000000-0004-0000-C100-000000000000}"/>
  </hyperlink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245"/>
  <dimension ref="A1:I159"/>
  <sheetViews>
    <sheetView workbookViewId="0"/>
  </sheetViews>
  <sheetFormatPr baseColWidth="10" defaultColWidth="9.140625" defaultRowHeight="14.25"/>
  <cols>
    <col min="1" max="1" width="11.28515625" style="218" bestFit="1" customWidth="1"/>
    <col min="2" max="3" width="9.42578125" style="218" bestFit="1" customWidth="1"/>
    <col min="4" max="16384" width="9.140625" style="218"/>
  </cols>
  <sheetData>
    <row r="1" spans="1:9" ht="15">
      <c r="A1" s="43" t="s">
        <v>2222</v>
      </c>
      <c r="H1" s="90" t="s">
        <v>38</v>
      </c>
      <c r="I1" s="90"/>
    </row>
    <row r="6" spans="1:9">
      <c r="A6" s="133" t="s">
        <v>501</v>
      </c>
      <c r="B6" s="133" t="s">
        <v>848</v>
      </c>
      <c r="C6" s="133" t="s">
        <v>846</v>
      </c>
      <c r="D6" s="133"/>
    </row>
    <row r="7" spans="1:9">
      <c r="A7" s="223">
        <v>41640</v>
      </c>
      <c r="B7" s="224">
        <v>100</v>
      </c>
      <c r="C7" s="224">
        <v>-2.4930219650268555</v>
      </c>
      <c r="D7" s="133"/>
    </row>
    <row r="8" spans="1:9">
      <c r="A8" s="223">
        <v>41671</v>
      </c>
      <c r="B8" s="224">
        <v>99.148597717285156</v>
      </c>
      <c r="C8" s="224">
        <v>-2.0930101871490479</v>
      </c>
      <c r="D8" s="133"/>
    </row>
    <row r="9" spans="1:9">
      <c r="A9" s="223">
        <v>41699</v>
      </c>
      <c r="B9" s="224">
        <v>98.547760009765625</v>
      </c>
      <c r="C9" s="224">
        <v>-1.9835190773010254</v>
      </c>
      <c r="D9" s="133"/>
    </row>
    <row r="10" spans="1:9">
      <c r="A10" s="223">
        <v>41730</v>
      </c>
      <c r="B10" s="224">
        <v>97.992942810058594</v>
      </c>
      <c r="C10" s="224">
        <v>-1.0737440586090088</v>
      </c>
      <c r="D10" s="133"/>
    </row>
    <row r="11" spans="1:9">
      <c r="A11" s="223">
        <v>41760</v>
      </c>
      <c r="B11" s="224">
        <v>101.68746185302734</v>
      </c>
      <c r="C11" s="224">
        <v>0.92367374897003174</v>
      </c>
      <c r="D11" s="133"/>
    </row>
    <row r="12" spans="1:9">
      <c r="A12" s="223">
        <v>41791</v>
      </c>
      <c r="B12" s="224">
        <v>99.754554748535156</v>
      </c>
      <c r="C12" s="224">
        <v>-0.75294756889343262</v>
      </c>
      <c r="D12" s="133"/>
    </row>
    <row r="13" spans="1:9">
      <c r="A13" s="223">
        <v>41821</v>
      </c>
      <c r="B13" s="224">
        <v>100.16107940673828</v>
      </c>
      <c r="C13" s="224">
        <v>1.7872968688607216E-2</v>
      </c>
      <c r="D13" s="133"/>
    </row>
    <row r="14" spans="1:9">
      <c r="A14" s="223">
        <v>41852</v>
      </c>
      <c r="B14" s="224">
        <v>99.792900085449219</v>
      </c>
      <c r="C14" s="224">
        <v>5.3828425705432892E-2</v>
      </c>
      <c r="D14" s="133"/>
    </row>
    <row r="15" spans="1:9">
      <c r="A15" s="223">
        <v>41883</v>
      </c>
      <c r="B15" s="224">
        <v>101.13775634765625</v>
      </c>
      <c r="C15" s="224">
        <v>2.6015458106994629</v>
      </c>
      <c r="D15" s="133"/>
    </row>
    <row r="16" spans="1:9">
      <c r="A16" s="223">
        <v>41913</v>
      </c>
      <c r="B16" s="224">
        <v>101.06361389160156</v>
      </c>
      <c r="C16" s="224">
        <v>2.6434707641601563</v>
      </c>
      <c r="D16" s="133"/>
    </row>
    <row r="17" spans="1:4">
      <c r="A17" s="223">
        <v>41944</v>
      </c>
      <c r="B17" s="224">
        <v>102.87379455566406</v>
      </c>
      <c r="C17" s="224">
        <v>3.1031320095062256</v>
      </c>
      <c r="D17" s="133"/>
    </row>
    <row r="18" spans="1:4">
      <c r="A18" s="223">
        <v>41974</v>
      </c>
      <c r="B18" s="224">
        <v>101.20423126220703</v>
      </c>
      <c r="C18" s="224">
        <v>2.6423614025115967</v>
      </c>
      <c r="D18" s="133"/>
    </row>
    <row r="19" spans="1:4">
      <c r="A19" s="223">
        <v>42005</v>
      </c>
      <c r="B19" s="224">
        <v>101.40621948242188</v>
      </c>
      <c r="C19" s="224">
        <v>1.406219482421875</v>
      </c>
      <c r="D19" s="133"/>
    </row>
    <row r="20" spans="1:4">
      <c r="A20" s="223">
        <v>42036</v>
      </c>
      <c r="B20" s="224">
        <v>99.964202880859375</v>
      </c>
      <c r="C20" s="224">
        <v>0.82260888814926147</v>
      </c>
      <c r="D20" s="133"/>
    </row>
    <row r="21" spans="1:4">
      <c r="A21" s="223">
        <v>42064</v>
      </c>
      <c r="B21" s="224">
        <v>101.60308837890625</v>
      </c>
      <c r="C21" s="224">
        <v>3.1003530025482178</v>
      </c>
      <c r="D21" s="133"/>
    </row>
    <row r="22" spans="1:4">
      <c r="A22" s="223">
        <v>42095</v>
      </c>
      <c r="B22" s="224">
        <v>101.24769592285156</v>
      </c>
      <c r="C22" s="224">
        <v>3.321415901184082</v>
      </c>
      <c r="D22" s="133"/>
    </row>
    <row r="23" spans="1:4">
      <c r="A23" s="223">
        <v>42125</v>
      </c>
      <c r="B23" s="224">
        <v>101.18634033203125</v>
      </c>
      <c r="C23" s="224">
        <v>-0.4928056001663208</v>
      </c>
      <c r="D23" s="133"/>
    </row>
    <row r="24" spans="1:4">
      <c r="A24" s="223">
        <v>42156</v>
      </c>
      <c r="B24" s="224">
        <v>102.85590362548828</v>
      </c>
      <c r="C24" s="224">
        <v>3.1089797019958496</v>
      </c>
      <c r="D24" s="133"/>
    </row>
    <row r="25" spans="1:4">
      <c r="A25" s="223">
        <v>42186</v>
      </c>
      <c r="B25" s="224">
        <v>102.42380523681641</v>
      </c>
      <c r="C25" s="224">
        <v>2.2590868473052979</v>
      </c>
      <c r="D25" s="133"/>
    </row>
    <row r="26" spans="1:4">
      <c r="A26" s="223">
        <v>42217</v>
      </c>
      <c r="B26" s="224">
        <v>102.71272277832031</v>
      </c>
      <c r="C26" s="224">
        <v>2.92588210105896</v>
      </c>
      <c r="D26" s="133"/>
    </row>
    <row r="27" spans="1:4">
      <c r="A27" s="223">
        <v>42248</v>
      </c>
      <c r="B27" s="224">
        <v>106.80609893798828</v>
      </c>
      <c r="C27" s="224">
        <v>5.6045761108398438</v>
      </c>
      <c r="D27" s="133"/>
    </row>
    <row r="28" spans="1:4">
      <c r="A28" s="223">
        <v>42278</v>
      </c>
      <c r="B28" s="224">
        <v>105.77060699462891</v>
      </c>
      <c r="C28" s="224">
        <v>4.6574559211730957</v>
      </c>
      <c r="D28" s="133"/>
    </row>
    <row r="29" spans="1:4">
      <c r="A29" s="223">
        <v>42309</v>
      </c>
      <c r="B29" s="224">
        <v>104.72489166259766</v>
      </c>
      <c r="C29" s="224">
        <v>1.7993863821029663</v>
      </c>
      <c r="D29" s="133"/>
    </row>
    <row r="30" spans="1:4">
      <c r="A30" s="223">
        <v>42339</v>
      </c>
      <c r="B30" s="224">
        <v>104.61239624023438</v>
      </c>
      <c r="C30" s="224">
        <v>3.3676111698150635</v>
      </c>
      <c r="D30" s="133"/>
    </row>
    <row r="31" spans="1:4">
      <c r="A31" s="223">
        <v>42370</v>
      </c>
      <c r="B31" s="224">
        <v>129.91152954101563</v>
      </c>
      <c r="C31" s="224">
        <v>28.110021591186523</v>
      </c>
      <c r="D31" s="133"/>
    </row>
    <row r="32" spans="1:4">
      <c r="A32" s="223">
        <v>42401</v>
      </c>
      <c r="B32" s="224">
        <v>127.29853057861328</v>
      </c>
      <c r="C32" s="224">
        <v>27.3441162109375</v>
      </c>
      <c r="D32" s="133"/>
    </row>
    <row r="33" spans="1:4">
      <c r="A33" s="223">
        <v>42430</v>
      </c>
      <c r="B33" s="224">
        <v>129.28768920898438</v>
      </c>
      <c r="C33" s="224">
        <v>27.247795104980469</v>
      </c>
      <c r="D33" s="133"/>
    </row>
    <row r="34" spans="1:4">
      <c r="A34" s="223">
        <v>42461</v>
      </c>
      <c r="B34" s="224">
        <v>128.50787353515625</v>
      </c>
      <c r="C34" s="224">
        <v>26.924245834350586</v>
      </c>
      <c r="D34" s="133"/>
    </row>
    <row r="35" spans="1:4">
      <c r="A35" s="223">
        <v>42491</v>
      </c>
      <c r="B35" s="224">
        <v>130.54049682617188</v>
      </c>
      <c r="C35" s="224">
        <v>29.009998321533203</v>
      </c>
      <c r="D35" s="133"/>
    </row>
    <row r="36" spans="1:4">
      <c r="A36" s="223">
        <v>42522</v>
      </c>
      <c r="B36" s="224">
        <v>126.97381591796875</v>
      </c>
      <c r="C36" s="224">
        <v>23.448253631591797</v>
      </c>
      <c r="D36" s="133"/>
    </row>
    <row r="37" spans="1:4">
      <c r="A37" s="223">
        <v>42552</v>
      </c>
      <c r="B37" s="224">
        <v>128.64082336425781</v>
      </c>
      <c r="C37" s="224">
        <v>25.59660530090332</v>
      </c>
      <c r="D37" s="133"/>
    </row>
    <row r="38" spans="1:4">
      <c r="A38" s="223">
        <v>42583</v>
      </c>
      <c r="B38" s="224">
        <v>132.39671325683594</v>
      </c>
      <c r="C38" s="224">
        <v>28.900012969970703</v>
      </c>
      <c r="D38" s="133"/>
    </row>
    <row r="39" spans="1:4">
      <c r="A39" s="223">
        <v>42614</v>
      </c>
      <c r="B39" s="224">
        <v>131.59132385253906</v>
      </c>
      <c r="C39" s="224">
        <v>23.205814361572266</v>
      </c>
      <c r="D39" s="133"/>
    </row>
    <row r="40" spans="1:4">
      <c r="A40" s="223">
        <v>42644</v>
      </c>
      <c r="B40" s="224">
        <v>132.6651611328125</v>
      </c>
      <c r="C40" s="224">
        <v>25.427248001098633</v>
      </c>
      <c r="D40" s="133"/>
    </row>
    <row r="41" spans="1:4">
      <c r="A41" s="223">
        <v>42675</v>
      </c>
      <c r="B41" s="224">
        <v>134.18899536132813</v>
      </c>
      <c r="C41" s="224">
        <v>28.134765625</v>
      </c>
      <c r="D41" s="133"/>
    </row>
    <row r="42" spans="1:4">
      <c r="A42" s="223">
        <v>42705</v>
      </c>
      <c r="B42" s="224">
        <v>133.22509765625</v>
      </c>
      <c r="C42" s="224">
        <v>27.351158142089844</v>
      </c>
      <c r="D42" s="133"/>
    </row>
    <row r="43" spans="1:4">
      <c r="A43" s="223">
        <v>42736</v>
      </c>
      <c r="B43" s="224">
        <v>133.93075561523438</v>
      </c>
      <c r="C43" s="224">
        <v>3.0938179492950439</v>
      </c>
      <c r="D43" s="133"/>
    </row>
    <row r="44" spans="1:4">
      <c r="A44" s="223">
        <v>42767</v>
      </c>
      <c r="B44" s="224">
        <v>133.89497375488281</v>
      </c>
      <c r="C44" s="224">
        <v>5.1818690299987793</v>
      </c>
      <c r="D44" s="133"/>
    </row>
    <row r="45" spans="1:4">
      <c r="A45" s="223">
        <v>42795</v>
      </c>
      <c r="B45" s="224">
        <v>133.94099426269531</v>
      </c>
      <c r="C45" s="224">
        <v>3.5991864204406738</v>
      </c>
      <c r="D45" s="133"/>
    </row>
    <row r="46" spans="1:4">
      <c r="A46" s="223">
        <v>42826</v>
      </c>
      <c r="B46" s="224">
        <v>130.37431335449219</v>
      </c>
      <c r="C46" s="224">
        <v>1.4523934125900269</v>
      </c>
      <c r="D46" s="133"/>
    </row>
    <row r="47" spans="1:4">
      <c r="A47" s="223">
        <v>42856</v>
      </c>
      <c r="B47" s="224">
        <v>133.71343994140625</v>
      </c>
      <c r="C47" s="224">
        <v>2.4306197166442871</v>
      </c>
      <c r="D47" s="133"/>
    </row>
    <row r="48" spans="1:4">
      <c r="A48" s="223">
        <v>42887</v>
      </c>
      <c r="B48" s="224">
        <v>137.95254516601563</v>
      </c>
      <c r="C48" s="224">
        <v>8.6464509963989258</v>
      </c>
      <c r="D48" s="133"/>
    </row>
    <row r="49" spans="1:4">
      <c r="A49" s="223">
        <v>42917</v>
      </c>
      <c r="B49" s="224">
        <v>139.50450134277344</v>
      </c>
      <c r="C49" s="224">
        <v>8.4449691772460938</v>
      </c>
      <c r="D49" s="133"/>
    </row>
    <row r="50" spans="1:4">
      <c r="A50" s="223">
        <v>42948</v>
      </c>
      <c r="B50" s="224">
        <v>136.84036254882813</v>
      </c>
      <c r="C50" s="224">
        <v>3.356313943862915</v>
      </c>
      <c r="D50" s="133"/>
    </row>
    <row r="51" spans="1:4">
      <c r="A51" s="223">
        <v>42979</v>
      </c>
      <c r="B51" s="224">
        <v>141.25587463378906</v>
      </c>
      <c r="C51" s="224">
        <v>7.3443679809570313</v>
      </c>
      <c r="D51" s="133"/>
    </row>
    <row r="52" spans="1:4">
      <c r="A52" s="223">
        <v>43009</v>
      </c>
      <c r="B52" s="224">
        <v>145.00920104980469</v>
      </c>
      <c r="C52" s="224">
        <v>9.3046579360961914</v>
      </c>
      <c r="D52" s="133"/>
    </row>
    <row r="53" spans="1:4">
      <c r="A53" s="223">
        <v>43040</v>
      </c>
      <c r="B53" s="224">
        <v>145.64071655273438</v>
      </c>
      <c r="C53" s="224">
        <v>8.5340242385864258</v>
      </c>
      <c r="D53" s="133"/>
    </row>
    <row r="54" spans="1:4">
      <c r="A54" s="223">
        <v>43070</v>
      </c>
      <c r="B54" s="224">
        <v>143.25526428222656</v>
      </c>
      <c r="C54" s="224">
        <v>7.5287365913391113</v>
      </c>
      <c r="D54" s="133"/>
    </row>
    <row r="55" spans="1:4">
      <c r="A55" s="223">
        <v>43101</v>
      </c>
      <c r="B55" s="224">
        <v>143.9609375</v>
      </c>
      <c r="C55" s="224">
        <v>7.4890804290771484</v>
      </c>
      <c r="D55" s="133"/>
    </row>
    <row r="56" spans="1:4">
      <c r="A56" s="223">
        <v>43132</v>
      </c>
      <c r="B56" s="224">
        <v>141.68797302246094</v>
      </c>
      <c r="C56" s="224">
        <v>5.8202328681945801</v>
      </c>
      <c r="D56" s="133"/>
    </row>
    <row r="57" spans="1:4">
      <c r="A57" s="223">
        <v>43160</v>
      </c>
      <c r="B57" s="224">
        <v>141.97944641113281</v>
      </c>
      <c r="C57" s="224">
        <v>6.0014877319335938</v>
      </c>
      <c r="D57" s="133"/>
    </row>
    <row r="58" spans="1:4">
      <c r="A58" s="223">
        <v>43191</v>
      </c>
      <c r="B58" s="224">
        <v>142.70045471191406</v>
      </c>
      <c r="C58" s="224">
        <v>9.4544248580932617</v>
      </c>
      <c r="D58" s="133"/>
    </row>
    <row r="59" spans="1:4">
      <c r="A59" s="223">
        <v>43221</v>
      </c>
      <c r="B59" s="224">
        <v>140.26641845703125</v>
      </c>
      <c r="C59" s="224">
        <v>4.9007625579833984</v>
      </c>
      <c r="D59" s="133"/>
    </row>
    <row r="60" spans="1:4">
      <c r="A60" s="223">
        <v>43252</v>
      </c>
      <c r="B60" s="224">
        <v>148.32020568847656</v>
      </c>
      <c r="C60" s="224">
        <v>7.5153818130493164</v>
      </c>
      <c r="D60" s="133"/>
    </row>
    <row r="61" spans="1:4">
      <c r="A61" s="223">
        <v>43282</v>
      </c>
      <c r="B61" s="224">
        <v>153.30589294433594</v>
      </c>
      <c r="C61" s="224">
        <v>9.8931512832641602</v>
      </c>
      <c r="D61" s="133"/>
    </row>
    <row r="62" spans="1:4">
      <c r="A62" s="223">
        <v>43313</v>
      </c>
      <c r="B62" s="224">
        <v>151.92524719238281</v>
      </c>
      <c r="C62" s="224">
        <v>11.023710250854492</v>
      </c>
      <c r="D62" s="133"/>
    </row>
    <row r="63" spans="1:4">
      <c r="A63" s="223">
        <v>43344</v>
      </c>
      <c r="B63" s="224">
        <v>151.580078125</v>
      </c>
      <c r="C63" s="224">
        <v>7.3088665008544922</v>
      </c>
      <c r="D63" s="133"/>
    </row>
    <row r="64" spans="1:4">
      <c r="A64" s="223">
        <v>43374</v>
      </c>
      <c r="B64" s="224">
        <v>154.0882568359375</v>
      </c>
      <c r="C64" s="224">
        <v>6.2610206604003906</v>
      </c>
      <c r="D64" s="133"/>
    </row>
    <row r="65" spans="1:4">
      <c r="A65" s="223">
        <v>43405</v>
      </c>
      <c r="B65" s="224">
        <v>153.10134887695313</v>
      </c>
      <c r="C65" s="224">
        <v>5.1226282119750977</v>
      </c>
      <c r="D65" s="133"/>
    </row>
    <row r="66" spans="1:4">
      <c r="A66" s="223">
        <v>43435</v>
      </c>
      <c r="B66" s="224">
        <v>152.01728820800781</v>
      </c>
      <c r="C66" s="224">
        <v>6.1163711547851563</v>
      </c>
      <c r="D66" s="133"/>
    </row>
    <row r="67" spans="1:4">
      <c r="A67" s="223">
        <v>43466</v>
      </c>
      <c r="B67" s="224">
        <v>153.16015625</v>
      </c>
      <c r="C67" s="224">
        <v>6.3900799751281738</v>
      </c>
      <c r="D67" s="133"/>
    </row>
    <row r="68" spans="1:4">
      <c r="A68" s="223">
        <v>43497</v>
      </c>
      <c r="B68" s="224">
        <v>149.48353576660156</v>
      </c>
      <c r="C68" s="224">
        <v>5.501922607421875</v>
      </c>
      <c r="D68" s="133"/>
    </row>
    <row r="69" spans="1:4">
      <c r="A69" s="223">
        <v>43525</v>
      </c>
      <c r="B69" s="224">
        <v>152.46983337402344</v>
      </c>
      <c r="C69" s="224">
        <v>7.3886661529541016</v>
      </c>
      <c r="D69" s="133"/>
    </row>
    <row r="70" spans="1:4">
      <c r="A70" s="223">
        <v>43556</v>
      </c>
      <c r="B70" s="224">
        <v>152.86613464355469</v>
      </c>
      <c r="C70" s="224">
        <v>7.1237893104553223</v>
      </c>
      <c r="D70" s="133"/>
    </row>
    <row r="71" spans="1:4">
      <c r="A71" s="223">
        <v>43586</v>
      </c>
      <c r="B71" s="224">
        <v>153.14993286132813</v>
      </c>
      <c r="C71" s="224">
        <v>9.1850309371948242</v>
      </c>
      <c r="D71" s="133"/>
    </row>
    <row r="72" spans="1:4">
      <c r="A72" s="223">
        <v>43617</v>
      </c>
      <c r="B72" s="224">
        <v>155.77316284179688</v>
      </c>
      <c r="C72" s="224">
        <v>5.0249099731445313</v>
      </c>
      <c r="D72" s="133"/>
    </row>
    <row r="73" spans="1:4">
      <c r="A73" s="223">
        <v>43647</v>
      </c>
      <c r="B73" s="224">
        <v>160.23214721679688</v>
      </c>
      <c r="C73" s="224">
        <v>4.5179309844970703</v>
      </c>
      <c r="D73" s="133"/>
    </row>
    <row r="74" spans="1:4">
      <c r="A74" s="223">
        <v>43678</v>
      </c>
      <c r="B74" s="224">
        <v>158.90263366699219</v>
      </c>
      <c r="C74" s="224">
        <v>4.5926446914672852</v>
      </c>
      <c r="D74" s="133"/>
    </row>
    <row r="75" spans="1:4">
      <c r="A75" s="223">
        <v>43709</v>
      </c>
      <c r="B75" s="224">
        <v>162.68408203125</v>
      </c>
      <c r="C75" s="224">
        <v>7.3255033493041992</v>
      </c>
      <c r="D75" s="133"/>
    </row>
    <row r="76" spans="1:4">
      <c r="A76" s="223">
        <v>43739</v>
      </c>
      <c r="B76" s="224">
        <v>165.84169006347656</v>
      </c>
      <c r="C76" s="224">
        <v>7.6277279853820801</v>
      </c>
      <c r="D76" s="133"/>
    </row>
    <row r="77" spans="1:4">
      <c r="A77" s="223">
        <v>43770</v>
      </c>
      <c r="B77" s="224">
        <v>165.30221557617188</v>
      </c>
      <c r="C77" s="224">
        <v>7.9691438674926758</v>
      </c>
      <c r="D77" s="133"/>
    </row>
    <row r="78" spans="1:4">
      <c r="A78" s="223">
        <v>43800</v>
      </c>
      <c r="B78" s="224">
        <v>163.97013854980469</v>
      </c>
      <c r="C78" s="224">
        <v>7.8628230094909668</v>
      </c>
      <c r="D78" s="133"/>
    </row>
    <row r="79" spans="1:4">
      <c r="A79" s="223">
        <v>43831</v>
      </c>
      <c r="B79" s="224">
        <v>162.51022338867188</v>
      </c>
      <c r="C79" s="224">
        <v>6.104764461517334</v>
      </c>
      <c r="D79" s="133"/>
    </row>
    <row r="80" spans="1:4">
      <c r="A80" s="223">
        <v>43862</v>
      </c>
      <c r="B80" s="224">
        <v>157.05921936035156</v>
      </c>
      <c r="C80" s="224">
        <v>5.0679049491882324</v>
      </c>
      <c r="D80" s="133"/>
    </row>
    <row r="81" spans="1:4">
      <c r="A81" s="223">
        <v>43891</v>
      </c>
      <c r="B81" s="224">
        <v>157.39414978027344</v>
      </c>
      <c r="C81" s="224">
        <v>3.2296988964080811</v>
      </c>
      <c r="D81" s="133"/>
    </row>
    <row r="82" spans="1:4">
      <c r="A82" s="223">
        <v>43922</v>
      </c>
      <c r="B82" s="224">
        <v>149.0718994140625</v>
      </c>
      <c r="C82" s="224">
        <v>-2.4820640087127686</v>
      </c>
      <c r="D82" s="133"/>
    </row>
    <row r="83" spans="1:4">
      <c r="A83" s="223">
        <v>43952</v>
      </c>
      <c r="B83" s="224">
        <v>151.97381591796875</v>
      </c>
      <c r="C83" s="224">
        <v>-0.76795130968093872</v>
      </c>
      <c r="D83" s="133"/>
    </row>
    <row r="84" spans="1:4">
      <c r="A84" s="223">
        <v>43983</v>
      </c>
      <c r="B84" s="224">
        <v>152.27040100097656</v>
      </c>
      <c r="C84" s="224">
        <v>-2.2486298084259033</v>
      </c>
      <c r="D84" s="133"/>
    </row>
    <row r="85" spans="1:4">
      <c r="A85" s="223">
        <v>44013</v>
      </c>
      <c r="B85" s="224">
        <v>151.13008117675781</v>
      </c>
      <c r="C85" s="224">
        <v>-5.680549144744873</v>
      </c>
      <c r="D85" s="133"/>
    </row>
    <row r="86" spans="1:4">
      <c r="A86" s="223">
        <v>44044</v>
      </c>
      <c r="B86" s="224">
        <v>155.84986877441406</v>
      </c>
      <c r="C86" s="224">
        <v>-1.9211543798446655</v>
      </c>
      <c r="D86" s="133"/>
    </row>
    <row r="87" spans="1:4">
      <c r="A87" s="223">
        <v>44075</v>
      </c>
      <c r="B87" s="224">
        <v>151.51359558105469</v>
      </c>
      <c r="C87" s="224">
        <v>-6.8663673400878906</v>
      </c>
      <c r="D87" s="133"/>
    </row>
    <row r="88" spans="1:4">
      <c r="A88" s="223">
        <v>44105</v>
      </c>
      <c r="B88" s="224">
        <v>160.503173828125</v>
      </c>
      <c r="C88" s="224">
        <v>-3.219043493270874</v>
      </c>
      <c r="D88" s="133"/>
    </row>
    <row r="89" spans="1:4">
      <c r="A89" s="223">
        <v>44136</v>
      </c>
      <c r="B89" s="224">
        <v>160.86367797851563</v>
      </c>
      <c r="C89" s="224">
        <v>-2.6851046085357666</v>
      </c>
      <c r="D89" s="133"/>
    </row>
    <row r="90" spans="1:4">
      <c r="A90" s="223">
        <v>44166</v>
      </c>
      <c r="B90" s="224">
        <v>158.22509765625</v>
      </c>
      <c r="C90" s="224">
        <v>-3.5037117004394531</v>
      </c>
      <c r="D90" s="133"/>
    </row>
    <row r="91" spans="1:4">
      <c r="A91" s="223">
        <v>44197</v>
      </c>
      <c r="B91" s="224">
        <v>162.640625</v>
      </c>
      <c r="C91" s="224">
        <v>8.02420973777771E-2</v>
      </c>
      <c r="D91" s="133"/>
    </row>
    <row r="92" spans="1:4">
      <c r="A92" s="223">
        <v>44228</v>
      </c>
      <c r="B92" s="224">
        <v>166.35047912597656</v>
      </c>
      <c r="C92" s="224">
        <v>5.9157686233520508</v>
      </c>
      <c r="D92" s="133"/>
    </row>
    <row r="93" spans="1:4">
      <c r="A93" s="223">
        <v>44256</v>
      </c>
      <c r="B93" s="224">
        <v>170.59214782714844</v>
      </c>
      <c r="C93" s="224">
        <v>8.3853168487548828</v>
      </c>
      <c r="D93" s="133"/>
    </row>
    <row r="94" spans="1:4">
      <c r="A94" s="223">
        <v>44287</v>
      </c>
      <c r="B94" s="224">
        <v>168.66178894042969</v>
      </c>
      <c r="C94" s="224">
        <v>13.1412353515625</v>
      </c>
      <c r="D94" s="133"/>
    </row>
    <row r="95" spans="1:4">
      <c r="A95" s="223">
        <v>44317</v>
      </c>
      <c r="B95" s="224">
        <v>169.32398986816406</v>
      </c>
      <c r="C95" s="224">
        <v>11.41655445098877</v>
      </c>
      <c r="D95" s="133"/>
    </row>
    <row r="96" spans="1:4">
      <c r="A96" s="223">
        <v>44348</v>
      </c>
      <c r="B96" s="224">
        <v>168.56974792480469</v>
      </c>
      <c r="C96" s="224">
        <v>10.704212188720703</v>
      </c>
      <c r="D96" s="133"/>
    </row>
    <row r="97" spans="1:4">
      <c r="A97" s="223">
        <v>44378</v>
      </c>
      <c r="B97" s="224">
        <v>155.31294250488281</v>
      </c>
      <c r="C97" s="224">
        <v>2.7677226066589355</v>
      </c>
      <c r="D97" s="133"/>
    </row>
    <row r="98" spans="1:4">
      <c r="A98" s="223">
        <v>44409</v>
      </c>
      <c r="B98" s="224">
        <v>138.55850219726563</v>
      </c>
      <c r="C98" s="224">
        <v>-11.094886779785156</v>
      </c>
      <c r="D98" s="133"/>
    </row>
    <row r="99" spans="1:4">
      <c r="A99" s="223">
        <v>44440</v>
      </c>
      <c r="B99" s="224">
        <v>126.86387634277344</v>
      </c>
      <c r="C99" s="224">
        <v>-16.26898193359375</v>
      </c>
      <c r="D99" s="133"/>
    </row>
    <row r="100" spans="1:4">
      <c r="A100" s="223">
        <v>44470</v>
      </c>
      <c r="B100" s="224">
        <v>132.63703918457031</v>
      </c>
      <c r="C100" s="224">
        <v>-17.361734390258789</v>
      </c>
      <c r="D100" s="133"/>
    </row>
    <row r="101" spans="1:4">
      <c r="A101" s="223">
        <v>44501</v>
      </c>
      <c r="B101" s="224">
        <v>135.18357849121094</v>
      </c>
      <c r="C101" s="224">
        <v>-15.963889122009277</v>
      </c>
      <c r="D101" s="133"/>
    </row>
    <row r="102" spans="1:4">
      <c r="A102" s="223">
        <v>44531</v>
      </c>
      <c r="B102" s="224">
        <v>131.68081665039063</v>
      </c>
      <c r="C102" s="224">
        <v>-16.776277542114258</v>
      </c>
      <c r="D102" s="133"/>
    </row>
    <row r="103" spans="1:4">
      <c r="A103" s="223">
        <v>44562</v>
      </c>
      <c r="B103" s="224">
        <v>131.49885559082031</v>
      </c>
      <c r="C103" s="224">
        <v>-19.14759635925293</v>
      </c>
      <c r="D103" s="228">
        <f>B103/B102-1</f>
        <v>-1.381834227634049E-3</v>
      </c>
    </row>
    <row r="104" spans="1:4">
      <c r="A104" s="223">
        <v>44593</v>
      </c>
      <c r="B104" s="224">
        <v>126.32684326171875</v>
      </c>
      <c r="C104" s="224">
        <v>-24.059825897216797</v>
      </c>
    </row>
    <row r="105" spans="1:4">
      <c r="A105" s="223">
        <v>44621</v>
      </c>
      <c r="B105" s="229">
        <v>126.27439117431641</v>
      </c>
      <c r="C105" s="230">
        <v>-25.978778839111328</v>
      </c>
    </row>
    <row r="106" spans="1:4">
      <c r="A106" s="223"/>
      <c r="B106" s="229"/>
      <c r="C106" s="230"/>
    </row>
    <row r="107" spans="1:4">
      <c r="A107" s="223"/>
      <c r="B107" s="229"/>
      <c r="C107" s="230"/>
    </row>
    <row r="108" spans="1:4">
      <c r="A108" s="223"/>
      <c r="B108" s="229"/>
      <c r="C108" s="230"/>
    </row>
    <row r="109" spans="1:4">
      <c r="A109" s="223"/>
      <c r="B109" s="229"/>
      <c r="C109" s="230"/>
    </row>
    <row r="110" spans="1:4">
      <c r="A110" s="223"/>
      <c r="B110" s="229"/>
      <c r="C110" s="230"/>
    </row>
    <row r="111" spans="1:4">
      <c r="A111" s="223"/>
      <c r="B111" s="229"/>
      <c r="C111" s="230"/>
    </row>
    <row r="112" spans="1:4">
      <c r="A112" s="223"/>
      <c r="B112" s="229"/>
      <c r="C112" s="230"/>
    </row>
    <row r="113" spans="1:3">
      <c r="A113" s="223"/>
      <c r="B113" s="229"/>
      <c r="C113" s="230"/>
    </row>
    <row r="114" spans="1:3">
      <c r="A114" s="223"/>
      <c r="B114" s="229"/>
      <c r="C114" s="230"/>
    </row>
    <row r="115" spans="1:3">
      <c r="A115" s="223"/>
      <c r="B115" s="229"/>
      <c r="C115" s="230"/>
    </row>
    <row r="116" spans="1:3">
      <c r="A116" s="223"/>
      <c r="B116" s="229"/>
      <c r="C116" s="230"/>
    </row>
    <row r="117" spans="1:3">
      <c r="A117" s="223"/>
      <c r="B117" s="229"/>
      <c r="C117" s="230"/>
    </row>
    <row r="118" spans="1:3">
      <c r="A118" s="223"/>
      <c r="B118" s="229"/>
      <c r="C118" s="230"/>
    </row>
    <row r="119" spans="1:3">
      <c r="A119" s="223"/>
      <c r="B119" s="229"/>
      <c r="C119" s="230"/>
    </row>
    <row r="120" spans="1:3">
      <c r="A120" s="223"/>
      <c r="B120" s="229"/>
      <c r="C120" s="230"/>
    </row>
    <row r="121" spans="1:3">
      <c r="A121" s="223"/>
      <c r="B121" s="229"/>
      <c r="C121" s="230"/>
    </row>
    <row r="122" spans="1:3">
      <c r="A122" s="223"/>
      <c r="B122" s="229"/>
      <c r="C122" s="230"/>
    </row>
    <row r="123" spans="1:3">
      <c r="A123" s="223"/>
      <c r="B123" s="229"/>
      <c r="C123" s="230"/>
    </row>
    <row r="124" spans="1:3">
      <c r="A124" s="223"/>
      <c r="B124" s="229"/>
      <c r="C124" s="230"/>
    </row>
    <row r="125" spans="1:3">
      <c r="A125" s="223"/>
      <c r="B125" s="229"/>
      <c r="C125" s="230"/>
    </row>
    <row r="126" spans="1:3">
      <c r="A126" s="223"/>
      <c r="B126" s="229"/>
      <c r="C126" s="230"/>
    </row>
    <row r="127" spans="1:3">
      <c r="A127" s="223"/>
      <c r="B127" s="229"/>
      <c r="C127" s="230"/>
    </row>
    <row r="128" spans="1:3">
      <c r="A128" s="223"/>
      <c r="B128" s="229"/>
      <c r="C128" s="230"/>
    </row>
    <row r="129" spans="1:3">
      <c r="A129" s="223"/>
      <c r="B129" s="229"/>
      <c r="C129" s="230"/>
    </row>
    <row r="130" spans="1:3">
      <c r="A130" s="223"/>
      <c r="B130" s="229"/>
      <c r="C130" s="230"/>
    </row>
    <row r="131" spans="1:3">
      <c r="A131" s="223"/>
      <c r="B131" s="229"/>
      <c r="C131" s="230"/>
    </row>
    <row r="132" spans="1:3">
      <c r="A132" s="223"/>
      <c r="B132" s="229"/>
      <c r="C132" s="230"/>
    </row>
    <row r="133" spans="1:3">
      <c r="A133" s="223"/>
      <c r="B133" s="229"/>
      <c r="C133" s="230"/>
    </row>
    <row r="134" spans="1:3">
      <c r="A134" s="223"/>
      <c r="B134" s="229"/>
      <c r="C134" s="230"/>
    </row>
    <row r="135" spans="1:3">
      <c r="A135" s="223"/>
      <c r="B135" s="229"/>
      <c r="C135" s="230"/>
    </row>
    <row r="136" spans="1:3">
      <c r="A136" s="223"/>
      <c r="B136" s="229"/>
      <c r="C136" s="230"/>
    </row>
    <row r="137" spans="1:3">
      <c r="A137" s="223"/>
      <c r="B137" s="229"/>
      <c r="C137" s="230"/>
    </row>
    <row r="138" spans="1:3">
      <c r="A138" s="223"/>
      <c r="B138" s="229"/>
      <c r="C138" s="230"/>
    </row>
    <row r="139" spans="1:3">
      <c r="A139" s="223"/>
      <c r="B139" s="229"/>
      <c r="C139" s="230"/>
    </row>
    <row r="140" spans="1:3">
      <c r="A140" s="223"/>
      <c r="B140" s="229"/>
      <c r="C140" s="230"/>
    </row>
    <row r="141" spans="1:3">
      <c r="A141" s="223"/>
      <c r="B141" s="229"/>
      <c r="C141" s="230"/>
    </row>
    <row r="142" spans="1:3">
      <c r="A142" s="223"/>
      <c r="B142" s="229"/>
      <c r="C142" s="230"/>
    </row>
    <row r="143" spans="1:3">
      <c r="A143" s="223"/>
      <c r="B143" s="229"/>
      <c r="C143" s="230"/>
    </row>
    <row r="144" spans="1:3">
      <c r="A144" s="223"/>
      <c r="B144" s="229"/>
      <c r="C144" s="230"/>
    </row>
    <row r="145" spans="1:3">
      <c r="A145" s="223"/>
      <c r="B145" s="229"/>
      <c r="C145" s="230"/>
    </row>
    <row r="146" spans="1:3">
      <c r="A146" s="223"/>
      <c r="B146" s="229"/>
      <c r="C146" s="230"/>
    </row>
    <row r="159" spans="1:3">
      <c r="B159" s="222"/>
    </row>
  </sheetData>
  <mergeCells count="1">
    <mergeCell ref="H1:I1"/>
  </mergeCells>
  <hyperlinks>
    <hyperlink ref="H1:I1" location="Index!A1" display="Regresar al Índice" xr:uid="{00000000-0004-0000-C2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1"/>
  <dimension ref="A1:K15"/>
  <sheetViews>
    <sheetView workbookViewId="0"/>
  </sheetViews>
  <sheetFormatPr baseColWidth="10" defaultColWidth="11.42578125" defaultRowHeight="15"/>
  <cols>
    <col min="1" max="1" width="11.42578125" style="12"/>
    <col min="2" max="2" width="41.140625" style="12" bestFit="1" customWidth="1"/>
    <col min="3" max="8" width="15" style="12" customWidth="1"/>
    <col min="9" max="16384" width="11.42578125" style="12"/>
  </cols>
  <sheetData>
    <row r="1" spans="1:11">
      <c r="A1" s="43" t="s">
        <v>2072</v>
      </c>
      <c r="H1" s="90" t="s">
        <v>38</v>
      </c>
      <c r="I1" s="90"/>
    </row>
    <row r="2" spans="1:11">
      <c r="A2" s="12" t="s">
        <v>1663</v>
      </c>
    </row>
    <row r="3" spans="1:11">
      <c r="J3" s="426"/>
      <c r="K3" s="426"/>
    </row>
    <row r="4" spans="1:11">
      <c r="J4" s="426"/>
      <c r="K4" s="426"/>
    </row>
    <row r="5" spans="1:11">
      <c r="J5" s="426"/>
      <c r="K5" s="426"/>
    </row>
    <row r="6" spans="1:11">
      <c r="B6" s="580" t="s">
        <v>1637</v>
      </c>
      <c r="C6" s="580" t="s">
        <v>291</v>
      </c>
      <c r="D6" s="580"/>
      <c r="E6" s="580"/>
      <c r="F6" s="580" t="s">
        <v>292</v>
      </c>
      <c r="G6" s="580"/>
      <c r="H6" s="580"/>
      <c r="J6" s="426"/>
      <c r="K6" s="426"/>
    </row>
    <row r="7" spans="1:11">
      <c r="B7" s="580"/>
      <c r="C7" s="581" t="s">
        <v>1649</v>
      </c>
      <c r="D7" s="581" t="s">
        <v>1650</v>
      </c>
      <c r="E7" s="581" t="s">
        <v>1651</v>
      </c>
      <c r="F7" s="581" t="s">
        <v>1649</v>
      </c>
      <c r="G7" s="581" t="s">
        <v>1650</v>
      </c>
      <c r="H7" s="581" t="s">
        <v>1651</v>
      </c>
      <c r="J7" s="426"/>
      <c r="K7" s="426"/>
    </row>
    <row r="8" spans="1:11" ht="15.75" thickBot="1">
      <c r="B8" s="582" t="s">
        <v>1641</v>
      </c>
      <c r="C8" s="583">
        <v>2476.9569999999999</v>
      </c>
      <c r="D8" s="583">
        <v>2451.0479999999998</v>
      </c>
      <c r="E8" s="584">
        <v>-1.046001202281675E-2</v>
      </c>
      <c r="F8" s="583">
        <v>1573.1969999999999</v>
      </c>
      <c r="G8" s="583">
        <v>1588.0820000000001</v>
      </c>
      <c r="H8" s="584">
        <v>9.4616249586035438E-3</v>
      </c>
      <c r="J8" s="426"/>
      <c r="K8" s="426"/>
    </row>
    <row r="9" spans="1:11">
      <c r="B9" s="585" t="s">
        <v>1642</v>
      </c>
      <c r="C9" s="586">
        <v>2398.692</v>
      </c>
      <c r="D9" s="586">
        <v>2388.0479999999998</v>
      </c>
      <c r="E9" s="587">
        <v>-4.4374183930242957E-3</v>
      </c>
      <c r="F9" s="586">
        <v>1525.92</v>
      </c>
      <c r="G9" s="586">
        <v>1555.6790000000001</v>
      </c>
      <c r="H9" s="587">
        <v>1.9502333018769014E-2</v>
      </c>
      <c r="J9" s="426"/>
      <c r="K9" s="426"/>
    </row>
    <row r="10" spans="1:11" ht="30">
      <c r="B10" s="585" t="s">
        <v>1659</v>
      </c>
      <c r="C10" s="588">
        <v>1730.769</v>
      </c>
      <c r="D10" s="588">
        <v>1711.921</v>
      </c>
      <c r="E10" s="589">
        <v>-1.0889957007549798E-2</v>
      </c>
      <c r="F10" s="588">
        <v>1100.33</v>
      </c>
      <c r="G10" s="588">
        <v>1147.357</v>
      </c>
      <c r="H10" s="589">
        <v>4.2738996482873361E-2</v>
      </c>
      <c r="J10" s="590"/>
      <c r="K10" s="590"/>
    </row>
    <row r="11" spans="1:11">
      <c r="B11" s="585" t="s">
        <v>1660</v>
      </c>
      <c r="C11" s="586">
        <v>187.12899999999999</v>
      </c>
      <c r="D11" s="586">
        <v>178.679</v>
      </c>
      <c r="E11" s="587">
        <v>-4.5156015369076888E-2</v>
      </c>
      <c r="F11" s="586">
        <v>59.935000000000002</v>
      </c>
      <c r="G11" s="586">
        <v>54.128999999999998</v>
      </c>
      <c r="H11" s="587">
        <v>-9.6871610911821213E-2</v>
      </c>
    </row>
    <row r="12" spans="1:11">
      <c r="B12" s="585" t="s">
        <v>1661</v>
      </c>
      <c r="C12" s="588">
        <v>445.06</v>
      </c>
      <c r="D12" s="588">
        <v>465.13099999999997</v>
      </c>
      <c r="E12" s="589">
        <v>4.5097290252999529E-2</v>
      </c>
      <c r="F12" s="588">
        <v>293.08</v>
      </c>
      <c r="G12" s="588">
        <v>287.21199999999999</v>
      </c>
      <c r="H12" s="589">
        <v>-2.0021837041080917E-2</v>
      </c>
    </row>
    <row r="13" spans="1:11" ht="15.75" thickBot="1">
      <c r="B13" s="582" t="s">
        <v>1662</v>
      </c>
      <c r="C13" s="591">
        <v>35.734000000000002</v>
      </c>
      <c r="D13" s="591">
        <v>32.317</v>
      </c>
      <c r="E13" s="592">
        <v>-9.5623215984776438E-2</v>
      </c>
      <c r="F13" s="591">
        <v>72.575000000000003</v>
      </c>
      <c r="G13" s="591">
        <v>66.980999999999995</v>
      </c>
      <c r="H13" s="592">
        <v>-7.7078883913193355E-2</v>
      </c>
    </row>
    <row r="14" spans="1:11">
      <c r="B14" s="585" t="s">
        <v>1647</v>
      </c>
      <c r="C14" s="588">
        <v>78.265000000000001</v>
      </c>
      <c r="D14" s="588">
        <v>63</v>
      </c>
      <c r="E14" s="589">
        <v>-0.19504248386890694</v>
      </c>
      <c r="F14" s="588">
        <v>47.277000000000001</v>
      </c>
      <c r="G14" s="588">
        <v>32.402999999999999</v>
      </c>
      <c r="H14" s="589">
        <v>-0.31461387143854308</v>
      </c>
    </row>
    <row r="15" spans="1:11">
      <c r="B15" s="585" t="s">
        <v>1652</v>
      </c>
      <c r="C15" s="593">
        <v>3.1597E-2</v>
      </c>
      <c r="D15" s="593">
        <v>2.5703E-2</v>
      </c>
      <c r="E15" s="594">
        <v>-0.58940000000000003</v>
      </c>
      <c r="F15" s="593">
        <v>3.0051999999999999E-2</v>
      </c>
      <c r="G15" s="593">
        <v>2.0403999999999999E-2</v>
      </c>
      <c r="H15" s="594">
        <v>-0.96479999999999999</v>
      </c>
    </row>
  </sheetData>
  <mergeCells count="4">
    <mergeCell ref="B6:B7"/>
    <mergeCell ref="C6:E6"/>
    <mergeCell ref="F6:H6"/>
    <mergeCell ref="H1:I1"/>
  </mergeCells>
  <hyperlinks>
    <hyperlink ref="H1:I1" location="Index!A1" display="Regresar al Índice" xr:uid="{12BB7386-EFD1-459B-AA6F-5A82E37B4CD6}"/>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Hoja246"/>
  <dimension ref="A1:I159"/>
  <sheetViews>
    <sheetView workbookViewId="0"/>
  </sheetViews>
  <sheetFormatPr baseColWidth="10" defaultColWidth="9.140625" defaultRowHeight="14.25"/>
  <cols>
    <col min="1" max="1" width="9.42578125" style="218" bestFit="1" customWidth="1"/>
    <col min="2" max="2" width="11.28515625" style="218" bestFit="1" customWidth="1"/>
    <col min="3" max="3" width="9.140625" style="218"/>
    <col min="4" max="4" width="9.42578125" style="218" bestFit="1" customWidth="1"/>
    <col min="5" max="16384" width="9.140625" style="218"/>
  </cols>
  <sheetData>
    <row r="1" spans="1:9" ht="15">
      <c r="A1" s="43" t="s">
        <v>2223</v>
      </c>
      <c r="H1" s="90" t="s">
        <v>38</v>
      </c>
      <c r="I1" s="90"/>
    </row>
    <row r="6" spans="1:9">
      <c r="A6" s="133" t="s">
        <v>847</v>
      </c>
      <c r="B6" s="133" t="s">
        <v>501</v>
      </c>
      <c r="C6" s="133" t="s">
        <v>2</v>
      </c>
      <c r="D6" s="133" t="s">
        <v>846</v>
      </c>
    </row>
    <row r="7" spans="1:9" ht="15">
      <c r="A7" s="219">
        <v>56</v>
      </c>
      <c r="B7" s="220">
        <v>44621</v>
      </c>
      <c r="C7" s="43" t="s">
        <v>3</v>
      </c>
      <c r="D7" s="221">
        <v>-63.561599731445313</v>
      </c>
      <c r="G7" s="133"/>
    </row>
    <row r="8" spans="1:9" ht="15">
      <c r="A8" s="219">
        <v>56</v>
      </c>
      <c r="B8" s="220">
        <v>44621</v>
      </c>
      <c r="C8" s="43" t="s">
        <v>4</v>
      </c>
      <c r="D8" s="221">
        <v>-27.34898567199707</v>
      </c>
      <c r="G8" s="133"/>
    </row>
    <row r="9" spans="1:9" ht="15">
      <c r="A9" s="219">
        <v>56</v>
      </c>
      <c r="B9" s="220">
        <v>44621</v>
      </c>
      <c r="C9" s="43" t="s">
        <v>6</v>
      </c>
      <c r="D9" s="221">
        <v>-69.156295776367188</v>
      </c>
    </row>
    <row r="10" spans="1:9" ht="15">
      <c r="A10" s="219">
        <v>56</v>
      </c>
      <c r="B10" s="220">
        <v>44621</v>
      </c>
      <c r="C10" s="43" t="s">
        <v>9</v>
      </c>
      <c r="D10" s="221">
        <v>-71.5728759765625</v>
      </c>
    </row>
    <row r="11" spans="1:9" ht="15">
      <c r="A11" s="219">
        <v>56</v>
      </c>
      <c r="B11" s="220">
        <v>44621</v>
      </c>
      <c r="C11" s="43" t="s">
        <v>10</v>
      </c>
      <c r="D11" s="221">
        <v>-85.035697937011719</v>
      </c>
    </row>
    <row r="12" spans="1:9" ht="15">
      <c r="A12" s="219">
        <v>56</v>
      </c>
      <c r="B12" s="220">
        <v>44621</v>
      </c>
      <c r="C12" s="43" t="s">
        <v>12</v>
      </c>
      <c r="D12" s="221">
        <v>-40.778629302978516</v>
      </c>
    </row>
    <row r="13" spans="1:9" ht="15">
      <c r="A13" s="219">
        <v>56</v>
      </c>
      <c r="B13" s="220">
        <v>44621</v>
      </c>
      <c r="C13" s="43" t="s">
        <v>13</v>
      </c>
      <c r="D13" s="221">
        <v>-23.593595504760742</v>
      </c>
    </row>
    <row r="14" spans="1:9" ht="15">
      <c r="A14" s="219">
        <v>56</v>
      </c>
      <c r="B14" s="220">
        <v>44621</v>
      </c>
      <c r="C14" s="43" t="s">
        <v>14</v>
      </c>
      <c r="D14" s="221">
        <v>-18.152420043945313</v>
      </c>
    </row>
    <row r="15" spans="1:9" ht="15">
      <c r="A15" s="219">
        <v>56</v>
      </c>
      <c r="B15" s="220">
        <v>44621</v>
      </c>
      <c r="C15" s="43" t="s">
        <v>0</v>
      </c>
      <c r="D15" s="221">
        <v>-25.978778839111328</v>
      </c>
    </row>
    <row r="16" spans="1:9" ht="15">
      <c r="A16" s="219">
        <v>56</v>
      </c>
      <c r="B16" s="220">
        <v>44621</v>
      </c>
      <c r="C16" s="43" t="s">
        <v>20</v>
      </c>
      <c r="D16" s="221">
        <v>-56.858238220214844</v>
      </c>
    </row>
    <row r="17" spans="1:4" ht="15">
      <c r="A17" s="219">
        <v>56</v>
      </c>
      <c r="B17" s="220">
        <v>44621</v>
      </c>
      <c r="C17" s="43" t="s">
        <v>24</v>
      </c>
      <c r="D17" s="221">
        <v>-33.531280517578125</v>
      </c>
    </row>
    <row r="18" spans="1:4" ht="15">
      <c r="A18" s="219">
        <v>56</v>
      </c>
      <c r="B18" s="220">
        <v>44621</v>
      </c>
      <c r="C18" s="43" t="s">
        <v>27</v>
      </c>
      <c r="D18" s="221">
        <v>-49.306343078613281</v>
      </c>
    </row>
    <row r="19" spans="1:4" ht="15">
      <c r="A19" s="219">
        <v>56</v>
      </c>
      <c r="B19" s="220">
        <v>44621</v>
      </c>
      <c r="C19" s="43" t="s">
        <v>32</v>
      </c>
      <c r="D19" s="221">
        <v>-42.962028503417969</v>
      </c>
    </row>
    <row r="20" spans="1:4" ht="15">
      <c r="A20" s="219">
        <v>56</v>
      </c>
      <c r="B20" s="220">
        <v>44621</v>
      </c>
      <c r="C20" s="43" t="s">
        <v>1</v>
      </c>
      <c r="D20" s="221">
        <v>-54.374202728271484</v>
      </c>
    </row>
    <row r="159" spans="2:2">
      <c r="B159" s="222"/>
    </row>
  </sheetData>
  <mergeCells count="1">
    <mergeCell ref="H1:I1"/>
  </mergeCells>
  <hyperlinks>
    <hyperlink ref="H1:I1" location="Index!A1" display="Regresar al Índice" xr:uid="{00000000-0004-0000-C300-000000000000}"/>
  </hyperlink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247"/>
  <dimension ref="A1:I159"/>
  <sheetViews>
    <sheetView workbookViewId="0"/>
  </sheetViews>
  <sheetFormatPr baseColWidth="10" defaultColWidth="9.140625" defaultRowHeight="14.25"/>
  <cols>
    <col min="1" max="1" width="11.28515625" style="218" bestFit="1" customWidth="1"/>
    <col min="2" max="3" width="9.42578125" style="218" bestFit="1" customWidth="1"/>
    <col min="4" max="16384" width="9.140625" style="218"/>
  </cols>
  <sheetData>
    <row r="1" spans="1:9" ht="15">
      <c r="A1" s="43" t="s">
        <v>2224</v>
      </c>
      <c r="H1" s="90" t="s">
        <v>38</v>
      </c>
      <c r="I1" s="90"/>
    </row>
    <row r="2" spans="1:9">
      <c r="A2" s="133" t="s">
        <v>865</v>
      </c>
    </row>
    <row r="6" spans="1:9">
      <c r="A6" s="133" t="s">
        <v>501</v>
      </c>
      <c r="B6" s="133" t="s">
        <v>845</v>
      </c>
      <c r="C6" s="133" t="s">
        <v>846</v>
      </c>
      <c r="D6" s="133"/>
    </row>
    <row r="7" spans="1:9">
      <c r="A7" s="223">
        <v>41640</v>
      </c>
      <c r="B7" s="224">
        <v>101.91416931152344</v>
      </c>
      <c r="C7" s="224">
        <v>-3.3287026882171631</v>
      </c>
      <c r="D7" s="133"/>
      <c r="G7" s="133"/>
    </row>
    <row r="8" spans="1:9">
      <c r="A8" s="223">
        <v>41671</v>
      </c>
      <c r="B8" s="224">
        <v>99.794792175292969</v>
      </c>
      <c r="C8" s="224">
        <v>1.3468592166900635</v>
      </c>
      <c r="D8" s="133"/>
    </row>
    <row r="9" spans="1:9">
      <c r="A9" s="223">
        <v>41699</v>
      </c>
      <c r="B9" s="224">
        <v>97.460960388183594</v>
      </c>
      <c r="C9" s="224">
        <v>-8.2798881530761719</v>
      </c>
      <c r="D9" s="133"/>
    </row>
    <row r="10" spans="1:9">
      <c r="A10" s="223">
        <v>41730</v>
      </c>
      <c r="B10" s="224">
        <v>95.370681762695313</v>
      </c>
      <c r="C10" s="224">
        <v>-0.16105470061302185</v>
      </c>
      <c r="D10" s="133"/>
    </row>
    <row r="11" spans="1:9">
      <c r="A11" s="223">
        <v>41760</v>
      </c>
      <c r="B11" s="224">
        <v>89.634254455566406</v>
      </c>
      <c r="C11" s="224">
        <v>-4.9593515396118164</v>
      </c>
      <c r="D11" s="133"/>
    </row>
    <row r="12" spans="1:9">
      <c r="A12" s="223">
        <v>41791</v>
      </c>
      <c r="B12" s="224">
        <v>87.055229187011719</v>
      </c>
      <c r="C12" s="224">
        <v>-4.1895289421081543</v>
      </c>
      <c r="D12" s="133"/>
    </row>
    <row r="13" spans="1:9">
      <c r="A13" s="223">
        <v>41821</v>
      </c>
      <c r="B13" s="224">
        <v>94.793121337890625</v>
      </c>
      <c r="C13" s="224">
        <v>-11.982660293579102</v>
      </c>
      <c r="D13" s="133"/>
    </row>
    <row r="14" spans="1:9">
      <c r="A14" s="223">
        <v>41852</v>
      </c>
      <c r="B14" s="224">
        <v>90.809288024902344</v>
      </c>
      <c r="C14" s="224">
        <v>-9.6889276504516602</v>
      </c>
      <c r="D14" s="133"/>
    </row>
    <row r="15" spans="1:9">
      <c r="A15" s="223">
        <v>41883</v>
      </c>
      <c r="B15" s="224">
        <v>81.183914184570313</v>
      </c>
      <c r="C15" s="224">
        <v>-10.597316741943359</v>
      </c>
      <c r="D15" s="133"/>
    </row>
    <row r="16" spans="1:9">
      <c r="A16" s="223">
        <v>41913</v>
      </c>
      <c r="B16" s="224">
        <v>82.463737487792969</v>
      </c>
      <c r="C16" s="224">
        <v>-12.137125015258789</v>
      </c>
      <c r="D16" s="133"/>
    </row>
    <row r="17" spans="1:4">
      <c r="A17" s="223">
        <v>41944</v>
      </c>
      <c r="B17" s="224">
        <v>92.231727600097656</v>
      </c>
      <c r="C17" s="224">
        <v>-9.0566616058349609</v>
      </c>
      <c r="D17" s="133"/>
    </row>
    <row r="18" spans="1:4">
      <c r="A18" s="223">
        <v>41974</v>
      </c>
      <c r="B18" s="224">
        <v>105.08033752441406</v>
      </c>
      <c r="C18" s="224">
        <v>-8.4843425750732422</v>
      </c>
      <c r="D18" s="133"/>
    </row>
    <row r="19" spans="1:4">
      <c r="A19" s="223">
        <v>42005</v>
      </c>
      <c r="B19" s="224">
        <v>103.96440887451172</v>
      </c>
      <c r="C19" s="224">
        <v>2.0117316246032715</v>
      </c>
      <c r="D19" s="133"/>
    </row>
    <row r="20" spans="1:4">
      <c r="A20" s="223">
        <v>42036</v>
      </c>
      <c r="B20" s="224">
        <v>100.50040435791016</v>
      </c>
      <c r="C20" s="224">
        <v>0.70706313848495483</v>
      </c>
      <c r="D20" s="133"/>
    </row>
    <row r="21" spans="1:4">
      <c r="A21" s="223">
        <v>42064</v>
      </c>
      <c r="B21" s="224">
        <v>103.0010986328125</v>
      </c>
      <c r="C21" s="224">
        <v>5.6844692230224609</v>
      </c>
      <c r="D21" s="133"/>
    </row>
    <row r="22" spans="1:4">
      <c r="A22" s="223">
        <v>42095</v>
      </c>
      <c r="B22" s="224">
        <v>95.748512268066406</v>
      </c>
      <c r="C22" s="224">
        <v>0.39617049694061279</v>
      </c>
      <c r="D22" s="133"/>
    </row>
    <row r="23" spans="1:4">
      <c r="A23" s="223">
        <v>42125</v>
      </c>
      <c r="B23" s="224">
        <v>90.75579833984375</v>
      </c>
      <c r="C23" s="224">
        <v>1.2512447834014893</v>
      </c>
      <c r="D23" s="133"/>
    </row>
    <row r="24" spans="1:4">
      <c r="A24" s="223">
        <v>42156</v>
      </c>
      <c r="B24" s="224">
        <v>91.226158142089844</v>
      </c>
      <c r="C24" s="224">
        <v>4.7911295890808105</v>
      </c>
      <c r="D24" s="133"/>
    </row>
    <row r="25" spans="1:4">
      <c r="A25" s="223">
        <v>42186</v>
      </c>
      <c r="B25" s="224">
        <v>101.79060363769531</v>
      </c>
      <c r="C25" s="224">
        <v>7.3818459510803223</v>
      </c>
      <c r="D25" s="133"/>
    </row>
    <row r="26" spans="1:4">
      <c r="A26" s="223">
        <v>42217</v>
      </c>
      <c r="B26" s="224">
        <v>96.23858642578125</v>
      </c>
      <c r="C26" s="224">
        <v>5.9787917137145996</v>
      </c>
      <c r="D26" s="133"/>
    </row>
    <row r="27" spans="1:4">
      <c r="A27" s="223">
        <v>42248</v>
      </c>
      <c r="B27" s="224">
        <v>85.420448303222656</v>
      </c>
      <c r="C27" s="224">
        <v>5.2184405326843262</v>
      </c>
      <c r="D27" s="133"/>
    </row>
    <row r="28" spans="1:4">
      <c r="A28" s="223">
        <v>42278</v>
      </c>
      <c r="B28" s="224">
        <v>93.260978698730469</v>
      </c>
      <c r="C28" s="224">
        <v>13.093319892883301</v>
      </c>
      <c r="D28" s="133"/>
    </row>
    <row r="29" spans="1:4">
      <c r="A29" s="223">
        <v>42309</v>
      </c>
      <c r="B29" s="224">
        <v>99.746307373046875</v>
      </c>
      <c r="C29" s="224">
        <v>8.1475000381469727</v>
      </c>
      <c r="D29" s="133"/>
    </row>
    <row r="30" spans="1:4">
      <c r="A30" s="223">
        <v>42339</v>
      </c>
      <c r="B30" s="224">
        <v>117.50725555419922</v>
      </c>
      <c r="C30" s="224">
        <v>11.826111793518066</v>
      </c>
      <c r="D30" s="133"/>
    </row>
    <row r="31" spans="1:4">
      <c r="A31" s="223">
        <v>42370</v>
      </c>
      <c r="B31" s="224">
        <v>107.72454833984375</v>
      </c>
      <c r="C31" s="224">
        <v>3.6167564392089844</v>
      </c>
      <c r="D31" s="133"/>
    </row>
    <row r="32" spans="1:4">
      <c r="A32" s="223">
        <v>42401</v>
      </c>
      <c r="B32" s="224">
        <v>108.71148681640625</v>
      </c>
      <c r="C32" s="224">
        <v>8.1701984405517578</v>
      </c>
      <c r="D32" s="133"/>
    </row>
    <row r="33" spans="1:4">
      <c r="A33" s="223">
        <v>42430</v>
      </c>
      <c r="B33" s="224">
        <v>105.81368255615234</v>
      </c>
      <c r="C33" s="224">
        <v>2.7306349277496338</v>
      </c>
      <c r="D33" s="133"/>
    </row>
    <row r="34" spans="1:4">
      <c r="A34" s="223">
        <v>42461</v>
      </c>
      <c r="B34" s="224">
        <v>96.358612060546875</v>
      </c>
      <c r="C34" s="224">
        <v>0.63718986511230469</v>
      </c>
      <c r="D34" s="133"/>
    </row>
    <row r="35" spans="1:4">
      <c r="A35" s="223">
        <v>42491</v>
      </c>
      <c r="B35" s="224">
        <v>86.735366821289063</v>
      </c>
      <c r="C35" s="224">
        <v>-4.4299445152282715</v>
      </c>
      <c r="D35" s="133"/>
    </row>
    <row r="36" spans="1:4">
      <c r="A36" s="223">
        <v>42522</v>
      </c>
      <c r="B36" s="224">
        <v>87.30401611328125</v>
      </c>
      <c r="C36" s="224">
        <v>-4.2993612289428711</v>
      </c>
      <c r="D36" s="133"/>
    </row>
    <row r="37" spans="1:4">
      <c r="A37" s="223">
        <v>42552</v>
      </c>
      <c r="B37" s="224">
        <v>97.941749572753906</v>
      </c>
      <c r="C37" s="224">
        <v>-3.7811486721038818</v>
      </c>
      <c r="D37" s="133"/>
    </row>
    <row r="38" spans="1:4">
      <c r="A38" s="223">
        <v>42583</v>
      </c>
      <c r="B38" s="224">
        <v>94.453262329101563</v>
      </c>
      <c r="C38" s="224">
        <v>-1.8551021814346313</v>
      </c>
      <c r="D38" s="133"/>
    </row>
    <row r="39" spans="1:4">
      <c r="A39" s="223">
        <v>42614</v>
      </c>
      <c r="B39" s="224">
        <v>88.846343994140625</v>
      </c>
      <c r="C39" s="224">
        <v>4.010627269744873</v>
      </c>
      <c r="D39" s="133"/>
    </row>
    <row r="40" spans="1:4">
      <c r="A40" s="223">
        <v>42644</v>
      </c>
      <c r="B40" s="224">
        <v>88.847152709960938</v>
      </c>
      <c r="C40" s="224">
        <v>-4.7327680587768555</v>
      </c>
      <c r="D40" s="133"/>
    </row>
    <row r="41" spans="1:4">
      <c r="A41" s="223">
        <v>42675</v>
      </c>
      <c r="B41" s="224">
        <v>99.241233825683594</v>
      </c>
      <c r="C41" s="224">
        <v>-0.50635814666748047</v>
      </c>
      <c r="D41" s="133"/>
    </row>
    <row r="42" spans="1:4">
      <c r="A42" s="223">
        <v>42705</v>
      </c>
      <c r="B42" s="224">
        <v>118.50834655761719</v>
      </c>
      <c r="C42" s="224">
        <v>0.85193973779678345</v>
      </c>
      <c r="D42" s="133"/>
    </row>
    <row r="43" spans="1:4">
      <c r="A43" s="223">
        <v>42736</v>
      </c>
      <c r="B43" s="224">
        <v>106.69865417480469</v>
      </c>
      <c r="C43" s="224">
        <v>-0.95233088731765747</v>
      </c>
      <c r="D43" s="133"/>
    </row>
    <row r="44" spans="1:4">
      <c r="A44" s="223">
        <v>42767</v>
      </c>
      <c r="B44" s="224">
        <v>104.35185241699219</v>
      </c>
      <c r="C44" s="224">
        <v>-4.010279655456543</v>
      </c>
      <c r="D44" s="133"/>
    </row>
    <row r="45" spans="1:4">
      <c r="A45" s="223">
        <v>42795</v>
      </c>
      <c r="B45" s="224">
        <v>103.14277648925781</v>
      </c>
      <c r="C45" s="224">
        <v>-2.5241594314575195</v>
      </c>
      <c r="D45" s="133"/>
    </row>
    <row r="46" spans="1:4">
      <c r="A46" s="223">
        <v>42826</v>
      </c>
      <c r="B46" s="224">
        <v>95.351539611816406</v>
      </c>
      <c r="C46" s="224">
        <v>-1.045129656791687</v>
      </c>
      <c r="D46" s="133"/>
    </row>
    <row r="47" spans="1:4">
      <c r="A47" s="223">
        <v>42856</v>
      </c>
      <c r="B47" s="224">
        <v>87.095832824707031</v>
      </c>
      <c r="C47" s="224">
        <v>0.41559287905693054</v>
      </c>
      <c r="D47" s="133"/>
    </row>
    <row r="48" spans="1:4">
      <c r="A48" s="223">
        <v>42887</v>
      </c>
      <c r="B48" s="224">
        <v>86.554916381835938</v>
      </c>
      <c r="C48" s="224">
        <v>-0.85803580284118652</v>
      </c>
      <c r="D48" s="133"/>
    </row>
    <row r="49" spans="1:4">
      <c r="A49" s="223">
        <v>42917</v>
      </c>
      <c r="B49" s="224">
        <v>98.888832092285156</v>
      </c>
      <c r="C49" s="224">
        <v>0.96698552370071411</v>
      </c>
      <c r="D49" s="133"/>
    </row>
    <row r="50" spans="1:4">
      <c r="A50" s="223">
        <v>42948</v>
      </c>
      <c r="B50" s="224">
        <v>84.454925537109375</v>
      </c>
      <c r="C50" s="224">
        <v>-10.585485458374023</v>
      </c>
      <c r="D50" s="133"/>
    </row>
    <row r="51" spans="1:4">
      <c r="A51" s="223">
        <v>42979</v>
      </c>
      <c r="B51" s="224">
        <v>82.630226135253906</v>
      </c>
      <c r="C51" s="224">
        <v>-6.9964814186096191</v>
      </c>
      <c r="D51" s="133"/>
    </row>
    <row r="52" spans="1:4">
      <c r="A52" s="223">
        <v>43009</v>
      </c>
      <c r="B52" s="224">
        <v>87.964111328125</v>
      </c>
      <c r="C52" s="224">
        <v>-0.99388819932937622</v>
      </c>
      <c r="D52" s="133"/>
    </row>
    <row r="53" spans="1:4">
      <c r="A53" s="223">
        <v>43040</v>
      </c>
      <c r="B53" s="224">
        <v>95.618621826171875</v>
      </c>
      <c r="C53" s="224">
        <v>-3.6503093242645264</v>
      </c>
      <c r="D53" s="133"/>
    </row>
    <row r="54" spans="1:4">
      <c r="A54" s="223">
        <v>43070</v>
      </c>
      <c r="B54" s="224">
        <v>112.30415344238281</v>
      </c>
      <c r="C54" s="224">
        <v>-5.2352371215820313</v>
      </c>
      <c r="D54" s="133"/>
    </row>
    <row r="55" spans="1:4">
      <c r="A55" s="223">
        <v>43101</v>
      </c>
      <c r="B55" s="224">
        <v>102.61171722412109</v>
      </c>
      <c r="C55" s="224">
        <v>-3.8303546905517578</v>
      </c>
      <c r="D55" s="133"/>
    </row>
    <row r="56" spans="1:4">
      <c r="A56" s="223">
        <v>43132</v>
      </c>
      <c r="B56" s="224">
        <v>100.82351684570313</v>
      </c>
      <c r="C56" s="224">
        <v>-3.3811910152435303</v>
      </c>
      <c r="D56" s="133"/>
    </row>
    <row r="57" spans="1:4">
      <c r="A57" s="223">
        <v>43160</v>
      </c>
      <c r="B57" s="224">
        <v>106.29385375976563</v>
      </c>
      <c r="C57" s="224">
        <v>3.0550634860992432</v>
      </c>
      <c r="D57" s="133"/>
    </row>
    <row r="58" spans="1:4">
      <c r="A58" s="223">
        <v>43191</v>
      </c>
      <c r="B58" s="224">
        <v>90.626716613769531</v>
      </c>
      <c r="C58" s="224">
        <v>-4.9551615715026855</v>
      </c>
      <c r="D58" s="133"/>
    </row>
    <row r="59" spans="1:4">
      <c r="A59" s="223">
        <v>43221</v>
      </c>
      <c r="B59" s="224">
        <v>87.050460815429688</v>
      </c>
      <c r="C59" s="224">
        <v>-5.2094351500272751E-2</v>
      </c>
      <c r="D59" s="133"/>
    </row>
    <row r="60" spans="1:4">
      <c r="A60" s="223">
        <v>43252</v>
      </c>
      <c r="B60" s="224">
        <v>84.842750549316406</v>
      </c>
      <c r="C60" s="224">
        <v>-1.9781266450881958</v>
      </c>
      <c r="D60" s="133"/>
    </row>
    <row r="61" spans="1:4">
      <c r="A61" s="223">
        <v>43282</v>
      </c>
      <c r="B61" s="224">
        <v>94.238197326660156</v>
      </c>
      <c r="C61" s="224">
        <v>-4.7028918266296387</v>
      </c>
      <c r="D61" s="133"/>
    </row>
    <row r="62" spans="1:4">
      <c r="A62" s="223">
        <v>43313</v>
      </c>
      <c r="B62" s="224">
        <v>91.7010498046875</v>
      </c>
      <c r="C62" s="224">
        <v>8.5798721313476563</v>
      </c>
      <c r="D62" s="133"/>
    </row>
    <row r="63" spans="1:4">
      <c r="A63" s="223">
        <v>43344</v>
      </c>
      <c r="B63" s="224">
        <v>83.543968200683594</v>
      </c>
      <c r="C63" s="224">
        <v>1.1058206558227539</v>
      </c>
      <c r="D63" s="133"/>
    </row>
    <row r="64" spans="1:4">
      <c r="A64" s="223">
        <v>43374</v>
      </c>
      <c r="B64" s="224">
        <v>92.088020324707031</v>
      </c>
      <c r="C64" s="224">
        <v>4.6881723403930664</v>
      </c>
      <c r="D64" s="133"/>
    </row>
    <row r="65" spans="1:4">
      <c r="A65" s="223">
        <v>43405</v>
      </c>
      <c r="B65" s="224">
        <v>94.666488647460938</v>
      </c>
      <c r="C65" s="224">
        <v>-0.9957612156867981</v>
      </c>
      <c r="D65" s="133"/>
    </row>
    <row r="66" spans="1:4">
      <c r="A66" s="223">
        <v>43435</v>
      </c>
      <c r="B66" s="224">
        <v>99.517616271972656</v>
      </c>
      <c r="C66" s="224">
        <v>-11.385631561279297</v>
      </c>
      <c r="D66" s="133"/>
    </row>
    <row r="67" spans="1:4">
      <c r="A67" s="223">
        <v>43466</v>
      </c>
      <c r="B67" s="224">
        <v>97.415824890136719</v>
      </c>
      <c r="C67" s="224">
        <v>-5.0636444091796875</v>
      </c>
      <c r="D67" s="133"/>
    </row>
    <row r="68" spans="1:4">
      <c r="A68" s="223">
        <v>43497</v>
      </c>
      <c r="B68" s="224">
        <v>99.430458068847656</v>
      </c>
      <c r="C68" s="224">
        <v>-1.3816803693771362</v>
      </c>
      <c r="D68" s="133"/>
    </row>
    <row r="69" spans="1:4">
      <c r="A69" s="223">
        <v>43525</v>
      </c>
      <c r="B69" s="224">
        <v>99.965950012207031</v>
      </c>
      <c r="C69" s="224">
        <v>-5.9532170295715332</v>
      </c>
      <c r="D69" s="133"/>
    </row>
    <row r="70" spans="1:4">
      <c r="A70" s="223">
        <v>43556</v>
      </c>
      <c r="B70" s="224">
        <v>88.893508911132813</v>
      </c>
      <c r="C70" s="224">
        <v>-1.9124687910079956</v>
      </c>
      <c r="D70" s="133"/>
    </row>
    <row r="71" spans="1:4">
      <c r="A71" s="223">
        <v>43586</v>
      </c>
      <c r="B71" s="224">
        <v>87.368865966796875</v>
      </c>
      <c r="C71" s="224">
        <v>0.36577078700065613</v>
      </c>
      <c r="D71" s="133"/>
    </row>
    <row r="72" spans="1:4">
      <c r="A72" s="223">
        <v>43617</v>
      </c>
      <c r="B72" s="224">
        <v>83.520668029785156</v>
      </c>
      <c r="C72" s="224">
        <v>-1.5582740306854248</v>
      </c>
      <c r="D72" s="133"/>
    </row>
    <row r="73" spans="1:4">
      <c r="A73" s="223">
        <v>43647</v>
      </c>
      <c r="B73" s="224">
        <v>90.057830810546875</v>
      </c>
      <c r="C73" s="224">
        <v>-4.4359574317932129</v>
      </c>
      <c r="D73" s="133"/>
    </row>
    <row r="74" spans="1:4">
      <c r="A74" s="223">
        <v>43678</v>
      </c>
      <c r="B74" s="224">
        <v>86.218170166015625</v>
      </c>
      <c r="C74" s="224">
        <v>-5.9790806770324707</v>
      </c>
      <c r="D74" s="133"/>
    </row>
    <row r="75" spans="1:4">
      <c r="A75" s="223">
        <v>43709</v>
      </c>
      <c r="B75" s="224">
        <v>80.105239868164063</v>
      </c>
      <c r="C75" s="224">
        <v>-4.1160702705383301</v>
      </c>
      <c r="D75" s="133"/>
    </row>
    <row r="76" spans="1:4">
      <c r="A76" s="223">
        <v>43739</v>
      </c>
      <c r="B76" s="224">
        <v>81.489906311035156</v>
      </c>
      <c r="C76" s="224">
        <v>-11.508678436279297</v>
      </c>
      <c r="D76" s="133"/>
    </row>
    <row r="77" spans="1:4">
      <c r="A77" s="223">
        <v>43770</v>
      </c>
      <c r="B77" s="224">
        <v>95.057754516601563</v>
      </c>
      <c r="C77" s="224">
        <v>0.41330978274345398</v>
      </c>
      <c r="D77" s="133"/>
    </row>
    <row r="78" spans="1:4">
      <c r="A78" s="223">
        <v>43800</v>
      </c>
      <c r="B78" s="224">
        <v>101.17148590087891</v>
      </c>
      <c r="C78" s="224">
        <v>1.6618863344192505</v>
      </c>
      <c r="D78" s="133"/>
    </row>
    <row r="79" spans="1:4">
      <c r="A79" s="223">
        <v>43831</v>
      </c>
      <c r="B79" s="224">
        <v>87.784843444824219</v>
      </c>
      <c r="C79" s="224">
        <v>-9.8864650726318359</v>
      </c>
      <c r="D79" s="133"/>
    </row>
    <row r="80" spans="1:4">
      <c r="A80" s="223">
        <v>43862</v>
      </c>
      <c r="B80" s="224">
        <v>86.1873779296875</v>
      </c>
      <c r="C80" s="224">
        <v>-13.318937301635742</v>
      </c>
      <c r="D80" s="133"/>
    </row>
    <row r="81" spans="1:4">
      <c r="A81" s="223">
        <v>43891</v>
      </c>
      <c r="B81" s="224">
        <v>61.731967926025391</v>
      </c>
      <c r="C81" s="224">
        <v>-38.247005462646484</v>
      </c>
      <c r="D81" s="133"/>
    </row>
    <row r="82" spans="1:4">
      <c r="A82" s="223">
        <v>43922</v>
      </c>
      <c r="B82" s="224">
        <v>24.027351379394531</v>
      </c>
      <c r="C82" s="224">
        <v>-72.970634460449219</v>
      </c>
      <c r="D82" s="133"/>
    </row>
    <row r="83" spans="1:4">
      <c r="A83" s="223">
        <v>43952</v>
      </c>
      <c r="B83" s="224">
        <v>20.149017333984375</v>
      </c>
      <c r="C83" s="224">
        <v>-76.93798828125</v>
      </c>
      <c r="D83" s="133"/>
    </row>
    <row r="84" spans="1:4">
      <c r="A84" s="223">
        <v>43983</v>
      </c>
      <c r="B84" s="224">
        <v>28.556161880493164</v>
      </c>
      <c r="C84" s="224">
        <v>-65.809463500976563</v>
      </c>
      <c r="D84" s="133"/>
    </row>
    <row r="85" spans="1:4">
      <c r="A85" s="223">
        <v>44013</v>
      </c>
      <c r="B85" s="224">
        <v>37.133941650390625</v>
      </c>
      <c r="C85" s="224">
        <v>-58.766559600830078</v>
      </c>
      <c r="D85" s="133"/>
    </row>
    <row r="86" spans="1:4">
      <c r="A86" s="223">
        <v>44044</v>
      </c>
      <c r="B86" s="224">
        <v>41.179752349853516</v>
      </c>
      <c r="C86" s="224">
        <v>-52.23773193359375</v>
      </c>
      <c r="D86" s="133"/>
    </row>
    <row r="87" spans="1:4">
      <c r="A87" s="223">
        <v>44075</v>
      </c>
      <c r="B87" s="224">
        <v>43.704170227050781</v>
      </c>
      <c r="C87" s="224">
        <v>-45.441558837890625</v>
      </c>
      <c r="D87" s="133"/>
    </row>
    <row r="88" spans="1:4">
      <c r="A88" s="223">
        <v>44105</v>
      </c>
      <c r="B88" s="224">
        <v>47.196708679199219</v>
      </c>
      <c r="C88" s="224">
        <v>-42.082756042480469</v>
      </c>
      <c r="D88" s="133"/>
    </row>
    <row r="89" spans="1:4">
      <c r="A89" s="223">
        <v>44136</v>
      </c>
      <c r="B89" s="224">
        <v>51.061977386474609</v>
      </c>
      <c r="C89" s="224">
        <v>-46.283206939697266</v>
      </c>
      <c r="D89" s="133"/>
    </row>
    <row r="90" spans="1:4">
      <c r="A90" s="223">
        <v>44166</v>
      </c>
      <c r="B90" s="224">
        <v>56.875705718994141</v>
      </c>
      <c r="C90" s="224">
        <v>-43.782871246337891</v>
      </c>
      <c r="D90" s="133"/>
    </row>
    <row r="91" spans="1:4">
      <c r="A91" s="223">
        <v>44197</v>
      </c>
      <c r="B91" s="224">
        <v>48.112148284912109</v>
      </c>
      <c r="C91" s="224">
        <v>-45.193103790283203</v>
      </c>
      <c r="D91" s="133"/>
    </row>
    <row r="92" spans="1:4">
      <c r="A92" s="223">
        <v>44228</v>
      </c>
      <c r="B92" s="224">
        <v>48.197463989257813</v>
      </c>
      <c r="C92" s="224">
        <v>-44.078281402587891</v>
      </c>
      <c r="D92" s="133"/>
    </row>
    <row r="93" spans="1:4">
      <c r="A93" s="223">
        <v>44256</v>
      </c>
      <c r="B93" s="224">
        <v>58.772235870361328</v>
      </c>
      <c r="C93" s="224">
        <v>-4.7944884300231934</v>
      </c>
      <c r="D93" s="133"/>
    </row>
    <row r="94" spans="1:4">
      <c r="A94" s="223">
        <v>44287</v>
      </c>
      <c r="B94" s="224">
        <v>59.668903350830078</v>
      </c>
      <c r="C94" s="224">
        <v>148.33741760253906</v>
      </c>
      <c r="D94" s="133"/>
    </row>
    <row r="95" spans="1:4">
      <c r="A95" s="223">
        <v>44317</v>
      </c>
      <c r="B95" s="224">
        <v>65.659774780273438</v>
      </c>
      <c r="C95" s="224">
        <v>225.870849609375</v>
      </c>
      <c r="D95" s="133"/>
    </row>
    <row r="96" spans="1:4">
      <c r="A96" s="223">
        <v>44348</v>
      </c>
      <c r="B96" s="224">
        <v>66.290809631347656</v>
      </c>
      <c r="C96" s="224">
        <v>132.14187622070313</v>
      </c>
      <c r="D96" s="133"/>
    </row>
    <row r="97" spans="1:5">
      <c r="A97" s="223">
        <v>44378</v>
      </c>
      <c r="B97" s="224">
        <v>66.888809204101563</v>
      </c>
      <c r="C97" s="224">
        <v>80.128494262695313</v>
      </c>
      <c r="D97" s="133"/>
    </row>
    <row r="98" spans="1:5">
      <c r="A98" s="223">
        <v>44409</v>
      </c>
      <c r="B98" s="224">
        <v>62.596897125244141</v>
      </c>
      <c r="C98" s="224">
        <v>52.008922576904297</v>
      </c>
      <c r="D98" s="133"/>
    </row>
    <row r="99" spans="1:5">
      <c r="A99" s="223">
        <v>44440</v>
      </c>
      <c r="B99" s="224">
        <v>62.617835998535156</v>
      </c>
      <c r="C99" s="224">
        <v>43.276569366455078</v>
      </c>
      <c r="D99" s="133"/>
    </row>
    <row r="100" spans="1:5">
      <c r="A100" s="223">
        <v>44470</v>
      </c>
      <c r="B100" s="224">
        <v>68.516693115234375</v>
      </c>
      <c r="C100" s="224">
        <v>45.172607421875</v>
      </c>
      <c r="D100" s="133"/>
    </row>
    <row r="101" spans="1:5">
      <c r="A101" s="223">
        <v>44501</v>
      </c>
      <c r="B101" s="224">
        <v>110.82228088378906</v>
      </c>
      <c r="C101" s="224">
        <v>117.03484344482422</v>
      </c>
      <c r="D101" s="133"/>
      <c r="E101" s="223"/>
    </row>
    <row r="102" spans="1:5">
      <c r="A102" s="223">
        <v>44531</v>
      </c>
      <c r="B102" s="224">
        <v>111.57170867919922</v>
      </c>
      <c r="C102" s="224">
        <v>96.1676025390625</v>
      </c>
      <c r="D102" s="133"/>
    </row>
    <row r="103" spans="1:5">
      <c r="A103" s="223">
        <v>44562</v>
      </c>
      <c r="B103" s="224">
        <v>96.72601318359375</v>
      </c>
      <c r="C103" s="224">
        <v>101.04280853271484</v>
      </c>
      <c r="D103" s="228">
        <f>B103/B102-1</f>
        <v>-0.13305967678859443</v>
      </c>
    </row>
    <row r="104" spans="1:5">
      <c r="A104" s="223">
        <v>44593</v>
      </c>
      <c r="B104" s="224">
        <v>96.017669677734375</v>
      </c>
      <c r="C104" s="224">
        <v>99.217262268066406</v>
      </c>
    </row>
    <row r="105" spans="1:5">
      <c r="A105" s="218">
        <v>44621</v>
      </c>
      <c r="B105" s="218">
        <v>115.68645477294922</v>
      </c>
      <c r="C105" s="218">
        <v>96.838615417480469</v>
      </c>
    </row>
    <row r="159" spans="2:2">
      <c r="B159" s="222"/>
    </row>
  </sheetData>
  <mergeCells count="1">
    <mergeCell ref="H1:I1"/>
  </mergeCells>
  <hyperlinks>
    <hyperlink ref="H1:I1" location="Index!A1" display="Regresar al Índice" xr:uid="{00000000-0004-0000-C400-000000000000}"/>
  </hyperlink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Hoja248"/>
  <dimension ref="A1:I159"/>
  <sheetViews>
    <sheetView workbookViewId="0"/>
  </sheetViews>
  <sheetFormatPr baseColWidth="10" defaultColWidth="9.140625" defaultRowHeight="14.25"/>
  <cols>
    <col min="1" max="1" width="9.42578125" style="218" bestFit="1" customWidth="1"/>
    <col min="2" max="2" width="11.28515625" style="218" bestFit="1" customWidth="1"/>
    <col min="3" max="3" width="9.140625" style="218"/>
    <col min="4" max="4" width="9.42578125" style="218" bestFit="1" customWidth="1"/>
    <col min="5" max="16384" width="9.140625" style="218"/>
  </cols>
  <sheetData>
    <row r="1" spans="1:9" ht="15">
      <c r="A1" s="43" t="s">
        <v>2225</v>
      </c>
      <c r="H1" s="90" t="s">
        <v>38</v>
      </c>
      <c r="I1" s="90"/>
    </row>
    <row r="6" spans="1:9">
      <c r="A6" s="218" t="s">
        <v>847</v>
      </c>
      <c r="B6" s="218" t="s">
        <v>501</v>
      </c>
      <c r="C6" s="218" t="s">
        <v>2</v>
      </c>
      <c r="D6" s="218" t="s">
        <v>846</v>
      </c>
    </row>
    <row r="7" spans="1:9" ht="15">
      <c r="A7" s="219">
        <v>72</v>
      </c>
      <c r="B7" s="220">
        <v>44621</v>
      </c>
      <c r="C7" s="43" t="s">
        <v>3</v>
      </c>
      <c r="D7" s="221">
        <v>23.966211318969727</v>
      </c>
    </row>
    <row r="8" spans="1:9" ht="15">
      <c r="A8" s="219">
        <v>72</v>
      </c>
      <c r="B8" s="220">
        <v>44621</v>
      </c>
      <c r="C8" s="43" t="s">
        <v>5</v>
      </c>
      <c r="D8" s="221">
        <v>69.483177185058594</v>
      </c>
    </row>
    <row r="9" spans="1:9" ht="15">
      <c r="A9" s="219">
        <v>72</v>
      </c>
      <c r="B9" s="220">
        <v>44621</v>
      </c>
      <c r="C9" s="43" t="s">
        <v>4</v>
      </c>
      <c r="D9" s="221">
        <v>17.792707443237305</v>
      </c>
    </row>
    <row r="10" spans="1:9" ht="15">
      <c r="A10" s="219">
        <v>72</v>
      </c>
      <c r="B10" s="220">
        <v>44621</v>
      </c>
      <c r="C10" s="43" t="s">
        <v>6</v>
      </c>
      <c r="D10" s="221">
        <v>-11.616005897521973</v>
      </c>
    </row>
    <row r="11" spans="1:9" ht="15">
      <c r="A11" s="219">
        <v>72</v>
      </c>
      <c r="B11" s="220">
        <v>44621</v>
      </c>
      <c r="C11" s="43" t="s">
        <v>7</v>
      </c>
      <c r="D11" s="221">
        <v>9.8733692169189453</v>
      </c>
    </row>
    <row r="12" spans="1:9" ht="15">
      <c r="A12" s="219">
        <v>72</v>
      </c>
      <c r="B12" s="220">
        <v>44621</v>
      </c>
      <c r="C12" s="43" t="s">
        <v>8</v>
      </c>
      <c r="D12" s="221">
        <v>-4.685755729675293</v>
      </c>
    </row>
    <row r="13" spans="1:9" ht="15">
      <c r="A13" s="219">
        <v>72</v>
      </c>
      <c r="B13" s="220">
        <v>44621</v>
      </c>
      <c r="C13" s="43" t="s">
        <v>9</v>
      </c>
      <c r="D13" s="221">
        <v>39.654155731201172</v>
      </c>
    </row>
    <row r="14" spans="1:9" ht="15">
      <c r="A14" s="219">
        <v>72</v>
      </c>
      <c r="B14" s="220">
        <v>44621</v>
      </c>
      <c r="C14" s="43" t="s">
        <v>10</v>
      </c>
      <c r="D14" s="221">
        <v>88.189918518066406</v>
      </c>
    </row>
    <row r="15" spans="1:9" ht="15">
      <c r="A15" s="219">
        <v>72</v>
      </c>
      <c r="B15" s="220">
        <v>44621</v>
      </c>
      <c r="C15" s="43" t="s">
        <v>11</v>
      </c>
      <c r="D15" s="221">
        <v>3.1961991786956787</v>
      </c>
    </row>
    <row r="16" spans="1:9" ht="15">
      <c r="A16" s="219">
        <v>72</v>
      </c>
      <c r="B16" s="220">
        <v>44621</v>
      </c>
      <c r="C16" s="43" t="s">
        <v>12</v>
      </c>
      <c r="D16" s="221">
        <v>-0.85975784063339233</v>
      </c>
    </row>
    <row r="17" spans="1:4" ht="15">
      <c r="A17" s="219">
        <v>72</v>
      </c>
      <c r="B17" s="220">
        <v>44621</v>
      </c>
      <c r="C17" s="43" t="s">
        <v>13</v>
      </c>
      <c r="D17" s="221">
        <v>-10.464547157287598</v>
      </c>
    </row>
    <row r="18" spans="1:4" ht="15">
      <c r="A18" s="219">
        <v>72</v>
      </c>
      <c r="B18" s="220">
        <v>44621</v>
      </c>
      <c r="C18" s="43" t="s">
        <v>14</v>
      </c>
      <c r="D18" s="221">
        <v>5.8095855712890625</v>
      </c>
    </row>
    <row r="19" spans="1:4" ht="15">
      <c r="A19" s="219">
        <v>72</v>
      </c>
      <c r="B19" s="220">
        <v>44621</v>
      </c>
      <c r="C19" s="43" t="s">
        <v>15</v>
      </c>
      <c r="D19" s="221">
        <v>-13.953117370605469</v>
      </c>
    </row>
    <row r="20" spans="1:4" ht="15">
      <c r="A20" s="219">
        <v>72</v>
      </c>
      <c r="B20" s="220">
        <v>44621</v>
      </c>
      <c r="C20" s="43" t="s">
        <v>16</v>
      </c>
      <c r="D20" s="221">
        <v>34.042354583740234</v>
      </c>
    </row>
    <row r="21" spans="1:4" ht="15">
      <c r="A21" s="219">
        <v>72</v>
      </c>
      <c r="B21" s="220">
        <v>44621</v>
      </c>
      <c r="C21" s="43" t="s">
        <v>0</v>
      </c>
      <c r="D21" s="221">
        <v>96.838615417480469</v>
      </c>
    </row>
    <row r="22" spans="1:4" ht="15">
      <c r="A22" s="219">
        <v>72</v>
      </c>
      <c r="B22" s="220">
        <v>44621</v>
      </c>
      <c r="C22" s="43" t="s">
        <v>17</v>
      </c>
      <c r="D22" s="221">
        <v>0.1834913045167923</v>
      </c>
    </row>
    <row r="23" spans="1:4" ht="15">
      <c r="A23" s="219">
        <v>72</v>
      </c>
      <c r="B23" s="220">
        <v>44621</v>
      </c>
      <c r="C23" s="43" t="s">
        <v>18</v>
      </c>
      <c r="D23" s="221">
        <v>13.014022827148438</v>
      </c>
    </row>
    <row r="24" spans="1:4" ht="15">
      <c r="A24" s="219">
        <v>72</v>
      </c>
      <c r="B24" s="220">
        <v>44621</v>
      </c>
      <c r="C24" s="43" t="s">
        <v>19</v>
      </c>
      <c r="D24" s="221">
        <v>64.114761352539063</v>
      </c>
    </row>
    <row r="25" spans="1:4" ht="15">
      <c r="A25" s="219">
        <v>72</v>
      </c>
      <c r="B25" s="220">
        <v>44621</v>
      </c>
      <c r="C25" s="43" t="s">
        <v>20</v>
      </c>
      <c r="D25" s="221">
        <v>22.936235427856445</v>
      </c>
    </row>
    <row r="26" spans="1:4" ht="15">
      <c r="A26" s="219">
        <v>72</v>
      </c>
      <c r="B26" s="220">
        <v>44621</v>
      </c>
      <c r="C26" s="43" t="s">
        <v>21</v>
      </c>
      <c r="D26" s="221">
        <v>36.325668334960938</v>
      </c>
    </row>
    <row r="27" spans="1:4" ht="15">
      <c r="A27" s="219">
        <v>72</v>
      </c>
      <c r="B27" s="220">
        <v>44621</v>
      </c>
      <c r="C27" s="43" t="s">
        <v>22</v>
      </c>
      <c r="D27" s="221">
        <v>59.804706573486328</v>
      </c>
    </row>
    <row r="28" spans="1:4" ht="15">
      <c r="A28" s="219">
        <v>72</v>
      </c>
      <c r="B28" s="220">
        <v>44621</v>
      </c>
      <c r="C28" s="43" t="s">
        <v>23</v>
      </c>
      <c r="D28" s="221">
        <v>-5.1279926300048828</v>
      </c>
    </row>
    <row r="29" spans="1:4" ht="15">
      <c r="A29" s="219">
        <v>72</v>
      </c>
      <c r="B29" s="220">
        <v>44621</v>
      </c>
      <c r="C29" s="43" t="s">
        <v>24</v>
      </c>
      <c r="D29" s="221">
        <v>91.766220092773438</v>
      </c>
    </row>
    <row r="30" spans="1:4" ht="15">
      <c r="A30" s="219">
        <v>72</v>
      </c>
      <c r="B30" s="220">
        <v>44621</v>
      </c>
      <c r="C30" s="43" t="s">
        <v>25</v>
      </c>
      <c r="D30" s="221">
        <v>10.151472091674805</v>
      </c>
    </row>
    <row r="31" spans="1:4" ht="15">
      <c r="A31" s="219">
        <v>72</v>
      </c>
      <c r="B31" s="220">
        <v>44621</v>
      </c>
      <c r="C31" s="43" t="s">
        <v>26</v>
      </c>
      <c r="D31" s="221">
        <v>14.594592094421387</v>
      </c>
    </row>
    <row r="32" spans="1:4" ht="15">
      <c r="A32" s="219">
        <v>72</v>
      </c>
      <c r="B32" s="220">
        <v>44621</v>
      </c>
      <c r="C32" s="43" t="s">
        <v>27</v>
      </c>
      <c r="D32" s="221">
        <v>-0.82495701313018799</v>
      </c>
    </row>
    <row r="33" spans="1:4" ht="15">
      <c r="A33" s="219">
        <v>72</v>
      </c>
      <c r="B33" s="220">
        <v>44621</v>
      </c>
      <c r="C33" s="43" t="s">
        <v>28</v>
      </c>
      <c r="D33" s="221">
        <v>52.809200286865234</v>
      </c>
    </row>
    <row r="34" spans="1:4" ht="15">
      <c r="A34" s="219">
        <v>72</v>
      </c>
      <c r="B34" s="220">
        <v>44621</v>
      </c>
      <c r="C34" s="43" t="s">
        <v>29</v>
      </c>
      <c r="D34" s="221">
        <v>4.5969719886779785</v>
      </c>
    </row>
    <row r="35" spans="1:4" ht="15">
      <c r="A35" s="219">
        <v>72</v>
      </c>
      <c r="B35" s="220">
        <v>44621</v>
      </c>
      <c r="C35" s="43" t="s">
        <v>30</v>
      </c>
      <c r="D35" s="221">
        <v>16.250455856323242</v>
      </c>
    </row>
    <row r="36" spans="1:4" ht="15">
      <c r="A36" s="219">
        <v>72</v>
      </c>
      <c r="B36" s="220">
        <v>44621</v>
      </c>
      <c r="C36" s="43" t="s">
        <v>31</v>
      </c>
      <c r="D36" s="221">
        <v>3.8142547607421875</v>
      </c>
    </row>
    <row r="37" spans="1:4" ht="15">
      <c r="A37" s="219">
        <v>72</v>
      </c>
      <c r="B37" s="220">
        <v>44621</v>
      </c>
      <c r="C37" s="43" t="s">
        <v>32</v>
      </c>
      <c r="D37" s="221">
        <v>11.585081100463867</v>
      </c>
    </row>
    <row r="38" spans="1:4" ht="15">
      <c r="A38" s="219">
        <v>72</v>
      </c>
      <c r="B38" s="220">
        <v>44621</v>
      </c>
      <c r="C38" s="43" t="s">
        <v>33</v>
      </c>
      <c r="D38" s="221">
        <v>-2.1927039623260498</v>
      </c>
    </row>
    <row r="39" spans="1:4" ht="15">
      <c r="A39" s="219">
        <v>72</v>
      </c>
      <c r="B39" s="220">
        <v>44621</v>
      </c>
      <c r="C39" s="43" t="s">
        <v>1</v>
      </c>
      <c r="D39" s="221">
        <v>26.761451721191406</v>
      </c>
    </row>
    <row r="159" spans="2:2">
      <c r="B159" s="222"/>
    </row>
  </sheetData>
  <mergeCells count="1">
    <mergeCell ref="H1:I1"/>
  </mergeCells>
  <hyperlinks>
    <hyperlink ref="H1:I1" location="Index!A1" display="Regresar al Índice" xr:uid="{00000000-0004-0000-C500-000000000000}"/>
  </hyperlink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249"/>
  <dimension ref="A1:I159"/>
  <sheetViews>
    <sheetView workbookViewId="0"/>
  </sheetViews>
  <sheetFormatPr baseColWidth="10" defaultColWidth="9.140625" defaultRowHeight="14.25"/>
  <cols>
    <col min="1" max="1" width="11.28515625" style="218" bestFit="1" customWidth="1"/>
    <col min="2" max="3" width="9.42578125" style="218" bestFit="1" customWidth="1"/>
    <col min="4" max="16384" width="9.140625" style="218"/>
  </cols>
  <sheetData>
    <row r="1" spans="1:9" ht="15">
      <c r="A1" s="43" t="s">
        <v>2226</v>
      </c>
      <c r="H1" s="90" t="s">
        <v>38</v>
      </c>
      <c r="I1" s="90"/>
    </row>
    <row r="2" spans="1:9">
      <c r="A2" s="218" t="s">
        <v>866</v>
      </c>
    </row>
    <row r="6" spans="1:9">
      <c r="A6" s="218" t="s">
        <v>501</v>
      </c>
      <c r="B6" s="218" t="s">
        <v>848</v>
      </c>
      <c r="C6" s="218" t="s">
        <v>846</v>
      </c>
    </row>
    <row r="7" spans="1:9">
      <c r="A7" s="223">
        <v>41640</v>
      </c>
      <c r="B7" s="224">
        <v>96.914787292480469</v>
      </c>
      <c r="C7" s="224">
        <v>-3.3949601650238037</v>
      </c>
    </row>
    <row r="8" spans="1:9">
      <c r="A8" s="223">
        <v>41671</v>
      </c>
      <c r="B8" s="224">
        <v>97.342681884765625</v>
      </c>
      <c r="C8" s="224">
        <v>-3.2043488025665283</v>
      </c>
    </row>
    <row r="9" spans="1:9">
      <c r="A9" s="223">
        <v>41699</v>
      </c>
      <c r="B9" s="224">
        <v>97.004753112792969</v>
      </c>
      <c r="C9" s="224">
        <v>-4.0646529197692871</v>
      </c>
    </row>
    <row r="10" spans="1:9">
      <c r="A10" s="223">
        <v>41730</v>
      </c>
      <c r="B10" s="224">
        <v>97.947616577148438</v>
      </c>
      <c r="C10" s="224">
        <v>-2.3581326007843018</v>
      </c>
    </row>
    <row r="11" spans="1:9">
      <c r="A11" s="223">
        <v>41760</v>
      </c>
      <c r="B11" s="224">
        <v>96.713531494140625</v>
      </c>
      <c r="C11" s="224">
        <v>-2.9405639171600342</v>
      </c>
    </row>
    <row r="12" spans="1:9">
      <c r="A12" s="223">
        <v>41791</v>
      </c>
      <c r="B12" s="224">
        <v>98.129264831542969</v>
      </c>
      <c r="C12" s="224">
        <v>-2.1753623485565186</v>
      </c>
    </row>
    <row r="13" spans="1:9">
      <c r="A13" s="223">
        <v>41821</v>
      </c>
      <c r="B13" s="224">
        <v>95.434463500976563</v>
      </c>
      <c r="C13" s="224">
        <v>-5.0403132438659668</v>
      </c>
    </row>
    <row r="14" spans="1:9">
      <c r="A14" s="223">
        <v>41852</v>
      </c>
      <c r="B14" s="224">
        <v>94.822616577148438</v>
      </c>
      <c r="C14" s="224">
        <v>-5.222200870513916</v>
      </c>
    </row>
    <row r="15" spans="1:9">
      <c r="A15" s="223">
        <v>41883</v>
      </c>
      <c r="B15" s="224">
        <v>94.119071960449219</v>
      </c>
      <c r="C15" s="224">
        <v>-5.8679003715515137</v>
      </c>
    </row>
    <row r="16" spans="1:9">
      <c r="A16" s="223">
        <v>41913</v>
      </c>
      <c r="B16" s="224">
        <v>94.707855224609375</v>
      </c>
      <c r="C16" s="224">
        <v>-4.3037734031677246</v>
      </c>
    </row>
    <row r="17" spans="1:3">
      <c r="A17" s="223">
        <v>41944</v>
      </c>
      <c r="B17" s="224">
        <v>93.183708190917969</v>
      </c>
      <c r="C17" s="224">
        <v>-5.3058395385742188</v>
      </c>
    </row>
    <row r="18" spans="1:3">
      <c r="A18" s="223">
        <v>41974</v>
      </c>
      <c r="B18" s="224">
        <v>93.609291076660156</v>
      </c>
      <c r="C18" s="224">
        <v>-6.227942943572998</v>
      </c>
    </row>
    <row r="19" spans="1:3">
      <c r="A19" s="223">
        <v>42005</v>
      </c>
      <c r="B19" s="224">
        <v>95.033103942871094</v>
      </c>
      <c r="C19" s="224">
        <v>-1.9415854215621948</v>
      </c>
    </row>
    <row r="20" spans="1:3">
      <c r="A20" s="223">
        <v>42036</v>
      </c>
      <c r="B20" s="224">
        <v>97.088371276855469</v>
      </c>
      <c r="C20" s="224">
        <v>-0.26125293970108032</v>
      </c>
    </row>
    <row r="21" spans="1:3">
      <c r="A21" s="223">
        <v>42064</v>
      </c>
      <c r="B21" s="224">
        <v>97.017440795898438</v>
      </c>
      <c r="C21" s="224">
        <v>1.3079444877803326E-2</v>
      </c>
    </row>
    <row r="22" spans="1:3">
      <c r="A22" s="223">
        <v>42095</v>
      </c>
      <c r="B22" s="224">
        <v>95.506553649902344</v>
      </c>
      <c r="C22" s="224">
        <v>-2.4922127723693848</v>
      </c>
    </row>
    <row r="23" spans="1:3">
      <c r="A23" s="223">
        <v>42125</v>
      </c>
      <c r="B23" s="224">
        <v>97.011672973632813</v>
      </c>
      <c r="C23" s="224">
        <v>0.30827277898788452</v>
      </c>
    </row>
    <row r="24" spans="1:3">
      <c r="A24" s="223">
        <v>42156</v>
      </c>
      <c r="B24" s="224">
        <v>96.782157897949219</v>
      </c>
      <c r="C24" s="224">
        <v>-1.3727881908416748</v>
      </c>
    </row>
    <row r="25" spans="1:3">
      <c r="A25" s="223">
        <v>42186</v>
      </c>
      <c r="B25" s="224">
        <v>95.1651611328125</v>
      </c>
      <c r="C25" s="224">
        <v>-0.28218564391136169</v>
      </c>
    </row>
    <row r="26" spans="1:3">
      <c r="A26" s="223">
        <v>42217</v>
      </c>
      <c r="B26" s="224">
        <v>98.021430969238281</v>
      </c>
      <c r="C26" s="224">
        <v>3.3734719753265381</v>
      </c>
    </row>
    <row r="27" spans="1:3">
      <c r="A27" s="223">
        <v>42248</v>
      </c>
      <c r="B27" s="224">
        <v>94.208457946777344</v>
      </c>
      <c r="C27" s="224">
        <v>9.4971172511577606E-2</v>
      </c>
    </row>
    <row r="28" spans="1:3">
      <c r="A28" s="223">
        <v>42278</v>
      </c>
      <c r="B28" s="224">
        <v>95.1317138671875</v>
      </c>
      <c r="C28" s="224">
        <v>0.44754329323768616</v>
      </c>
    </row>
    <row r="29" spans="1:3">
      <c r="A29" s="223">
        <v>42309</v>
      </c>
      <c r="B29" s="224">
        <v>95.08673095703125</v>
      </c>
      <c r="C29" s="224">
        <v>2.042227029800415</v>
      </c>
    </row>
    <row r="30" spans="1:3">
      <c r="A30" s="223">
        <v>42339</v>
      </c>
      <c r="B30" s="224">
        <v>97.432647705078125</v>
      </c>
      <c r="C30" s="224">
        <v>4.0843772888183594</v>
      </c>
    </row>
    <row r="31" spans="1:3">
      <c r="A31" s="223">
        <v>42370</v>
      </c>
      <c r="B31" s="224">
        <v>96.879615783691406</v>
      </c>
      <c r="C31" s="224">
        <v>1.9430196285247803</v>
      </c>
    </row>
    <row r="32" spans="1:3">
      <c r="A32" s="223">
        <v>42401</v>
      </c>
      <c r="B32" s="224">
        <v>96.876731872558594</v>
      </c>
      <c r="C32" s="224">
        <v>-0.21798636019229889</v>
      </c>
    </row>
    <row r="33" spans="1:3">
      <c r="A33" s="223">
        <v>42430</v>
      </c>
      <c r="B33" s="224">
        <v>97.620063781738281</v>
      </c>
      <c r="C33" s="224">
        <v>0.62114912271499634</v>
      </c>
    </row>
    <row r="34" spans="1:3">
      <c r="A34" s="223">
        <v>42461</v>
      </c>
      <c r="B34" s="224">
        <v>96.959770202636719</v>
      </c>
      <c r="C34" s="224">
        <v>1.5215883255004883</v>
      </c>
    </row>
    <row r="35" spans="1:3">
      <c r="A35" s="223">
        <v>42491</v>
      </c>
      <c r="B35" s="224">
        <v>97.004173278808594</v>
      </c>
      <c r="C35" s="224">
        <v>-7.7307140454649925E-3</v>
      </c>
    </row>
    <row r="36" spans="1:3">
      <c r="A36" s="223">
        <v>42522</v>
      </c>
      <c r="B36" s="224">
        <v>95.831794738769531</v>
      </c>
      <c r="C36" s="224">
        <v>-0.98196113109588623</v>
      </c>
    </row>
    <row r="37" spans="1:3">
      <c r="A37" s="223">
        <v>42552</v>
      </c>
      <c r="B37" s="224">
        <v>95.195724487304688</v>
      </c>
      <c r="C37" s="224">
        <v>3.21161188185215E-2</v>
      </c>
    </row>
    <row r="38" spans="1:3">
      <c r="A38" s="223">
        <v>42583</v>
      </c>
      <c r="B38" s="224">
        <v>97.26483154296875</v>
      </c>
      <c r="C38" s="224">
        <v>-0.77187144756317139</v>
      </c>
    </row>
    <row r="39" spans="1:3">
      <c r="A39" s="223">
        <v>42614</v>
      </c>
      <c r="B39" s="224">
        <v>94.791473388671875</v>
      </c>
      <c r="C39" s="224">
        <v>0.61885678768157959</v>
      </c>
    </row>
    <row r="40" spans="1:3">
      <c r="A40" s="223">
        <v>42644</v>
      </c>
      <c r="B40" s="224">
        <v>98.04449462890625</v>
      </c>
      <c r="C40" s="224">
        <v>3.0618398189544678</v>
      </c>
    </row>
    <row r="41" spans="1:3">
      <c r="A41" s="223">
        <v>42675</v>
      </c>
      <c r="B41" s="224">
        <v>98.402610778808594</v>
      </c>
      <c r="C41" s="224">
        <v>3.4872162342071533</v>
      </c>
    </row>
    <row r="42" spans="1:3">
      <c r="A42" s="223">
        <v>42705</v>
      </c>
      <c r="B42" s="224">
        <v>97.9891357421875</v>
      </c>
      <c r="C42" s="224">
        <v>0.5711514949798584</v>
      </c>
    </row>
    <row r="43" spans="1:3">
      <c r="A43" s="223">
        <v>42736</v>
      </c>
      <c r="B43" s="224">
        <v>97.784996032714844</v>
      </c>
      <c r="C43" s="224">
        <v>0.93454152345657349</v>
      </c>
    </row>
    <row r="44" spans="1:3">
      <c r="A44" s="223">
        <v>42767</v>
      </c>
      <c r="B44" s="224">
        <v>98.023162841796875</v>
      </c>
      <c r="C44" s="224">
        <v>1.1833914518356323</v>
      </c>
    </row>
    <row r="45" spans="1:3">
      <c r="A45" s="223">
        <v>42795</v>
      </c>
      <c r="B45" s="224">
        <v>98.810317993164063</v>
      </c>
      <c r="C45" s="224">
        <v>1.2192721366882324</v>
      </c>
    </row>
    <row r="46" spans="1:3">
      <c r="A46" s="223">
        <v>42826</v>
      </c>
      <c r="B46" s="224">
        <v>99.388145446777344</v>
      </c>
      <c r="C46" s="224">
        <v>2.5045182704925537</v>
      </c>
    </row>
    <row r="47" spans="1:3">
      <c r="A47" s="223">
        <v>42856</v>
      </c>
      <c r="B47" s="224">
        <v>100.84425354003906</v>
      </c>
      <c r="C47" s="224">
        <v>3.9586753845214844</v>
      </c>
    </row>
    <row r="48" spans="1:3">
      <c r="A48" s="223">
        <v>42887</v>
      </c>
      <c r="B48" s="224">
        <v>100.22086334228516</v>
      </c>
      <c r="C48" s="224">
        <v>4.5799713134765625</v>
      </c>
    </row>
    <row r="49" spans="1:3">
      <c r="A49" s="223">
        <v>42917</v>
      </c>
      <c r="B49" s="224">
        <v>96.998985290527344</v>
      </c>
      <c r="C49" s="224">
        <v>1.8942666053771973</v>
      </c>
    </row>
    <row r="50" spans="1:3">
      <c r="A50" s="223">
        <v>42948</v>
      </c>
      <c r="B50" s="224">
        <v>99.905998229980469</v>
      </c>
      <c r="C50" s="224">
        <v>2.7154386043548584</v>
      </c>
    </row>
    <row r="51" spans="1:3">
      <c r="A51" s="223">
        <v>42979</v>
      </c>
      <c r="B51" s="224">
        <v>97.1927490234375</v>
      </c>
      <c r="C51" s="224">
        <v>2.5332190990447998</v>
      </c>
    </row>
    <row r="52" spans="1:3">
      <c r="A52" s="223">
        <v>43009</v>
      </c>
      <c r="B52" s="224">
        <v>101.26003265380859</v>
      </c>
      <c r="C52" s="224">
        <v>3.2796721458435059</v>
      </c>
    </row>
    <row r="53" spans="1:3">
      <c r="A53" s="223">
        <v>43040</v>
      </c>
      <c r="B53" s="224">
        <v>101.73348236083984</v>
      </c>
      <c r="C53" s="224">
        <v>3.3849422931671143</v>
      </c>
    </row>
    <row r="54" spans="1:3">
      <c r="A54" s="223">
        <v>43070</v>
      </c>
      <c r="B54" s="224">
        <v>99.562301635742188</v>
      </c>
      <c r="C54" s="224">
        <v>1.6054493188858032</v>
      </c>
    </row>
    <row r="55" spans="1:3">
      <c r="A55" s="223">
        <v>43101</v>
      </c>
      <c r="B55" s="224">
        <v>98.550819396972656</v>
      </c>
      <c r="C55" s="224">
        <v>0.78317064046859741</v>
      </c>
    </row>
    <row r="56" spans="1:3">
      <c r="A56" s="223">
        <v>43132</v>
      </c>
      <c r="B56" s="224">
        <v>99.870246887207031</v>
      </c>
      <c r="C56" s="224">
        <v>1.8843342065811157</v>
      </c>
    </row>
    <row r="57" spans="1:3">
      <c r="A57" s="223">
        <v>43160</v>
      </c>
      <c r="B57" s="224">
        <v>100.26181030273438</v>
      </c>
      <c r="C57" s="224">
        <v>1.468968391418457</v>
      </c>
    </row>
    <row r="58" spans="1:3">
      <c r="A58" s="223">
        <v>43191</v>
      </c>
      <c r="B58" s="224">
        <v>99.19842529296875</v>
      </c>
      <c r="C58" s="224">
        <v>-0.19088810682296753</v>
      </c>
    </row>
    <row r="59" spans="1:3">
      <c r="A59" s="223">
        <v>43221</v>
      </c>
      <c r="B59" s="224">
        <v>99.30914306640625</v>
      </c>
      <c r="C59" s="224">
        <v>-1.5222587585449219</v>
      </c>
    </row>
    <row r="60" spans="1:3">
      <c r="A60" s="223">
        <v>43252</v>
      </c>
      <c r="B60" s="224">
        <v>98.416450500488281</v>
      </c>
      <c r="C60" s="224">
        <v>-1.8004363775253296</v>
      </c>
    </row>
    <row r="61" spans="1:3">
      <c r="A61" s="223">
        <v>43282</v>
      </c>
      <c r="B61" s="224">
        <v>98.399154663085938</v>
      </c>
      <c r="C61" s="224">
        <v>1.4434887170791626</v>
      </c>
    </row>
    <row r="62" spans="1:3">
      <c r="A62" s="223">
        <v>43313</v>
      </c>
      <c r="B62" s="224">
        <v>98.876060485839844</v>
      </c>
      <c r="C62" s="224">
        <v>-1.0309067964553833</v>
      </c>
    </row>
    <row r="63" spans="1:3">
      <c r="A63" s="223">
        <v>43344</v>
      </c>
      <c r="B63" s="224">
        <v>97.055496215820313</v>
      </c>
      <c r="C63" s="224">
        <v>-0.14121712744235992</v>
      </c>
    </row>
    <row r="64" spans="1:3">
      <c r="A64" s="223">
        <v>43374</v>
      </c>
      <c r="B64" s="224">
        <v>98.118888854980469</v>
      </c>
      <c r="C64" s="224">
        <v>-3.1020569801330566</v>
      </c>
    </row>
    <row r="65" spans="1:3">
      <c r="A65" s="223">
        <v>43405</v>
      </c>
      <c r="B65" s="224">
        <v>99.607284545898438</v>
      </c>
      <c r="C65" s="224">
        <v>-2.0899686813354492</v>
      </c>
    </row>
    <row r="66" spans="1:3">
      <c r="A66" s="223">
        <v>43435</v>
      </c>
      <c r="B66" s="224">
        <v>99.715126037597656</v>
      </c>
      <c r="C66" s="224">
        <v>0.15349625051021576</v>
      </c>
    </row>
    <row r="67" spans="1:3">
      <c r="A67" s="223">
        <v>43466</v>
      </c>
      <c r="B67" s="224">
        <v>99.527702331542969</v>
      </c>
      <c r="C67" s="224">
        <v>0.99124789237976074</v>
      </c>
    </row>
    <row r="68" spans="1:3">
      <c r="A68" s="223">
        <v>43497</v>
      </c>
      <c r="B68" s="224">
        <v>99.891006469726563</v>
      </c>
      <c r="C68" s="224">
        <v>2.0786553621292114E-2</v>
      </c>
    </row>
    <row r="69" spans="1:3">
      <c r="A69" s="223">
        <v>43525</v>
      </c>
      <c r="B69" s="224">
        <v>98.619438171386719</v>
      </c>
      <c r="C69" s="224">
        <v>-1.6380834579467773</v>
      </c>
    </row>
    <row r="70" spans="1:3">
      <c r="A70" s="223">
        <v>43556</v>
      </c>
      <c r="B70" s="224">
        <v>96.958038330078125</v>
      </c>
      <c r="C70" s="224">
        <v>-2.2584905624389648</v>
      </c>
    </row>
    <row r="71" spans="1:3">
      <c r="A71" s="223">
        <v>43586</v>
      </c>
      <c r="B71" s="224">
        <v>96.357719421386719</v>
      </c>
      <c r="C71" s="224">
        <v>-2.9719555377960205</v>
      </c>
    </row>
    <row r="72" spans="1:3">
      <c r="A72" s="223">
        <v>43617</v>
      </c>
      <c r="B72" s="224">
        <v>96.117828369140625</v>
      </c>
      <c r="C72" s="224">
        <v>-2.3356075286865234</v>
      </c>
    </row>
    <row r="73" spans="1:3">
      <c r="A73" s="223">
        <v>43647</v>
      </c>
      <c r="B73" s="224">
        <v>96.784461975097656</v>
      </c>
      <c r="C73" s="224">
        <v>-1.6409620046615601</v>
      </c>
    </row>
    <row r="74" spans="1:3">
      <c r="A74" s="223">
        <v>43678</v>
      </c>
      <c r="B74" s="224">
        <v>95.484062194824219</v>
      </c>
      <c r="C74" s="224">
        <v>-3.4305555820465088</v>
      </c>
    </row>
    <row r="75" spans="1:3">
      <c r="A75" s="223">
        <v>43709</v>
      </c>
      <c r="B75" s="224">
        <v>96.313896179199219</v>
      </c>
      <c r="C75" s="224">
        <v>-0.76409894227981567</v>
      </c>
    </row>
    <row r="76" spans="1:3">
      <c r="A76" s="223">
        <v>43739</v>
      </c>
      <c r="B76" s="224">
        <v>96.839820861816406</v>
      </c>
      <c r="C76" s="224">
        <v>-1.303589940071106</v>
      </c>
    </row>
    <row r="77" spans="1:3">
      <c r="A77" s="223">
        <v>43770</v>
      </c>
      <c r="B77" s="224">
        <v>98.045074462890625</v>
      </c>
      <c r="C77" s="224">
        <v>-1.5683692693710327</v>
      </c>
    </row>
    <row r="78" spans="1:3">
      <c r="A78" s="223">
        <v>43800</v>
      </c>
      <c r="B78" s="224">
        <v>95.594207763671875</v>
      </c>
      <c r="C78" s="224">
        <v>-4.1326913833618164</v>
      </c>
    </row>
    <row r="79" spans="1:3">
      <c r="A79" s="223">
        <v>43831</v>
      </c>
      <c r="B79" s="224">
        <v>94.320907592773438</v>
      </c>
      <c r="C79" s="224">
        <v>-5.2315030097961426</v>
      </c>
    </row>
    <row r="80" spans="1:3">
      <c r="A80" s="223">
        <v>43862</v>
      </c>
      <c r="B80" s="224">
        <v>94.108688354492188</v>
      </c>
      <c r="C80" s="224">
        <v>-5.7886271476745605</v>
      </c>
    </row>
    <row r="81" spans="1:3">
      <c r="A81" s="223">
        <v>43891</v>
      </c>
      <c r="B81" s="224">
        <v>93.874565124511719</v>
      </c>
      <c r="C81" s="224">
        <v>-4.8112959861755371</v>
      </c>
    </row>
    <row r="82" spans="1:3">
      <c r="A82" s="223">
        <v>43922</v>
      </c>
      <c r="B82" s="224">
        <v>88.138381958007813</v>
      </c>
      <c r="C82" s="224">
        <v>-9.0963640213012695</v>
      </c>
    </row>
    <row r="83" spans="1:3">
      <c r="A83" s="223">
        <v>43952</v>
      </c>
      <c r="B83" s="224">
        <v>86.376060485839844</v>
      </c>
      <c r="C83" s="224">
        <v>-10.35896110534668</v>
      </c>
    </row>
    <row r="84" spans="1:3">
      <c r="A84" s="223">
        <v>43983</v>
      </c>
      <c r="B84" s="224">
        <v>81.845130920410156</v>
      </c>
      <c r="C84" s="224">
        <v>-14.849167823791504</v>
      </c>
    </row>
    <row r="85" spans="1:3">
      <c r="A85" s="223">
        <v>44013</v>
      </c>
      <c r="B85" s="224">
        <v>80.921295166015625</v>
      </c>
      <c r="C85" s="224">
        <v>-16.390199661254883</v>
      </c>
    </row>
    <row r="86" spans="1:3">
      <c r="A86" s="223">
        <v>44044</v>
      </c>
      <c r="B86" s="224">
        <v>81.219436645507813</v>
      </c>
      <c r="C86" s="224">
        <v>-14.939273834228516</v>
      </c>
    </row>
    <row r="87" spans="1:3">
      <c r="A87" s="223">
        <v>44075</v>
      </c>
      <c r="B87" s="224">
        <v>85.185226440429688</v>
      </c>
      <c r="C87" s="224">
        <v>-11.554583549499512</v>
      </c>
    </row>
    <row r="88" spans="1:3">
      <c r="A88" s="223">
        <v>44105</v>
      </c>
      <c r="B88" s="224">
        <v>83.161674499511719</v>
      </c>
      <c r="C88" s="224">
        <v>-14.124505996704102</v>
      </c>
    </row>
    <row r="89" spans="1:3">
      <c r="A89" s="223">
        <v>44136</v>
      </c>
      <c r="B89" s="224">
        <v>86.431999206542969</v>
      </c>
      <c r="C89" s="224">
        <v>-11.844629287719727</v>
      </c>
    </row>
    <row r="90" spans="1:3">
      <c r="A90" s="223">
        <v>44166</v>
      </c>
      <c r="B90" s="224">
        <v>85.838020324707031</v>
      </c>
      <c r="C90" s="224">
        <v>-10.205835342407227</v>
      </c>
    </row>
    <row r="91" spans="1:3">
      <c r="A91" s="223">
        <v>44197</v>
      </c>
      <c r="B91" s="224">
        <v>85.632148742675781</v>
      </c>
      <c r="C91" s="224">
        <v>-9.2119121551513672</v>
      </c>
    </row>
    <row r="92" spans="1:3">
      <c r="A92" s="223">
        <v>44228</v>
      </c>
      <c r="B92" s="224">
        <v>85.167350769042969</v>
      </c>
      <c r="C92" s="224">
        <v>-9.5010757446289063</v>
      </c>
    </row>
    <row r="93" spans="1:3">
      <c r="A93" s="223">
        <v>44256</v>
      </c>
      <c r="B93" s="224">
        <v>87.206474304199219</v>
      </c>
      <c r="C93" s="224">
        <v>-7.1031923294067383</v>
      </c>
    </row>
    <row r="94" spans="1:3">
      <c r="A94" s="223">
        <v>44287</v>
      </c>
      <c r="B94" s="224">
        <v>88.103775024414063</v>
      </c>
      <c r="C94" s="224">
        <v>-3.9264317601919174E-2</v>
      </c>
    </row>
    <row r="95" spans="1:3">
      <c r="A95" s="223">
        <v>44317</v>
      </c>
      <c r="B95" s="224">
        <v>88.546905517578125</v>
      </c>
      <c r="C95" s="224">
        <v>2.5132484436035156</v>
      </c>
    </row>
    <row r="96" spans="1:3">
      <c r="A96" s="223">
        <v>44348</v>
      </c>
      <c r="B96" s="224">
        <v>88.870933532714844</v>
      </c>
      <c r="C96" s="224">
        <v>8.5842647552490234</v>
      </c>
    </row>
    <row r="97" spans="1:5">
      <c r="A97" s="223">
        <v>44378</v>
      </c>
      <c r="B97" s="224">
        <v>88.514945983886719</v>
      </c>
      <c r="C97" s="224">
        <v>9.3839960098266602</v>
      </c>
    </row>
    <row r="98" spans="1:5">
      <c r="A98" s="223">
        <v>44409</v>
      </c>
      <c r="B98" s="224">
        <v>89.6279296875</v>
      </c>
      <c r="C98" s="224">
        <v>10.352808952331543</v>
      </c>
    </row>
    <row r="99" spans="1:5">
      <c r="A99" s="223">
        <v>44440</v>
      </c>
      <c r="B99" s="224">
        <v>89.092201232910156</v>
      </c>
      <c r="C99" s="224">
        <v>4.5864462852478027</v>
      </c>
    </row>
    <row r="100" spans="1:5">
      <c r="A100" s="223">
        <v>44470</v>
      </c>
      <c r="B100" s="224">
        <v>89.569107055664063</v>
      </c>
      <c r="C100" s="224">
        <v>7.7047901153564453</v>
      </c>
      <c r="D100" s="225"/>
      <c r="E100" s="226"/>
    </row>
    <row r="101" spans="1:5">
      <c r="A101" s="223">
        <v>44501</v>
      </c>
      <c r="B101" s="224">
        <v>92.412117004394531</v>
      </c>
      <c r="C101" s="224">
        <v>6.9188699722290039</v>
      </c>
      <c r="D101" s="227"/>
      <c r="E101" s="226"/>
    </row>
    <row r="102" spans="1:5">
      <c r="A102" s="223">
        <v>44531</v>
      </c>
      <c r="B102" s="224">
        <v>92.576469421386719</v>
      </c>
      <c r="C102" s="224">
        <v>7.850191593170166</v>
      </c>
    </row>
    <row r="103" spans="1:5">
      <c r="A103" s="223">
        <v>44562</v>
      </c>
      <c r="B103" s="224">
        <v>92.206436157226563</v>
      </c>
      <c r="C103" s="224">
        <v>7.6773591041564941</v>
      </c>
      <c r="D103" s="218">
        <v>-3.9970552611576782E-3</v>
      </c>
    </row>
    <row r="104" spans="1:5">
      <c r="A104" s="223">
        <v>44593</v>
      </c>
      <c r="B104" s="224">
        <v>93.285675048828125</v>
      </c>
      <c r="C104" s="224">
        <v>9.5322027206420898</v>
      </c>
    </row>
    <row r="105" spans="1:5">
      <c r="A105" s="218">
        <v>44621</v>
      </c>
      <c r="B105" s="218">
        <v>91.864707946777344</v>
      </c>
      <c r="C105" s="218">
        <v>5.3416142463684082</v>
      </c>
    </row>
    <row r="159" spans="2:2">
      <c r="B159" s="222"/>
    </row>
  </sheetData>
  <mergeCells count="1">
    <mergeCell ref="H1:I1"/>
  </mergeCells>
  <hyperlinks>
    <hyperlink ref="H1:I1" location="Index!A1" display="Regresar al Índice" xr:uid="{00000000-0004-0000-C600-000000000000}"/>
  </hyperlink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250"/>
  <dimension ref="A1:I159"/>
  <sheetViews>
    <sheetView workbookViewId="0"/>
  </sheetViews>
  <sheetFormatPr baseColWidth="10" defaultColWidth="9.140625" defaultRowHeight="14.25"/>
  <cols>
    <col min="1" max="1" width="9.42578125" style="218" bestFit="1" customWidth="1"/>
    <col min="2" max="2" width="11.28515625" style="218" bestFit="1" customWidth="1"/>
    <col min="3" max="3" width="9.140625" style="218"/>
    <col min="4" max="4" width="9.42578125" style="218" bestFit="1" customWidth="1"/>
    <col min="5" max="16384" width="9.140625" style="218"/>
  </cols>
  <sheetData>
    <row r="1" spans="1:9" ht="15">
      <c r="A1" s="43" t="s">
        <v>2227</v>
      </c>
      <c r="H1" s="90" t="s">
        <v>38</v>
      </c>
      <c r="I1" s="90"/>
    </row>
    <row r="2" spans="1:9">
      <c r="A2" s="133" t="s">
        <v>867</v>
      </c>
    </row>
    <row r="6" spans="1:9">
      <c r="A6" s="133" t="s">
        <v>847</v>
      </c>
      <c r="B6" s="133" t="s">
        <v>501</v>
      </c>
      <c r="C6" s="133" t="s">
        <v>2</v>
      </c>
      <c r="D6" s="133" t="s">
        <v>846</v>
      </c>
    </row>
    <row r="7" spans="1:9" ht="15">
      <c r="A7" s="219">
        <v>72</v>
      </c>
      <c r="B7" s="220">
        <v>44621</v>
      </c>
      <c r="C7" s="43" t="s">
        <v>3</v>
      </c>
      <c r="D7" s="221">
        <v>-8.848515510559082</v>
      </c>
      <c r="E7" s="133"/>
    </row>
    <row r="8" spans="1:9" ht="15">
      <c r="A8" s="219">
        <v>72</v>
      </c>
      <c r="B8" s="220">
        <v>44621</v>
      </c>
      <c r="C8" s="43" t="s">
        <v>5</v>
      </c>
      <c r="D8" s="221">
        <v>24.07188606262207</v>
      </c>
      <c r="E8" s="133"/>
      <c r="G8" s="133"/>
    </row>
    <row r="9" spans="1:9" ht="15">
      <c r="A9" s="219">
        <v>72</v>
      </c>
      <c r="B9" s="220">
        <v>44621</v>
      </c>
      <c r="C9" s="43" t="s">
        <v>4</v>
      </c>
      <c r="D9" s="221">
        <v>5.9017829895019531</v>
      </c>
      <c r="E9" s="133"/>
    </row>
    <row r="10" spans="1:9" ht="15">
      <c r="A10" s="219">
        <v>72</v>
      </c>
      <c r="B10" s="220">
        <v>44621</v>
      </c>
      <c r="C10" s="43" t="s">
        <v>6</v>
      </c>
      <c r="D10" s="221">
        <v>7.3144235610961914</v>
      </c>
      <c r="E10" s="133"/>
    </row>
    <row r="11" spans="1:9" ht="15">
      <c r="A11" s="219">
        <v>72</v>
      </c>
      <c r="B11" s="220">
        <v>44621</v>
      </c>
      <c r="C11" s="43" t="s">
        <v>7</v>
      </c>
      <c r="D11" s="221">
        <v>-1.0867819786071777</v>
      </c>
      <c r="E11" s="133"/>
    </row>
    <row r="12" spans="1:9" ht="15">
      <c r="A12" s="219">
        <v>72</v>
      </c>
      <c r="B12" s="220">
        <v>44621</v>
      </c>
      <c r="C12" s="43" t="s">
        <v>8</v>
      </c>
      <c r="D12" s="221">
        <v>-2.0451774597167969</v>
      </c>
      <c r="E12" s="133"/>
    </row>
    <row r="13" spans="1:9" ht="15">
      <c r="A13" s="219">
        <v>72</v>
      </c>
      <c r="B13" s="220">
        <v>44621</v>
      </c>
      <c r="C13" s="43" t="s">
        <v>9</v>
      </c>
      <c r="D13" s="221">
        <v>0.33733463287353516</v>
      </c>
      <c r="E13" s="133"/>
    </row>
    <row r="14" spans="1:9" ht="15">
      <c r="A14" s="219">
        <v>72</v>
      </c>
      <c r="B14" s="220">
        <v>44621</v>
      </c>
      <c r="C14" s="43" t="s">
        <v>10</v>
      </c>
      <c r="D14" s="221">
        <v>5.2802996635437012</v>
      </c>
      <c r="E14" s="133"/>
    </row>
    <row r="15" spans="1:9" ht="15">
      <c r="A15" s="219">
        <v>72</v>
      </c>
      <c r="B15" s="220">
        <v>44621</v>
      </c>
      <c r="C15" s="43" t="s">
        <v>11</v>
      </c>
      <c r="D15" s="221">
        <v>-8.3429794311523438</v>
      </c>
      <c r="E15" s="133"/>
    </row>
    <row r="16" spans="1:9" ht="15">
      <c r="A16" s="219">
        <v>72</v>
      </c>
      <c r="B16" s="220">
        <v>44621</v>
      </c>
      <c r="C16" s="43" t="s">
        <v>12</v>
      </c>
      <c r="D16" s="221">
        <v>1.9600139856338501</v>
      </c>
      <c r="E16" s="133"/>
    </row>
    <row r="17" spans="1:5" ht="15">
      <c r="A17" s="219">
        <v>72</v>
      </c>
      <c r="B17" s="220">
        <v>44621</v>
      </c>
      <c r="C17" s="43" t="s">
        <v>13</v>
      </c>
      <c r="D17" s="221">
        <v>0.40961560606956482</v>
      </c>
      <c r="E17" s="133"/>
    </row>
    <row r="18" spans="1:5" ht="15">
      <c r="A18" s="219">
        <v>72</v>
      </c>
      <c r="B18" s="220">
        <v>44621</v>
      </c>
      <c r="C18" s="43" t="s">
        <v>14</v>
      </c>
      <c r="D18" s="221">
        <v>4.8123245239257813</v>
      </c>
      <c r="E18" s="133"/>
    </row>
    <row r="19" spans="1:5" ht="15">
      <c r="A19" s="219">
        <v>72</v>
      </c>
      <c r="B19" s="220">
        <v>44621</v>
      </c>
      <c r="C19" s="43" t="s">
        <v>15</v>
      </c>
      <c r="D19" s="221">
        <v>-4.6184544563293457</v>
      </c>
      <c r="E19" s="133"/>
    </row>
    <row r="20" spans="1:5" ht="15">
      <c r="A20" s="219">
        <v>72</v>
      </c>
      <c r="B20" s="220">
        <v>44621</v>
      </c>
      <c r="C20" s="43" t="s">
        <v>16</v>
      </c>
      <c r="D20" s="221">
        <v>11.620986938476563</v>
      </c>
      <c r="E20" s="133"/>
    </row>
    <row r="21" spans="1:5" ht="15">
      <c r="A21" s="219">
        <v>72</v>
      </c>
      <c r="B21" s="220">
        <v>44621</v>
      </c>
      <c r="C21" s="43" t="s">
        <v>0</v>
      </c>
      <c r="D21" s="221">
        <v>5.3416142463684082</v>
      </c>
      <c r="E21" s="133"/>
    </row>
    <row r="22" spans="1:5" ht="15">
      <c r="A22" s="219">
        <v>72</v>
      </c>
      <c r="B22" s="220">
        <v>44621</v>
      </c>
      <c r="C22" s="43" t="s">
        <v>17</v>
      </c>
      <c r="D22" s="221">
        <v>-15.081844329833984</v>
      </c>
      <c r="E22" s="133"/>
    </row>
    <row r="23" spans="1:5" ht="15">
      <c r="A23" s="219">
        <v>72</v>
      </c>
      <c r="B23" s="220">
        <v>44621</v>
      </c>
      <c r="C23" s="43" t="s">
        <v>18</v>
      </c>
      <c r="D23" s="221">
        <v>-1.8859521150588989</v>
      </c>
      <c r="E23" s="133"/>
    </row>
    <row r="24" spans="1:5" ht="15">
      <c r="A24" s="219">
        <v>72</v>
      </c>
      <c r="B24" s="220">
        <v>44621</v>
      </c>
      <c r="C24" s="43" t="s">
        <v>19</v>
      </c>
      <c r="D24" s="221">
        <v>6.3322558403015137</v>
      </c>
      <c r="E24" s="133"/>
    </row>
    <row r="25" spans="1:5" ht="15">
      <c r="A25" s="219">
        <v>72</v>
      </c>
      <c r="B25" s="220">
        <v>44621</v>
      </c>
      <c r="C25" s="43" t="s">
        <v>20</v>
      </c>
      <c r="D25" s="221">
        <v>1.5487250089645386</v>
      </c>
      <c r="E25" s="133"/>
    </row>
    <row r="26" spans="1:5" ht="15">
      <c r="A26" s="219">
        <v>72</v>
      </c>
      <c r="B26" s="220">
        <v>44621</v>
      </c>
      <c r="C26" s="43" t="s">
        <v>21</v>
      </c>
      <c r="D26" s="221">
        <v>-0.49862509965896606</v>
      </c>
      <c r="E26" s="133"/>
    </row>
    <row r="27" spans="1:5" ht="15">
      <c r="A27" s="219">
        <v>72</v>
      </c>
      <c r="B27" s="220">
        <v>44621</v>
      </c>
      <c r="C27" s="43" t="s">
        <v>22</v>
      </c>
      <c r="D27" s="221">
        <v>-8.7278070449829102</v>
      </c>
      <c r="E27" s="133"/>
    </row>
    <row r="28" spans="1:5" ht="15">
      <c r="A28" s="219">
        <v>72</v>
      </c>
      <c r="B28" s="220">
        <v>44621</v>
      </c>
      <c r="C28" s="43" t="s">
        <v>23</v>
      </c>
      <c r="D28" s="221">
        <v>1.1674568653106689</v>
      </c>
      <c r="E28" s="133"/>
    </row>
    <row r="29" spans="1:5" ht="15">
      <c r="A29" s="219">
        <v>72</v>
      </c>
      <c r="B29" s="220">
        <v>44621</v>
      </c>
      <c r="C29" s="43" t="s">
        <v>24</v>
      </c>
      <c r="D29" s="221">
        <v>23.713878631591797</v>
      </c>
      <c r="E29" s="133"/>
    </row>
    <row r="30" spans="1:5" ht="15">
      <c r="A30" s="219">
        <v>72</v>
      </c>
      <c r="B30" s="220">
        <v>44621</v>
      </c>
      <c r="C30" s="43" t="s">
        <v>25</v>
      </c>
      <c r="D30" s="221">
        <v>-2.477404847741127E-2</v>
      </c>
      <c r="E30" s="133"/>
    </row>
    <row r="31" spans="1:5" ht="15">
      <c r="A31" s="219">
        <v>72</v>
      </c>
      <c r="B31" s="220">
        <v>44621</v>
      </c>
      <c r="C31" s="43" t="s">
        <v>26</v>
      </c>
      <c r="D31" s="221">
        <v>1.8968672752380371</v>
      </c>
      <c r="E31" s="133"/>
    </row>
    <row r="32" spans="1:5" ht="15">
      <c r="A32" s="219">
        <v>72</v>
      </c>
      <c r="B32" s="220">
        <v>44621</v>
      </c>
      <c r="C32" s="43" t="s">
        <v>27</v>
      </c>
      <c r="D32" s="221">
        <v>3.8323917388916016</v>
      </c>
      <c r="E32" s="133"/>
    </row>
    <row r="33" spans="1:5" ht="15">
      <c r="A33" s="219">
        <v>72</v>
      </c>
      <c r="B33" s="220">
        <v>44621</v>
      </c>
      <c r="C33" s="43" t="s">
        <v>28</v>
      </c>
      <c r="D33" s="221">
        <v>1.4251071214675903</v>
      </c>
      <c r="E33" s="133"/>
    </row>
    <row r="34" spans="1:5" ht="15">
      <c r="A34" s="219">
        <v>72</v>
      </c>
      <c r="B34" s="220">
        <v>44621</v>
      </c>
      <c r="C34" s="43" t="s">
        <v>29</v>
      </c>
      <c r="D34" s="221">
        <v>-4.0885567665100098</v>
      </c>
      <c r="E34" s="133"/>
    </row>
    <row r="35" spans="1:5" ht="15">
      <c r="A35" s="219">
        <v>72</v>
      </c>
      <c r="B35" s="220">
        <v>44621</v>
      </c>
      <c r="C35" s="43" t="s">
        <v>30</v>
      </c>
      <c r="D35" s="221">
        <v>5.1071257591247559</v>
      </c>
      <c r="E35" s="133"/>
    </row>
    <row r="36" spans="1:5" ht="15">
      <c r="A36" s="219">
        <v>72</v>
      </c>
      <c r="B36" s="220">
        <v>44621</v>
      </c>
      <c r="C36" s="43" t="s">
        <v>31</v>
      </c>
      <c r="D36" s="221">
        <v>-1.2889864444732666</v>
      </c>
      <c r="E36" s="133"/>
    </row>
    <row r="37" spans="1:5" ht="15">
      <c r="A37" s="219">
        <v>72</v>
      </c>
      <c r="B37" s="220">
        <v>44621</v>
      </c>
      <c r="C37" s="43" t="s">
        <v>32</v>
      </c>
      <c r="D37" s="221">
        <v>3.2426464557647705</v>
      </c>
      <c r="E37" s="133"/>
    </row>
    <row r="38" spans="1:5" ht="15">
      <c r="A38" s="219">
        <v>72</v>
      </c>
      <c r="B38" s="220">
        <v>44621</v>
      </c>
      <c r="C38" s="43" t="s">
        <v>33</v>
      </c>
      <c r="D38" s="221">
        <v>-4.5959010124206543</v>
      </c>
      <c r="E38" s="133"/>
    </row>
    <row r="39" spans="1:5" ht="15">
      <c r="A39" s="219">
        <v>72</v>
      </c>
      <c r="B39" s="220">
        <v>44621</v>
      </c>
      <c r="C39" s="43" t="s">
        <v>1</v>
      </c>
      <c r="D39" s="221">
        <v>1.1112723350524902</v>
      </c>
      <c r="E39" s="133"/>
    </row>
    <row r="159" spans="2:2">
      <c r="B159" s="222"/>
    </row>
  </sheetData>
  <mergeCells count="1">
    <mergeCell ref="H1:I1"/>
  </mergeCells>
  <hyperlinks>
    <hyperlink ref="H1:I1" location="Index!A1" display="Regresar al Índice" xr:uid="{00000000-0004-0000-C700-000000000000}"/>
  </hyperlink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DA42F-30C9-49B3-B020-26A282B7DF44}">
  <sheetPr codeName="Hoja190"/>
  <dimension ref="A1:I67"/>
  <sheetViews>
    <sheetView workbookViewId="0"/>
  </sheetViews>
  <sheetFormatPr baseColWidth="10" defaultRowHeight="15"/>
  <cols>
    <col min="1" max="16384" width="11.42578125" style="189"/>
  </cols>
  <sheetData>
    <row r="1" spans="1:9">
      <c r="A1" s="43" t="s">
        <v>2228</v>
      </c>
      <c r="H1" s="90" t="s">
        <v>38</v>
      </c>
      <c r="I1" s="90"/>
    </row>
    <row r="2" spans="1:9">
      <c r="A2" s="190" t="s">
        <v>489</v>
      </c>
    </row>
    <row r="4" spans="1:9">
      <c r="C4" s="125"/>
    </row>
    <row r="5" spans="1:9">
      <c r="D5" s="207" t="s">
        <v>490</v>
      </c>
      <c r="E5" s="207" t="s">
        <v>491</v>
      </c>
      <c r="F5" s="207" t="s">
        <v>492</v>
      </c>
      <c r="G5" s="207" t="s">
        <v>493</v>
      </c>
      <c r="H5" s="207" t="s">
        <v>494</v>
      </c>
      <c r="I5" s="207" t="s">
        <v>495</v>
      </c>
    </row>
    <row r="6" spans="1:9">
      <c r="A6" s="208">
        <v>2017</v>
      </c>
      <c r="B6" s="209" t="s">
        <v>39</v>
      </c>
      <c r="C6" s="209" t="s">
        <v>0</v>
      </c>
      <c r="D6" s="210">
        <v>15</v>
      </c>
      <c r="E6" s="210">
        <v>6</v>
      </c>
      <c r="F6" s="210">
        <v>21</v>
      </c>
      <c r="G6" s="210">
        <v>42</v>
      </c>
      <c r="H6" s="211">
        <v>18.66</v>
      </c>
      <c r="I6" s="210">
        <v>597</v>
      </c>
    </row>
    <row r="7" spans="1:9">
      <c r="A7" s="208"/>
      <c r="B7" s="212" t="s">
        <v>40</v>
      </c>
      <c r="C7" s="212" t="s">
        <v>0</v>
      </c>
      <c r="D7" s="213">
        <v>3</v>
      </c>
      <c r="E7" s="213">
        <v>4</v>
      </c>
      <c r="F7" s="213">
        <v>29</v>
      </c>
      <c r="G7" s="213">
        <v>36</v>
      </c>
      <c r="H7" s="214">
        <v>23.44</v>
      </c>
      <c r="I7" s="213">
        <v>750</v>
      </c>
    </row>
    <row r="8" spans="1:9">
      <c r="A8" s="208"/>
      <c r="B8" s="209" t="s">
        <v>41</v>
      </c>
      <c r="C8" s="209" t="s">
        <v>0</v>
      </c>
      <c r="D8" s="210">
        <v>1</v>
      </c>
      <c r="E8" s="210">
        <v>7</v>
      </c>
      <c r="F8" s="210">
        <v>61</v>
      </c>
      <c r="G8" s="210">
        <v>69</v>
      </c>
      <c r="H8" s="211">
        <v>35.630000000000003</v>
      </c>
      <c r="I8" s="211">
        <v>1140</v>
      </c>
    </row>
    <row r="9" spans="1:9">
      <c r="A9" s="208"/>
      <c r="B9" s="212" t="s">
        <v>42</v>
      </c>
      <c r="C9" s="212" t="s">
        <v>0</v>
      </c>
      <c r="D9" s="213">
        <v>1</v>
      </c>
      <c r="E9" s="213">
        <v>1</v>
      </c>
      <c r="F9" s="213">
        <v>57</v>
      </c>
      <c r="G9" s="213">
        <v>59</v>
      </c>
      <c r="H9" s="214">
        <v>28.63</v>
      </c>
      <c r="I9" s="213">
        <v>916</v>
      </c>
    </row>
    <row r="10" spans="1:9">
      <c r="A10" s="208"/>
      <c r="B10" s="209" t="s">
        <v>43</v>
      </c>
      <c r="C10" s="209" t="s">
        <v>0</v>
      </c>
      <c r="D10" s="210">
        <v>0</v>
      </c>
      <c r="E10" s="210">
        <v>4</v>
      </c>
      <c r="F10" s="210">
        <v>107</v>
      </c>
      <c r="G10" s="210">
        <v>111</v>
      </c>
      <c r="H10" s="211">
        <v>26.41</v>
      </c>
      <c r="I10" s="210">
        <v>845</v>
      </c>
    </row>
    <row r="11" spans="1:9">
      <c r="A11" s="208"/>
      <c r="B11" s="212" t="s">
        <v>44</v>
      </c>
      <c r="C11" s="212" t="s">
        <v>0</v>
      </c>
      <c r="D11" s="213">
        <v>0</v>
      </c>
      <c r="E11" s="213">
        <v>6</v>
      </c>
      <c r="F11" s="213">
        <v>41</v>
      </c>
      <c r="G11" s="213">
        <v>47</v>
      </c>
      <c r="H11" s="214">
        <v>24.72</v>
      </c>
      <c r="I11" s="213">
        <v>791</v>
      </c>
    </row>
    <row r="12" spans="1:9">
      <c r="A12" s="208"/>
      <c r="B12" s="209" t="s">
        <v>45</v>
      </c>
      <c r="C12" s="209" t="s">
        <v>0</v>
      </c>
      <c r="D12" s="210">
        <v>1</v>
      </c>
      <c r="E12" s="210">
        <v>3</v>
      </c>
      <c r="F12" s="210">
        <v>45</v>
      </c>
      <c r="G12" s="210">
        <v>49</v>
      </c>
      <c r="H12" s="211">
        <v>21.03</v>
      </c>
      <c r="I12" s="210">
        <v>673</v>
      </c>
    </row>
    <row r="13" spans="1:9">
      <c r="A13" s="208"/>
      <c r="B13" s="212" t="s">
        <v>46</v>
      </c>
      <c r="C13" s="212" t="s">
        <v>0</v>
      </c>
      <c r="D13" s="213">
        <v>3</v>
      </c>
      <c r="E13" s="213">
        <v>5</v>
      </c>
      <c r="F13" s="213">
        <v>37</v>
      </c>
      <c r="G13" s="213">
        <v>45</v>
      </c>
      <c r="H13" s="214">
        <v>24.03</v>
      </c>
      <c r="I13" s="213">
        <v>769</v>
      </c>
    </row>
    <row r="14" spans="1:9">
      <c r="A14" s="208"/>
      <c r="B14" s="209" t="s">
        <v>47</v>
      </c>
      <c r="C14" s="209" t="s">
        <v>0</v>
      </c>
      <c r="D14" s="210">
        <v>2</v>
      </c>
      <c r="E14" s="210">
        <v>7</v>
      </c>
      <c r="F14" s="210">
        <v>49</v>
      </c>
      <c r="G14" s="210">
        <v>58</v>
      </c>
      <c r="H14" s="211">
        <v>25.5</v>
      </c>
      <c r="I14" s="210">
        <v>816</v>
      </c>
    </row>
    <row r="15" spans="1:9">
      <c r="A15" s="208"/>
      <c r="B15" s="212" t="s">
        <v>48</v>
      </c>
      <c r="C15" s="212" t="s">
        <v>0</v>
      </c>
      <c r="D15" s="213">
        <v>0</v>
      </c>
      <c r="E15" s="213">
        <v>5</v>
      </c>
      <c r="F15" s="213">
        <v>77</v>
      </c>
      <c r="G15" s="213">
        <v>82</v>
      </c>
      <c r="H15" s="214">
        <v>30.97</v>
      </c>
      <c r="I15" s="213">
        <v>991</v>
      </c>
    </row>
    <row r="16" spans="1:9">
      <c r="A16" s="208"/>
      <c r="B16" s="209" t="s">
        <v>49</v>
      </c>
      <c r="C16" s="209" t="s">
        <v>0</v>
      </c>
      <c r="D16" s="210">
        <v>1</v>
      </c>
      <c r="E16" s="210">
        <v>6</v>
      </c>
      <c r="F16" s="210">
        <v>55</v>
      </c>
      <c r="G16" s="210">
        <v>62</v>
      </c>
      <c r="H16" s="211">
        <v>28.59</v>
      </c>
      <c r="I16" s="210">
        <v>915</v>
      </c>
    </row>
    <row r="17" spans="1:9">
      <c r="A17" s="208"/>
      <c r="B17" s="212" t="s">
        <v>50</v>
      </c>
      <c r="C17" s="212" t="s">
        <v>0</v>
      </c>
      <c r="D17" s="213">
        <v>3</v>
      </c>
      <c r="E17" s="213">
        <v>7</v>
      </c>
      <c r="F17" s="213">
        <v>130</v>
      </c>
      <c r="G17" s="213">
        <v>140</v>
      </c>
      <c r="H17" s="214">
        <v>42.22</v>
      </c>
      <c r="I17" s="214">
        <v>1351</v>
      </c>
    </row>
    <row r="18" spans="1:9">
      <c r="A18" s="208">
        <v>2018</v>
      </c>
      <c r="B18" s="209" t="s">
        <v>39</v>
      </c>
      <c r="C18" s="209" t="s">
        <v>0</v>
      </c>
      <c r="D18" s="210">
        <v>1</v>
      </c>
      <c r="E18" s="210">
        <v>8</v>
      </c>
      <c r="F18" s="210">
        <v>70</v>
      </c>
      <c r="G18" s="210">
        <v>79</v>
      </c>
      <c r="H18" s="211">
        <v>31.28</v>
      </c>
      <c r="I18" s="211">
        <v>1001</v>
      </c>
    </row>
    <row r="19" spans="1:9">
      <c r="A19" s="208"/>
      <c r="B19" s="212" t="s">
        <v>40</v>
      </c>
      <c r="C19" s="212" t="s">
        <v>0</v>
      </c>
      <c r="D19" s="213">
        <v>0</v>
      </c>
      <c r="E19" s="213">
        <v>8</v>
      </c>
      <c r="F19" s="213">
        <v>93</v>
      </c>
      <c r="G19" s="213">
        <v>101</v>
      </c>
      <c r="H19" s="214">
        <v>40.909999999999997</v>
      </c>
      <c r="I19" s="214">
        <v>1309</v>
      </c>
    </row>
    <row r="20" spans="1:9">
      <c r="A20" s="208"/>
      <c r="B20" s="209" t="s">
        <v>41</v>
      </c>
      <c r="C20" s="209" t="s">
        <v>0</v>
      </c>
      <c r="D20" s="210">
        <v>4</v>
      </c>
      <c r="E20" s="210">
        <v>22</v>
      </c>
      <c r="F20" s="210">
        <v>100</v>
      </c>
      <c r="G20" s="210">
        <v>126</v>
      </c>
      <c r="H20" s="211">
        <v>40.94</v>
      </c>
      <c r="I20" s="211">
        <v>1310</v>
      </c>
    </row>
    <row r="21" spans="1:9">
      <c r="A21" s="208"/>
      <c r="B21" s="212" t="s">
        <v>42</v>
      </c>
      <c r="C21" s="212" t="s">
        <v>0</v>
      </c>
      <c r="D21" s="213">
        <v>0</v>
      </c>
      <c r="E21" s="213">
        <v>19</v>
      </c>
      <c r="F21" s="213">
        <v>91</v>
      </c>
      <c r="G21" s="213">
        <v>110</v>
      </c>
      <c r="H21" s="214">
        <v>43.22</v>
      </c>
      <c r="I21" s="214">
        <v>1383</v>
      </c>
    </row>
    <row r="22" spans="1:9">
      <c r="A22" s="208"/>
      <c r="B22" s="209" t="s">
        <v>43</v>
      </c>
      <c r="C22" s="209" t="s">
        <v>0</v>
      </c>
      <c r="D22" s="210">
        <v>0</v>
      </c>
      <c r="E22" s="210">
        <v>21</v>
      </c>
      <c r="F22" s="210">
        <v>125</v>
      </c>
      <c r="G22" s="210">
        <v>146</v>
      </c>
      <c r="H22" s="211">
        <v>46.5</v>
      </c>
      <c r="I22" s="211">
        <v>1488</v>
      </c>
    </row>
    <row r="23" spans="1:9">
      <c r="A23" s="208"/>
      <c r="B23" s="212" t="s">
        <v>44</v>
      </c>
      <c r="C23" s="212" t="s">
        <v>0</v>
      </c>
      <c r="D23" s="213">
        <v>0</v>
      </c>
      <c r="E23" s="213">
        <v>26</v>
      </c>
      <c r="F23" s="213">
        <v>96</v>
      </c>
      <c r="G23" s="213">
        <v>122</v>
      </c>
      <c r="H23" s="214">
        <v>49.72</v>
      </c>
      <c r="I23" s="214">
        <v>1591</v>
      </c>
    </row>
    <row r="24" spans="1:9">
      <c r="A24" s="208"/>
      <c r="B24" s="209" t="s">
        <v>45</v>
      </c>
      <c r="C24" s="209" t="s">
        <v>0</v>
      </c>
      <c r="D24" s="210">
        <v>1</v>
      </c>
      <c r="E24" s="210">
        <v>7</v>
      </c>
      <c r="F24" s="210">
        <v>74</v>
      </c>
      <c r="G24" s="210">
        <v>82</v>
      </c>
      <c r="H24" s="211">
        <v>38.72</v>
      </c>
      <c r="I24" s="211">
        <v>1239</v>
      </c>
    </row>
    <row r="25" spans="1:9">
      <c r="A25" s="208"/>
      <c r="B25" s="212" t="s">
        <v>46</v>
      </c>
      <c r="C25" s="212" t="s">
        <v>0</v>
      </c>
      <c r="D25" s="213">
        <v>1</v>
      </c>
      <c r="E25" s="213">
        <v>2</v>
      </c>
      <c r="F25" s="213">
        <v>91</v>
      </c>
      <c r="G25" s="213">
        <v>94</v>
      </c>
      <c r="H25" s="214">
        <v>39.909999999999997</v>
      </c>
      <c r="I25" s="214">
        <v>1277</v>
      </c>
    </row>
    <row r="26" spans="1:9">
      <c r="A26" s="208"/>
      <c r="B26" s="209" t="s">
        <v>47</v>
      </c>
      <c r="C26" s="209" t="s">
        <v>0</v>
      </c>
      <c r="D26" s="210">
        <v>1</v>
      </c>
      <c r="E26" s="210">
        <v>11</v>
      </c>
      <c r="F26" s="210">
        <v>141</v>
      </c>
      <c r="G26" s="210">
        <v>153</v>
      </c>
      <c r="H26" s="211">
        <v>51.84</v>
      </c>
      <c r="I26" s="211">
        <v>1659</v>
      </c>
    </row>
    <row r="27" spans="1:9">
      <c r="A27" s="208"/>
      <c r="B27" s="212" t="s">
        <v>48</v>
      </c>
      <c r="C27" s="212" t="s">
        <v>0</v>
      </c>
      <c r="D27" s="213">
        <v>3</v>
      </c>
      <c r="E27" s="213">
        <v>8</v>
      </c>
      <c r="F27" s="213">
        <v>156</v>
      </c>
      <c r="G27" s="213">
        <v>167</v>
      </c>
      <c r="H27" s="214">
        <v>50.44</v>
      </c>
      <c r="I27" s="214">
        <v>1614</v>
      </c>
    </row>
    <row r="28" spans="1:9">
      <c r="A28" s="208"/>
      <c r="B28" s="209" t="s">
        <v>49</v>
      </c>
      <c r="C28" s="209" t="s">
        <v>0</v>
      </c>
      <c r="D28" s="210">
        <v>3</v>
      </c>
      <c r="E28" s="210">
        <v>9</v>
      </c>
      <c r="F28" s="210">
        <v>151</v>
      </c>
      <c r="G28" s="210">
        <v>163</v>
      </c>
      <c r="H28" s="211">
        <v>55.72</v>
      </c>
      <c r="I28" s="211">
        <v>1783</v>
      </c>
    </row>
    <row r="29" spans="1:9">
      <c r="A29" s="208"/>
      <c r="B29" s="212" t="s">
        <v>50</v>
      </c>
      <c r="C29" s="212" t="s">
        <v>0</v>
      </c>
      <c r="D29" s="213">
        <v>5</v>
      </c>
      <c r="E29" s="213">
        <v>11</v>
      </c>
      <c r="F29" s="213">
        <v>218</v>
      </c>
      <c r="G29" s="213">
        <v>234</v>
      </c>
      <c r="H29" s="214">
        <v>67.28</v>
      </c>
      <c r="I29" s="214">
        <v>2153</v>
      </c>
    </row>
    <row r="30" spans="1:9">
      <c r="A30" s="208">
        <v>2019</v>
      </c>
      <c r="B30" s="209" t="s">
        <v>39</v>
      </c>
      <c r="C30" s="209" t="s">
        <v>0</v>
      </c>
      <c r="D30" s="210">
        <v>16</v>
      </c>
      <c r="E30" s="210">
        <v>13</v>
      </c>
      <c r="F30" s="210">
        <v>148</v>
      </c>
      <c r="G30" s="210">
        <v>177</v>
      </c>
      <c r="H30" s="211">
        <v>57.78</v>
      </c>
      <c r="I30" s="211">
        <v>1849</v>
      </c>
    </row>
    <row r="31" spans="1:9">
      <c r="A31" s="208"/>
      <c r="B31" s="212" t="s">
        <v>40</v>
      </c>
      <c r="C31" s="212" t="s">
        <v>0</v>
      </c>
      <c r="D31" s="213">
        <v>5</v>
      </c>
      <c r="E31" s="213">
        <v>16</v>
      </c>
      <c r="F31" s="213">
        <v>107</v>
      </c>
      <c r="G31" s="213">
        <v>128</v>
      </c>
      <c r="H31" s="214">
        <v>45.47</v>
      </c>
      <c r="I31" s="214">
        <v>1455</v>
      </c>
    </row>
    <row r="32" spans="1:9">
      <c r="A32" s="208"/>
      <c r="B32" s="209" t="s">
        <v>41</v>
      </c>
      <c r="C32" s="209" t="s">
        <v>0</v>
      </c>
      <c r="D32" s="210">
        <v>2</v>
      </c>
      <c r="E32" s="210">
        <v>10</v>
      </c>
      <c r="F32" s="210">
        <v>159</v>
      </c>
      <c r="G32" s="210">
        <v>171</v>
      </c>
      <c r="H32" s="211">
        <v>67.5</v>
      </c>
      <c r="I32" s="211">
        <v>2160</v>
      </c>
    </row>
    <row r="33" spans="1:9">
      <c r="A33" s="208"/>
      <c r="B33" s="212" t="s">
        <v>42</v>
      </c>
      <c r="C33" s="212" t="s">
        <v>0</v>
      </c>
      <c r="D33" s="213">
        <v>5</v>
      </c>
      <c r="E33" s="213">
        <v>3</v>
      </c>
      <c r="F33" s="213">
        <v>98</v>
      </c>
      <c r="G33" s="213">
        <v>106</v>
      </c>
      <c r="H33" s="214">
        <v>39.06</v>
      </c>
      <c r="I33" s="214">
        <v>1250</v>
      </c>
    </row>
    <row r="34" spans="1:9">
      <c r="A34" s="208"/>
      <c r="B34" s="209" t="s">
        <v>43</v>
      </c>
      <c r="C34" s="209" t="s">
        <v>0</v>
      </c>
      <c r="D34" s="210">
        <v>4</v>
      </c>
      <c r="E34" s="210">
        <v>1</v>
      </c>
      <c r="F34" s="210">
        <v>97</v>
      </c>
      <c r="G34" s="210">
        <v>102</v>
      </c>
      <c r="H34" s="211">
        <v>35.47</v>
      </c>
      <c r="I34" s="211">
        <v>1135</v>
      </c>
    </row>
    <row r="35" spans="1:9">
      <c r="A35" s="208"/>
      <c r="B35" s="212" t="s">
        <v>44</v>
      </c>
      <c r="C35" s="212" t="s">
        <v>0</v>
      </c>
      <c r="D35" s="213">
        <v>2</v>
      </c>
      <c r="E35" s="213">
        <v>2</v>
      </c>
      <c r="F35" s="213">
        <v>217</v>
      </c>
      <c r="G35" s="213">
        <v>221</v>
      </c>
      <c r="H35" s="214">
        <v>77.84</v>
      </c>
      <c r="I35" s="214">
        <v>2491</v>
      </c>
    </row>
    <row r="36" spans="1:9">
      <c r="A36" s="208"/>
      <c r="B36" s="209" t="s">
        <v>45</v>
      </c>
      <c r="C36" s="209" t="s">
        <v>0</v>
      </c>
      <c r="D36" s="210">
        <v>1</v>
      </c>
      <c r="E36" s="210">
        <v>8</v>
      </c>
      <c r="F36" s="210">
        <v>176</v>
      </c>
      <c r="G36" s="210">
        <v>185</v>
      </c>
      <c r="H36" s="211">
        <v>64.63</v>
      </c>
      <c r="I36" s="211">
        <v>2068</v>
      </c>
    </row>
    <row r="37" spans="1:9">
      <c r="A37" s="208"/>
      <c r="B37" s="212" t="s">
        <v>46</v>
      </c>
      <c r="C37" s="212" t="s">
        <v>0</v>
      </c>
      <c r="D37" s="213">
        <v>1</v>
      </c>
      <c r="E37" s="213">
        <v>4</v>
      </c>
      <c r="F37" s="213">
        <v>156</v>
      </c>
      <c r="G37" s="213">
        <v>161</v>
      </c>
      <c r="H37" s="214">
        <v>57.09</v>
      </c>
      <c r="I37" s="214">
        <v>1827</v>
      </c>
    </row>
    <row r="38" spans="1:9">
      <c r="A38" s="208"/>
      <c r="B38" s="209" t="s">
        <v>47</v>
      </c>
      <c r="C38" s="209" t="s">
        <v>0</v>
      </c>
      <c r="D38" s="210">
        <v>2</v>
      </c>
      <c r="E38" s="210">
        <v>6</v>
      </c>
      <c r="F38" s="210">
        <v>238</v>
      </c>
      <c r="G38" s="210">
        <v>246</v>
      </c>
      <c r="H38" s="211">
        <v>77.06</v>
      </c>
      <c r="I38" s="211">
        <v>2466</v>
      </c>
    </row>
    <row r="39" spans="1:9">
      <c r="A39" s="208"/>
      <c r="B39" s="212" t="s">
        <v>48</v>
      </c>
      <c r="C39" s="212" t="s">
        <v>0</v>
      </c>
      <c r="D39" s="213">
        <v>0</v>
      </c>
      <c r="E39" s="213">
        <v>15</v>
      </c>
      <c r="F39" s="213">
        <v>244</v>
      </c>
      <c r="G39" s="213">
        <v>259</v>
      </c>
      <c r="H39" s="214">
        <v>90.44</v>
      </c>
      <c r="I39" s="214">
        <v>2894</v>
      </c>
    </row>
    <row r="40" spans="1:9">
      <c r="A40" s="208"/>
      <c r="B40" s="209" t="s">
        <v>49</v>
      </c>
      <c r="C40" s="209" t="s">
        <v>0</v>
      </c>
      <c r="D40" s="210">
        <v>4</v>
      </c>
      <c r="E40" s="210">
        <v>10</v>
      </c>
      <c r="F40" s="210">
        <v>293</v>
      </c>
      <c r="G40" s="210">
        <v>307</v>
      </c>
      <c r="H40" s="211">
        <v>96.56</v>
      </c>
      <c r="I40" s="211">
        <v>3090</v>
      </c>
    </row>
    <row r="41" spans="1:9">
      <c r="A41" s="208"/>
      <c r="B41" s="212" t="s">
        <v>50</v>
      </c>
      <c r="C41" s="212" t="s">
        <v>0</v>
      </c>
      <c r="D41" s="213">
        <v>3</v>
      </c>
      <c r="E41" s="213">
        <v>9</v>
      </c>
      <c r="F41" s="213">
        <v>302</v>
      </c>
      <c r="G41" s="213">
        <v>314</v>
      </c>
      <c r="H41" s="214">
        <v>91.34</v>
      </c>
      <c r="I41" s="214">
        <v>2923</v>
      </c>
    </row>
    <row r="42" spans="1:9">
      <c r="A42" s="215">
        <v>2020</v>
      </c>
      <c r="B42" s="209" t="s">
        <v>39</v>
      </c>
      <c r="C42" s="209" t="s">
        <v>0</v>
      </c>
      <c r="D42" s="210">
        <v>1</v>
      </c>
      <c r="E42" s="210">
        <v>19</v>
      </c>
      <c r="F42" s="210">
        <v>191</v>
      </c>
      <c r="G42" s="210">
        <v>211</v>
      </c>
      <c r="H42" s="211">
        <v>78.41</v>
      </c>
      <c r="I42" s="211">
        <v>2509</v>
      </c>
    </row>
    <row r="43" spans="1:9">
      <c r="A43" s="215"/>
      <c r="B43" s="212" t="s">
        <v>40</v>
      </c>
      <c r="C43" s="212" t="s">
        <v>0</v>
      </c>
      <c r="D43" s="213">
        <v>5</v>
      </c>
      <c r="E43" s="213">
        <v>13</v>
      </c>
      <c r="F43" s="213">
        <v>182</v>
      </c>
      <c r="G43" s="213">
        <v>200</v>
      </c>
      <c r="H43" s="214">
        <v>74.81</v>
      </c>
      <c r="I43" s="214">
        <v>2394</v>
      </c>
    </row>
    <row r="44" spans="1:9">
      <c r="A44" s="215"/>
      <c r="B44" s="209" t="s">
        <v>41</v>
      </c>
      <c r="C44" s="209" t="s">
        <v>0</v>
      </c>
      <c r="D44" s="210">
        <v>4</v>
      </c>
      <c r="E44" s="210">
        <v>23</v>
      </c>
      <c r="F44" s="210">
        <v>234</v>
      </c>
      <c r="G44" s="210">
        <v>261</v>
      </c>
      <c r="H44" s="211">
        <v>74.63</v>
      </c>
      <c r="I44" s="211">
        <v>2388</v>
      </c>
    </row>
    <row r="45" spans="1:9">
      <c r="A45" s="215"/>
      <c r="B45" s="212" t="s">
        <v>42</v>
      </c>
      <c r="C45" s="212" t="s">
        <v>0</v>
      </c>
      <c r="D45" s="213">
        <v>2</v>
      </c>
      <c r="E45" s="213">
        <v>10</v>
      </c>
      <c r="F45" s="213">
        <v>142</v>
      </c>
      <c r="G45" s="213">
        <v>154</v>
      </c>
      <c r="H45" s="214">
        <v>34.53</v>
      </c>
      <c r="I45" s="214">
        <v>1105</v>
      </c>
    </row>
    <row r="46" spans="1:9">
      <c r="A46" s="215"/>
      <c r="B46" s="209" t="s">
        <v>43</v>
      </c>
      <c r="C46" s="209" t="s">
        <v>0</v>
      </c>
      <c r="D46" s="210">
        <v>4</v>
      </c>
      <c r="E46" s="210">
        <v>6</v>
      </c>
      <c r="F46" s="210">
        <v>87</v>
      </c>
      <c r="G46" s="210">
        <v>97</v>
      </c>
      <c r="H46" s="211">
        <v>36.94</v>
      </c>
      <c r="I46" s="211">
        <v>1182</v>
      </c>
    </row>
    <row r="47" spans="1:9">
      <c r="A47" s="215"/>
      <c r="B47" s="212" t="s">
        <v>44</v>
      </c>
      <c r="C47" s="212" t="s">
        <v>0</v>
      </c>
      <c r="D47" s="213">
        <v>1</v>
      </c>
      <c r="E47" s="213">
        <v>10</v>
      </c>
      <c r="F47" s="213">
        <v>143</v>
      </c>
      <c r="G47" s="213">
        <v>154</v>
      </c>
      <c r="H47" s="214">
        <v>52.69</v>
      </c>
      <c r="I47" s="214">
        <v>1686</v>
      </c>
    </row>
    <row r="48" spans="1:9">
      <c r="A48" s="215"/>
      <c r="B48" s="209" t="s">
        <v>45</v>
      </c>
      <c r="C48" s="209" t="s">
        <v>0</v>
      </c>
      <c r="D48" s="210">
        <v>0</v>
      </c>
      <c r="E48" s="210">
        <v>11</v>
      </c>
      <c r="F48" s="210">
        <v>172</v>
      </c>
      <c r="G48" s="210">
        <v>183</v>
      </c>
      <c r="H48" s="211">
        <v>55.19</v>
      </c>
      <c r="I48" s="211">
        <v>1766</v>
      </c>
    </row>
    <row r="49" spans="1:9">
      <c r="A49" s="215"/>
      <c r="B49" s="212" t="s">
        <v>46</v>
      </c>
      <c r="C49" s="212" t="s">
        <v>0</v>
      </c>
      <c r="D49" s="213">
        <v>3</v>
      </c>
      <c r="E49" s="213">
        <v>9</v>
      </c>
      <c r="F49" s="213">
        <v>161</v>
      </c>
      <c r="G49" s="213">
        <v>173</v>
      </c>
      <c r="H49" s="214">
        <v>56.38</v>
      </c>
      <c r="I49" s="214">
        <v>1804</v>
      </c>
    </row>
    <row r="50" spans="1:9">
      <c r="A50" s="215"/>
      <c r="B50" s="209" t="s">
        <v>47</v>
      </c>
      <c r="C50" s="209" t="s">
        <v>0</v>
      </c>
      <c r="D50" s="210">
        <v>6</v>
      </c>
      <c r="E50" s="210">
        <v>3</v>
      </c>
      <c r="F50" s="210">
        <v>138</v>
      </c>
      <c r="G50" s="210">
        <v>147</v>
      </c>
      <c r="H50" s="211">
        <v>49.19</v>
      </c>
      <c r="I50" s="211">
        <v>1574</v>
      </c>
    </row>
    <row r="51" spans="1:9">
      <c r="A51" s="215"/>
      <c r="B51" s="212" t="s">
        <v>48</v>
      </c>
      <c r="C51" s="212" t="s">
        <v>0</v>
      </c>
      <c r="D51" s="213">
        <v>4</v>
      </c>
      <c r="E51" s="213">
        <v>7</v>
      </c>
      <c r="F51" s="213">
        <v>154</v>
      </c>
      <c r="G51" s="213">
        <v>165</v>
      </c>
      <c r="H51" s="214">
        <v>64.75</v>
      </c>
      <c r="I51" s="214">
        <v>2072</v>
      </c>
    </row>
    <row r="52" spans="1:9">
      <c r="A52" s="215"/>
      <c r="B52" s="209" t="s">
        <v>49</v>
      </c>
      <c r="C52" s="209" t="s">
        <v>0</v>
      </c>
      <c r="D52" s="210">
        <v>3</v>
      </c>
      <c r="E52" s="210">
        <v>7</v>
      </c>
      <c r="F52" s="210">
        <v>191</v>
      </c>
      <c r="G52" s="210">
        <v>201</v>
      </c>
      <c r="H52" s="211">
        <v>75.06</v>
      </c>
      <c r="I52" s="211">
        <v>2402</v>
      </c>
    </row>
    <row r="53" spans="1:9">
      <c r="A53" s="215"/>
      <c r="B53" s="212" t="s">
        <v>50</v>
      </c>
      <c r="C53" s="212" t="s">
        <v>0</v>
      </c>
      <c r="D53" s="213">
        <v>6</v>
      </c>
      <c r="E53" s="213">
        <v>15</v>
      </c>
      <c r="F53" s="213">
        <v>324</v>
      </c>
      <c r="G53" s="213">
        <v>345</v>
      </c>
      <c r="H53" s="214">
        <v>110.09</v>
      </c>
      <c r="I53" s="214">
        <v>3523</v>
      </c>
    </row>
    <row r="54" spans="1:9">
      <c r="A54" s="208">
        <v>2021</v>
      </c>
      <c r="B54" s="209" t="s">
        <v>39</v>
      </c>
      <c r="C54" s="209" t="s">
        <v>0</v>
      </c>
      <c r="D54" s="210">
        <v>1</v>
      </c>
      <c r="E54" s="210">
        <v>10</v>
      </c>
      <c r="F54" s="210">
        <v>215</v>
      </c>
      <c r="G54" s="210">
        <v>226</v>
      </c>
      <c r="H54" s="211">
        <v>83.94</v>
      </c>
      <c r="I54" s="211">
        <v>2686</v>
      </c>
    </row>
    <row r="55" spans="1:9">
      <c r="A55" s="208"/>
      <c r="B55" s="212" t="s">
        <v>40</v>
      </c>
      <c r="C55" s="212" t="s">
        <v>0</v>
      </c>
      <c r="D55" s="213">
        <v>6</v>
      </c>
      <c r="E55" s="213">
        <v>12</v>
      </c>
      <c r="F55" s="213">
        <v>278</v>
      </c>
      <c r="G55" s="213">
        <v>296</v>
      </c>
      <c r="H55" s="216">
        <v>98</v>
      </c>
      <c r="I55" s="214">
        <v>3136</v>
      </c>
    </row>
    <row r="56" spans="1:9">
      <c r="A56" s="208"/>
      <c r="B56" s="209" t="s">
        <v>41</v>
      </c>
      <c r="C56" s="209" t="s">
        <v>0</v>
      </c>
      <c r="D56" s="210">
        <v>6</v>
      </c>
      <c r="E56" s="210">
        <v>10</v>
      </c>
      <c r="F56" s="210">
        <v>359</v>
      </c>
      <c r="G56" s="210">
        <v>375</v>
      </c>
      <c r="H56" s="217">
        <v>126.22</v>
      </c>
      <c r="I56" s="211">
        <v>4039</v>
      </c>
    </row>
    <row r="57" spans="1:9">
      <c r="A57" s="208"/>
      <c r="B57" s="212" t="s">
        <v>42</v>
      </c>
      <c r="C57" s="212" t="s">
        <v>0</v>
      </c>
      <c r="D57" s="213">
        <v>6</v>
      </c>
      <c r="E57" s="213">
        <v>23</v>
      </c>
      <c r="F57" s="213">
        <v>470</v>
      </c>
      <c r="G57" s="213">
        <v>499</v>
      </c>
      <c r="H57" s="216">
        <v>142.59</v>
      </c>
      <c r="I57" s="214">
        <v>4563</v>
      </c>
    </row>
    <row r="58" spans="1:9">
      <c r="A58" s="208"/>
      <c r="B58" s="209" t="s">
        <v>43</v>
      </c>
      <c r="C58" s="209" t="s">
        <v>0</v>
      </c>
      <c r="D58" s="210">
        <v>7</v>
      </c>
      <c r="E58" s="210">
        <v>30</v>
      </c>
      <c r="F58" s="210">
        <v>431</v>
      </c>
      <c r="G58" s="210">
        <v>468</v>
      </c>
      <c r="H58" s="217">
        <v>136.72</v>
      </c>
      <c r="I58" s="211">
        <v>4375</v>
      </c>
    </row>
    <row r="59" spans="1:9">
      <c r="A59" s="208"/>
      <c r="B59" s="212" t="s">
        <v>44</v>
      </c>
      <c r="C59" s="212" t="s">
        <v>0</v>
      </c>
      <c r="D59" s="213">
        <v>1</v>
      </c>
      <c r="E59" s="213">
        <v>32</v>
      </c>
      <c r="F59" s="213">
        <v>359</v>
      </c>
      <c r="G59" s="213">
        <v>392</v>
      </c>
      <c r="H59" s="216">
        <v>135.75</v>
      </c>
      <c r="I59" s="214">
        <v>4344</v>
      </c>
    </row>
    <row r="60" spans="1:9">
      <c r="A60" s="208"/>
      <c r="B60" s="209" t="s">
        <v>45</v>
      </c>
      <c r="C60" s="209" t="s">
        <v>0</v>
      </c>
      <c r="D60" s="210">
        <v>12</v>
      </c>
      <c r="E60" s="210">
        <v>24</v>
      </c>
      <c r="F60" s="210">
        <v>409</v>
      </c>
      <c r="G60" s="210">
        <v>445</v>
      </c>
      <c r="H60" s="217">
        <v>141.22</v>
      </c>
      <c r="I60" s="211">
        <v>4519</v>
      </c>
    </row>
    <row r="61" spans="1:9">
      <c r="A61" s="208"/>
      <c r="B61" s="212" t="s">
        <v>46</v>
      </c>
      <c r="C61" s="212" t="s">
        <v>0</v>
      </c>
      <c r="D61" s="213">
        <v>5</v>
      </c>
      <c r="E61" s="213">
        <v>23</v>
      </c>
      <c r="F61" s="213">
        <v>321</v>
      </c>
      <c r="G61" s="213">
        <v>349</v>
      </c>
      <c r="H61" s="216">
        <v>124.5</v>
      </c>
      <c r="I61" s="214">
        <v>3984</v>
      </c>
    </row>
    <row r="62" spans="1:9">
      <c r="A62" s="208"/>
      <c r="B62" s="209" t="s">
        <v>47</v>
      </c>
      <c r="C62" s="209" t="s">
        <v>0</v>
      </c>
      <c r="D62" s="210">
        <v>5</v>
      </c>
      <c r="E62" s="210">
        <v>34</v>
      </c>
      <c r="F62" s="210">
        <v>339</v>
      </c>
      <c r="G62" s="210">
        <v>378</v>
      </c>
      <c r="H62" s="217">
        <v>126.56</v>
      </c>
      <c r="I62" s="211">
        <v>4050</v>
      </c>
    </row>
    <row r="63" spans="1:9">
      <c r="A63" s="208"/>
      <c r="B63" s="212" t="s">
        <v>48</v>
      </c>
      <c r="C63" s="212" t="s">
        <v>0</v>
      </c>
      <c r="D63" s="213">
        <v>16</v>
      </c>
      <c r="E63" s="213">
        <v>65</v>
      </c>
      <c r="F63" s="213">
        <v>246</v>
      </c>
      <c r="G63" s="213">
        <v>327</v>
      </c>
      <c r="H63" s="216">
        <v>109.31</v>
      </c>
      <c r="I63" s="214">
        <v>3498</v>
      </c>
    </row>
    <row r="64" spans="1:9">
      <c r="A64" s="208"/>
      <c r="B64" s="209" t="s">
        <v>49</v>
      </c>
      <c r="C64" s="209" t="s">
        <v>0</v>
      </c>
      <c r="D64" s="210">
        <v>14</v>
      </c>
      <c r="E64" s="210">
        <v>66</v>
      </c>
      <c r="F64" s="210">
        <v>305</v>
      </c>
      <c r="G64" s="210">
        <v>385</v>
      </c>
      <c r="H64" s="217">
        <v>117.97</v>
      </c>
      <c r="I64" s="211">
        <v>3775</v>
      </c>
    </row>
    <row r="65" spans="1:9">
      <c r="A65" s="208"/>
      <c r="B65" s="212" t="s">
        <v>50</v>
      </c>
      <c r="C65" s="212" t="s">
        <v>0</v>
      </c>
      <c r="D65" s="213">
        <v>36</v>
      </c>
      <c r="E65" s="213">
        <v>58</v>
      </c>
      <c r="F65" s="213">
        <v>237</v>
      </c>
      <c r="G65" s="213">
        <v>331</v>
      </c>
      <c r="H65" s="216">
        <v>128.44</v>
      </c>
      <c r="I65" s="214">
        <v>4110</v>
      </c>
    </row>
    <row r="66" spans="1:9">
      <c r="A66" s="208">
        <v>2022</v>
      </c>
      <c r="B66" s="209" t="s">
        <v>39</v>
      </c>
      <c r="C66" s="209" t="s">
        <v>0</v>
      </c>
      <c r="D66" s="210">
        <v>17</v>
      </c>
      <c r="E66" s="210">
        <v>48</v>
      </c>
      <c r="F66" s="210">
        <v>198</v>
      </c>
      <c r="G66" s="210">
        <v>263</v>
      </c>
      <c r="H66" s="217">
        <v>101.78</v>
      </c>
      <c r="I66" s="211">
        <v>3257</v>
      </c>
    </row>
    <row r="67" spans="1:9">
      <c r="A67" s="208"/>
      <c r="B67" s="212" t="s">
        <v>40</v>
      </c>
      <c r="C67" s="212" t="s">
        <v>0</v>
      </c>
      <c r="D67" s="213">
        <v>16</v>
      </c>
      <c r="E67" s="213">
        <v>34</v>
      </c>
      <c r="F67" s="213">
        <v>272</v>
      </c>
      <c r="G67" s="213">
        <v>322</v>
      </c>
      <c r="H67" s="216">
        <v>104.97</v>
      </c>
      <c r="I67" s="214">
        <v>3359</v>
      </c>
    </row>
  </sheetData>
  <mergeCells count="7">
    <mergeCell ref="H1:I1"/>
    <mergeCell ref="A6:A17"/>
    <mergeCell ref="A18:A29"/>
    <mergeCell ref="A30:A41"/>
    <mergeCell ref="A42:A53"/>
    <mergeCell ref="A54:A65"/>
    <mergeCell ref="A66:A67"/>
  </mergeCells>
  <hyperlinks>
    <hyperlink ref="H1:I1" location="Index!A1" display="Regresar al Índice" xr:uid="{74BB204F-0770-4CAC-B86F-8F78616BFF6F}"/>
  </hyperlink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26A0-A413-4FBC-AEFF-ED910CA19CA2}">
  <sheetPr codeName="Hoja191"/>
  <dimension ref="A1:I39"/>
  <sheetViews>
    <sheetView workbookViewId="0"/>
  </sheetViews>
  <sheetFormatPr baseColWidth="10" defaultRowHeight="15"/>
  <cols>
    <col min="1" max="16384" width="11.42578125" style="189"/>
  </cols>
  <sheetData>
    <row r="1" spans="1:9">
      <c r="A1" s="43" t="s">
        <v>2229</v>
      </c>
      <c r="H1" s="90" t="s">
        <v>38</v>
      </c>
      <c r="I1" s="90"/>
    </row>
    <row r="2" spans="1:9">
      <c r="A2" s="190" t="s">
        <v>489</v>
      </c>
    </row>
    <row r="6" spans="1:9">
      <c r="A6" s="191"/>
      <c r="B6" s="191" t="s">
        <v>496</v>
      </c>
      <c r="C6" s="191" t="s">
        <v>490</v>
      </c>
      <c r="D6" s="191" t="s">
        <v>491</v>
      </c>
      <c r="E6" s="191" t="s">
        <v>868</v>
      </c>
    </row>
    <row r="7" spans="1:9">
      <c r="A7" s="191" t="s">
        <v>3</v>
      </c>
      <c r="B7" s="191">
        <v>58</v>
      </c>
      <c r="C7" s="191">
        <v>0</v>
      </c>
      <c r="D7" s="191">
        <v>5</v>
      </c>
      <c r="E7" s="191">
        <v>53</v>
      </c>
    </row>
    <row r="8" spans="1:9">
      <c r="A8" s="191" t="s">
        <v>4</v>
      </c>
      <c r="B8" s="191">
        <v>69</v>
      </c>
      <c r="C8" s="191">
        <v>3</v>
      </c>
      <c r="D8" s="191">
        <v>7</v>
      </c>
      <c r="E8" s="191">
        <v>59</v>
      </c>
    </row>
    <row r="9" spans="1:9">
      <c r="A9" s="191" t="s">
        <v>5</v>
      </c>
      <c r="B9" s="191">
        <v>26</v>
      </c>
      <c r="C9" s="191">
        <v>0</v>
      </c>
      <c r="D9" s="191">
        <v>3</v>
      </c>
      <c r="E9" s="191">
        <v>23</v>
      </c>
    </row>
    <row r="10" spans="1:9">
      <c r="A10" s="191" t="s">
        <v>6</v>
      </c>
      <c r="B10" s="191">
        <v>10</v>
      </c>
      <c r="C10" s="191">
        <v>0</v>
      </c>
      <c r="D10" s="191">
        <v>0</v>
      </c>
      <c r="E10" s="191">
        <v>10</v>
      </c>
    </row>
    <row r="11" spans="1:9">
      <c r="A11" s="191" t="s">
        <v>10</v>
      </c>
      <c r="B11" s="191">
        <v>103</v>
      </c>
      <c r="C11" s="191">
        <v>1</v>
      </c>
      <c r="D11" s="191">
        <v>6</v>
      </c>
      <c r="E11" s="191">
        <v>96</v>
      </c>
    </row>
    <row r="12" spans="1:9">
      <c r="A12" s="191" t="s">
        <v>11</v>
      </c>
      <c r="B12" s="191">
        <v>18</v>
      </c>
      <c r="C12" s="191">
        <v>0</v>
      </c>
      <c r="D12" s="191">
        <v>0</v>
      </c>
      <c r="E12" s="191">
        <v>18</v>
      </c>
    </row>
    <row r="13" spans="1:9">
      <c r="A13" s="191" t="s">
        <v>7</v>
      </c>
      <c r="B13" s="191">
        <v>18</v>
      </c>
      <c r="C13" s="191">
        <v>0</v>
      </c>
      <c r="D13" s="191">
        <v>4</v>
      </c>
      <c r="E13" s="191">
        <v>14</v>
      </c>
    </row>
    <row r="14" spans="1:9">
      <c r="A14" s="191" t="s">
        <v>8</v>
      </c>
      <c r="B14" s="191">
        <v>91</v>
      </c>
      <c r="C14" s="191">
        <v>2</v>
      </c>
      <c r="D14" s="191">
        <v>6</v>
      </c>
      <c r="E14" s="191">
        <v>83</v>
      </c>
    </row>
    <row r="15" spans="1:9">
      <c r="A15" s="191" t="s">
        <v>9</v>
      </c>
      <c r="B15" s="191">
        <v>793</v>
      </c>
      <c r="C15" s="191">
        <v>56</v>
      </c>
      <c r="D15" s="191">
        <v>100</v>
      </c>
      <c r="E15" s="191">
        <v>637</v>
      </c>
    </row>
    <row r="16" spans="1:9">
      <c r="A16" s="191" t="s">
        <v>12</v>
      </c>
      <c r="B16" s="191">
        <v>25</v>
      </c>
      <c r="C16" s="191">
        <v>0</v>
      </c>
      <c r="D16" s="191">
        <v>0</v>
      </c>
      <c r="E16" s="191">
        <v>25</v>
      </c>
    </row>
    <row r="17" spans="1:5">
      <c r="A17" s="191" t="s">
        <v>14</v>
      </c>
      <c r="B17" s="191">
        <v>128</v>
      </c>
      <c r="C17" s="191">
        <v>0</v>
      </c>
      <c r="D17" s="191">
        <v>8</v>
      </c>
      <c r="E17" s="191">
        <v>120</v>
      </c>
    </row>
    <row r="18" spans="1:5">
      <c r="A18" s="191" t="s">
        <v>15</v>
      </c>
      <c r="B18" s="191">
        <v>14</v>
      </c>
      <c r="C18" s="191">
        <v>1</v>
      </c>
      <c r="D18" s="191">
        <v>0</v>
      </c>
      <c r="E18" s="191">
        <v>13</v>
      </c>
    </row>
    <row r="19" spans="1:5">
      <c r="A19" s="191" t="s">
        <v>16</v>
      </c>
      <c r="B19" s="191">
        <v>33</v>
      </c>
      <c r="C19" s="191">
        <v>1</v>
      </c>
      <c r="D19" s="191">
        <v>3</v>
      </c>
      <c r="E19" s="191">
        <v>29</v>
      </c>
    </row>
    <row r="20" spans="1:5">
      <c r="A20" s="206" t="s">
        <v>0</v>
      </c>
      <c r="B20" s="206">
        <v>322</v>
      </c>
      <c r="C20" s="206">
        <v>16</v>
      </c>
      <c r="D20" s="206">
        <v>34</v>
      </c>
      <c r="E20" s="206">
        <v>272</v>
      </c>
    </row>
    <row r="21" spans="1:5">
      <c r="A21" s="191" t="s">
        <v>13</v>
      </c>
      <c r="B21" s="191">
        <v>401</v>
      </c>
      <c r="C21" s="191">
        <v>18</v>
      </c>
      <c r="D21" s="191">
        <v>27</v>
      </c>
      <c r="E21" s="191">
        <v>356</v>
      </c>
    </row>
    <row r="22" spans="1:5">
      <c r="A22" s="191" t="s">
        <v>17</v>
      </c>
      <c r="B22" s="191">
        <v>96</v>
      </c>
      <c r="C22" s="191">
        <v>3</v>
      </c>
      <c r="D22" s="191">
        <v>8</v>
      </c>
      <c r="E22" s="191">
        <v>85</v>
      </c>
    </row>
    <row r="23" spans="1:5">
      <c r="A23" s="191" t="s">
        <v>18</v>
      </c>
      <c r="B23" s="191">
        <v>85</v>
      </c>
      <c r="C23" s="191">
        <v>3</v>
      </c>
      <c r="D23" s="191">
        <v>7</v>
      </c>
      <c r="E23" s="191">
        <v>75</v>
      </c>
    </row>
    <row r="24" spans="1:5">
      <c r="A24" s="191" t="s">
        <v>19</v>
      </c>
      <c r="B24" s="191">
        <v>5</v>
      </c>
      <c r="C24" s="191">
        <v>0</v>
      </c>
      <c r="D24" s="191">
        <v>0</v>
      </c>
      <c r="E24" s="191">
        <v>5</v>
      </c>
    </row>
    <row r="25" spans="1:5">
      <c r="A25" s="191" t="s">
        <v>20</v>
      </c>
      <c r="B25" s="191">
        <v>392</v>
      </c>
      <c r="C25" s="191">
        <v>20</v>
      </c>
      <c r="D25" s="191">
        <v>39</v>
      </c>
      <c r="E25" s="191">
        <v>333</v>
      </c>
    </row>
    <row r="26" spans="1:5">
      <c r="A26" s="191" t="s">
        <v>21</v>
      </c>
      <c r="B26" s="191">
        <v>13</v>
      </c>
      <c r="C26" s="191">
        <v>0</v>
      </c>
      <c r="D26" s="191">
        <v>1</v>
      </c>
      <c r="E26" s="191">
        <v>12</v>
      </c>
    </row>
    <row r="27" spans="1:5">
      <c r="A27" s="191" t="s">
        <v>22</v>
      </c>
      <c r="B27" s="191">
        <v>122</v>
      </c>
      <c r="C27" s="191">
        <v>3</v>
      </c>
      <c r="D27" s="191">
        <v>14</v>
      </c>
      <c r="E27" s="191">
        <v>105</v>
      </c>
    </row>
    <row r="28" spans="1:5">
      <c r="A28" s="191" t="s">
        <v>23</v>
      </c>
      <c r="B28" s="191">
        <v>47</v>
      </c>
      <c r="C28" s="191">
        <v>4</v>
      </c>
      <c r="D28" s="191">
        <v>3</v>
      </c>
      <c r="E28" s="191">
        <v>40</v>
      </c>
    </row>
    <row r="29" spans="1:5">
      <c r="A29" s="191" t="s">
        <v>24</v>
      </c>
      <c r="B29" s="191">
        <v>30</v>
      </c>
      <c r="C29" s="191">
        <v>3</v>
      </c>
      <c r="D29" s="191">
        <v>5</v>
      </c>
      <c r="E29" s="191">
        <v>22</v>
      </c>
    </row>
    <row r="30" spans="1:5">
      <c r="A30" s="191" t="s">
        <v>25</v>
      </c>
      <c r="B30" s="191">
        <v>61</v>
      </c>
      <c r="C30" s="191">
        <v>0</v>
      </c>
      <c r="D30" s="191">
        <v>5</v>
      </c>
      <c r="E30" s="191">
        <v>56</v>
      </c>
    </row>
    <row r="31" spans="1:5">
      <c r="A31" s="191" t="s">
        <v>26</v>
      </c>
      <c r="B31" s="191">
        <v>102</v>
      </c>
      <c r="C31" s="191">
        <v>1</v>
      </c>
      <c r="D31" s="191">
        <v>2</v>
      </c>
      <c r="E31" s="191">
        <v>99</v>
      </c>
    </row>
    <row r="32" spans="1:5">
      <c r="A32" s="191" t="s">
        <v>27</v>
      </c>
      <c r="B32" s="191">
        <v>79</v>
      </c>
      <c r="C32" s="191">
        <v>0</v>
      </c>
      <c r="D32" s="191">
        <v>6</v>
      </c>
      <c r="E32" s="191">
        <v>73</v>
      </c>
    </row>
    <row r="33" spans="1:5">
      <c r="A33" s="191" t="s">
        <v>28</v>
      </c>
      <c r="B33" s="191">
        <v>9</v>
      </c>
      <c r="C33" s="191">
        <v>0</v>
      </c>
      <c r="D33" s="191">
        <v>0</v>
      </c>
      <c r="E33" s="191">
        <v>9</v>
      </c>
    </row>
    <row r="34" spans="1:5">
      <c r="A34" s="191" t="s">
        <v>29</v>
      </c>
      <c r="B34" s="191">
        <v>47</v>
      </c>
      <c r="C34" s="191">
        <v>1</v>
      </c>
      <c r="D34" s="191">
        <v>3</v>
      </c>
      <c r="E34" s="191">
        <v>43</v>
      </c>
    </row>
    <row r="35" spans="1:5">
      <c r="A35" s="191" t="s">
        <v>30</v>
      </c>
      <c r="B35" s="191">
        <v>11</v>
      </c>
      <c r="C35" s="191">
        <v>0</v>
      </c>
      <c r="D35" s="191">
        <v>0</v>
      </c>
      <c r="E35" s="191">
        <v>11</v>
      </c>
    </row>
    <row r="36" spans="1:5">
      <c r="A36" s="191" t="s">
        <v>31</v>
      </c>
      <c r="B36" s="191">
        <v>102</v>
      </c>
      <c r="C36" s="191">
        <v>2</v>
      </c>
      <c r="D36" s="191">
        <v>5</v>
      </c>
      <c r="E36" s="191">
        <v>95</v>
      </c>
    </row>
    <row r="37" spans="1:5">
      <c r="A37" s="191" t="s">
        <v>32</v>
      </c>
      <c r="B37" s="191">
        <v>42</v>
      </c>
      <c r="C37" s="191">
        <v>4</v>
      </c>
      <c r="D37" s="191">
        <v>8</v>
      </c>
      <c r="E37" s="191">
        <v>30</v>
      </c>
    </row>
    <row r="38" spans="1:5">
      <c r="A38" s="191" t="s">
        <v>33</v>
      </c>
      <c r="B38" s="191">
        <v>6</v>
      </c>
      <c r="C38" s="191">
        <v>0</v>
      </c>
      <c r="D38" s="191">
        <v>0</v>
      </c>
      <c r="E38" s="191">
        <v>6</v>
      </c>
    </row>
    <row r="39" spans="1:5">
      <c r="A39" s="201" t="s">
        <v>1</v>
      </c>
      <c r="B39" s="203">
        <v>3358</v>
      </c>
      <c r="C39" s="203">
        <v>142</v>
      </c>
      <c r="D39" s="203">
        <v>309</v>
      </c>
      <c r="E39" s="203">
        <v>2907</v>
      </c>
    </row>
  </sheetData>
  <mergeCells count="1">
    <mergeCell ref="H1:I1"/>
  </mergeCells>
  <hyperlinks>
    <hyperlink ref="H1:I1" location="Index!A1" display="Regresar al Índice" xr:uid="{70E30224-D260-449D-94F5-A2E885A7D55A}"/>
  </hyperlink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3AEC0-C482-4518-8859-34FB45BFAABD}">
  <sheetPr codeName="Hoja192"/>
  <dimension ref="A1:I39"/>
  <sheetViews>
    <sheetView workbookViewId="0"/>
  </sheetViews>
  <sheetFormatPr baseColWidth="10" defaultRowHeight="15"/>
  <cols>
    <col min="1" max="16384" width="11.42578125" style="189"/>
  </cols>
  <sheetData>
    <row r="1" spans="1:9">
      <c r="A1" s="43" t="s">
        <v>2230</v>
      </c>
      <c r="H1" s="90" t="s">
        <v>38</v>
      </c>
      <c r="I1" s="90"/>
    </row>
    <row r="2" spans="1:9">
      <c r="A2" s="190" t="s">
        <v>489</v>
      </c>
    </row>
    <row r="6" spans="1:9">
      <c r="A6" s="191"/>
      <c r="B6" s="191" t="s">
        <v>496</v>
      </c>
      <c r="C6" s="191" t="s">
        <v>490</v>
      </c>
      <c r="D6" s="191" t="s">
        <v>491</v>
      </c>
      <c r="E6" s="191" t="s">
        <v>492</v>
      </c>
    </row>
    <row r="7" spans="1:9">
      <c r="A7" s="191" t="s">
        <v>19</v>
      </c>
      <c r="B7" s="191">
        <v>5</v>
      </c>
      <c r="C7" s="191">
        <v>0</v>
      </c>
      <c r="D7" s="191">
        <v>0</v>
      </c>
      <c r="E7" s="191">
        <v>5</v>
      </c>
    </row>
    <row r="8" spans="1:9">
      <c r="A8" s="191" t="s">
        <v>33</v>
      </c>
      <c r="B8" s="191">
        <v>6</v>
      </c>
      <c r="C8" s="191">
        <v>0</v>
      </c>
      <c r="D8" s="191">
        <v>0</v>
      </c>
      <c r="E8" s="191">
        <v>6</v>
      </c>
    </row>
    <row r="9" spans="1:9">
      <c r="A9" s="191" t="s">
        <v>28</v>
      </c>
      <c r="B9" s="191">
        <v>9</v>
      </c>
      <c r="C9" s="191">
        <v>0</v>
      </c>
      <c r="D9" s="191">
        <v>0</v>
      </c>
      <c r="E9" s="191">
        <v>9</v>
      </c>
    </row>
    <row r="10" spans="1:9">
      <c r="A10" s="191" t="s">
        <v>6</v>
      </c>
      <c r="B10" s="191">
        <v>10</v>
      </c>
      <c r="C10" s="191">
        <v>0</v>
      </c>
      <c r="D10" s="191">
        <v>0</v>
      </c>
      <c r="E10" s="191">
        <v>10</v>
      </c>
    </row>
    <row r="11" spans="1:9">
      <c r="A11" s="191" t="s">
        <v>30</v>
      </c>
      <c r="B11" s="191">
        <v>11</v>
      </c>
      <c r="C11" s="191">
        <v>0</v>
      </c>
      <c r="D11" s="191">
        <v>0</v>
      </c>
      <c r="E11" s="191">
        <v>11</v>
      </c>
    </row>
    <row r="12" spans="1:9">
      <c r="A12" s="191" t="s">
        <v>21</v>
      </c>
      <c r="B12" s="191">
        <v>13</v>
      </c>
      <c r="C12" s="191">
        <v>0</v>
      </c>
      <c r="D12" s="191">
        <v>1</v>
      </c>
      <c r="E12" s="191">
        <v>12</v>
      </c>
    </row>
    <row r="13" spans="1:9">
      <c r="A13" s="191" t="s">
        <v>15</v>
      </c>
      <c r="B13" s="191">
        <v>14</v>
      </c>
      <c r="C13" s="191">
        <v>1</v>
      </c>
      <c r="D13" s="191">
        <v>0</v>
      </c>
      <c r="E13" s="191">
        <v>13</v>
      </c>
    </row>
    <row r="14" spans="1:9">
      <c r="A14" s="191" t="s">
        <v>11</v>
      </c>
      <c r="B14" s="191">
        <v>18</v>
      </c>
      <c r="C14" s="191">
        <v>0</v>
      </c>
      <c r="D14" s="191">
        <v>0</v>
      </c>
      <c r="E14" s="191">
        <v>18</v>
      </c>
    </row>
    <row r="15" spans="1:9">
      <c r="A15" s="191" t="s">
        <v>7</v>
      </c>
      <c r="B15" s="191">
        <v>18</v>
      </c>
      <c r="C15" s="191">
        <v>0</v>
      </c>
      <c r="D15" s="191">
        <v>4</v>
      </c>
      <c r="E15" s="191">
        <v>14</v>
      </c>
    </row>
    <row r="16" spans="1:9">
      <c r="A16" s="191" t="s">
        <v>12</v>
      </c>
      <c r="B16" s="191">
        <v>25</v>
      </c>
      <c r="C16" s="191">
        <v>0</v>
      </c>
      <c r="D16" s="191">
        <v>0</v>
      </c>
      <c r="E16" s="191">
        <v>25</v>
      </c>
    </row>
    <row r="17" spans="1:5">
      <c r="A17" s="191" t="s">
        <v>5</v>
      </c>
      <c r="B17" s="191">
        <v>26</v>
      </c>
      <c r="C17" s="191">
        <v>0</v>
      </c>
      <c r="D17" s="191">
        <v>3</v>
      </c>
      <c r="E17" s="191">
        <v>23</v>
      </c>
    </row>
    <row r="18" spans="1:5">
      <c r="A18" s="191" t="s">
        <v>24</v>
      </c>
      <c r="B18" s="191">
        <v>30</v>
      </c>
      <c r="C18" s="191">
        <v>3</v>
      </c>
      <c r="D18" s="191">
        <v>5</v>
      </c>
      <c r="E18" s="191">
        <v>22</v>
      </c>
    </row>
    <row r="19" spans="1:5">
      <c r="A19" s="191" t="s">
        <v>16</v>
      </c>
      <c r="B19" s="191">
        <v>33</v>
      </c>
      <c r="C19" s="191">
        <v>1</v>
      </c>
      <c r="D19" s="191">
        <v>3</v>
      </c>
      <c r="E19" s="191">
        <v>29</v>
      </c>
    </row>
    <row r="20" spans="1:5">
      <c r="A20" s="191" t="s">
        <v>32</v>
      </c>
      <c r="B20" s="191">
        <v>42</v>
      </c>
      <c r="C20" s="191">
        <v>4</v>
      </c>
      <c r="D20" s="191">
        <v>8</v>
      </c>
      <c r="E20" s="191">
        <v>30</v>
      </c>
    </row>
    <row r="21" spans="1:5">
      <c r="A21" s="191" t="s">
        <v>23</v>
      </c>
      <c r="B21" s="191">
        <v>47</v>
      </c>
      <c r="C21" s="191">
        <v>4</v>
      </c>
      <c r="D21" s="191">
        <v>3</v>
      </c>
      <c r="E21" s="191">
        <v>40</v>
      </c>
    </row>
    <row r="22" spans="1:5">
      <c r="A22" s="191" t="s">
        <v>29</v>
      </c>
      <c r="B22" s="191">
        <v>47</v>
      </c>
      <c r="C22" s="191">
        <v>1</v>
      </c>
      <c r="D22" s="191">
        <v>3</v>
      </c>
      <c r="E22" s="191">
        <v>43</v>
      </c>
    </row>
    <row r="23" spans="1:5">
      <c r="A23" s="191" t="s">
        <v>3</v>
      </c>
      <c r="B23" s="191">
        <v>58</v>
      </c>
      <c r="C23" s="191">
        <v>0</v>
      </c>
      <c r="D23" s="191">
        <v>5</v>
      </c>
      <c r="E23" s="191">
        <v>53</v>
      </c>
    </row>
    <row r="24" spans="1:5">
      <c r="A24" s="191" t="s">
        <v>25</v>
      </c>
      <c r="B24" s="191">
        <v>61</v>
      </c>
      <c r="C24" s="191">
        <v>0</v>
      </c>
      <c r="D24" s="191">
        <v>5</v>
      </c>
      <c r="E24" s="191">
        <v>56</v>
      </c>
    </row>
    <row r="25" spans="1:5">
      <c r="A25" s="191" t="s">
        <v>4</v>
      </c>
      <c r="B25" s="191">
        <v>69</v>
      </c>
      <c r="C25" s="191">
        <v>3</v>
      </c>
      <c r="D25" s="191">
        <v>7</v>
      </c>
      <c r="E25" s="191">
        <v>59</v>
      </c>
    </row>
    <row r="26" spans="1:5">
      <c r="A26" s="191" t="s">
        <v>27</v>
      </c>
      <c r="B26" s="191">
        <v>79</v>
      </c>
      <c r="C26" s="191">
        <v>0</v>
      </c>
      <c r="D26" s="191">
        <v>6</v>
      </c>
      <c r="E26" s="191">
        <v>73</v>
      </c>
    </row>
    <row r="27" spans="1:5">
      <c r="A27" s="191" t="s">
        <v>18</v>
      </c>
      <c r="B27" s="191">
        <v>85</v>
      </c>
      <c r="C27" s="191">
        <v>3</v>
      </c>
      <c r="D27" s="191">
        <v>7</v>
      </c>
      <c r="E27" s="191">
        <v>75</v>
      </c>
    </row>
    <row r="28" spans="1:5">
      <c r="A28" s="191" t="s">
        <v>8</v>
      </c>
      <c r="B28" s="191">
        <v>91</v>
      </c>
      <c r="C28" s="191">
        <v>2</v>
      </c>
      <c r="D28" s="191">
        <v>6</v>
      </c>
      <c r="E28" s="191">
        <v>83</v>
      </c>
    </row>
    <row r="29" spans="1:5">
      <c r="A29" s="191" t="s">
        <v>17</v>
      </c>
      <c r="B29" s="191">
        <v>96</v>
      </c>
      <c r="C29" s="191">
        <v>3</v>
      </c>
      <c r="D29" s="191">
        <v>8</v>
      </c>
      <c r="E29" s="191">
        <v>85</v>
      </c>
    </row>
    <row r="30" spans="1:5">
      <c r="A30" s="191" t="s">
        <v>26</v>
      </c>
      <c r="B30" s="191">
        <v>102</v>
      </c>
      <c r="C30" s="191">
        <v>1</v>
      </c>
      <c r="D30" s="191">
        <v>2</v>
      </c>
      <c r="E30" s="191">
        <v>99</v>
      </c>
    </row>
    <row r="31" spans="1:5">
      <c r="A31" s="191" t="s">
        <v>31</v>
      </c>
      <c r="B31" s="191">
        <v>102</v>
      </c>
      <c r="C31" s="191">
        <v>2</v>
      </c>
      <c r="D31" s="191">
        <v>5</v>
      </c>
      <c r="E31" s="191">
        <v>95</v>
      </c>
    </row>
    <row r="32" spans="1:5">
      <c r="A32" s="191" t="s">
        <v>10</v>
      </c>
      <c r="B32" s="191">
        <v>103</v>
      </c>
      <c r="C32" s="191">
        <v>1</v>
      </c>
      <c r="D32" s="191">
        <v>6</v>
      </c>
      <c r="E32" s="191">
        <v>96</v>
      </c>
    </row>
    <row r="33" spans="1:5">
      <c r="A33" s="191" t="s">
        <v>22</v>
      </c>
      <c r="B33" s="191">
        <v>122</v>
      </c>
      <c r="C33" s="191">
        <v>3</v>
      </c>
      <c r="D33" s="191">
        <v>14</v>
      </c>
      <c r="E33" s="191">
        <v>105</v>
      </c>
    </row>
    <row r="34" spans="1:5">
      <c r="A34" s="191" t="s">
        <v>14</v>
      </c>
      <c r="B34" s="191">
        <v>128</v>
      </c>
      <c r="C34" s="191">
        <v>0</v>
      </c>
      <c r="D34" s="191">
        <v>8</v>
      </c>
      <c r="E34" s="191">
        <v>120</v>
      </c>
    </row>
    <row r="35" spans="1:5">
      <c r="A35" s="191" t="s">
        <v>0</v>
      </c>
      <c r="B35" s="191">
        <v>322</v>
      </c>
      <c r="C35" s="191">
        <v>16</v>
      </c>
      <c r="D35" s="191">
        <v>34</v>
      </c>
      <c r="E35" s="191">
        <v>272</v>
      </c>
    </row>
    <row r="36" spans="1:5">
      <c r="A36" s="191" t="s">
        <v>20</v>
      </c>
      <c r="B36" s="191">
        <v>392</v>
      </c>
      <c r="C36" s="191">
        <v>20</v>
      </c>
      <c r="D36" s="191">
        <v>39</v>
      </c>
      <c r="E36" s="191">
        <v>333</v>
      </c>
    </row>
    <row r="37" spans="1:5">
      <c r="A37" s="191" t="s">
        <v>13</v>
      </c>
      <c r="B37" s="191">
        <v>401</v>
      </c>
      <c r="C37" s="191">
        <v>18</v>
      </c>
      <c r="D37" s="191">
        <v>27</v>
      </c>
      <c r="E37" s="191">
        <v>356</v>
      </c>
    </row>
    <row r="38" spans="1:5">
      <c r="A38" s="191" t="s">
        <v>9</v>
      </c>
      <c r="B38" s="191">
        <v>793</v>
      </c>
      <c r="C38" s="191">
        <v>56</v>
      </c>
      <c r="D38" s="191">
        <v>100</v>
      </c>
      <c r="E38" s="191">
        <v>637</v>
      </c>
    </row>
    <row r="39" spans="1:5">
      <c r="A39" s="201" t="s">
        <v>1</v>
      </c>
      <c r="B39" s="203">
        <v>3358</v>
      </c>
      <c r="C39" s="203">
        <v>142</v>
      </c>
      <c r="D39" s="203">
        <v>309</v>
      </c>
      <c r="E39" s="203">
        <v>2907</v>
      </c>
    </row>
  </sheetData>
  <mergeCells count="1">
    <mergeCell ref="H1:I1"/>
  </mergeCells>
  <hyperlinks>
    <hyperlink ref="H1:I1" location="Index!A1" display="Regresar al Índice" xr:uid="{89B0B49D-FDE3-43EB-BC87-432AC5B70D91}"/>
  </hyperlink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2FE3E-A1C3-459F-BC20-8235E7281569}">
  <sheetPr codeName="Hoja193"/>
  <dimension ref="A1:I40"/>
  <sheetViews>
    <sheetView workbookViewId="0"/>
  </sheetViews>
  <sheetFormatPr baseColWidth="10" defaultRowHeight="15"/>
  <cols>
    <col min="1" max="1" width="19.42578125" style="189" customWidth="1"/>
    <col min="2" max="2" width="23.5703125" style="189" customWidth="1"/>
    <col min="3" max="3" width="20.7109375" style="189" customWidth="1"/>
    <col min="4" max="4" width="22.42578125" style="189" customWidth="1"/>
    <col min="5" max="16384" width="11.42578125" style="189"/>
  </cols>
  <sheetData>
    <row r="1" spans="1:9">
      <c r="A1" s="43" t="s">
        <v>2231</v>
      </c>
      <c r="H1" s="90" t="s">
        <v>38</v>
      </c>
      <c r="I1" s="90"/>
    </row>
    <row r="2" spans="1:9">
      <c r="A2" s="190" t="s">
        <v>643</v>
      </c>
    </row>
    <row r="6" spans="1:9">
      <c r="A6" s="191"/>
      <c r="B6" s="191" t="s">
        <v>497</v>
      </c>
      <c r="C6" s="191" t="s">
        <v>496</v>
      </c>
      <c r="D6" s="191" t="s">
        <v>498</v>
      </c>
    </row>
    <row r="7" spans="1:9">
      <c r="A7" s="191" t="s">
        <v>21</v>
      </c>
      <c r="B7" s="192">
        <v>4120741</v>
      </c>
      <c r="C7" s="191">
        <v>13</v>
      </c>
      <c r="D7" s="193">
        <v>3.1547724062249967</v>
      </c>
      <c r="E7" s="189">
        <f>B7/C7</f>
        <v>316980.07692307694</v>
      </c>
    </row>
    <row r="8" spans="1:9">
      <c r="A8" s="191" t="s">
        <v>7</v>
      </c>
      <c r="B8" s="192">
        <v>5647532</v>
      </c>
      <c r="C8" s="191">
        <v>18</v>
      </c>
      <c r="D8" s="193">
        <v>3.1872329364402008</v>
      </c>
    </row>
    <row r="9" spans="1:9">
      <c r="A9" s="191" t="s">
        <v>28</v>
      </c>
      <c r="B9" s="192">
        <v>2544372</v>
      </c>
      <c r="C9" s="191">
        <v>9</v>
      </c>
      <c r="D9" s="193">
        <v>3.5372186142592357</v>
      </c>
    </row>
    <row r="10" spans="1:9">
      <c r="A10" s="191" t="s">
        <v>33</v>
      </c>
      <c r="B10" s="192">
        <v>1654593</v>
      </c>
      <c r="C10" s="191">
        <v>6</v>
      </c>
      <c r="D10" s="193">
        <v>3.6262694209391677</v>
      </c>
    </row>
    <row r="11" spans="1:9">
      <c r="A11" s="191" t="s">
        <v>15</v>
      </c>
      <c r="B11" s="192">
        <v>3643974</v>
      </c>
      <c r="C11" s="191">
        <v>14</v>
      </c>
      <c r="D11" s="193">
        <v>3.8419593553631279</v>
      </c>
    </row>
    <row r="12" spans="1:9">
      <c r="A12" s="191" t="s">
        <v>19</v>
      </c>
      <c r="B12" s="192">
        <v>1270646</v>
      </c>
      <c r="C12" s="191">
        <v>5</v>
      </c>
      <c r="D12" s="193">
        <v>3.9350062881400487</v>
      </c>
    </row>
    <row r="13" spans="1:9">
      <c r="A13" s="191" t="s">
        <v>30</v>
      </c>
      <c r="B13" s="192">
        <v>1364147</v>
      </c>
      <c r="C13" s="191">
        <v>11</v>
      </c>
      <c r="D13" s="193">
        <v>8.063647099616098</v>
      </c>
    </row>
    <row r="14" spans="1:9">
      <c r="A14" s="191" t="s">
        <v>6</v>
      </c>
      <c r="B14" s="192">
        <v>984046</v>
      </c>
      <c r="C14" s="191">
        <v>10</v>
      </c>
      <c r="D14" s="193">
        <v>10.162126567253971</v>
      </c>
      <c r="E14" s="194"/>
    </row>
    <row r="15" spans="1:9">
      <c r="A15" s="191" t="s">
        <v>16</v>
      </c>
      <c r="B15" s="192">
        <v>3050720</v>
      </c>
      <c r="C15" s="191">
        <v>33</v>
      </c>
      <c r="D15" s="193">
        <v>10.817118581842974</v>
      </c>
    </row>
    <row r="16" spans="1:9">
      <c r="A16" s="191" t="s">
        <v>31</v>
      </c>
      <c r="B16" s="192">
        <v>8488447</v>
      </c>
      <c r="C16" s="191">
        <v>102</v>
      </c>
      <c r="D16" s="193">
        <v>12.016332316146874</v>
      </c>
    </row>
    <row r="17" spans="1:4">
      <c r="A17" s="191" t="s">
        <v>29</v>
      </c>
      <c r="B17" s="192">
        <v>3620910</v>
      </c>
      <c r="C17" s="191">
        <v>47</v>
      </c>
      <c r="D17" s="193">
        <v>12.980162445352136</v>
      </c>
    </row>
    <row r="18" spans="1:4">
      <c r="A18" s="191" t="s">
        <v>12</v>
      </c>
      <c r="B18" s="192">
        <v>1852952</v>
      </c>
      <c r="C18" s="191">
        <v>25</v>
      </c>
      <c r="D18" s="193">
        <v>13.491984681740272</v>
      </c>
    </row>
    <row r="19" spans="1:4">
      <c r="A19" s="191" t="s">
        <v>24</v>
      </c>
      <c r="B19" s="192">
        <v>1684541</v>
      </c>
      <c r="C19" s="191">
        <v>30</v>
      </c>
      <c r="D19" s="193">
        <v>17.809005539194356</v>
      </c>
    </row>
    <row r="20" spans="1:4">
      <c r="A20" s="191" t="s">
        <v>22</v>
      </c>
      <c r="B20" s="195">
        <v>6542484</v>
      </c>
      <c r="C20" s="191">
        <v>122</v>
      </c>
      <c r="D20" s="196">
        <v>18.647351678659053</v>
      </c>
    </row>
    <row r="21" spans="1:4">
      <c r="A21" s="191" t="s">
        <v>32</v>
      </c>
      <c r="B21" s="192">
        <v>2233866</v>
      </c>
      <c r="C21" s="191">
        <v>42</v>
      </c>
      <c r="D21" s="193">
        <v>18.801485854567822</v>
      </c>
    </row>
    <row r="22" spans="1:4">
      <c r="A22" s="191" t="s">
        <v>4</v>
      </c>
      <c r="B22" s="192">
        <v>3578561</v>
      </c>
      <c r="C22" s="191">
        <v>69</v>
      </c>
      <c r="D22" s="193">
        <v>19.281493315329818</v>
      </c>
    </row>
    <row r="23" spans="1:4">
      <c r="A23" s="191" t="s">
        <v>17</v>
      </c>
      <c r="B23" s="195">
        <v>4791977</v>
      </c>
      <c r="C23" s="191">
        <v>96</v>
      </c>
      <c r="D23" s="196">
        <v>20.033485135675736</v>
      </c>
    </row>
    <row r="24" spans="1:4">
      <c r="A24" s="191" t="s">
        <v>14</v>
      </c>
      <c r="B24" s="192">
        <v>6173718</v>
      </c>
      <c r="C24" s="191">
        <v>128</v>
      </c>
      <c r="D24" s="193">
        <v>20.733049355347944</v>
      </c>
    </row>
    <row r="25" spans="1:4">
      <c r="A25" s="191" t="s">
        <v>23</v>
      </c>
      <c r="B25" s="192">
        <v>2239112</v>
      </c>
      <c r="C25" s="191">
        <v>47</v>
      </c>
      <c r="D25" s="193">
        <v>20.99046407683046</v>
      </c>
    </row>
    <row r="26" spans="1:4">
      <c r="A26" s="191" t="s">
        <v>25</v>
      </c>
      <c r="B26" s="192">
        <v>2845959</v>
      </c>
      <c r="C26" s="191">
        <v>61</v>
      </c>
      <c r="D26" s="193">
        <v>21.433899785625865</v>
      </c>
    </row>
    <row r="27" spans="1:4">
      <c r="A27" s="191" t="s">
        <v>13</v>
      </c>
      <c r="B27" s="192">
        <v>17245551</v>
      </c>
      <c r="C27" s="191">
        <v>401</v>
      </c>
      <c r="D27" s="193">
        <v>23.252373902115391</v>
      </c>
    </row>
    <row r="28" spans="1:4">
      <c r="A28" s="191" t="s">
        <v>11</v>
      </c>
      <c r="B28" s="192">
        <v>772842</v>
      </c>
      <c r="C28" s="191">
        <v>18</v>
      </c>
      <c r="D28" s="193">
        <v>23.29065966911736</v>
      </c>
    </row>
    <row r="29" spans="1:4">
      <c r="A29" s="191" t="s">
        <v>8</v>
      </c>
      <c r="B29" s="192">
        <v>3765325</v>
      </c>
      <c r="C29" s="191">
        <v>91</v>
      </c>
      <c r="D29" s="193">
        <v>24.16790051323591</v>
      </c>
    </row>
    <row r="30" spans="1:4">
      <c r="A30" s="191" t="s">
        <v>27</v>
      </c>
      <c r="B30" s="192">
        <v>3037752</v>
      </c>
      <c r="C30" s="191">
        <v>79</v>
      </c>
      <c r="D30" s="193">
        <v>26.006072911811103</v>
      </c>
    </row>
    <row r="31" spans="1:4">
      <c r="A31" s="191" t="s">
        <v>10</v>
      </c>
      <c r="B31" s="192">
        <v>3175643</v>
      </c>
      <c r="C31" s="191">
        <v>103</v>
      </c>
      <c r="D31" s="193">
        <v>32.43437628222064</v>
      </c>
    </row>
    <row r="32" spans="1:4">
      <c r="A32" s="191" t="s">
        <v>26</v>
      </c>
      <c r="B32" s="192">
        <v>3131012</v>
      </c>
      <c r="C32" s="191">
        <v>102</v>
      </c>
      <c r="D32" s="193">
        <v>32.577326436308773</v>
      </c>
    </row>
    <row r="33" spans="1:5">
      <c r="A33" s="191" t="s">
        <v>5</v>
      </c>
      <c r="B33" s="192">
        <v>788119</v>
      </c>
      <c r="C33" s="191">
        <v>26</v>
      </c>
      <c r="D33" s="193">
        <v>32.989941874260104</v>
      </c>
    </row>
    <row r="34" spans="1:5">
      <c r="A34" s="191" t="s">
        <v>0</v>
      </c>
      <c r="B34" s="192">
        <v>8325800</v>
      </c>
      <c r="C34" s="191">
        <v>322</v>
      </c>
      <c r="D34" s="193">
        <v>38.674962165797886</v>
      </c>
    </row>
    <row r="35" spans="1:5">
      <c r="A35" s="191" t="s">
        <v>3</v>
      </c>
      <c r="B35" s="192">
        <v>1415421</v>
      </c>
      <c r="C35" s="191">
        <v>58</v>
      </c>
      <c r="D35" s="193">
        <v>40.977207488090116</v>
      </c>
    </row>
    <row r="36" spans="1:5">
      <c r="A36" s="191" t="s">
        <v>18</v>
      </c>
      <c r="B36" s="192">
        <v>2022568</v>
      </c>
      <c r="C36" s="191">
        <v>85</v>
      </c>
      <c r="D36" s="193">
        <v>42.025781086223056</v>
      </c>
    </row>
    <row r="37" spans="1:5">
      <c r="A37" s="191" t="s">
        <v>20</v>
      </c>
      <c r="B37" s="192">
        <v>5533147</v>
      </c>
      <c r="C37" s="191">
        <v>392</v>
      </c>
      <c r="D37" s="193">
        <v>70.845759203578012</v>
      </c>
    </row>
    <row r="38" spans="1:5">
      <c r="A38" s="191" t="s">
        <v>9</v>
      </c>
      <c r="B38" s="192">
        <v>9031213</v>
      </c>
      <c r="C38" s="191">
        <v>793</v>
      </c>
      <c r="D38" s="193">
        <v>87.80658810726753</v>
      </c>
    </row>
    <row r="39" spans="1:5">
      <c r="A39" s="197" t="s">
        <v>1</v>
      </c>
      <c r="B39" s="198">
        <v>126577691</v>
      </c>
      <c r="C39" s="199">
        <v>3358</v>
      </c>
      <c r="D39" s="200">
        <v>26.52916144599288</v>
      </c>
    </row>
    <row r="40" spans="1:5">
      <c r="A40" s="201" t="s">
        <v>1</v>
      </c>
      <c r="B40" s="202">
        <v>126577691</v>
      </c>
      <c r="C40" s="203">
        <v>4039</v>
      </c>
      <c r="D40" s="204">
        <v>31.909256426553082</v>
      </c>
      <c r="E40" s="205"/>
    </row>
  </sheetData>
  <mergeCells count="1">
    <mergeCell ref="H1:I1"/>
  </mergeCells>
  <hyperlinks>
    <hyperlink ref="H1:I1" location="Index!A1" display="Regresar al Índice" xr:uid="{9B3B548A-5186-4EB1-81F6-C1A0796D6863}"/>
  </hyperlink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112"/>
  <dimension ref="A1:P159"/>
  <sheetViews>
    <sheetView zoomScaleNormal="100" workbookViewId="0"/>
  </sheetViews>
  <sheetFormatPr baseColWidth="10" defaultColWidth="11.42578125" defaultRowHeight="14.25"/>
  <cols>
    <col min="1" max="3" width="11.42578125" style="50"/>
    <col min="4" max="4" width="12.5703125" style="50" bestFit="1" customWidth="1"/>
    <col min="5" max="16384" width="11.42578125" style="50"/>
  </cols>
  <sheetData>
    <row r="1" spans="1:16" ht="15">
      <c r="A1" s="43" t="s">
        <v>2232</v>
      </c>
      <c r="H1" s="90" t="s">
        <v>38</v>
      </c>
      <c r="I1" s="90"/>
    </row>
    <row r="2" spans="1:16">
      <c r="A2" s="138" t="s">
        <v>389</v>
      </c>
    </row>
    <row r="3" spans="1:16" ht="15">
      <c r="E3" s="140"/>
    </row>
    <row r="4" spans="1:16">
      <c r="A4" s="50" t="s">
        <v>687</v>
      </c>
      <c r="P4" s="146"/>
    </row>
    <row r="5" spans="1:16">
      <c r="A5" s="126" t="s">
        <v>53</v>
      </c>
      <c r="B5" s="127" t="s">
        <v>2020</v>
      </c>
      <c r="C5" s="128">
        <v>108940</v>
      </c>
      <c r="O5" s="182"/>
      <c r="P5" s="146"/>
    </row>
    <row r="6" spans="1:16">
      <c r="A6" s="126" t="s">
        <v>53</v>
      </c>
      <c r="B6" s="127" t="s">
        <v>2021</v>
      </c>
      <c r="C6" s="128">
        <v>102386</v>
      </c>
      <c r="P6" s="146"/>
    </row>
    <row r="7" spans="1:16">
      <c r="A7" s="126" t="s">
        <v>53</v>
      </c>
      <c r="B7" s="127" t="s">
        <v>2022</v>
      </c>
      <c r="C7" s="128">
        <v>97046</v>
      </c>
      <c r="O7" s="185"/>
      <c r="P7" s="181"/>
    </row>
    <row r="8" spans="1:16">
      <c r="A8" s="126" t="s">
        <v>53</v>
      </c>
      <c r="B8" s="127" t="s">
        <v>2023</v>
      </c>
      <c r="C8" s="128">
        <v>102660</v>
      </c>
      <c r="P8" s="146"/>
    </row>
    <row r="9" spans="1:16">
      <c r="A9" s="126" t="s">
        <v>53</v>
      </c>
      <c r="B9" s="126" t="s">
        <v>2024</v>
      </c>
      <c r="C9" s="128">
        <v>105767</v>
      </c>
      <c r="P9" s="146"/>
    </row>
    <row r="10" spans="1:16">
      <c r="A10" s="126" t="s">
        <v>53</v>
      </c>
      <c r="B10" s="126" t="s">
        <v>2025</v>
      </c>
      <c r="C10" s="128">
        <v>92314</v>
      </c>
      <c r="P10" s="146"/>
    </row>
    <row r="11" spans="1:16">
      <c r="A11" s="126" t="s">
        <v>53</v>
      </c>
      <c r="B11" s="126" t="s">
        <v>2026</v>
      </c>
      <c r="C11" s="128">
        <v>81130</v>
      </c>
      <c r="O11" s="185"/>
      <c r="P11" s="181"/>
    </row>
    <row r="12" spans="1:16">
      <c r="A12" s="126" t="s">
        <v>53</v>
      </c>
      <c r="B12" s="126" t="s">
        <v>2027</v>
      </c>
      <c r="C12" s="128">
        <v>76600</v>
      </c>
      <c r="P12" s="146"/>
    </row>
    <row r="13" spans="1:16">
      <c r="A13" s="126" t="s">
        <v>53</v>
      </c>
      <c r="B13" s="126" t="s">
        <v>2028</v>
      </c>
      <c r="C13" s="128">
        <v>84904</v>
      </c>
      <c r="O13" s="182"/>
      <c r="P13" s="146"/>
    </row>
    <row r="14" spans="1:16">
      <c r="A14" s="126" t="s">
        <v>53</v>
      </c>
      <c r="B14" s="126" t="s">
        <v>771</v>
      </c>
      <c r="C14" s="128">
        <v>88069</v>
      </c>
      <c r="O14" s="182"/>
      <c r="P14" s="146"/>
    </row>
    <row r="15" spans="1:16">
      <c r="A15" s="126" t="s">
        <v>53</v>
      </c>
      <c r="B15" s="126" t="s">
        <v>790</v>
      </c>
      <c r="C15" s="128">
        <v>86305</v>
      </c>
      <c r="O15" s="185"/>
      <c r="P15" s="181"/>
    </row>
    <row r="16" spans="1:16">
      <c r="A16" s="129" t="s">
        <v>53</v>
      </c>
      <c r="B16" s="129" t="s">
        <v>799</v>
      </c>
      <c r="C16" s="130">
        <v>95738</v>
      </c>
      <c r="O16" s="185"/>
      <c r="P16" s="181"/>
    </row>
    <row r="17" spans="1:16">
      <c r="A17" s="129" t="s">
        <v>53</v>
      </c>
      <c r="B17" s="129" t="s">
        <v>808</v>
      </c>
      <c r="C17" s="130">
        <v>94704</v>
      </c>
      <c r="E17" s="188"/>
      <c r="P17" s="146"/>
    </row>
    <row r="18" spans="1:16">
      <c r="A18" s="129" t="s">
        <v>53</v>
      </c>
      <c r="B18" s="129" t="s">
        <v>817</v>
      </c>
      <c r="C18" s="130">
        <v>96628</v>
      </c>
      <c r="E18" s="188"/>
      <c r="O18" s="182"/>
      <c r="P18" s="146"/>
    </row>
    <row r="19" spans="1:16">
      <c r="A19" s="129" t="s">
        <v>53</v>
      </c>
      <c r="B19" s="129" t="s">
        <v>2029</v>
      </c>
      <c r="C19" s="130">
        <v>92033</v>
      </c>
      <c r="P19" s="146"/>
    </row>
    <row r="20" spans="1:16">
      <c r="A20" s="127">
        <v>44531</v>
      </c>
      <c r="B20" s="130">
        <v>116659</v>
      </c>
      <c r="C20" s="129"/>
      <c r="D20" s="151"/>
      <c r="E20" s="152"/>
      <c r="F20" s="146"/>
    </row>
    <row r="21" spans="1:16">
      <c r="A21" s="126"/>
      <c r="B21" s="126"/>
      <c r="C21" s="128">
        <f>C19-C18</f>
        <v>-4595</v>
      </c>
      <c r="D21" s="152"/>
      <c r="E21" s="151"/>
      <c r="F21" s="152"/>
    </row>
    <row r="22" spans="1:16">
      <c r="A22" s="126"/>
      <c r="B22" s="126"/>
      <c r="C22" s="131">
        <f>C19/C18-1</f>
        <v>-4.755350416028481E-2</v>
      </c>
      <c r="E22" s="151"/>
      <c r="F22" s="146"/>
    </row>
    <row r="23" spans="1:16">
      <c r="E23" s="151"/>
      <c r="F23" s="181"/>
    </row>
    <row r="24" spans="1:16">
      <c r="B24" s="182"/>
      <c r="E24" s="146"/>
      <c r="F24" s="146"/>
      <c r="H24" s="146"/>
      <c r="L24" s="185"/>
    </row>
    <row r="25" spans="1:16">
      <c r="B25" s="182"/>
      <c r="E25" s="152"/>
      <c r="H25" s="146"/>
    </row>
    <row r="26" spans="1:16">
      <c r="B26" s="182"/>
      <c r="E26" s="152"/>
      <c r="F26" s="146"/>
    </row>
    <row r="27" spans="1:16">
      <c r="B27" s="182"/>
      <c r="E27" s="146"/>
      <c r="F27" s="146"/>
    </row>
    <row r="28" spans="1:16">
      <c r="E28" s="151"/>
      <c r="F28" s="146"/>
    </row>
    <row r="29" spans="1:16">
      <c r="E29" s="146"/>
      <c r="F29" s="146"/>
    </row>
    <row r="30" spans="1:16">
      <c r="E30" s="181"/>
      <c r="F30" s="146"/>
    </row>
    <row r="31" spans="1:16">
      <c r="E31" s="146"/>
      <c r="F31" s="146"/>
    </row>
    <row r="32" spans="1:16">
      <c r="E32" s="146"/>
      <c r="F32" s="146"/>
    </row>
    <row r="33" spans="5:6">
      <c r="E33" s="146"/>
      <c r="F33" s="146"/>
    </row>
    <row r="34" spans="5:6">
      <c r="E34" s="146"/>
      <c r="F34" s="146"/>
    </row>
    <row r="35" spans="5:6">
      <c r="E35" s="146"/>
    </row>
    <row r="159" spans="2:2">
      <c r="B159" s="161"/>
    </row>
  </sheetData>
  <mergeCells count="1">
    <mergeCell ref="H1:I1"/>
  </mergeCells>
  <hyperlinks>
    <hyperlink ref="H1:I1" location="Index!A1" display="Regresar al Índice" xr:uid="{00000000-0004-0000-CC00-000000000000}"/>
  </hyperlinks>
  <pageMargins left="0.7" right="0.7" top="0.75" bottom="0.75" header="0.3" footer="0.3"/>
  <pageSetup paperSize="9" orientation="portrait" horizontalDpi="30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2"/>
  <dimension ref="A1:DG51"/>
  <sheetViews>
    <sheetView zoomScaleNormal="100" workbookViewId="0"/>
  </sheetViews>
  <sheetFormatPr baseColWidth="10" defaultColWidth="11.42578125" defaultRowHeight="15"/>
  <cols>
    <col min="1" max="1" width="107.5703125" style="566" customWidth="1"/>
    <col min="2" max="4" width="10" style="566" customWidth="1"/>
    <col min="5" max="5" width="12.5703125" style="566" customWidth="1"/>
    <col min="6" max="6" width="12.28515625" style="566" customWidth="1"/>
    <col min="7" max="9" width="12.7109375" style="396" bestFit="1" customWidth="1"/>
    <col min="10" max="10" width="11.42578125" style="566"/>
    <col min="11" max="11" width="12.7109375" style="566" bestFit="1" customWidth="1"/>
    <col min="12" max="15" width="11.42578125" style="566"/>
    <col min="16" max="16" width="12.7109375" style="566" bestFit="1" customWidth="1"/>
    <col min="17" max="17" width="11.85546875" style="566" bestFit="1" customWidth="1"/>
    <col min="18" max="16384" width="11.42578125" style="566"/>
  </cols>
  <sheetData>
    <row r="1" spans="1:111">
      <c r="A1" s="43" t="s">
        <v>2073</v>
      </c>
      <c r="H1" s="90" t="s">
        <v>38</v>
      </c>
      <c r="I1" s="90"/>
    </row>
    <row r="2" spans="1:111">
      <c r="A2" s="26" t="s">
        <v>1767</v>
      </c>
      <c r="E2" s="566">
        <v>112.54297871999999</v>
      </c>
      <c r="F2" s="566">
        <v>-28.685014159999998</v>
      </c>
      <c r="G2" s="396">
        <f>ABS(F2)+ABS(E2)</f>
        <v>141.22799287999999</v>
      </c>
    </row>
    <row r="3" spans="1:111">
      <c r="A3" s="15"/>
      <c r="E3" s="566">
        <v>19.895182319999996</v>
      </c>
      <c r="F3" s="566">
        <v>-46.488951519999993</v>
      </c>
      <c r="G3" s="396">
        <f>ABS(F3)+ABS(E3)</f>
        <v>66.38413383999999</v>
      </c>
    </row>
    <row r="6" spans="1:111" s="567" customFormat="1">
      <c r="A6" s="396" t="s">
        <v>1738</v>
      </c>
      <c r="B6" s="396"/>
      <c r="C6" s="396"/>
      <c r="D6" s="396"/>
      <c r="E6" s="396"/>
      <c r="F6" s="396"/>
      <c r="G6" s="396"/>
      <c r="H6" s="396"/>
      <c r="I6" s="396"/>
      <c r="J6" s="15"/>
      <c r="K6" s="15"/>
      <c r="L6" s="15"/>
      <c r="M6" s="15"/>
      <c r="N6" s="15"/>
    </row>
    <row r="7" spans="1:111" s="567" customFormat="1">
      <c r="A7" s="396" t="s">
        <v>1739</v>
      </c>
      <c r="B7" s="396"/>
      <c r="C7" s="396"/>
      <c r="D7" s="396"/>
      <c r="E7" s="396"/>
      <c r="F7" s="396"/>
      <c r="G7" s="396"/>
      <c r="H7" s="396"/>
      <c r="I7" s="396"/>
      <c r="J7" s="15"/>
      <c r="K7" s="16"/>
      <c r="L7" s="15"/>
      <c r="M7" s="15"/>
      <c r="N7" s="15"/>
      <c r="O7" s="15"/>
    </row>
    <row r="8" spans="1:111" s="567" customFormat="1">
      <c r="A8" s="396" t="s">
        <v>1740</v>
      </c>
      <c r="B8" s="396"/>
      <c r="C8" s="396"/>
      <c r="D8" s="396"/>
      <c r="E8" s="396"/>
      <c r="F8" s="396">
        <f>112.5+28.7</f>
        <v>141.19999999999999</v>
      </c>
      <c r="G8" s="396"/>
      <c r="H8" s="396"/>
      <c r="I8" s="396"/>
      <c r="J8" s="15"/>
      <c r="K8" s="396"/>
      <c r="L8" s="396"/>
      <c r="M8" s="396"/>
      <c r="N8" s="396"/>
      <c r="O8" s="396"/>
      <c r="P8" s="396"/>
      <c r="Q8" s="396"/>
    </row>
    <row r="9" spans="1:111" s="567" customFormat="1" ht="15" customHeight="1" thickBot="1">
      <c r="A9" s="396"/>
      <c r="B9" s="396"/>
      <c r="C9" s="396"/>
      <c r="D9" s="396"/>
      <c r="E9" s="396"/>
      <c r="F9" s="396"/>
      <c r="G9" s="396"/>
      <c r="H9" s="396"/>
      <c r="I9" s="396"/>
      <c r="J9" s="15"/>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c r="AN9" s="396"/>
      <c r="AO9" s="396"/>
      <c r="AP9" s="396"/>
      <c r="AQ9" s="396"/>
      <c r="AR9" s="396"/>
      <c r="AS9" s="396"/>
      <c r="AT9" s="396"/>
      <c r="AU9" s="396"/>
      <c r="AV9" s="396"/>
      <c r="AW9" s="396"/>
      <c r="AX9" s="396"/>
      <c r="AY9" s="396"/>
      <c r="AZ9" s="396"/>
      <c r="BA9" s="396"/>
      <c r="BB9" s="396"/>
      <c r="BC9" s="396"/>
      <c r="BD9" s="396"/>
      <c r="BE9" s="396"/>
      <c r="BF9" s="396"/>
      <c r="BG9" s="396"/>
      <c r="BH9" s="396"/>
      <c r="BI9" s="396"/>
      <c r="BJ9" s="396"/>
      <c r="BK9" s="396"/>
      <c r="BL9" s="396"/>
      <c r="BM9" s="396"/>
      <c r="BN9" s="396"/>
      <c r="BO9" s="396"/>
      <c r="BP9" s="396"/>
      <c r="BQ9" s="396"/>
      <c r="BR9" s="396"/>
      <c r="BS9" s="396"/>
      <c r="BT9" s="396"/>
      <c r="BU9" s="396"/>
      <c r="BV9" s="396"/>
      <c r="BW9" s="396"/>
      <c r="BX9" s="396"/>
      <c r="BY9" s="396"/>
      <c r="BZ9" s="396"/>
      <c r="CA9" s="396"/>
      <c r="CB9" s="396"/>
      <c r="CC9" s="396"/>
      <c r="CD9" s="396"/>
      <c r="CE9" s="396"/>
      <c r="CF9" s="396"/>
      <c r="CG9" s="396"/>
      <c r="CH9" s="396"/>
      <c r="CI9" s="396"/>
      <c r="CJ9" s="396"/>
      <c r="CK9" s="396"/>
      <c r="CL9" s="396"/>
      <c r="CM9" s="396"/>
      <c r="CN9" s="396"/>
      <c r="CO9" s="396"/>
      <c r="CP9" s="396"/>
      <c r="CQ9" s="396"/>
      <c r="CR9" s="396"/>
      <c r="CS9" s="396"/>
      <c r="CT9" s="396"/>
      <c r="CU9" s="396"/>
      <c r="CV9" s="396"/>
      <c r="CW9" s="396"/>
      <c r="CX9" s="396"/>
      <c r="CY9" s="396"/>
      <c r="CZ9" s="396"/>
      <c r="DA9" s="396"/>
      <c r="DB9" s="396"/>
      <c r="DC9" s="396"/>
      <c r="DD9" s="396"/>
      <c r="DE9" s="396"/>
      <c r="DF9" s="396"/>
      <c r="DG9" s="396"/>
    </row>
    <row r="10" spans="1:111" ht="15" customHeight="1">
      <c r="A10" s="99" t="s">
        <v>1741</v>
      </c>
      <c r="B10" s="99" t="s">
        <v>1742</v>
      </c>
      <c r="C10" s="101" t="s">
        <v>1743</v>
      </c>
      <c r="D10" s="99" t="s">
        <v>1744</v>
      </c>
      <c r="E10" s="101" t="s">
        <v>1745</v>
      </c>
      <c r="F10" s="17"/>
      <c r="G10" s="17"/>
      <c r="J10" s="15"/>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c r="CP10" s="396"/>
      <c r="CQ10" s="396"/>
      <c r="CR10" s="396"/>
      <c r="CS10" s="396"/>
      <c r="CT10" s="396"/>
      <c r="CU10" s="396"/>
      <c r="CV10" s="396"/>
      <c r="CW10" s="396"/>
      <c r="CX10" s="396"/>
      <c r="CY10" s="396"/>
      <c r="CZ10" s="396"/>
      <c r="DA10" s="396"/>
      <c r="DB10" s="396"/>
      <c r="DC10" s="396"/>
      <c r="DD10" s="396"/>
      <c r="DE10" s="396"/>
      <c r="DF10" s="396"/>
      <c r="DG10" s="396"/>
    </row>
    <row r="11" spans="1:111" ht="15.75" thickBot="1">
      <c r="A11" s="100"/>
      <c r="B11" s="100"/>
      <c r="C11" s="102"/>
      <c r="D11" s="100"/>
      <c r="E11" s="103"/>
      <c r="F11" s="17"/>
      <c r="G11" s="17"/>
      <c r="J11" s="15"/>
      <c r="K11" s="396">
        <v>2020</v>
      </c>
      <c r="L11" s="396"/>
      <c r="M11" s="396">
        <v>2021</v>
      </c>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K11" s="396"/>
      <c r="AL11" s="396"/>
      <c r="AM11" s="396"/>
      <c r="AN11" s="396"/>
      <c r="AO11" s="396"/>
      <c r="AP11" s="396"/>
      <c r="AQ11" s="396"/>
      <c r="AR11" s="396"/>
      <c r="AS11" s="396"/>
      <c r="AT11" s="396"/>
      <c r="AU11" s="396"/>
      <c r="AV11" s="396"/>
      <c r="AW11" s="396"/>
      <c r="AX11" s="396"/>
      <c r="AY11" s="396"/>
      <c r="AZ11" s="396"/>
      <c r="BA11" s="396"/>
      <c r="BB11" s="396"/>
      <c r="BC11" s="396"/>
      <c r="BD11" s="396"/>
      <c r="BE11" s="396"/>
      <c r="BF11" s="396"/>
      <c r="BG11" s="396"/>
      <c r="BH11" s="396"/>
      <c r="BI11" s="396"/>
      <c r="BJ11" s="396"/>
      <c r="BK11" s="396"/>
      <c r="BL11" s="396"/>
      <c r="BM11" s="396"/>
      <c r="BN11" s="396"/>
      <c r="BO11" s="396"/>
      <c r="BP11" s="396"/>
      <c r="BQ11" s="396"/>
      <c r="BR11" s="396"/>
      <c r="BS11" s="396"/>
      <c r="BT11" s="396"/>
      <c r="BU11" s="396"/>
      <c r="BV11" s="396"/>
      <c r="BW11" s="396"/>
      <c r="BX11" s="396"/>
      <c r="BY11" s="396"/>
      <c r="BZ11" s="396"/>
      <c r="CA11" s="396"/>
      <c r="CB11" s="396"/>
      <c r="CC11" s="396"/>
      <c r="CD11" s="396"/>
      <c r="CE11" s="396"/>
      <c r="CF11" s="396"/>
      <c r="CG11" s="396"/>
      <c r="CH11" s="396"/>
      <c r="CI11" s="396"/>
      <c r="CJ11" s="396"/>
      <c r="CK11" s="396"/>
      <c r="CL11" s="396"/>
      <c r="CM11" s="396"/>
      <c r="CN11" s="396"/>
      <c r="CO11" s="396"/>
      <c r="CP11" s="396"/>
      <c r="CQ11" s="396"/>
      <c r="CR11" s="396"/>
      <c r="CS11" s="396"/>
      <c r="CT11" s="396"/>
      <c r="CU11" s="396"/>
      <c r="CV11" s="396"/>
      <c r="CW11" s="396"/>
      <c r="CX11" s="396"/>
      <c r="CY11" s="396"/>
      <c r="CZ11" s="396"/>
      <c r="DA11" s="396"/>
      <c r="DB11" s="396"/>
      <c r="DC11" s="396"/>
      <c r="DD11" s="396"/>
      <c r="DE11" s="396"/>
      <c r="DF11" s="396"/>
      <c r="DG11" s="396"/>
    </row>
    <row r="12" spans="1:111">
      <c r="A12" s="568" t="s">
        <v>1746</v>
      </c>
      <c r="B12" s="569">
        <v>9.9596748899999987</v>
      </c>
      <c r="C12" s="570" t="s">
        <v>1726</v>
      </c>
      <c r="D12" s="571" t="str">
        <f t="shared" ref="D12:D29" si="0">IFERROR(IF(AND(B12&gt;0, C12&gt;0),C12/B12-1,""),"")</f>
        <v/>
      </c>
      <c r="E12" s="572"/>
      <c r="F12" s="18" t="e">
        <f t="shared" ref="F12:F24" si="1">C12-B12</f>
        <v>#VALUE!</v>
      </c>
      <c r="G12" s="19" t="e">
        <f>ABS(C12)-ABS(B12)</f>
        <v>#VALUE!</v>
      </c>
      <c r="H12" s="417" t="s">
        <v>1747</v>
      </c>
      <c r="I12" s="396" t="b">
        <f t="shared" ref="I12:I28" si="2">L12=A12</f>
        <v>1</v>
      </c>
      <c r="J12" s="15" t="s">
        <v>1746</v>
      </c>
      <c r="K12" s="396">
        <v>2.4346699999999997</v>
      </c>
      <c r="L12" s="396" t="s">
        <v>1746</v>
      </c>
      <c r="M12" s="566">
        <v>9.9596748899999987</v>
      </c>
      <c r="N12" s="396" t="s">
        <v>1746</v>
      </c>
      <c r="O12" s="566" t="s">
        <v>1726</v>
      </c>
      <c r="P12" s="396" t="b">
        <f>N12=J12</f>
        <v>1</v>
      </c>
      <c r="Q12" s="396" t="b">
        <f t="shared" ref="Q12:Q28" si="3">N12=A12</f>
        <v>1</v>
      </c>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396"/>
      <c r="BC12" s="396"/>
      <c r="BD12" s="396"/>
      <c r="BE12" s="396"/>
      <c r="BF12" s="396"/>
      <c r="BG12" s="396"/>
      <c r="BH12" s="396"/>
      <c r="BI12" s="396"/>
      <c r="BJ12" s="396"/>
      <c r="BK12" s="396"/>
      <c r="BL12" s="396"/>
      <c r="BM12" s="396"/>
      <c r="BN12" s="396"/>
      <c r="BO12" s="396"/>
      <c r="BP12" s="396"/>
      <c r="BQ12" s="396"/>
      <c r="BR12" s="396"/>
      <c r="BS12" s="396"/>
      <c r="BT12" s="396"/>
      <c r="BU12" s="396"/>
      <c r="BV12" s="396"/>
      <c r="BW12" s="396"/>
      <c r="BX12" s="396"/>
      <c r="BY12" s="396"/>
      <c r="BZ12" s="396"/>
      <c r="CA12" s="396"/>
      <c r="CB12" s="396"/>
      <c r="CC12" s="396"/>
      <c r="CD12" s="396"/>
      <c r="CE12" s="396"/>
      <c r="CF12" s="396"/>
      <c r="CG12" s="396"/>
      <c r="CH12" s="396"/>
      <c r="CI12" s="396"/>
      <c r="CJ12" s="396"/>
      <c r="CK12" s="396"/>
      <c r="CL12" s="396"/>
      <c r="CM12" s="396"/>
      <c r="CN12" s="396"/>
      <c r="CO12" s="396"/>
      <c r="CP12" s="396"/>
      <c r="CQ12" s="396"/>
      <c r="CR12" s="396"/>
      <c r="CS12" s="396"/>
      <c r="CT12" s="396"/>
      <c r="CU12" s="396"/>
      <c r="CV12" s="396"/>
      <c r="CW12" s="396"/>
      <c r="CX12" s="396"/>
      <c r="CY12" s="396"/>
      <c r="CZ12" s="396"/>
      <c r="DA12" s="396"/>
      <c r="DB12" s="396"/>
      <c r="DC12" s="396"/>
      <c r="DD12" s="396"/>
      <c r="DE12" s="396"/>
      <c r="DF12" s="396"/>
      <c r="DG12" s="396"/>
    </row>
    <row r="13" spans="1:111">
      <c r="A13" s="573" t="s">
        <v>1748</v>
      </c>
      <c r="B13" s="569" t="s">
        <v>1726</v>
      </c>
      <c r="C13" s="574">
        <v>62.607007140000007</v>
      </c>
      <c r="D13" s="571" t="str">
        <f t="shared" si="0"/>
        <v/>
      </c>
      <c r="E13" s="572"/>
      <c r="F13" s="18" t="e">
        <f t="shared" si="1"/>
        <v>#VALUE!</v>
      </c>
      <c r="G13" s="18" t="e">
        <f>ABS(C13)-(B13)</f>
        <v>#VALUE!</v>
      </c>
      <c r="I13" s="396" t="b">
        <f t="shared" si="2"/>
        <v>1</v>
      </c>
      <c r="J13" s="15" t="s">
        <v>1748</v>
      </c>
      <c r="K13" s="396">
        <v>6.9237453100000002</v>
      </c>
      <c r="L13" s="396" t="s">
        <v>1748</v>
      </c>
      <c r="M13" s="566" t="s">
        <v>1726</v>
      </c>
      <c r="N13" s="396" t="s">
        <v>1748</v>
      </c>
      <c r="O13" s="566">
        <v>62.607007140000007</v>
      </c>
      <c r="P13" s="396" t="b">
        <f t="shared" ref="P13:P28" si="4">N13=J13</f>
        <v>1</v>
      </c>
      <c r="Q13" s="396" t="b">
        <f t="shared" si="3"/>
        <v>1</v>
      </c>
      <c r="R13" s="396"/>
      <c r="S13" s="396"/>
      <c r="T13" s="396"/>
      <c r="U13" s="396"/>
      <c r="V13" s="396"/>
      <c r="W13" s="396"/>
      <c r="X13" s="396"/>
      <c r="Y13" s="396"/>
      <c r="Z13" s="396"/>
      <c r="AA13" s="396"/>
      <c r="AB13" s="396"/>
      <c r="AC13" s="396"/>
      <c r="AD13" s="396"/>
      <c r="AE13" s="396"/>
      <c r="AF13" s="396"/>
      <c r="AG13" s="396"/>
      <c r="AH13" s="396"/>
      <c r="AI13" s="396"/>
      <c r="AJ13" s="396"/>
      <c r="AK13" s="396"/>
      <c r="AL13" s="396"/>
      <c r="AM13" s="396"/>
      <c r="AN13" s="396"/>
      <c r="AO13" s="396"/>
      <c r="AP13" s="396"/>
      <c r="AQ13" s="396"/>
      <c r="AR13" s="396"/>
      <c r="AS13" s="396"/>
      <c r="AT13" s="396"/>
      <c r="AU13" s="396"/>
      <c r="AV13" s="396"/>
      <c r="AW13" s="396"/>
      <c r="AX13" s="396"/>
      <c r="AY13" s="396"/>
      <c r="AZ13" s="396"/>
      <c r="BA13" s="396"/>
      <c r="BB13" s="396"/>
      <c r="BC13" s="396"/>
      <c r="BD13" s="396"/>
      <c r="BE13" s="396"/>
      <c r="BF13" s="396"/>
      <c r="BG13" s="396"/>
      <c r="BH13" s="396"/>
      <c r="BI13" s="396"/>
      <c r="BJ13" s="396"/>
      <c r="BK13" s="396"/>
      <c r="BL13" s="396"/>
      <c r="BM13" s="396"/>
      <c r="BN13" s="396"/>
      <c r="BO13" s="396"/>
      <c r="BP13" s="396"/>
      <c r="BQ13" s="396"/>
      <c r="BR13" s="396"/>
      <c r="BS13" s="396"/>
      <c r="BT13" s="396"/>
      <c r="BU13" s="396"/>
      <c r="BV13" s="396"/>
      <c r="BW13" s="396"/>
      <c r="BX13" s="396"/>
      <c r="BY13" s="396"/>
      <c r="BZ13" s="396"/>
      <c r="CA13" s="396"/>
      <c r="CB13" s="396"/>
      <c r="CC13" s="396"/>
      <c r="CD13" s="396"/>
      <c r="CE13" s="396"/>
      <c r="CF13" s="396"/>
      <c r="CG13" s="396"/>
      <c r="CH13" s="396"/>
      <c r="CI13" s="396"/>
      <c r="CJ13" s="396"/>
      <c r="CK13" s="396"/>
      <c r="CL13" s="396"/>
      <c r="CM13" s="396"/>
      <c r="CN13" s="396"/>
      <c r="CO13" s="396"/>
      <c r="CP13" s="396"/>
      <c r="CQ13" s="396"/>
      <c r="CR13" s="396"/>
      <c r="CS13" s="396"/>
      <c r="CT13" s="396"/>
      <c r="CU13" s="396"/>
      <c r="CV13" s="396"/>
      <c r="CW13" s="396"/>
      <c r="CX13" s="396"/>
      <c r="CY13" s="396"/>
      <c r="CZ13" s="396"/>
      <c r="DA13" s="396"/>
      <c r="DB13" s="396"/>
      <c r="DC13" s="396"/>
      <c r="DD13" s="396"/>
      <c r="DE13" s="396"/>
      <c r="DF13" s="396"/>
      <c r="DG13" s="396"/>
    </row>
    <row r="14" spans="1:111">
      <c r="A14" s="575" t="s">
        <v>1749</v>
      </c>
      <c r="B14" s="569" t="s">
        <v>1726</v>
      </c>
      <c r="C14" s="576" t="s">
        <v>1726</v>
      </c>
      <c r="D14" s="571" t="str">
        <f t="shared" si="0"/>
        <v/>
      </c>
      <c r="E14" s="572"/>
      <c r="F14" s="18" t="e">
        <f t="shared" si="1"/>
        <v>#VALUE!</v>
      </c>
      <c r="G14" s="18" t="e">
        <f t="shared" ref="G14:G27" si="5">ABS(C14)-ABS(B14)</f>
        <v>#VALUE!</v>
      </c>
      <c r="H14" s="396" t="s">
        <v>1747</v>
      </c>
      <c r="I14" s="396" t="b">
        <f t="shared" si="2"/>
        <v>1</v>
      </c>
      <c r="J14" s="566" t="s">
        <v>1749</v>
      </c>
      <c r="K14" s="396">
        <v>-24.424178749999999</v>
      </c>
      <c r="L14" s="396" t="s">
        <v>1749</v>
      </c>
      <c r="M14" s="566" t="s">
        <v>1726</v>
      </c>
      <c r="N14" s="396" t="s">
        <v>1749</v>
      </c>
      <c r="O14" s="566" t="s">
        <v>1726</v>
      </c>
      <c r="P14" s="396" t="b">
        <f t="shared" si="4"/>
        <v>1</v>
      </c>
      <c r="Q14" s="396" t="b">
        <f t="shared" si="3"/>
        <v>1</v>
      </c>
      <c r="R14" s="396"/>
      <c r="S14" s="396"/>
      <c r="T14" s="396"/>
      <c r="U14" s="396"/>
      <c r="V14" s="396"/>
      <c r="W14" s="396"/>
      <c r="X14" s="396"/>
      <c r="Y14" s="396"/>
      <c r="Z14" s="396"/>
      <c r="AA14" s="396"/>
      <c r="AB14" s="396"/>
      <c r="AC14" s="396"/>
      <c r="AD14" s="396"/>
      <c r="AE14" s="396"/>
      <c r="AF14" s="396"/>
      <c r="AG14" s="396"/>
      <c r="AH14" s="396"/>
      <c r="AI14" s="396"/>
      <c r="AJ14" s="396"/>
      <c r="AK14" s="396"/>
      <c r="AL14" s="396"/>
      <c r="AM14" s="396"/>
      <c r="AN14" s="396"/>
      <c r="AO14" s="396"/>
      <c r="AP14" s="396"/>
      <c r="AQ14" s="396"/>
      <c r="AR14" s="396"/>
      <c r="AS14" s="396"/>
      <c r="AT14" s="396"/>
      <c r="AU14" s="396"/>
      <c r="AV14" s="396"/>
      <c r="AW14" s="396"/>
      <c r="AX14" s="396"/>
      <c r="AY14" s="396"/>
      <c r="AZ14" s="396"/>
      <c r="BA14" s="396"/>
      <c r="BB14" s="396"/>
      <c r="BC14" s="396"/>
      <c r="BD14" s="396"/>
      <c r="BE14" s="396"/>
      <c r="BF14" s="396"/>
      <c r="BG14" s="396"/>
      <c r="BH14" s="396"/>
      <c r="BI14" s="396"/>
      <c r="BJ14" s="396"/>
      <c r="BK14" s="396"/>
      <c r="BL14" s="396"/>
      <c r="BM14" s="396"/>
      <c r="BN14" s="396"/>
      <c r="BO14" s="396"/>
      <c r="BP14" s="396"/>
      <c r="BQ14" s="396"/>
      <c r="BR14" s="396"/>
      <c r="BS14" s="396"/>
      <c r="BT14" s="396"/>
      <c r="BU14" s="396"/>
      <c r="BV14" s="396"/>
      <c r="BW14" s="396"/>
      <c r="BX14" s="396"/>
      <c r="BY14" s="396"/>
      <c r="BZ14" s="396"/>
      <c r="CA14" s="396"/>
      <c r="CB14" s="396"/>
      <c r="CC14" s="396"/>
      <c r="CD14" s="396"/>
      <c r="CE14" s="396"/>
      <c r="CF14" s="396"/>
      <c r="CG14" s="396"/>
      <c r="CH14" s="396"/>
      <c r="CI14" s="396"/>
      <c r="CJ14" s="396"/>
      <c r="CK14" s="396"/>
      <c r="CL14" s="396"/>
      <c r="CM14" s="396"/>
      <c r="CN14" s="396"/>
      <c r="CO14" s="396"/>
      <c r="CP14" s="396"/>
      <c r="CQ14" s="396"/>
      <c r="CR14" s="396"/>
      <c r="CS14" s="396"/>
      <c r="CT14" s="396"/>
      <c r="CU14" s="396"/>
      <c r="CV14" s="396"/>
      <c r="CW14" s="396"/>
      <c r="CX14" s="396"/>
      <c r="CY14" s="396"/>
      <c r="CZ14" s="396"/>
      <c r="DA14" s="396"/>
      <c r="DB14" s="396"/>
      <c r="DC14" s="396"/>
      <c r="DD14" s="396"/>
      <c r="DE14" s="396"/>
      <c r="DF14" s="396"/>
      <c r="DG14" s="396"/>
    </row>
    <row r="15" spans="1:111">
      <c r="A15" s="575" t="s">
        <v>1750</v>
      </c>
      <c r="B15" s="569">
        <v>2.743298890000001</v>
      </c>
      <c r="C15" s="576">
        <v>41.203241239999997</v>
      </c>
      <c r="D15" s="571">
        <f t="shared" si="0"/>
        <v>14.019596074709884</v>
      </c>
      <c r="E15" s="572">
        <v>38.459942349999999</v>
      </c>
      <c r="F15" s="18">
        <f t="shared" si="1"/>
        <v>38.459942349999999</v>
      </c>
      <c r="G15" s="18">
        <f t="shared" si="5"/>
        <v>38.459942349999999</v>
      </c>
      <c r="I15" s="396" t="b">
        <f t="shared" si="2"/>
        <v>1</v>
      </c>
      <c r="J15" s="15" t="s">
        <v>1750</v>
      </c>
      <c r="K15" s="396">
        <v>13.543111619999999</v>
      </c>
      <c r="L15" s="396" t="s">
        <v>1750</v>
      </c>
      <c r="M15" s="566">
        <v>2.743298890000001</v>
      </c>
      <c r="N15" s="396" t="s">
        <v>1750</v>
      </c>
      <c r="O15" s="566">
        <v>41.203241239999997</v>
      </c>
      <c r="P15" s="396" t="b">
        <f t="shared" si="4"/>
        <v>1</v>
      </c>
      <c r="Q15" s="396" t="b">
        <f t="shared" si="3"/>
        <v>1</v>
      </c>
      <c r="R15" s="396"/>
      <c r="S15" s="396"/>
      <c r="T15" s="396"/>
      <c r="U15" s="396"/>
      <c r="V15" s="396"/>
      <c r="W15" s="396"/>
      <c r="X15" s="396"/>
      <c r="Y15" s="396"/>
      <c r="Z15" s="396"/>
      <c r="AA15" s="396"/>
      <c r="AB15" s="396"/>
      <c r="AC15" s="396"/>
      <c r="AD15" s="396"/>
      <c r="AE15" s="396"/>
      <c r="AF15" s="396"/>
      <c r="AG15" s="396"/>
      <c r="AH15" s="396"/>
      <c r="AI15" s="396"/>
      <c r="AJ15" s="396"/>
      <c r="AK15" s="396"/>
      <c r="AL15" s="396"/>
      <c r="AM15" s="396"/>
      <c r="AN15" s="396"/>
      <c r="AO15" s="396"/>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6"/>
      <c r="BM15" s="396"/>
      <c r="BN15" s="396"/>
      <c r="BO15" s="396"/>
      <c r="BP15" s="396"/>
      <c r="BQ15" s="396"/>
      <c r="BR15" s="396"/>
      <c r="BS15" s="396"/>
      <c r="BT15" s="396"/>
      <c r="BU15" s="396"/>
      <c r="BV15" s="396"/>
      <c r="BW15" s="396"/>
      <c r="BX15" s="396"/>
      <c r="BY15" s="396"/>
      <c r="BZ15" s="396"/>
      <c r="CA15" s="396"/>
      <c r="CB15" s="396"/>
      <c r="CC15" s="396"/>
      <c r="CD15" s="396"/>
      <c r="CE15" s="396"/>
      <c r="CF15" s="396"/>
      <c r="CG15" s="396"/>
      <c r="CH15" s="396"/>
      <c r="CI15" s="396"/>
      <c r="CJ15" s="396"/>
      <c r="CK15" s="396"/>
      <c r="CL15" s="396"/>
      <c r="CM15" s="396"/>
      <c r="CN15" s="396"/>
      <c r="CO15" s="396"/>
      <c r="CP15" s="396"/>
      <c r="CQ15" s="396"/>
      <c r="CR15" s="396"/>
      <c r="CS15" s="396"/>
      <c r="CT15" s="396"/>
      <c r="CU15" s="396"/>
      <c r="CV15" s="396"/>
      <c r="CW15" s="396"/>
      <c r="CX15" s="396"/>
      <c r="CY15" s="396"/>
      <c r="CZ15" s="396"/>
      <c r="DA15" s="396"/>
      <c r="DB15" s="396"/>
      <c r="DC15" s="396"/>
      <c r="DD15" s="396"/>
      <c r="DE15" s="396"/>
      <c r="DF15" s="396"/>
      <c r="DG15" s="396"/>
    </row>
    <row r="16" spans="1:111">
      <c r="A16" s="575" t="s">
        <v>1751</v>
      </c>
      <c r="B16" s="577">
        <v>191.76032035000009</v>
      </c>
      <c r="C16" s="576">
        <v>410.20396254999997</v>
      </c>
      <c r="D16" s="571">
        <f t="shared" si="0"/>
        <v>1.139149339140118</v>
      </c>
      <c r="E16" s="572">
        <v>218.44364219999989</v>
      </c>
      <c r="F16" s="18">
        <f t="shared" si="1"/>
        <v>218.44364219999989</v>
      </c>
      <c r="G16" s="18">
        <f t="shared" si="5"/>
        <v>218.44364219999989</v>
      </c>
      <c r="H16" s="396" t="s">
        <v>1747</v>
      </c>
      <c r="I16" s="396" t="b">
        <f t="shared" si="2"/>
        <v>1</v>
      </c>
      <c r="J16" s="15" t="s">
        <v>1751</v>
      </c>
      <c r="K16" s="396">
        <v>536.20173653999984</v>
      </c>
      <c r="L16" s="416" t="s">
        <v>1751</v>
      </c>
      <c r="M16" s="566">
        <v>191.76032035000009</v>
      </c>
      <c r="N16" s="396" t="s">
        <v>1751</v>
      </c>
      <c r="O16" s="566">
        <v>410.20396254999997</v>
      </c>
      <c r="P16" s="396" t="b">
        <f t="shared" si="4"/>
        <v>1</v>
      </c>
      <c r="Q16" s="396" t="b">
        <f t="shared" si="3"/>
        <v>1</v>
      </c>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396"/>
      <c r="AP16" s="396"/>
      <c r="AQ16" s="396"/>
      <c r="AR16" s="396"/>
      <c r="AS16" s="396"/>
      <c r="AT16" s="396"/>
      <c r="AU16" s="396"/>
      <c r="AV16" s="396"/>
      <c r="AW16" s="396"/>
      <c r="AX16" s="396"/>
      <c r="AY16" s="396"/>
      <c r="AZ16" s="396"/>
      <c r="BA16" s="396"/>
      <c r="BB16" s="396"/>
      <c r="BC16" s="396"/>
      <c r="BD16" s="396"/>
      <c r="BE16" s="396"/>
      <c r="BF16" s="396"/>
      <c r="BG16" s="396"/>
      <c r="BH16" s="396"/>
      <c r="BI16" s="396"/>
      <c r="BJ16" s="396"/>
      <c r="BK16" s="396"/>
      <c r="BL16" s="396"/>
      <c r="BM16" s="396"/>
      <c r="BN16" s="396"/>
      <c r="BO16" s="396"/>
      <c r="BP16" s="396"/>
      <c r="BQ16" s="396"/>
      <c r="BR16" s="396"/>
      <c r="BS16" s="396"/>
      <c r="BT16" s="396"/>
      <c r="BU16" s="396"/>
      <c r="BV16" s="396"/>
      <c r="BW16" s="396"/>
      <c r="BX16" s="396"/>
      <c r="BY16" s="396"/>
      <c r="BZ16" s="396"/>
      <c r="CA16" s="396"/>
      <c r="CB16" s="396"/>
      <c r="CC16" s="396"/>
      <c r="CD16" s="396"/>
      <c r="CE16" s="396"/>
      <c r="CF16" s="396"/>
      <c r="CG16" s="396"/>
      <c r="CH16" s="396"/>
      <c r="CI16" s="396"/>
      <c r="CJ16" s="396"/>
      <c r="CK16" s="396"/>
      <c r="CL16" s="396"/>
      <c r="CM16" s="396"/>
      <c r="CN16" s="396"/>
      <c r="CO16" s="396"/>
      <c r="CP16" s="396"/>
      <c r="CQ16" s="396"/>
      <c r="CR16" s="396"/>
      <c r="CS16" s="396"/>
      <c r="CT16" s="396"/>
      <c r="CU16" s="396"/>
      <c r="CV16" s="396"/>
      <c r="CW16" s="396"/>
      <c r="CX16" s="396"/>
      <c r="CY16" s="396"/>
      <c r="CZ16" s="396"/>
      <c r="DA16" s="396"/>
      <c r="DB16" s="396"/>
      <c r="DC16" s="396"/>
      <c r="DD16" s="396"/>
      <c r="DE16" s="396"/>
      <c r="DF16" s="396"/>
      <c r="DG16" s="396"/>
    </row>
    <row r="17" spans="1:111">
      <c r="A17" s="573" t="s">
        <v>1752</v>
      </c>
      <c r="B17" s="569">
        <v>195.43248067999991</v>
      </c>
      <c r="C17" s="574">
        <v>230.62544517999999</v>
      </c>
      <c r="D17" s="571">
        <f t="shared" si="0"/>
        <v>0.18007735652511547</v>
      </c>
      <c r="E17" s="572">
        <v>35.192964500000073</v>
      </c>
      <c r="F17" s="18">
        <f t="shared" si="1"/>
        <v>35.192964500000073</v>
      </c>
      <c r="G17" s="18">
        <f t="shared" si="5"/>
        <v>35.192964500000073</v>
      </c>
      <c r="H17" s="396" t="s">
        <v>1747</v>
      </c>
      <c r="I17" s="396" t="b">
        <f t="shared" si="2"/>
        <v>1</v>
      </c>
      <c r="J17" s="15" t="s">
        <v>1752</v>
      </c>
      <c r="K17" s="396">
        <v>149.44821616000004</v>
      </c>
      <c r="L17" s="396" t="s">
        <v>1752</v>
      </c>
      <c r="M17" s="578">
        <v>195.43248067999991</v>
      </c>
      <c r="N17" s="396" t="s">
        <v>1752</v>
      </c>
      <c r="O17" s="566">
        <v>230.62544517999999</v>
      </c>
      <c r="P17" s="396" t="b">
        <f t="shared" si="4"/>
        <v>1</v>
      </c>
      <c r="Q17" s="396" t="b">
        <f t="shared" si="3"/>
        <v>1</v>
      </c>
      <c r="R17" s="396"/>
      <c r="S17" s="396"/>
      <c r="T17" s="396"/>
      <c r="U17" s="396"/>
      <c r="V17" s="396"/>
      <c r="W17" s="396"/>
      <c r="X17" s="396"/>
      <c r="Y17" s="396"/>
      <c r="Z17" s="396"/>
      <c r="AA17" s="396"/>
      <c r="AB17" s="396"/>
      <c r="AC17" s="396"/>
      <c r="AD17" s="396"/>
      <c r="AE17" s="396"/>
      <c r="AF17" s="396"/>
      <c r="AG17" s="396"/>
      <c r="AH17" s="396"/>
      <c r="AI17" s="396"/>
      <c r="AJ17" s="396"/>
      <c r="AK17" s="396"/>
      <c r="AL17" s="396"/>
      <c r="AM17" s="396"/>
      <c r="AN17" s="396"/>
      <c r="AO17" s="396"/>
      <c r="AP17" s="396"/>
      <c r="AQ17" s="396"/>
      <c r="AR17" s="396"/>
      <c r="AS17" s="396"/>
      <c r="AT17" s="396"/>
      <c r="AU17" s="396"/>
      <c r="AV17" s="396"/>
      <c r="AW17" s="396"/>
      <c r="AX17" s="396"/>
      <c r="AY17" s="396"/>
      <c r="AZ17" s="396"/>
      <c r="BA17" s="396"/>
      <c r="BB17" s="396"/>
      <c r="BC17" s="396"/>
      <c r="BD17" s="396"/>
      <c r="BE17" s="396"/>
      <c r="BF17" s="396"/>
      <c r="BG17" s="396"/>
      <c r="BH17" s="396"/>
      <c r="BI17" s="396"/>
      <c r="BJ17" s="396"/>
      <c r="BK17" s="396"/>
      <c r="BL17" s="396"/>
      <c r="BM17" s="396"/>
      <c r="BN17" s="396"/>
      <c r="BO17" s="396"/>
      <c r="BP17" s="396"/>
      <c r="BQ17" s="396"/>
      <c r="BR17" s="396"/>
      <c r="BS17" s="396"/>
      <c r="BT17" s="396"/>
      <c r="BU17" s="396"/>
      <c r="BV17" s="396"/>
      <c r="BW17" s="396"/>
      <c r="BX17" s="396"/>
      <c r="BY17" s="396"/>
      <c r="BZ17" s="396"/>
      <c r="CA17" s="396"/>
      <c r="CB17" s="396"/>
      <c r="CC17" s="396"/>
      <c r="CD17" s="396"/>
      <c r="CE17" s="396"/>
      <c r="CF17" s="396"/>
      <c r="CG17" s="396"/>
      <c r="CH17" s="396"/>
      <c r="CI17" s="396"/>
      <c r="CJ17" s="396"/>
      <c r="CK17" s="396"/>
      <c r="CL17" s="396"/>
      <c r="CM17" s="396"/>
      <c r="CN17" s="396"/>
      <c r="CO17" s="396"/>
      <c r="CP17" s="396"/>
      <c r="CQ17" s="396"/>
      <c r="CR17" s="396"/>
      <c r="CS17" s="396"/>
      <c r="CT17" s="396"/>
      <c r="CU17" s="396"/>
      <c r="CV17" s="396"/>
      <c r="CW17" s="396"/>
      <c r="CX17" s="396"/>
      <c r="CY17" s="396"/>
      <c r="CZ17" s="396"/>
      <c r="DA17" s="396"/>
      <c r="DB17" s="396"/>
      <c r="DC17" s="396"/>
      <c r="DD17" s="396"/>
      <c r="DE17" s="396"/>
      <c r="DF17" s="396"/>
      <c r="DG17" s="396"/>
    </row>
    <row r="18" spans="1:111">
      <c r="A18" s="575" t="s">
        <v>1753</v>
      </c>
      <c r="B18" s="569">
        <v>6.1123611799999997</v>
      </c>
      <c r="C18" s="576">
        <v>354.25395103000005</v>
      </c>
      <c r="D18" s="571">
        <f t="shared" si="0"/>
        <v>56.956972861672426</v>
      </c>
      <c r="E18" s="572">
        <v>348.14158985000006</v>
      </c>
      <c r="F18" s="18">
        <f t="shared" si="1"/>
        <v>348.14158985000006</v>
      </c>
      <c r="G18" s="18">
        <f t="shared" si="5"/>
        <v>348.14158985000006</v>
      </c>
      <c r="H18" s="396" t="s">
        <v>1747</v>
      </c>
      <c r="I18" s="396" t="b">
        <f t="shared" si="2"/>
        <v>1</v>
      </c>
      <c r="J18" s="15" t="s">
        <v>1753</v>
      </c>
      <c r="K18" s="396">
        <v>-3.6139703799999996</v>
      </c>
      <c r="L18" s="396" t="s">
        <v>1753</v>
      </c>
      <c r="M18" s="578">
        <v>6.1123611799999988</v>
      </c>
      <c r="N18" s="396" t="s">
        <v>1753</v>
      </c>
      <c r="O18" s="566">
        <v>354.25395103000005</v>
      </c>
      <c r="P18" s="396" t="b">
        <f t="shared" si="4"/>
        <v>1</v>
      </c>
      <c r="Q18" s="396" t="b">
        <f t="shared" si="3"/>
        <v>1</v>
      </c>
      <c r="R18" s="396"/>
      <c r="S18" s="396"/>
      <c r="T18" s="396"/>
      <c r="U18" s="396"/>
      <c r="V18" s="396"/>
      <c r="W18" s="396"/>
      <c r="X18" s="396"/>
      <c r="Y18" s="396"/>
      <c r="Z18" s="396"/>
      <c r="AA18" s="396"/>
      <c r="AB18" s="396"/>
      <c r="AC18" s="396"/>
      <c r="AD18" s="396"/>
      <c r="AE18" s="396"/>
      <c r="AF18" s="396"/>
      <c r="AG18" s="396"/>
      <c r="AH18" s="396"/>
      <c r="AI18" s="396"/>
      <c r="AJ18" s="396"/>
      <c r="AK18" s="396"/>
      <c r="AL18" s="396"/>
      <c r="AM18" s="396"/>
      <c r="AN18" s="396"/>
      <c r="AO18" s="396"/>
      <c r="AP18" s="396"/>
      <c r="AQ18" s="396"/>
      <c r="AR18" s="396"/>
      <c r="AS18" s="396"/>
      <c r="AT18" s="396"/>
      <c r="AU18" s="396"/>
      <c r="AV18" s="396"/>
      <c r="AW18" s="396"/>
      <c r="AX18" s="396"/>
      <c r="AY18" s="396"/>
      <c r="AZ18" s="396"/>
      <c r="BA18" s="396"/>
      <c r="BB18" s="396"/>
      <c r="BC18" s="396"/>
      <c r="BD18" s="396"/>
      <c r="BE18" s="396"/>
      <c r="BF18" s="396"/>
      <c r="BG18" s="396"/>
      <c r="BH18" s="396"/>
      <c r="BI18" s="396"/>
      <c r="BJ18" s="396"/>
      <c r="BK18" s="396"/>
      <c r="BL18" s="396"/>
      <c r="BM18" s="396"/>
      <c r="BN18" s="396"/>
      <c r="BO18" s="396"/>
      <c r="BP18" s="396"/>
      <c r="BQ18" s="396"/>
      <c r="BR18" s="396"/>
      <c r="BS18" s="396"/>
      <c r="BT18" s="396"/>
      <c r="BU18" s="396"/>
      <c r="BV18" s="396"/>
      <c r="BW18" s="396"/>
      <c r="BX18" s="396"/>
      <c r="BY18" s="396"/>
      <c r="BZ18" s="396"/>
      <c r="CA18" s="396"/>
      <c r="CB18" s="396"/>
      <c r="CC18" s="396"/>
      <c r="CD18" s="396"/>
      <c r="CE18" s="396"/>
      <c r="CF18" s="396"/>
      <c r="CG18" s="396"/>
      <c r="CH18" s="396"/>
      <c r="CI18" s="396"/>
      <c r="CJ18" s="396"/>
      <c r="CK18" s="396"/>
      <c r="CL18" s="396"/>
      <c r="CM18" s="396"/>
      <c r="CN18" s="396"/>
      <c r="CO18" s="396"/>
      <c r="CP18" s="396"/>
      <c r="CQ18" s="396"/>
      <c r="CR18" s="396"/>
      <c r="CS18" s="396"/>
      <c r="CT18" s="396"/>
      <c r="CU18" s="396"/>
      <c r="CV18" s="396"/>
      <c r="CW18" s="396"/>
      <c r="CX18" s="396"/>
      <c r="CY18" s="396"/>
      <c r="CZ18" s="396"/>
      <c r="DA18" s="396"/>
      <c r="DB18" s="396"/>
      <c r="DC18" s="396"/>
      <c r="DD18" s="396"/>
      <c r="DE18" s="396"/>
      <c r="DF18" s="396"/>
      <c r="DG18" s="396"/>
    </row>
    <row r="19" spans="1:111">
      <c r="A19" s="575" t="s">
        <v>1754</v>
      </c>
      <c r="B19" s="569">
        <v>5.4274763799999972</v>
      </c>
      <c r="C19" s="576">
        <v>21.836913460000005</v>
      </c>
      <c r="D19" s="571">
        <f t="shared" si="0"/>
        <v>3.0234009198949323</v>
      </c>
      <c r="E19" s="572">
        <v>16.409437080000007</v>
      </c>
      <c r="F19" s="18">
        <f t="shared" si="1"/>
        <v>16.409437080000007</v>
      </c>
      <c r="G19" s="18">
        <f t="shared" si="5"/>
        <v>16.409437080000007</v>
      </c>
      <c r="H19" s="396" t="s">
        <v>1747</v>
      </c>
      <c r="I19" s="396" t="b">
        <f t="shared" si="2"/>
        <v>1</v>
      </c>
      <c r="J19" s="15" t="s">
        <v>1754</v>
      </c>
      <c r="K19" s="396">
        <v>16.686165389999989</v>
      </c>
      <c r="L19" s="396" t="s">
        <v>1754</v>
      </c>
      <c r="M19" s="566">
        <v>5.4274763799999972</v>
      </c>
      <c r="N19" s="396" t="s">
        <v>1754</v>
      </c>
      <c r="O19" s="566">
        <v>21.836913460000005</v>
      </c>
      <c r="P19" s="396" t="b">
        <f t="shared" si="4"/>
        <v>1</v>
      </c>
      <c r="Q19" s="396" t="b">
        <f t="shared" si="3"/>
        <v>1</v>
      </c>
      <c r="R19" s="396"/>
      <c r="S19" s="396"/>
      <c r="T19" s="396"/>
      <c r="U19" s="396"/>
      <c r="V19" s="396"/>
      <c r="W19" s="396"/>
      <c r="X19" s="396"/>
      <c r="Y19" s="396"/>
      <c r="Z19" s="396"/>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6"/>
      <c r="BK19" s="396"/>
      <c r="BL19" s="396"/>
      <c r="BM19" s="396"/>
      <c r="BN19" s="396"/>
      <c r="BO19" s="396"/>
      <c r="BP19" s="396"/>
      <c r="BQ19" s="396"/>
      <c r="BR19" s="396"/>
      <c r="BS19" s="396"/>
      <c r="BT19" s="396"/>
      <c r="BU19" s="396"/>
      <c r="BV19" s="396"/>
      <c r="BW19" s="396"/>
      <c r="BX19" s="396"/>
      <c r="BY19" s="396"/>
      <c r="BZ19" s="396"/>
      <c r="CA19" s="396"/>
      <c r="CB19" s="396"/>
      <c r="CC19" s="396"/>
      <c r="CD19" s="396"/>
      <c r="CE19" s="396"/>
      <c r="CF19" s="396"/>
      <c r="CG19" s="396"/>
      <c r="CH19" s="396"/>
      <c r="CI19" s="396"/>
      <c r="CJ19" s="396"/>
      <c r="CK19" s="396"/>
      <c r="CL19" s="396"/>
      <c r="CM19" s="396"/>
      <c r="CN19" s="396"/>
      <c r="CO19" s="396"/>
      <c r="CP19" s="396"/>
      <c r="CQ19" s="396"/>
      <c r="CR19" s="396"/>
      <c r="CS19" s="396"/>
      <c r="CT19" s="396"/>
      <c r="CU19" s="396"/>
      <c r="CV19" s="396"/>
      <c r="CW19" s="396"/>
      <c r="CX19" s="396"/>
      <c r="CY19" s="396"/>
      <c r="CZ19" s="396"/>
      <c r="DA19" s="396"/>
      <c r="DB19" s="396"/>
      <c r="DC19" s="396"/>
      <c r="DD19" s="396"/>
      <c r="DE19" s="396"/>
      <c r="DF19" s="396"/>
      <c r="DG19" s="396"/>
    </row>
    <row r="20" spans="1:111">
      <c r="A20" s="575" t="s">
        <v>1755</v>
      </c>
      <c r="B20" s="569">
        <v>108.14332464</v>
      </c>
      <c r="C20" s="576">
        <v>241.00374878000002</v>
      </c>
      <c r="D20" s="571">
        <f t="shared" si="0"/>
        <v>1.228558716705642</v>
      </c>
      <c r="E20" s="572">
        <v>132.86042414000002</v>
      </c>
      <c r="F20" s="18">
        <f t="shared" si="1"/>
        <v>132.86042414000002</v>
      </c>
      <c r="G20" s="18">
        <f t="shared" si="5"/>
        <v>132.86042414000002</v>
      </c>
      <c r="H20" s="396" t="s">
        <v>1747</v>
      </c>
      <c r="I20" s="396" t="b">
        <f t="shared" si="2"/>
        <v>1</v>
      </c>
      <c r="J20" s="15" t="s">
        <v>1755</v>
      </c>
      <c r="K20" s="396">
        <v>156.67890783999999</v>
      </c>
      <c r="L20" s="396" t="s">
        <v>1755</v>
      </c>
      <c r="M20" s="566">
        <v>108.14332464</v>
      </c>
      <c r="N20" s="396" t="s">
        <v>1755</v>
      </c>
      <c r="O20" s="566">
        <v>241.00374878000002</v>
      </c>
      <c r="P20" s="396" t="b">
        <f t="shared" si="4"/>
        <v>1</v>
      </c>
      <c r="Q20" s="396" t="b">
        <f t="shared" si="3"/>
        <v>1</v>
      </c>
      <c r="R20" s="396"/>
      <c r="S20" s="396"/>
      <c r="T20" s="396"/>
      <c r="U20" s="396"/>
      <c r="V20" s="396"/>
      <c r="W20" s="396"/>
      <c r="X20" s="396"/>
      <c r="Y20" s="396"/>
      <c r="Z20" s="396"/>
      <c r="AA20" s="396"/>
      <c r="AB20" s="396"/>
      <c r="AC20" s="396"/>
      <c r="AD20" s="396"/>
      <c r="AE20" s="396"/>
      <c r="AF20" s="396"/>
      <c r="AG20" s="396"/>
      <c r="AH20" s="396"/>
      <c r="AI20" s="396"/>
      <c r="AJ20" s="396"/>
      <c r="AK20" s="396"/>
      <c r="AL20" s="396"/>
      <c r="AM20" s="396"/>
      <c r="AN20" s="396"/>
      <c r="AO20" s="396"/>
      <c r="AP20" s="396"/>
      <c r="AQ20" s="396"/>
      <c r="AR20" s="396"/>
      <c r="AS20" s="396"/>
      <c r="AT20" s="396"/>
      <c r="AU20" s="396"/>
      <c r="AV20" s="396"/>
      <c r="AW20" s="396"/>
      <c r="AX20" s="396"/>
      <c r="AY20" s="396"/>
      <c r="AZ20" s="396"/>
      <c r="BA20" s="396"/>
      <c r="BB20" s="396"/>
      <c r="BC20" s="396"/>
      <c r="BD20" s="396"/>
      <c r="BE20" s="396"/>
      <c r="BF20" s="396"/>
      <c r="BG20" s="396"/>
      <c r="BH20" s="396"/>
      <c r="BI20" s="396"/>
      <c r="BJ20" s="396"/>
      <c r="BK20" s="396"/>
      <c r="BL20" s="396"/>
      <c r="BM20" s="396"/>
      <c r="BN20" s="396"/>
      <c r="BO20" s="396"/>
      <c r="BP20" s="396"/>
      <c r="BQ20" s="396"/>
      <c r="BR20" s="396"/>
      <c r="BS20" s="396"/>
      <c r="BT20" s="396"/>
      <c r="BU20" s="396"/>
      <c r="BV20" s="396"/>
      <c r="BW20" s="396"/>
      <c r="BX20" s="396"/>
      <c r="BY20" s="396"/>
      <c r="BZ20" s="396"/>
      <c r="CA20" s="396"/>
      <c r="CB20" s="396"/>
      <c r="CC20" s="396"/>
      <c r="CD20" s="396"/>
      <c r="CE20" s="396"/>
      <c r="CF20" s="396"/>
      <c r="CG20" s="396"/>
      <c r="CH20" s="396"/>
      <c r="CI20" s="396"/>
      <c r="CJ20" s="396"/>
      <c r="CK20" s="396"/>
      <c r="CL20" s="396"/>
      <c r="CM20" s="396"/>
      <c r="CN20" s="396"/>
      <c r="CO20" s="396"/>
      <c r="CP20" s="396"/>
      <c r="CQ20" s="396"/>
      <c r="CR20" s="396"/>
      <c r="CS20" s="396"/>
      <c r="CT20" s="396"/>
      <c r="CU20" s="396"/>
      <c r="CV20" s="396"/>
      <c r="CW20" s="396"/>
      <c r="CX20" s="396"/>
      <c r="CY20" s="396"/>
      <c r="CZ20" s="396"/>
      <c r="DA20" s="396"/>
      <c r="DB20" s="396"/>
      <c r="DC20" s="396"/>
      <c r="DD20" s="396"/>
      <c r="DE20" s="396"/>
      <c r="DF20" s="396"/>
      <c r="DG20" s="396"/>
    </row>
    <row r="21" spans="1:111">
      <c r="A21" s="575" t="s">
        <v>1756</v>
      </c>
      <c r="B21" s="569">
        <v>0.36936810000000003</v>
      </c>
      <c r="C21" s="576">
        <v>0.11872031999999998</v>
      </c>
      <c r="D21" s="571">
        <f t="shared" si="0"/>
        <v>-0.67858534616281174</v>
      </c>
      <c r="E21" s="572">
        <v>-0.25064778000000004</v>
      </c>
      <c r="F21" s="18">
        <f t="shared" si="1"/>
        <v>-0.25064778000000004</v>
      </c>
      <c r="G21" s="18">
        <f t="shared" si="5"/>
        <v>-0.25064778000000004</v>
      </c>
      <c r="I21" s="396" t="b">
        <f t="shared" si="2"/>
        <v>1</v>
      </c>
      <c r="J21" s="15" t="s">
        <v>1756</v>
      </c>
      <c r="K21" s="396" t="s">
        <v>1726</v>
      </c>
      <c r="L21" s="396" t="s">
        <v>1756</v>
      </c>
      <c r="M21" s="578">
        <v>0.36936810000000003</v>
      </c>
      <c r="N21" s="396" t="s">
        <v>1756</v>
      </c>
      <c r="O21" s="566">
        <v>0.11872031999999998</v>
      </c>
      <c r="P21" s="396" t="b">
        <f t="shared" si="4"/>
        <v>1</v>
      </c>
      <c r="Q21" s="396" t="b">
        <f t="shared" si="3"/>
        <v>1</v>
      </c>
      <c r="R21" s="396"/>
      <c r="S21" s="396"/>
      <c r="T21" s="396"/>
      <c r="U21" s="396"/>
      <c r="V21" s="396"/>
      <c r="W21" s="396"/>
      <c r="X21" s="396"/>
      <c r="Y21" s="396"/>
      <c r="Z21" s="396"/>
      <c r="AA21" s="396"/>
      <c r="AB21" s="396"/>
      <c r="AC21" s="396"/>
      <c r="AD21" s="396"/>
      <c r="AE21" s="396"/>
      <c r="AF21" s="396"/>
      <c r="AG21" s="396"/>
      <c r="AH21" s="396"/>
      <c r="AI21" s="396"/>
      <c r="AJ21" s="396"/>
      <c r="AK21" s="396"/>
      <c r="AL21" s="396"/>
      <c r="AM21" s="396"/>
      <c r="AN21" s="396"/>
      <c r="AO21" s="396"/>
      <c r="AP21" s="396"/>
      <c r="AQ21" s="396"/>
      <c r="AR21" s="396"/>
      <c r="AS21" s="396"/>
      <c r="AT21" s="396"/>
      <c r="AU21" s="396"/>
      <c r="AV21" s="396"/>
      <c r="AW21" s="396"/>
      <c r="AX21" s="396"/>
      <c r="AY21" s="396"/>
      <c r="AZ21" s="396"/>
      <c r="BA21" s="396"/>
      <c r="BB21" s="396"/>
      <c r="BC21" s="396"/>
      <c r="BD21" s="396"/>
      <c r="BE21" s="396"/>
      <c r="BF21" s="396"/>
      <c r="BG21" s="396"/>
      <c r="BH21" s="396"/>
      <c r="BI21" s="396"/>
      <c r="BJ21" s="396"/>
      <c r="BK21" s="396"/>
      <c r="BL21" s="396"/>
      <c r="BM21" s="396"/>
      <c r="BN21" s="396"/>
      <c r="BO21" s="396"/>
      <c r="BP21" s="396"/>
      <c r="BQ21" s="396"/>
      <c r="BR21" s="396"/>
      <c r="BS21" s="396"/>
      <c r="BT21" s="396"/>
      <c r="BU21" s="396"/>
      <c r="BV21" s="396"/>
      <c r="BW21" s="396"/>
      <c r="BX21" s="396"/>
      <c r="BY21" s="396"/>
      <c r="BZ21" s="396"/>
      <c r="CA21" s="396"/>
      <c r="CB21" s="396"/>
      <c r="CC21" s="396"/>
      <c r="CD21" s="396"/>
      <c r="CE21" s="396"/>
      <c r="CF21" s="396"/>
      <c r="CG21" s="396"/>
      <c r="CH21" s="396"/>
      <c r="CI21" s="396"/>
      <c r="CJ21" s="396"/>
      <c r="CK21" s="396"/>
      <c r="CL21" s="396"/>
      <c r="CM21" s="396"/>
      <c r="CN21" s="396"/>
      <c r="CO21" s="396"/>
      <c r="CP21" s="396"/>
      <c r="CQ21" s="396"/>
      <c r="CR21" s="396"/>
      <c r="CS21" s="396"/>
      <c r="CT21" s="396"/>
      <c r="CU21" s="396"/>
      <c r="CV21" s="396"/>
      <c r="CW21" s="396"/>
      <c r="CX21" s="396"/>
      <c r="CY21" s="396"/>
      <c r="CZ21" s="396"/>
      <c r="DA21" s="396"/>
      <c r="DB21" s="396"/>
      <c r="DC21" s="396"/>
      <c r="DD21" s="396"/>
      <c r="DE21" s="396"/>
      <c r="DF21" s="396"/>
      <c r="DG21" s="396"/>
    </row>
    <row r="22" spans="1:111">
      <c r="A22" s="573" t="s">
        <v>1757</v>
      </c>
      <c r="B22" s="577">
        <v>11.366356089999998</v>
      </c>
      <c r="C22" s="574">
        <v>10.71098359</v>
      </c>
      <c r="D22" s="571">
        <f t="shared" si="0"/>
        <v>-5.7658980134942972E-2</v>
      </c>
      <c r="E22" s="572">
        <v>-0.65537249999999858</v>
      </c>
      <c r="F22" s="18">
        <f t="shared" si="1"/>
        <v>-0.65537249999999858</v>
      </c>
      <c r="G22" s="18">
        <f t="shared" si="5"/>
        <v>-0.65537249999999858</v>
      </c>
      <c r="I22" s="396" t="b">
        <f t="shared" si="2"/>
        <v>1</v>
      </c>
      <c r="J22" s="15" t="s">
        <v>1757</v>
      </c>
      <c r="K22" s="396">
        <v>-2.1662800699999996</v>
      </c>
      <c r="L22" s="396" t="s">
        <v>1757</v>
      </c>
      <c r="M22" s="566">
        <v>11.366356089999998</v>
      </c>
      <c r="N22" s="396" t="s">
        <v>1757</v>
      </c>
      <c r="O22" s="566">
        <v>10.71098359</v>
      </c>
      <c r="P22" s="396" t="b">
        <f t="shared" si="4"/>
        <v>1</v>
      </c>
      <c r="Q22" s="396" t="b">
        <f t="shared" si="3"/>
        <v>1</v>
      </c>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c r="BM22" s="396"/>
      <c r="BN22" s="396"/>
      <c r="BO22" s="396"/>
      <c r="BP22" s="396"/>
      <c r="BQ22" s="396"/>
      <c r="BR22" s="396"/>
      <c r="BS22" s="396"/>
      <c r="BT22" s="396"/>
      <c r="BU22" s="396"/>
      <c r="BV22" s="396"/>
      <c r="BW22" s="396"/>
      <c r="BX22" s="396"/>
      <c r="BY22" s="396"/>
      <c r="BZ22" s="396"/>
      <c r="CA22" s="396"/>
      <c r="CB22" s="396"/>
      <c r="CC22" s="396"/>
      <c r="CD22" s="396"/>
      <c r="CE22" s="396"/>
      <c r="CF22" s="396"/>
      <c r="CG22" s="396"/>
      <c r="CH22" s="396"/>
      <c r="CI22" s="396"/>
      <c r="CJ22" s="396"/>
      <c r="CK22" s="396"/>
      <c r="CL22" s="396"/>
      <c r="CM22" s="396"/>
      <c r="CN22" s="396"/>
      <c r="CO22" s="396"/>
      <c r="CP22" s="396"/>
      <c r="CQ22" s="396"/>
      <c r="CR22" s="396"/>
      <c r="CS22" s="396"/>
      <c r="CT22" s="396"/>
      <c r="CU22" s="396"/>
      <c r="CV22" s="396"/>
      <c r="CW22" s="396"/>
      <c r="CX22" s="396"/>
      <c r="CY22" s="396"/>
      <c r="CZ22" s="396"/>
      <c r="DA22" s="396"/>
      <c r="DB22" s="396"/>
      <c r="DC22" s="396"/>
      <c r="DD22" s="396"/>
      <c r="DE22" s="396"/>
      <c r="DF22" s="396"/>
      <c r="DG22" s="396"/>
    </row>
    <row r="23" spans="1:111">
      <c r="A23" s="575" t="s">
        <v>1758</v>
      </c>
      <c r="B23" s="569">
        <v>0.30497171000000001</v>
      </c>
      <c r="C23" s="576">
        <v>3.64828061</v>
      </c>
      <c r="D23" s="571">
        <f t="shared" si="0"/>
        <v>10.962685358586212</v>
      </c>
      <c r="E23" s="572">
        <v>3.3433089000000002</v>
      </c>
      <c r="F23" s="18">
        <f t="shared" si="1"/>
        <v>3.3433089000000002</v>
      </c>
      <c r="G23" s="18">
        <f t="shared" si="5"/>
        <v>3.3433089000000002</v>
      </c>
      <c r="H23" s="396" t="s">
        <v>1747</v>
      </c>
      <c r="I23" s="396" t="b">
        <f t="shared" si="2"/>
        <v>1</v>
      </c>
      <c r="J23" s="15" t="s">
        <v>1758</v>
      </c>
      <c r="K23" s="396" t="s">
        <v>1726</v>
      </c>
      <c r="L23" s="396" t="s">
        <v>1758</v>
      </c>
      <c r="M23" s="566">
        <v>0.30497171000000001</v>
      </c>
      <c r="N23" s="396" t="s">
        <v>1758</v>
      </c>
      <c r="O23" s="566">
        <v>3.64828061</v>
      </c>
      <c r="P23" s="396" t="b">
        <f t="shared" si="4"/>
        <v>1</v>
      </c>
      <c r="Q23" s="396" t="b">
        <f t="shared" si="3"/>
        <v>1</v>
      </c>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6"/>
      <c r="BI23" s="396"/>
      <c r="BJ23" s="396"/>
      <c r="BK23" s="396"/>
      <c r="BL23" s="396"/>
      <c r="BM23" s="396"/>
      <c r="BN23" s="396"/>
      <c r="BO23" s="396"/>
      <c r="BP23" s="396"/>
      <c r="BQ23" s="396"/>
      <c r="BR23" s="396"/>
      <c r="BS23" s="396"/>
      <c r="BT23" s="396"/>
      <c r="BU23" s="396"/>
      <c r="BV23" s="396"/>
      <c r="BW23" s="396"/>
      <c r="BX23" s="396"/>
      <c r="BY23" s="396"/>
      <c r="BZ23" s="396"/>
      <c r="CA23" s="396"/>
      <c r="CB23" s="396"/>
      <c r="CC23" s="396"/>
      <c r="CD23" s="396"/>
      <c r="CE23" s="396"/>
      <c r="CF23" s="396"/>
      <c r="CG23" s="396"/>
      <c r="CH23" s="396"/>
      <c r="CI23" s="396"/>
      <c r="CJ23" s="396"/>
      <c r="CK23" s="396"/>
      <c r="CL23" s="396"/>
      <c r="CM23" s="396"/>
      <c r="CN23" s="396"/>
      <c r="CO23" s="396"/>
      <c r="CP23" s="396"/>
      <c r="CQ23" s="396"/>
      <c r="CR23" s="396"/>
      <c r="CS23" s="396"/>
      <c r="CT23" s="396"/>
      <c r="CU23" s="396"/>
      <c r="CV23" s="396"/>
      <c r="CW23" s="396"/>
      <c r="CX23" s="396"/>
      <c r="CY23" s="396"/>
      <c r="CZ23" s="396"/>
      <c r="DA23" s="396"/>
      <c r="DB23" s="396"/>
      <c r="DC23" s="396"/>
      <c r="DD23" s="396"/>
      <c r="DE23" s="396"/>
      <c r="DF23" s="396"/>
      <c r="DG23" s="396"/>
    </row>
    <row r="24" spans="1:111">
      <c r="A24" s="575" t="s">
        <v>1759</v>
      </c>
      <c r="B24" s="569">
        <v>0</v>
      </c>
      <c r="C24" s="576">
        <v>0</v>
      </c>
      <c r="D24" s="571" t="str">
        <f t="shared" si="0"/>
        <v/>
      </c>
      <c r="E24" s="572"/>
      <c r="F24" s="18">
        <f t="shared" si="1"/>
        <v>0</v>
      </c>
      <c r="G24" s="18">
        <f t="shared" si="5"/>
        <v>0</v>
      </c>
      <c r="I24" s="396" t="b">
        <f t="shared" si="2"/>
        <v>1</v>
      </c>
      <c r="J24" s="15" t="s">
        <v>1759</v>
      </c>
      <c r="K24" s="396">
        <v>0</v>
      </c>
      <c r="L24" s="396" t="s">
        <v>1759</v>
      </c>
      <c r="M24" s="566">
        <v>0</v>
      </c>
      <c r="N24" s="396" t="s">
        <v>1759</v>
      </c>
      <c r="O24" s="566">
        <v>0</v>
      </c>
      <c r="P24" s="396" t="b">
        <f t="shared" si="4"/>
        <v>1</v>
      </c>
      <c r="Q24" s="396" t="b">
        <f t="shared" si="3"/>
        <v>1</v>
      </c>
      <c r="R24" s="396"/>
      <c r="S24" s="396"/>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c r="AT24" s="396"/>
      <c r="AU24" s="396"/>
      <c r="AV24" s="396"/>
      <c r="AW24" s="396"/>
      <c r="AX24" s="396"/>
      <c r="AY24" s="396"/>
      <c r="AZ24" s="396"/>
      <c r="BA24" s="396"/>
      <c r="BB24" s="396"/>
      <c r="BC24" s="396"/>
      <c r="BD24" s="396"/>
      <c r="BE24" s="396"/>
      <c r="BF24" s="396"/>
      <c r="BG24" s="396"/>
      <c r="BH24" s="396"/>
      <c r="BI24" s="396"/>
      <c r="BJ24" s="396"/>
      <c r="BK24" s="396"/>
      <c r="BL24" s="396"/>
      <c r="BM24" s="396"/>
      <c r="BN24" s="396"/>
      <c r="BO24" s="396"/>
      <c r="BP24" s="396"/>
      <c r="BQ24" s="396"/>
      <c r="BR24" s="396"/>
      <c r="BS24" s="396"/>
      <c r="BT24" s="396"/>
      <c r="BU24" s="396"/>
      <c r="BV24" s="396"/>
      <c r="BW24" s="396"/>
      <c r="BX24" s="396"/>
      <c r="BY24" s="396"/>
      <c r="BZ24" s="396"/>
      <c r="CA24" s="396"/>
      <c r="CB24" s="396"/>
      <c r="CC24" s="396"/>
      <c r="CD24" s="396"/>
      <c r="CE24" s="396"/>
      <c r="CF24" s="396"/>
      <c r="CG24" s="396"/>
      <c r="CH24" s="396"/>
      <c r="CI24" s="396"/>
      <c r="CJ24" s="396"/>
      <c r="CK24" s="396"/>
      <c r="CL24" s="396"/>
      <c r="CM24" s="396"/>
      <c r="CN24" s="396"/>
      <c r="CO24" s="396"/>
      <c r="CP24" s="396"/>
      <c r="CQ24" s="396"/>
      <c r="CR24" s="396"/>
      <c r="CS24" s="396"/>
      <c r="CT24" s="396"/>
      <c r="CU24" s="396"/>
      <c r="CV24" s="396"/>
      <c r="CW24" s="396"/>
      <c r="CX24" s="396"/>
      <c r="CY24" s="396"/>
      <c r="CZ24" s="396"/>
      <c r="DA24" s="396"/>
      <c r="DB24" s="396"/>
      <c r="DC24" s="396"/>
      <c r="DD24" s="396"/>
      <c r="DE24" s="396"/>
      <c r="DF24" s="396"/>
      <c r="DG24" s="396"/>
    </row>
    <row r="25" spans="1:111">
      <c r="A25" s="575" t="s">
        <v>1760</v>
      </c>
      <c r="B25" s="569">
        <v>0</v>
      </c>
      <c r="C25" s="576">
        <v>0</v>
      </c>
      <c r="D25" s="571" t="str">
        <f t="shared" si="0"/>
        <v/>
      </c>
      <c r="E25" s="572"/>
      <c r="F25" s="18"/>
      <c r="G25" s="18">
        <f t="shared" si="5"/>
        <v>0</v>
      </c>
      <c r="I25" s="396" t="b">
        <f t="shared" si="2"/>
        <v>1</v>
      </c>
      <c r="J25" s="15" t="s">
        <v>1760</v>
      </c>
      <c r="K25" s="396">
        <v>0</v>
      </c>
      <c r="L25" s="396" t="s">
        <v>1760</v>
      </c>
      <c r="M25" s="566">
        <v>0</v>
      </c>
      <c r="N25" s="396" t="s">
        <v>1760</v>
      </c>
      <c r="O25" s="566">
        <v>0</v>
      </c>
      <c r="P25" s="396" t="b">
        <f t="shared" si="4"/>
        <v>1</v>
      </c>
      <c r="Q25" s="396" t="b">
        <f t="shared" si="3"/>
        <v>1</v>
      </c>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c r="BM25" s="396"/>
      <c r="BN25" s="396"/>
      <c r="BO25" s="396"/>
      <c r="BP25" s="396"/>
      <c r="BQ25" s="396"/>
      <c r="BR25" s="396"/>
      <c r="BS25" s="396"/>
      <c r="BT25" s="396"/>
      <c r="BU25" s="396"/>
      <c r="BV25" s="396"/>
      <c r="BW25" s="396"/>
      <c r="BX25" s="396"/>
      <c r="BY25" s="396"/>
      <c r="BZ25" s="396"/>
      <c r="CA25" s="396"/>
      <c r="CB25" s="396"/>
      <c r="CC25" s="396"/>
      <c r="CD25" s="396"/>
      <c r="CE25" s="396"/>
      <c r="CF25" s="396"/>
      <c r="CG25" s="396"/>
      <c r="CH25" s="396"/>
      <c r="CI25" s="396"/>
      <c r="CJ25" s="396"/>
      <c r="CK25" s="396"/>
      <c r="CL25" s="396"/>
      <c r="CM25" s="396"/>
      <c r="CN25" s="396"/>
      <c r="CO25" s="396"/>
      <c r="CP25" s="396"/>
      <c r="CQ25" s="396"/>
      <c r="CR25" s="396"/>
      <c r="CS25" s="396"/>
      <c r="CT25" s="396"/>
      <c r="CU25" s="396"/>
      <c r="CV25" s="396"/>
      <c r="CW25" s="396"/>
      <c r="CX25" s="396"/>
      <c r="CY25" s="396"/>
      <c r="CZ25" s="396"/>
      <c r="DA25" s="396"/>
      <c r="DB25" s="396"/>
      <c r="DC25" s="396"/>
      <c r="DD25" s="396"/>
      <c r="DE25" s="396"/>
      <c r="DF25" s="396"/>
      <c r="DG25" s="396"/>
    </row>
    <row r="26" spans="1:111">
      <c r="A26" s="575" t="s">
        <v>1761</v>
      </c>
      <c r="B26" s="569" t="s">
        <v>1726</v>
      </c>
      <c r="C26" s="576">
        <v>0</v>
      </c>
      <c r="D26" s="571" t="str">
        <f t="shared" si="0"/>
        <v/>
      </c>
      <c r="E26" s="572"/>
      <c r="F26" s="18" t="e">
        <f>C26-B26</f>
        <v>#VALUE!</v>
      </c>
      <c r="G26" s="18" t="e">
        <f t="shared" si="5"/>
        <v>#VALUE!</v>
      </c>
      <c r="I26" s="396" t="b">
        <f t="shared" si="2"/>
        <v>1</v>
      </c>
      <c r="J26" s="15" t="s">
        <v>1761</v>
      </c>
      <c r="K26" s="396">
        <v>0</v>
      </c>
      <c r="L26" s="396" t="s">
        <v>1761</v>
      </c>
      <c r="M26" s="566" t="s">
        <v>1726</v>
      </c>
      <c r="N26" s="396" t="s">
        <v>1761</v>
      </c>
      <c r="O26" s="566">
        <v>0</v>
      </c>
      <c r="P26" s="396" t="b">
        <f t="shared" si="4"/>
        <v>1</v>
      </c>
      <c r="Q26" s="396" t="b">
        <f t="shared" si="3"/>
        <v>1</v>
      </c>
      <c r="R26" s="396"/>
      <c r="S26" s="396"/>
      <c r="T26" s="396"/>
      <c r="U26" s="396"/>
      <c r="V26" s="396"/>
      <c r="W26" s="396"/>
      <c r="X26" s="396"/>
      <c r="Y26" s="396"/>
      <c r="Z26" s="396"/>
      <c r="AA26" s="396"/>
      <c r="AB26" s="396"/>
      <c r="AC26" s="396"/>
      <c r="AD26" s="396"/>
      <c r="AE26" s="396"/>
      <c r="AF26" s="396"/>
      <c r="AG26" s="396"/>
      <c r="AH26" s="396"/>
      <c r="AI26" s="396"/>
      <c r="AJ26" s="396"/>
      <c r="AK26" s="396"/>
      <c r="AL26" s="396"/>
      <c r="AM26" s="396"/>
      <c r="AN26" s="396"/>
      <c r="AO26" s="396"/>
      <c r="AP26" s="396"/>
      <c r="AQ26" s="396"/>
      <c r="AR26" s="396"/>
      <c r="AS26" s="396"/>
      <c r="AT26" s="396"/>
      <c r="AU26" s="396"/>
      <c r="AV26" s="396"/>
      <c r="AW26" s="396"/>
      <c r="AX26" s="396"/>
      <c r="AY26" s="396"/>
      <c r="AZ26" s="396"/>
      <c r="BA26" s="396"/>
      <c r="BB26" s="396"/>
      <c r="BC26" s="396"/>
      <c r="BD26" s="396"/>
      <c r="BE26" s="396"/>
      <c r="BF26" s="396"/>
      <c r="BG26" s="396"/>
      <c r="BH26" s="396"/>
      <c r="BI26" s="396"/>
      <c r="BJ26" s="396"/>
      <c r="BK26" s="396"/>
      <c r="BL26" s="396"/>
      <c r="BM26" s="396"/>
      <c r="BN26" s="396"/>
      <c r="BO26" s="396"/>
      <c r="BP26" s="396"/>
      <c r="BQ26" s="396"/>
      <c r="BR26" s="396"/>
      <c r="BS26" s="396"/>
      <c r="BT26" s="396"/>
      <c r="BU26" s="396"/>
      <c r="BV26" s="396"/>
      <c r="BW26" s="396"/>
      <c r="BX26" s="396"/>
      <c r="BY26" s="396"/>
      <c r="BZ26" s="396"/>
      <c r="CA26" s="396"/>
      <c r="CB26" s="396"/>
      <c r="CC26" s="396"/>
      <c r="CD26" s="396"/>
      <c r="CE26" s="396"/>
      <c r="CF26" s="396"/>
      <c r="CG26" s="396"/>
      <c r="CH26" s="396"/>
      <c r="CI26" s="396"/>
      <c r="CJ26" s="396"/>
      <c r="CK26" s="396"/>
      <c r="CL26" s="396"/>
      <c r="CM26" s="396"/>
      <c r="CN26" s="396"/>
      <c r="CO26" s="396"/>
      <c r="CP26" s="396"/>
      <c r="CQ26" s="396"/>
      <c r="CR26" s="396"/>
      <c r="CS26" s="396"/>
      <c r="CT26" s="396"/>
      <c r="CU26" s="396"/>
      <c r="CV26" s="396"/>
      <c r="CW26" s="396"/>
      <c r="CX26" s="396"/>
      <c r="CY26" s="396"/>
      <c r="CZ26" s="396"/>
      <c r="DA26" s="396"/>
      <c r="DB26" s="396"/>
      <c r="DC26" s="396"/>
      <c r="DD26" s="396"/>
      <c r="DE26" s="396"/>
      <c r="DF26" s="396"/>
      <c r="DG26" s="396"/>
    </row>
    <row r="27" spans="1:111">
      <c r="A27" s="573" t="s">
        <v>1762</v>
      </c>
      <c r="B27" s="569">
        <v>27.574026299999996</v>
      </c>
      <c r="C27" s="574">
        <v>41.017356879999966</v>
      </c>
      <c r="D27" s="571">
        <f t="shared" si="0"/>
        <v>0.48753600340186698</v>
      </c>
      <c r="E27" s="572">
        <v>13.443330579999969</v>
      </c>
      <c r="F27" s="18">
        <f>C27-B27</f>
        <v>13.443330579999969</v>
      </c>
      <c r="G27" s="18">
        <f t="shared" si="5"/>
        <v>13.443330579999969</v>
      </c>
      <c r="H27" s="396" t="s">
        <v>1747</v>
      </c>
      <c r="I27" s="396" t="b">
        <f t="shared" si="2"/>
        <v>1</v>
      </c>
      <c r="J27" s="566" t="s">
        <v>1762</v>
      </c>
      <c r="K27" s="396">
        <v>26.940815009999994</v>
      </c>
      <c r="L27" s="396" t="s">
        <v>1762</v>
      </c>
      <c r="M27" s="566">
        <v>27.574026299999996</v>
      </c>
      <c r="N27" s="396" t="s">
        <v>1762</v>
      </c>
      <c r="O27" s="566">
        <v>41.017356879999966</v>
      </c>
      <c r="P27" s="396" t="b">
        <f t="shared" si="4"/>
        <v>1</v>
      </c>
      <c r="Q27" s="396" t="b">
        <f t="shared" si="3"/>
        <v>1</v>
      </c>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6"/>
      <c r="AO27" s="396"/>
      <c r="AP27" s="396"/>
      <c r="AQ27" s="396"/>
      <c r="AR27" s="396"/>
      <c r="AS27" s="396"/>
      <c r="AT27" s="396"/>
      <c r="AU27" s="396"/>
      <c r="AV27" s="396"/>
      <c r="AW27" s="396"/>
      <c r="AX27" s="396"/>
      <c r="AY27" s="396"/>
      <c r="AZ27" s="396"/>
      <c r="BA27" s="396"/>
      <c r="BB27" s="396"/>
      <c r="BC27" s="396"/>
      <c r="BD27" s="396"/>
      <c r="BE27" s="396"/>
      <c r="BF27" s="396"/>
      <c r="BG27" s="396"/>
      <c r="BH27" s="396"/>
      <c r="BI27" s="396"/>
      <c r="BJ27" s="396"/>
      <c r="BK27" s="396"/>
      <c r="BL27" s="396"/>
      <c r="BM27" s="396"/>
      <c r="BN27" s="396"/>
      <c r="BO27" s="396"/>
      <c r="BP27" s="396"/>
      <c r="BQ27" s="396"/>
      <c r="BR27" s="396"/>
      <c r="BS27" s="396"/>
      <c r="BT27" s="396"/>
      <c r="BU27" s="396"/>
      <c r="BV27" s="396"/>
      <c r="BW27" s="396"/>
      <c r="BX27" s="396"/>
      <c r="BY27" s="396"/>
      <c r="BZ27" s="396"/>
      <c r="CA27" s="396"/>
      <c r="CB27" s="396"/>
      <c r="CC27" s="396"/>
      <c r="CD27" s="396"/>
      <c r="CE27" s="396"/>
      <c r="CF27" s="396"/>
      <c r="CG27" s="396"/>
      <c r="CH27" s="396"/>
      <c r="CI27" s="396"/>
      <c r="CJ27" s="396"/>
      <c r="CK27" s="396"/>
      <c r="CL27" s="396"/>
      <c r="CM27" s="396"/>
      <c r="CN27" s="396"/>
      <c r="CO27" s="396"/>
      <c r="CP27" s="396"/>
      <c r="CQ27" s="396"/>
      <c r="CR27" s="396"/>
      <c r="CS27" s="396"/>
      <c r="CT27" s="396"/>
      <c r="CU27" s="396"/>
      <c r="CV27" s="396"/>
      <c r="CW27" s="396"/>
      <c r="CX27" s="396"/>
      <c r="CY27" s="396"/>
      <c r="CZ27" s="396"/>
      <c r="DA27" s="396"/>
      <c r="DB27" s="396"/>
      <c r="DC27" s="396"/>
      <c r="DD27" s="396"/>
      <c r="DE27" s="396"/>
      <c r="DF27" s="396"/>
      <c r="DG27" s="396"/>
    </row>
    <row r="28" spans="1:111" ht="15.75" thickBot="1">
      <c r="A28" s="575" t="s">
        <v>1763</v>
      </c>
      <c r="B28" s="569" t="s">
        <v>1726</v>
      </c>
      <c r="C28" s="579">
        <v>-102.54191342999999</v>
      </c>
      <c r="D28" s="571" t="str">
        <f t="shared" si="0"/>
        <v/>
      </c>
      <c r="E28" s="572"/>
      <c r="F28" s="18" t="e">
        <f>C28-B28</f>
        <v>#VALUE!</v>
      </c>
      <c r="G28" s="18">
        <f>MAX(E12:E28)</f>
        <v>348.14158985000006</v>
      </c>
      <c r="H28" s="396" t="s">
        <v>1747</v>
      </c>
      <c r="I28" s="396" t="b">
        <f t="shared" si="2"/>
        <v>1</v>
      </c>
      <c r="J28" s="15" t="s">
        <v>1763</v>
      </c>
      <c r="K28" s="396" t="s">
        <v>1726</v>
      </c>
      <c r="L28" s="396" t="s">
        <v>1763</v>
      </c>
      <c r="M28" s="566" t="s">
        <v>1726</v>
      </c>
      <c r="N28" s="396" t="s">
        <v>1763</v>
      </c>
      <c r="O28" s="566">
        <v>-102.54191342999999</v>
      </c>
      <c r="P28" s="396" t="b">
        <f t="shared" si="4"/>
        <v>1</v>
      </c>
      <c r="Q28" s="396" t="b">
        <f t="shared" si="3"/>
        <v>1</v>
      </c>
      <c r="R28" s="396"/>
      <c r="S28" s="396"/>
      <c r="T28" s="396"/>
      <c r="U28" s="396"/>
      <c r="V28" s="396"/>
      <c r="W28" s="396"/>
      <c r="X28" s="396"/>
      <c r="Y28" s="396"/>
      <c r="Z28" s="396"/>
      <c r="AA28" s="396"/>
      <c r="AB28" s="396"/>
      <c r="AC28" s="396"/>
      <c r="AD28" s="396"/>
      <c r="AE28" s="396"/>
      <c r="AF28" s="396"/>
      <c r="AG28" s="396"/>
      <c r="AH28" s="396"/>
      <c r="AI28" s="396"/>
      <c r="AJ28" s="396"/>
      <c r="AK28" s="396"/>
      <c r="AL28" s="396"/>
      <c r="AM28" s="396"/>
      <c r="AN28" s="396"/>
      <c r="AO28" s="396"/>
      <c r="AP28" s="396"/>
      <c r="AQ28" s="396"/>
      <c r="AR28" s="396"/>
      <c r="AS28" s="396"/>
      <c r="AT28" s="396"/>
      <c r="AU28" s="396"/>
      <c r="AV28" s="396"/>
      <c r="AW28" s="396"/>
      <c r="AX28" s="396"/>
      <c r="AY28" s="396"/>
      <c r="AZ28" s="396"/>
      <c r="BA28" s="396"/>
      <c r="BB28" s="396"/>
      <c r="BC28" s="396"/>
      <c r="BD28" s="396"/>
      <c r="BE28" s="396"/>
      <c r="BF28" s="396"/>
      <c r="BG28" s="396"/>
      <c r="BH28" s="396"/>
      <c r="BI28" s="396"/>
      <c r="BJ28" s="396"/>
      <c r="BK28" s="396"/>
      <c r="BL28" s="396"/>
      <c r="BM28" s="396"/>
      <c r="BN28" s="396"/>
      <c r="BO28" s="396"/>
      <c r="BP28" s="396"/>
      <c r="BQ28" s="396"/>
      <c r="BR28" s="396"/>
      <c r="BS28" s="396"/>
      <c r="BT28" s="396"/>
      <c r="BU28" s="396"/>
      <c r="BV28" s="396"/>
      <c r="BW28" s="396"/>
      <c r="BX28" s="396"/>
      <c r="BY28" s="396"/>
      <c r="BZ28" s="396"/>
      <c r="CA28" s="396"/>
      <c r="CB28" s="396"/>
      <c r="CC28" s="396"/>
      <c r="CD28" s="396"/>
      <c r="CE28" s="396"/>
      <c r="CF28" s="396"/>
      <c r="CG28" s="396"/>
      <c r="CH28" s="396"/>
      <c r="CI28" s="396"/>
      <c r="CJ28" s="396"/>
      <c r="CK28" s="396"/>
      <c r="CL28" s="396"/>
      <c r="CM28" s="396"/>
      <c r="CN28" s="396"/>
      <c r="CO28" s="396"/>
      <c r="CP28" s="396"/>
      <c r="CQ28" s="396"/>
      <c r="CR28" s="396"/>
      <c r="CS28" s="396"/>
      <c r="CT28" s="396"/>
      <c r="CU28" s="396"/>
      <c r="CV28" s="396"/>
      <c r="CW28" s="396"/>
      <c r="CX28" s="396"/>
      <c r="CY28" s="396"/>
      <c r="CZ28" s="396"/>
      <c r="DA28" s="396"/>
      <c r="DB28" s="396"/>
      <c r="DC28" s="396"/>
      <c r="DD28" s="396"/>
      <c r="DE28" s="396"/>
      <c r="DF28" s="396"/>
      <c r="DG28" s="396"/>
    </row>
    <row r="29" spans="1:111" ht="15.75" thickBot="1">
      <c r="A29" s="20" t="s">
        <v>1475</v>
      </c>
      <c r="B29" s="21">
        <v>637.79999999999995</v>
      </c>
      <c r="C29" s="22">
        <v>1318.9</v>
      </c>
      <c r="D29" s="23">
        <f t="shared" si="0"/>
        <v>1.0678896205707122</v>
      </c>
      <c r="E29" s="24">
        <f>IF(AND(B29&gt;0,C29&gt;0),IFERROR(C29-B29,""),IFERROR(C29+B29,""))</f>
        <v>681.10000000000014</v>
      </c>
      <c r="F29" s="17"/>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c r="BC29" s="396"/>
      <c r="BD29" s="396"/>
      <c r="BE29" s="396"/>
      <c r="BF29" s="396"/>
      <c r="BG29" s="396"/>
      <c r="BH29" s="396"/>
      <c r="BI29" s="396"/>
      <c r="BJ29" s="396"/>
      <c r="BK29" s="396"/>
      <c r="BL29" s="396"/>
      <c r="BM29" s="396"/>
      <c r="BN29" s="396"/>
      <c r="BO29" s="396"/>
      <c r="BP29" s="396"/>
      <c r="BQ29" s="396"/>
      <c r="BR29" s="396"/>
      <c r="BS29" s="396"/>
      <c r="BT29" s="396"/>
      <c r="BU29" s="396"/>
      <c r="BV29" s="396"/>
      <c r="BW29" s="396"/>
      <c r="BX29" s="396"/>
      <c r="BY29" s="396"/>
      <c r="BZ29" s="396"/>
      <c r="CA29" s="396"/>
      <c r="CB29" s="396"/>
      <c r="CC29" s="396"/>
      <c r="CD29" s="396"/>
      <c r="CE29" s="396"/>
      <c r="CF29" s="396"/>
      <c r="CG29" s="396"/>
      <c r="CH29" s="396"/>
      <c r="CI29" s="396"/>
      <c r="CJ29" s="396"/>
      <c r="CK29" s="396"/>
      <c r="CL29" s="396"/>
      <c r="CM29" s="396"/>
      <c r="CN29" s="396"/>
      <c r="CO29" s="396"/>
      <c r="CP29" s="396"/>
      <c r="CQ29" s="396"/>
      <c r="CR29" s="396"/>
      <c r="CS29" s="396"/>
      <c r="CT29" s="396"/>
      <c r="CU29" s="396"/>
      <c r="CV29" s="396"/>
      <c r="CW29" s="396"/>
      <c r="CX29" s="396"/>
      <c r="CY29" s="396"/>
      <c r="CZ29" s="396"/>
      <c r="DA29" s="396"/>
      <c r="DB29" s="396"/>
      <c r="DC29" s="396"/>
      <c r="DD29" s="396"/>
      <c r="DE29" s="396"/>
      <c r="DF29" s="396"/>
      <c r="DG29" s="396"/>
    </row>
    <row r="30" spans="1:111" ht="60" customHeight="1">
      <c r="A30" s="104" t="s">
        <v>1764</v>
      </c>
      <c r="B30" s="104"/>
      <c r="C30" s="104"/>
      <c r="D30" s="104"/>
      <c r="E30" s="104"/>
      <c r="F30" s="104"/>
      <c r="J30" s="15"/>
      <c r="K30" s="396"/>
      <c r="L30" s="396"/>
      <c r="M30" s="396"/>
      <c r="N30" s="396"/>
      <c r="O30" s="396"/>
      <c r="P30" s="396"/>
      <c r="Q30" s="396"/>
    </row>
    <row r="31" spans="1:111" ht="15.75" thickBot="1">
      <c r="A31" s="15"/>
      <c r="B31" s="15"/>
      <c r="C31" s="15"/>
      <c r="D31" s="15"/>
      <c r="E31" s="15"/>
      <c r="F31" s="15"/>
      <c r="J31" s="15"/>
      <c r="K31" s="396"/>
      <c r="L31" s="396"/>
      <c r="M31" s="396"/>
      <c r="N31" s="396"/>
      <c r="O31" s="396"/>
      <c r="P31" s="396"/>
    </row>
    <row r="32" spans="1:111">
      <c r="A32" s="99" t="s">
        <v>1741</v>
      </c>
      <c r="B32" s="99" t="s">
        <v>1765</v>
      </c>
      <c r="C32" s="101" t="s">
        <v>1766</v>
      </c>
      <c r="D32" s="99" t="s">
        <v>1744</v>
      </c>
      <c r="E32" s="101" t="s">
        <v>1745</v>
      </c>
      <c r="F32" s="15"/>
      <c r="J32" s="15"/>
      <c r="K32" s="396"/>
      <c r="L32" s="396"/>
      <c r="M32" s="396"/>
      <c r="N32" s="396"/>
      <c r="O32" s="396"/>
      <c r="P32" s="396"/>
    </row>
    <row r="33" spans="1:16" ht="15.75" thickBot="1">
      <c r="A33" s="100"/>
      <c r="B33" s="100"/>
      <c r="C33" s="102"/>
      <c r="D33" s="100"/>
      <c r="E33" s="103"/>
      <c r="F33" s="15"/>
      <c r="J33" s="15"/>
      <c r="K33" s="396"/>
      <c r="L33" s="396"/>
      <c r="M33" s="396"/>
      <c r="N33" s="396"/>
      <c r="O33" s="396"/>
      <c r="P33" s="396"/>
    </row>
    <row r="34" spans="1:16">
      <c r="A34" s="568" t="s">
        <v>1746</v>
      </c>
      <c r="B34" s="569">
        <v>31.442007889999999</v>
      </c>
      <c r="C34" s="570">
        <v>6.1566284399999969</v>
      </c>
      <c r="D34" s="571">
        <f t="shared" ref="D34:D51" si="6">IFERROR(IF(AND(B34&gt;0, C34&gt;0),C34/B34-1,""),"")</f>
        <v>-0.80419098991581617</v>
      </c>
      <c r="E34" s="572">
        <v>-25.285379450000001</v>
      </c>
      <c r="K34" s="396"/>
      <c r="L34" s="396"/>
      <c r="M34" s="396"/>
      <c r="N34" s="396"/>
      <c r="O34" s="396"/>
      <c r="P34" s="396"/>
    </row>
    <row r="35" spans="1:16">
      <c r="A35" s="573" t="s">
        <v>1748</v>
      </c>
      <c r="B35" s="569">
        <v>-21.934225169999998</v>
      </c>
      <c r="C35" s="574">
        <v>49.600495799999997</v>
      </c>
      <c r="D35" s="571" t="str">
        <f t="shared" si="6"/>
        <v/>
      </c>
      <c r="E35" s="572">
        <v>71.534720969999995</v>
      </c>
      <c r="K35" s="396"/>
      <c r="L35" s="396"/>
      <c r="M35" s="396"/>
      <c r="N35" s="396"/>
      <c r="O35" s="396"/>
      <c r="P35" s="396"/>
    </row>
    <row r="36" spans="1:16">
      <c r="A36" s="575" t="s">
        <v>1749</v>
      </c>
      <c r="B36" s="569">
        <v>95.97633153999999</v>
      </c>
      <c r="C36" s="576">
        <v>151.75047196</v>
      </c>
      <c r="D36" s="571">
        <f t="shared" si="6"/>
        <v>0.58112390341524001</v>
      </c>
      <c r="E36" s="572">
        <v>55.774140420000009</v>
      </c>
      <c r="K36" s="396"/>
      <c r="L36" s="396"/>
      <c r="M36" s="396"/>
      <c r="N36" s="396"/>
      <c r="O36" s="396"/>
      <c r="P36" s="396"/>
    </row>
    <row r="37" spans="1:16">
      <c r="A37" s="575" t="s">
        <v>1750</v>
      </c>
      <c r="B37" s="569">
        <v>-106.96745120999998</v>
      </c>
      <c r="C37" s="576">
        <v>12.282033199999997</v>
      </c>
      <c r="D37" s="571" t="str">
        <f t="shared" si="6"/>
        <v/>
      </c>
      <c r="E37" s="572">
        <v>119.24948440999998</v>
      </c>
      <c r="K37" s="396"/>
      <c r="L37" s="396"/>
      <c r="M37" s="396"/>
      <c r="N37" s="396"/>
      <c r="O37" s="396"/>
      <c r="P37" s="396"/>
    </row>
    <row r="38" spans="1:16">
      <c r="A38" s="575" t="s">
        <v>1751</v>
      </c>
      <c r="B38" s="577">
        <v>718.52642058000004</v>
      </c>
      <c r="C38" s="576">
        <v>861.0640368899999</v>
      </c>
      <c r="D38" s="571">
        <f t="shared" si="6"/>
        <v>0.19837491319378686</v>
      </c>
      <c r="E38" s="572">
        <v>142.53761630999986</v>
      </c>
      <c r="K38" s="396"/>
      <c r="L38" s="396"/>
      <c r="M38" s="396"/>
      <c r="N38" s="396"/>
      <c r="O38" s="396"/>
      <c r="P38" s="396"/>
    </row>
    <row r="39" spans="1:16">
      <c r="A39" s="573" t="s">
        <v>1752</v>
      </c>
      <c r="B39" s="569">
        <v>258.93660287000012</v>
      </c>
      <c r="C39" s="574">
        <v>266.20058321999988</v>
      </c>
      <c r="D39" s="571">
        <f t="shared" si="6"/>
        <v>2.8053122924635909E-2</v>
      </c>
      <c r="E39" s="572">
        <v>7.2639803499997697</v>
      </c>
      <c r="K39" s="396"/>
      <c r="L39" s="396"/>
      <c r="M39" s="396"/>
      <c r="N39" s="396"/>
      <c r="O39" s="396"/>
      <c r="P39" s="396"/>
    </row>
    <row r="40" spans="1:16">
      <c r="A40" s="575" t="s">
        <v>1753</v>
      </c>
      <c r="B40" s="569">
        <v>48.295604160000018</v>
      </c>
      <c r="C40" s="576">
        <v>233.84424995000003</v>
      </c>
      <c r="D40" s="571">
        <f t="shared" si="6"/>
        <v>3.8419365285356015</v>
      </c>
      <c r="E40" s="572">
        <v>185.54864579000002</v>
      </c>
      <c r="K40" s="396"/>
      <c r="L40" s="396"/>
      <c r="M40" s="396"/>
      <c r="N40" s="396"/>
      <c r="O40" s="396"/>
      <c r="P40" s="396"/>
    </row>
    <row r="41" spans="1:16">
      <c r="A41" s="575" t="s">
        <v>1754</v>
      </c>
      <c r="B41" s="569">
        <v>52.288145010000001</v>
      </c>
      <c r="C41" s="576">
        <v>37.429056279999969</v>
      </c>
      <c r="D41" s="571">
        <f t="shared" si="6"/>
        <v>-0.28417701043244625</v>
      </c>
      <c r="E41" s="572">
        <v>-14.859088730000032</v>
      </c>
      <c r="K41" s="396"/>
      <c r="L41" s="396"/>
      <c r="M41" s="396"/>
      <c r="N41" s="396"/>
      <c r="O41" s="396"/>
      <c r="P41" s="396"/>
    </row>
    <row r="42" spans="1:16">
      <c r="A42" s="575" t="s">
        <v>1755</v>
      </c>
      <c r="B42" s="569">
        <v>363.28205478048699</v>
      </c>
      <c r="C42" s="576">
        <v>454.62716830000016</v>
      </c>
      <c r="D42" s="571">
        <f t="shared" si="6"/>
        <v>0.25144405653262569</v>
      </c>
      <c r="E42" s="572">
        <v>91.345113519513177</v>
      </c>
      <c r="K42" s="396"/>
      <c r="L42" s="396"/>
      <c r="M42" s="396"/>
      <c r="N42" s="396"/>
      <c r="O42" s="396"/>
      <c r="P42" s="396"/>
    </row>
    <row r="43" spans="1:16">
      <c r="A43" s="575" t="s">
        <v>1756</v>
      </c>
      <c r="B43" s="569">
        <v>36.549222370000003</v>
      </c>
      <c r="C43" s="576">
        <v>-50.742152769999997</v>
      </c>
      <c r="D43" s="571" t="str">
        <f t="shared" si="6"/>
        <v/>
      </c>
      <c r="E43" s="572">
        <v>-87.29137514</v>
      </c>
      <c r="K43" s="396"/>
      <c r="L43" s="396"/>
      <c r="M43" s="396"/>
      <c r="N43" s="396"/>
      <c r="O43" s="396"/>
      <c r="P43" s="396"/>
    </row>
    <row r="44" spans="1:16">
      <c r="A44" s="573" t="s">
        <v>1757</v>
      </c>
      <c r="B44" s="577">
        <v>-20.644573629999982</v>
      </c>
      <c r="C44" s="574">
        <v>17.085323180000003</v>
      </c>
      <c r="D44" s="571" t="str">
        <f t="shared" si="6"/>
        <v/>
      </c>
      <c r="E44" s="572">
        <v>37.729896809999985</v>
      </c>
      <c r="K44" s="396"/>
      <c r="L44" s="396"/>
      <c r="M44" s="396"/>
      <c r="N44" s="396"/>
      <c r="O44" s="396"/>
      <c r="P44" s="396"/>
    </row>
    <row r="45" spans="1:16">
      <c r="A45" s="575" t="s">
        <v>1758</v>
      </c>
      <c r="B45" s="569">
        <v>2.74447536</v>
      </c>
      <c r="C45" s="576">
        <v>0.35156577000000022</v>
      </c>
      <c r="D45" s="571">
        <f t="shared" si="6"/>
        <v>-0.87190055515747089</v>
      </c>
      <c r="E45" s="572">
        <v>-2.3929095899999999</v>
      </c>
      <c r="K45" s="396"/>
      <c r="L45" s="396"/>
      <c r="M45" s="396"/>
      <c r="N45" s="396"/>
      <c r="O45" s="396"/>
      <c r="P45" s="396"/>
    </row>
    <row r="46" spans="1:16">
      <c r="A46" s="575" t="s">
        <v>1759</v>
      </c>
      <c r="B46" s="569">
        <v>0</v>
      </c>
      <c r="C46" s="576">
        <v>0</v>
      </c>
      <c r="D46" s="571" t="str">
        <f t="shared" si="6"/>
        <v/>
      </c>
      <c r="E46" s="572">
        <v>0</v>
      </c>
      <c r="K46" s="396"/>
      <c r="L46" s="396"/>
      <c r="M46" s="396"/>
      <c r="N46" s="396"/>
      <c r="O46" s="396"/>
      <c r="P46" s="396"/>
    </row>
    <row r="47" spans="1:16">
      <c r="A47" s="575" t="s">
        <v>1760</v>
      </c>
      <c r="B47" s="569" t="s">
        <v>1726</v>
      </c>
      <c r="C47" s="576">
        <v>0</v>
      </c>
      <c r="D47" s="571" t="str">
        <f t="shared" si="6"/>
        <v/>
      </c>
      <c r="E47" s="572"/>
      <c r="K47" s="396"/>
      <c r="L47" s="396"/>
      <c r="M47" s="396"/>
      <c r="N47" s="396"/>
      <c r="O47" s="396"/>
      <c r="P47" s="396"/>
    </row>
    <row r="48" spans="1:16">
      <c r="A48" s="575" t="s">
        <v>1761</v>
      </c>
      <c r="B48" s="569">
        <v>0</v>
      </c>
      <c r="C48" s="576">
        <v>0</v>
      </c>
      <c r="D48" s="571" t="str">
        <f t="shared" si="6"/>
        <v/>
      </c>
      <c r="E48" s="572">
        <v>0</v>
      </c>
    </row>
    <row r="49" spans="1:5">
      <c r="A49" s="573" t="s">
        <v>1762</v>
      </c>
      <c r="B49" s="569">
        <v>67.554169340000001</v>
      </c>
      <c r="C49" s="574">
        <v>92.578747909999976</v>
      </c>
      <c r="D49" s="571">
        <f t="shared" si="6"/>
        <v>0.37043721822780951</v>
      </c>
      <c r="E49" s="572">
        <v>25.024578569999974</v>
      </c>
    </row>
    <row r="50" spans="1:5" ht="15.75" thickBot="1">
      <c r="A50" s="575" t="s">
        <v>1763</v>
      </c>
      <c r="B50" s="569">
        <v>28.182336259999996</v>
      </c>
      <c r="C50" s="579">
        <v>19.736738350000003</v>
      </c>
      <c r="D50" s="571">
        <f t="shared" si="6"/>
        <v>-0.29967699739595666</v>
      </c>
      <c r="E50" s="572">
        <v>-8.4455979099999929</v>
      </c>
    </row>
    <row r="51" spans="1:5" ht="15.75" thickBot="1">
      <c r="A51" s="20" t="s">
        <v>1475</v>
      </c>
      <c r="B51" s="21">
        <v>1554.8525435804863</v>
      </c>
      <c r="C51" s="22">
        <v>2151.9649464799995</v>
      </c>
      <c r="D51" s="23">
        <f t="shared" si="6"/>
        <v>0.38403153107013832</v>
      </c>
      <c r="E51" s="24">
        <f>IF(AND(B51&gt;0,C51&gt;0),IFERROR(C51-B51,""),IFERROR(C51+B51,""))</f>
        <v>597.1124028995132</v>
      </c>
    </row>
  </sheetData>
  <autoFilter ref="A10:E11" xr:uid="{00000000-0009-0000-0000-000012000000}"/>
  <mergeCells count="12">
    <mergeCell ref="A30:F30"/>
    <mergeCell ref="A32:A33"/>
    <mergeCell ref="B32:B33"/>
    <mergeCell ref="C32:C33"/>
    <mergeCell ref="D32:D33"/>
    <mergeCell ref="E32:E33"/>
    <mergeCell ref="H1:I1"/>
    <mergeCell ref="A10:A11"/>
    <mergeCell ref="B10:B11"/>
    <mergeCell ref="C10:C11"/>
    <mergeCell ref="D10:D11"/>
    <mergeCell ref="E10:E11"/>
  </mergeCells>
  <conditionalFormatting sqref="J12:J28">
    <cfRule type="duplicateValues" dxfId="4" priority="3"/>
    <cfRule type="colorScale" priority="4">
      <colorScale>
        <cfvo type="min"/>
        <cfvo type="max"/>
        <color rgb="FFF8696B"/>
        <color rgb="FFFCFCFF"/>
      </colorScale>
    </cfRule>
    <cfRule type="colorScale" priority="5">
      <colorScale>
        <cfvo type="min"/>
        <cfvo type="percentile" val="50"/>
        <cfvo type="max"/>
        <color rgb="FFF8696B"/>
        <color rgb="FFFFEB84"/>
        <color rgb="FF63BE7B"/>
      </colorScale>
    </cfRule>
  </conditionalFormatting>
  <conditionalFormatting sqref="L12:L28">
    <cfRule type="duplicateValues" dxfId="3" priority="2"/>
  </conditionalFormatting>
  <conditionalFormatting sqref="L12:L28">
    <cfRule type="duplicateValues" dxfId="2" priority="1"/>
  </conditionalFormatting>
  <hyperlinks>
    <hyperlink ref="H1:I1" location="Index!A1" display="Regresar al Índice" xr:uid="{00000000-0004-0000-1200-000000000000}"/>
  </hyperlinks>
  <pageMargins left="0.7" right="0.7" top="0.75" bottom="0.75" header="0.3" footer="0.3"/>
  <pageSetup orientation="portrait" horizontalDpi="4294967295" verticalDpi="4294967295" r:id="rId1"/>
  <drawing r:id="rId2"/>
  <legacyDrawing r:id="rId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113"/>
  <dimension ref="A1:P161"/>
  <sheetViews>
    <sheetView zoomScaleNormal="100" workbookViewId="0"/>
  </sheetViews>
  <sheetFormatPr baseColWidth="10" defaultColWidth="11.42578125" defaultRowHeight="14.25"/>
  <cols>
    <col min="1" max="4" width="11.42578125" style="50"/>
    <col min="5" max="5" width="12.140625" style="50" bestFit="1" customWidth="1"/>
    <col min="6" max="16384" width="11.42578125" style="50"/>
  </cols>
  <sheetData>
    <row r="1" spans="1:16" ht="15">
      <c r="A1" s="43" t="s">
        <v>2233</v>
      </c>
      <c r="H1" s="90" t="s">
        <v>38</v>
      </c>
      <c r="I1" s="90"/>
    </row>
    <row r="2" spans="1:16">
      <c r="A2" s="138" t="s">
        <v>389</v>
      </c>
    </row>
    <row r="3" spans="1:16">
      <c r="A3" s="138"/>
    </row>
    <row r="4" spans="1:16">
      <c r="A4" s="138"/>
    </row>
    <row r="5" spans="1:16">
      <c r="O5" s="146"/>
    </row>
    <row r="6" spans="1:16" ht="15">
      <c r="A6" s="126" t="s">
        <v>688</v>
      </c>
      <c r="B6" s="126"/>
      <c r="C6" s="126"/>
      <c r="E6" s="139"/>
      <c r="O6" s="182"/>
      <c r="P6" s="146"/>
    </row>
    <row r="7" spans="1:16">
      <c r="A7" s="126" t="s">
        <v>53</v>
      </c>
      <c r="B7" s="127" t="s">
        <v>2020</v>
      </c>
      <c r="C7" s="128">
        <v>13467</v>
      </c>
      <c r="P7" s="146"/>
    </row>
    <row r="8" spans="1:16">
      <c r="A8" s="126" t="s">
        <v>53</v>
      </c>
      <c r="B8" s="127" t="s">
        <v>2021</v>
      </c>
      <c r="C8" s="128">
        <v>13439</v>
      </c>
      <c r="P8" s="146"/>
    </row>
    <row r="9" spans="1:16">
      <c r="A9" s="126" t="s">
        <v>53</v>
      </c>
      <c r="B9" s="127" t="s">
        <v>2022</v>
      </c>
      <c r="C9" s="128">
        <v>13186</v>
      </c>
      <c r="P9" s="146"/>
    </row>
    <row r="10" spans="1:16">
      <c r="A10" s="126" t="s">
        <v>53</v>
      </c>
      <c r="B10" s="127" t="s">
        <v>2023</v>
      </c>
      <c r="C10" s="128">
        <v>14288</v>
      </c>
      <c r="P10" s="146"/>
    </row>
    <row r="11" spans="1:16" ht="14.25" customHeight="1">
      <c r="A11" s="126" t="s">
        <v>53</v>
      </c>
      <c r="B11" s="126" t="s">
        <v>2024</v>
      </c>
      <c r="C11" s="128">
        <v>14837</v>
      </c>
      <c r="P11" s="146"/>
    </row>
    <row r="12" spans="1:16">
      <c r="A12" s="126" t="s">
        <v>53</v>
      </c>
      <c r="B12" s="126" t="s">
        <v>2025</v>
      </c>
      <c r="C12" s="128">
        <v>12302</v>
      </c>
      <c r="O12" s="182"/>
      <c r="P12" s="146"/>
    </row>
    <row r="13" spans="1:16">
      <c r="A13" s="126" t="s">
        <v>53</v>
      </c>
      <c r="B13" s="126" t="s">
        <v>2026</v>
      </c>
      <c r="C13" s="128">
        <v>10739</v>
      </c>
      <c r="P13" s="146"/>
    </row>
    <row r="14" spans="1:16">
      <c r="A14" s="126" t="s">
        <v>53</v>
      </c>
      <c r="B14" s="126" t="s">
        <v>2027</v>
      </c>
      <c r="C14" s="128">
        <v>9764</v>
      </c>
      <c r="O14" s="182"/>
      <c r="P14" s="146"/>
    </row>
    <row r="15" spans="1:16">
      <c r="A15" s="126" t="s">
        <v>53</v>
      </c>
      <c r="B15" s="126" t="s">
        <v>2028</v>
      </c>
      <c r="C15" s="128">
        <v>10643</v>
      </c>
      <c r="O15" s="182"/>
      <c r="P15" s="146"/>
    </row>
    <row r="16" spans="1:16">
      <c r="A16" s="126" t="s">
        <v>53</v>
      </c>
      <c r="B16" s="126" t="s">
        <v>771</v>
      </c>
      <c r="C16" s="128">
        <v>11149</v>
      </c>
      <c r="P16" s="146"/>
    </row>
    <row r="17" spans="1:16">
      <c r="A17" s="126" t="s">
        <v>53</v>
      </c>
      <c r="B17" s="126" t="s">
        <v>790</v>
      </c>
      <c r="C17" s="128">
        <v>10734</v>
      </c>
      <c r="O17" s="182"/>
      <c r="P17" s="146"/>
    </row>
    <row r="18" spans="1:16">
      <c r="A18" s="129" t="s">
        <v>53</v>
      </c>
      <c r="B18" s="129" t="s">
        <v>799</v>
      </c>
      <c r="C18" s="130">
        <v>12513</v>
      </c>
      <c r="O18" s="185"/>
      <c r="P18" s="181"/>
    </row>
    <row r="19" spans="1:16">
      <c r="A19" s="129" t="s">
        <v>53</v>
      </c>
      <c r="B19" s="129" t="s">
        <v>808</v>
      </c>
      <c r="C19" s="130">
        <v>12428</v>
      </c>
      <c r="D19" s="151"/>
      <c r="E19" s="152"/>
      <c r="O19" s="185"/>
      <c r="P19" s="181"/>
    </row>
    <row r="20" spans="1:16">
      <c r="A20" s="129" t="s">
        <v>53</v>
      </c>
      <c r="B20" s="129" t="s">
        <v>817</v>
      </c>
      <c r="C20" s="130">
        <v>13590</v>
      </c>
      <c r="F20" s="186"/>
      <c r="N20" s="146"/>
      <c r="O20" s="185"/>
      <c r="P20" s="181"/>
    </row>
    <row r="21" spans="1:16">
      <c r="A21" s="129" t="s">
        <v>53</v>
      </c>
      <c r="B21" s="129" t="s">
        <v>2029</v>
      </c>
      <c r="C21" s="130">
        <v>12869</v>
      </c>
      <c r="N21" s="146"/>
      <c r="O21" s="146"/>
    </row>
    <row r="22" spans="1:16">
      <c r="A22" s="127">
        <v>44531</v>
      </c>
      <c r="B22" s="128">
        <v>15795</v>
      </c>
      <c r="C22" s="126"/>
      <c r="E22" s="151"/>
      <c r="F22" s="146"/>
      <c r="N22" s="146"/>
      <c r="P22" s="146"/>
    </row>
    <row r="23" spans="1:16">
      <c r="A23" s="126"/>
      <c r="B23" s="126"/>
      <c r="C23" s="128">
        <f>C21-C20</f>
        <v>-721</v>
      </c>
      <c r="E23" s="152"/>
      <c r="F23" s="187"/>
      <c r="G23" s="187"/>
      <c r="N23" s="146"/>
    </row>
    <row r="24" spans="1:16">
      <c r="A24" s="126"/>
      <c r="B24" s="126"/>
      <c r="C24" s="128"/>
      <c r="N24" s="146"/>
    </row>
    <row r="25" spans="1:16">
      <c r="O25" s="146"/>
    </row>
    <row r="26" spans="1:16">
      <c r="N26" s="146"/>
      <c r="P26" s="146"/>
    </row>
    <row r="27" spans="1:16">
      <c r="N27" s="181"/>
      <c r="P27" s="146"/>
    </row>
    <row r="28" spans="1:16">
      <c r="B28" s="182"/>
      <c r="E28" s="50" t="s">
        <v>389</v>
      </c>
      <c r="N28" s="146"/>
      <c r="O28" s="185"/>
      <c r="P28" s="181"/>
    </row>
    <row r="29" spans="1:16" ht="38.25" customHeight="1">
      <c r="B29" s="182"/>
      <c r="E29" s="149" t="s">
        <v>2326</v>
      </c>
      <c r="F29" s="149"/>
      <c r="G29" s="149"/>
      <c r="H29" s="149"/>
      <c r="I29" s="149"/>
      <c r="J29" s="149"/>
      <c r="K29" s="149"/>
      <c r="L29" s="149"/>
      <c r="M29" s="149"/>
      <c r="N29" s="146"/>
      <c r="P29" s="146"/>
    </row>
    <row r="30" spans="1:16">
      <c r="B30" s="182"/>
      <c r="N30" s="146"/>
      <c r="P30" s="146"/>
    </row>
    <row r="31" spans="1:16">
      <c r="N31" s="146"/>
      <c r="P31" s="146"/>
    </row>
    <row r="32" spans="1:16">
      <c r="B32" s="182"/>
      <c r="E32" s="182"/>
      <c r="F32" s="146"/>
      <c r="N32" s="146"/>
      <c r="O32" s="146"/>
    </row>
    <row r="33" spans="5:15">
      <c r="E33" s="182"/>
      <c r="F33" s="146"/>
      <c r="N33" s="146"/>
      <c r="O33" s="146"/>
    </row>
    <row r="34" spans="5:15">
      <c r="F34" s="146"/>
    </row>
    <row r="35" spans="5:15">
      <c r="E35" s="185"/>
      <c r="F35" s="181"/>
    </row>
    <row r="36" spans="5:15">
      <c r="E36" s="182"/>
      <c r="F36" s="146"/>
    </row>
    <row r="37" spans="5:15">
      <c r="E37" s="182"/>
      <c r="F37" s="146"/>
    </row>
    <row r="38" spans="5:15">
      <c r="F38" s="146"/>
    </row>
    <row r="39" spans="5:15">
      <c r="F39" s="146"/>
    </row>
    <row r="40" spans="5:15">
      <c r="F40" s="146"/>
    </row>
    <row r="41" spans="5:15">
      <c r="F41" s="146"/>
    </row>
    <row r="42" spans="5:15">
      <c r="F42" s="146"/>
    </row>
    <row r="43" spans="5:15">
      <c r="F43" s="146"/>
    </row>
    <row r="161" spans="2:2">
      <c r="B161" s="161"/>
    </row>
  </sheetData>
  <mergeCells count="2">
    <mergeCell ref="E29:M29"/>
    <mergeCell ref="H1:I1"/>
  </mergeCells>
  <hyperlinks>
    <hyperlink ref="H1:I1" location="Index!A1" display="Regresar al Índice" xr:uid="{00000000-0004-0000-CD00-000000000000}"/>
  </hyperlinks>
  <pageMargins left="0.7" right="0.7" top="0.75" bottom="0.75" header="0.3" footer="0.3"/>
  <pageSetup orientation="portrait" horizontalDpi="4294967295" verticalDpi="4294967295"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114"/>
  <dimension ref="A1:P159"/>
  <sheetViews>
    <sheetView zoomScaleNormal="100" workbookViewId="0"/>
  </sheetViews>
  <sheetFormatPr baseColWidth="10" defaultColWidth="11.42578125" defaultRowHeight="14.25"/>
  <cols>
    <col min="1" max="1" width="11.42578125" style="50"/>
    <col min="2" max="2" width="14" style="50" customWidth="1"/>
    <col min="3" max="14" width="11.42578125" style="50"/>
    <col min="15" max="15" width="13.28515625" style="50" customWidth="1"/>
    <col min="16" max="16384" width="11.42578125" style="50"/>
  </cols>
  <sheetData>
    <row r="1" spans="1:16" ht="15">
      <c r="A1" s="43" t="s">
        <v>2234</v>
      </c>
      <c r="H1" s="90" t="s">
        <v>38</v>
      </c>
      <c r="I1" s="90"/>
    </row>
    <row r="2" spans="1:16">
      <c r="A2" s="138" t="s">
        <v>389</v>
      </c>
    </row>
    <row r="3" spans="1:16" ht="15">
      <c r="E3" s="140"/>
      <c r="O3" s="182"/>
      <c r="P3" s="146"/>
    </row>
    <row r="4" spans="1:16">
      <c r="A4" s="126" t="s">
        <v>687</v>
      </c>
      <c r="B4" s="126"/>
      <c r="C4" s="126"/>
      <c r="D4" s="126"/>
      <c r="O4" s="182"/>
      <c r="P4" s="146"/>
    </row>
    <row r="5" spans="1:16">
      <c r="A5" s="126" t="s">
        <v>53</v>
      </c>
      <c r="B5" s="127" t="s">
        <v>2036</v>
      </c>
      <c r="C5" s="128">
        <v>327594</v>
      </c>
      <c r="D5" s="126"/>
      <c r="O5" s="182"/>
      <c r="P5" s="146"/>
    </row>
    <row r="6" spans="1:16">
      <c r="A6" s="126" t="s">
        <v>53</v>
      </c>
      <c r="B6" s="127" t="s">
        <v>2037</v>
      </c>
      <c r="C6" s="128">
        <v>314862</v>
      </c>
      <c r="D6" s="126"/>
      <c r="O6" s="182"/>
      <c r="P6" s="146"/>
    </row>
    <row r="7" spans="1:16" ht="15" customHeight="1">
      <c r="A7" s="126" t="s">
        <v>53</v>
      </c>
      <c r="B7" s="127" t="s">
        <v>2038</v>
      </c>
      <c r="C7" s="128">
        <v>301657</v>
      </c>
      <c r="D7" s="126"/>
      <c r="O7" s="182"/>
      <c r="P7" s="146"/>
    </row>
    <row r="8" spans="1:16" ht="15" customHeight="1">
      <c r="A8" s="126" t="s">
        <v>53</v>
      </c>
      <c r="B8" s="127" t="s">
        <v>2039</v>
      </c>
      <c r="C8" s="128">
        <v>319629</v>
      </c>
      <c r="D8" s="126"/>
      <c r="O8" s="180"/>
      <c r="P8" s="181"/>
    </row>
    <row r="9" spans="1:16" ht="15" customHeight="1">
      <c r="A9" s="126" t="s">
        <v>53</v>
      </c>
      <c r="B9" s="127" t="s">
        <v>2040</v>
      </c>
      <c r="C9" s="128">
        <v>326797</v>
      </c>
      <c r="D9" s="126"/>
      <c r="O9" s="182"/>
      <c r="P9" s="146"/>
    </row>
    <row r="10" spans="1:16" ht="15" customHeight="1">
      <c r="A10" s="126" t="s">
        <v>53</v>
      </c>
      <c r="B10" s="127" t="s">
        <v>2041</v>
      </c>
      <c r="C10" s="128">
        <v>293175</v>
      </c>
      <c r="D10" s="126"/>
      <c r="O10" s="180"/>
      <c r="P10" s="181"/>
    </row>
    <row r="11" spans="1:16" ht="15" customHeight="1">
      <c r="A11" s="126" t="s">
        <v>53</v>
      </c>
      <c r="B11" s="127" t="s">
        <v>2042</v>
      </c>
      <c r="C11" s="128">
        <v>273524</v>
      </c>
      <c r="D11" s="126"/>
      <c r="O11" s="182"/>
      <c r="P11" s="146"/>
    </row>
    <row r="12" spans="1:16" ht="15" customHeight="1">
      <c r="A12" s="126" t="s">
        <v>53</v>
      </c>
      <c r="B12" s="127" t="s">
        <v>2043</v>
      </c>
      <c r="C12" s="128">
        <v>244410</v>
      </c>
      <c r="D12" s="126"/>
      <c r="O12" s="182"/>
      <c r="P12" s="146"/>
    </row>
    <row r="13" spans="1:16" ht="14.25" customHeight="1">
      <c r="A13" s="126" t="s">
        <v>53</v>
      </c>
      <c r="B13" s="127" t="s">
        <v>2044</v>
      </c>
      <c r="C13" s="128">
        <v>259776</v>
      </c>
      <c r="D13" s="126"/>
      <c r="O13" s="180"/>
      <c r="P13" s="181"/>
    </row>
    <row r="14" spans="1:16" ht="14.25" customHeight="1">
      <c r="A14" s="126" t="s">
        <v>53</v>
      </c>
      <c r="B14" s="127" t="s">
        <v>2045</v>
      </c>
      <c r="C14" s="128">
        <v>261118</v>
      </c>
      <c r="D14" s="126"/>
      <c r="O14" s="182"/>
      <c r="P14" s="146"/>
    </row>
    <row r="15" spans="1:16">
      <c r="A15" s="126" t="s">
        <v>53</v>
      </c>
      <c r="B15" s="127" t="s">
        <v>2046</v>
      </c>
      <c r="C15" s="128">
        <v>274435</v>
      </c>
      <c r="D15" s="126"/>
      <c r="O15" s="182"/>
      <c r="P15" s="146"/>
    </row>
    <row r="16" spans="1:16" ht="14.25" customHeight="1">
      <c r="A16" s="126" t="s">
        <v>53</v>
      </c>
      <c r="B16" s="127" t="s">
        <v>2047</v>
      </c>
      <c r="C16" s="130">
        <v>313391</v>
      </c>
      <c r="D16" s="126"/>
      <c r="O16" s="182"/>
      <c r="P16" s="146"/>
    </row>
    <row r="17" spans="1:16" ht="14.25" customHeight="1">
      <c r="A17" s="129" t="s">
        <v>53</v>
      </c>
      <c r="B17" s="127" t="s">
        <v>2048</v>
      </c>
      <c r="C17" s="130">
        <v>301658</v>
      </c>
      <c r="D17" s="151"/>
      <c r="O17" s="182"/>
      <c r="P17" s="146"/>
    </row>
    <row r="18" spans="1:16" ht="14.25" customHeight="1">
      <c r="A18" s="129" t="s">
        <v>53</v>
      </c>
      <c r="B18" s="127" t="s">
        <v>2049</v>
      </c>
      <c r="C18" s="130">
        <v>288817</v>
      </c>
      <c r="D18" s="151"/>
      <c r="L18" s="146"/>
      <c r="M18" s="184"/>
      <c r="N18" s="146"/>
      <c r="O18" s="180"/>
      <c r="P18" s="181"/>
    </row>
    <row r="19" spans="1:16" ht="14.25" customHeight="1">
      <c r="A19" s="129" t="s">
        <v>53</v>
      </c>
      <c r="B19" s="127" t="s">
        <v>2050</v>
      </c>
      <c r="C19" s="130">
        <v>291338</v>
      </c>
      <c r="L19" s="146"/>
      <c r="M19" s="184"/>
      <c r="N19" s="181"/>
      <c r="O19" s="182"/>
      <c r="P19" s="146"/>
    </row>
    <row r="20" spans="1:16" ht="14.25" customHeight="1">
      <c r="L20" s="146"/>
      <c r="M20" s="184"/>
      <c r="N20" s="146"/>
    </row>
    <row r="21" spans="1:16" ht="14.25" customHeight="1">
      <c r="L21" s="146"/>
    </row>
    <row r="22" spans="1:16">
      <c r="L22" s="146"/>
      <c r="M22" s="184"/>
      <c r="N22" s="146"/>
      <c r="O22" s="182"/>
      <c r="P22" s="146"/>
    </row>
    <row r="23" spans="1:16" ht="14.25" customHeight="1">
      <c r="B23" s="182"/>
      <c r="L23" s="181"/>
      <c r="M23" s="184"/>
      <c r="N23" s="146"/>
    </row>
    <row r="24" spans="1:16" ht="14.25" customHeight="1">
      <c r="B24" s="182"/>
      <c r="E24" s="138" t="s">
        <v>389</v>
      </c>
      <c r="L24" s="146"/>
    </row>
    <row r="25" spans="1:16">
      <c r="E25" s="138" t="s">
        <v>869</v>
      </c>
      <c r="L25" s="146"/>
      <c r="M25" s="184"/>
      <c r="N25" s="146"/>
      <c r="O25" s="182"/>
      <c r="P25" s="146"/>
    </row>
    <row r="26" spans="1:16" ht="15" customHeight="1">
      <c r="L26" s="146"/>
      <c r="M26" s="184"/>
      <c r="N26" s="146"/>
      <c r="O26" s="182"/>
      <c r="P26" s="146"/>
    </row>
    <row r="27" spans="1:16" ht="15" customHeight="1">
      <c r="B27" s="182"/>
      <c r="L27" s="146"/>
      <c r="M27" s="184"/>
      <c r="N27" s="146"/>
      <c r="O27" s="182"/>
      <c r="P27" s="146"/>
    </row>
    <row r="28" spans="1:16" ht="15" customHeight="1">
      <c r="B28" s="182"/>
      <c r="L28" s="146"/>
      <c r="M28" s="184"/>
      <c r="N28" s="146"/>
      <c r="O28" s="182"/>
      <c r="P28" s="146"/>
    </row>
    <row r="29" spans="1:16">
      <c r="L29" s="146"/>
      <c r="M29" s="184"/>
      <c r="N29" s="146"/>
    </row>
    <row r="30" spans="1:16">
      <c r="M30" s="184"/>
      <c r="N30" s="146"/>
    </row>
    <row r="31" spans="1:16">
      <c r="M31" s="184"/>
      <c r="N31" s="146"/>
    </row>
    <row r="159" spans="2:2">
      <c r="B159" s="161"/>
    </row>
  </sheetData>
  <mergeCells count="1">
    <mergeCell ref="H1:I1"/>
  </mergeCells>
  <hyperlinks>
    <hyperlink ref="H1:I1" location="Index!A1" display="Regresar al Índice" xr:uid="{00000000-0004-0000-CE00-000000000000}"/>
  </hyperlinks>
  <pageMargins left="0.7" right="0.7" top="0.75" bottom="0.75" header="0.3" footer="0.3"/>
  <pageSetup paperSize="9" orientation="portrait" horizontalDpi="300" verticalDpi="4294967295"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115"/>
  <dimension ref="A1:P159"/>
  <sheetViews>
    <sheetView workbookViewId="0"/>
  </sheetViews>
  <sheetFormatPr baseColWidth="10" defaultColWidth="11.42578125" defaultRowHeight="14.25"/>
  <cols>
    <col min="1" max="1" width="11.42578125" style="50"/>
    <col min="2" max="2" width="15.5703125" style="50" customWidth="1"/>
    <col min="3" max="4" width="11.42578125" style="50"/>
    <col min="5" max="5" width="11.85546875" style="50" bestFit="1" customWidth="1"/>
    <col min="6" max="14" width="11.42578125" style="50"/>
    <col min="15" max="15" width="13" style="50" bestFit="1" customWidth="1"/>
    <col min="16" max="16384" width="11.42578125" style="50"/>
  </cols>
  <sheetData>
    <row r="1" spans="1:16" ht="15">
      <c r="A1" s="43" t="s">
        <v>2235</v>
      </c>
      <c r="H1" s="90" t="s">
        <v>38</v>
      </c>
      <c r="I1" s="90"/>
    </row>
    <row r="2" spans="1:16">
      <c r="A2" s="138" t="s">
        <v>389</v>
      </c>
    </row>
    <row r="4" spans="1:16" ht="15">
      <c r="E4" s="139"/>
    </row>
    <row r="5" spans="1:16">
      <c r="A5" s="126" t="s">
        <v>688</v>
      </c>
      <c r="B5" s="126"/>
      <c r="C5" s="126"/>
      <c r="D5" s="126"/>
      <c r="O5" s="180"/>
      <c r="P5" s="181"/>
    </row>
    <row r="6" spans="1:16" ht="15" customHeight="1">
      <c r="A6" s="126" t="s">
        <v>53</v>
      </c>
      <c r="B6" s="127" t="s">
        <v>2036</v>
      </c>
      <c r="C6" s="128">
        <v>40094</v>
      </c>
      <c r="D6" s="126"/>
      <c r="O6" s="182"/>
      <c r="P6" s="146"/>
    </row>
    <row r="7" spans="1:16" ht="14.25" customHeight="1">
      <c r="A7" s="126" t="s">
        <v>53</v>
      </c>
      <c r="B7" s="127" t="s">
        <v>2037</v>
      </c>
      <c r="C7" s="128">
        <v>40592</v>
      </c>
      <c r="D7" s="126"/>
      <c r="O7" s="182"/>
      <c r="P7" s="146"/>
    </row>
    <row r="8" spans="1:16" ht="14.25" customHeight="1">
      <c r="A8" s="126" t="s">
        <v>53</v>
      </c>
      <c r="B8" s="127" t="s">
        <v>2038</v>
      </c>
      <c r="C8" s="128">
        <v>41167</v>
      </c>
      <c r="D8" s="126"/>
      <c r="O8" s="182"/>
      <c r="P8" s="146"/>
    </row>
    <row r="9" spans="1:16" ht="14.25" customHeight="1">
      <c r="A9" s="126" t="s">
        <v>53</v>
      </c>
      <c r="B9" s="127" t="s">
        <v>2039</v>
      </c>
      <c r="C9" s="128">
        <v>44381</v>
      </c>
      <c r="D9" s="126"/>
      <c r="O9" s="182"/>
      <c r="P9" s="146"/>
    </row>
    <row r="10" spans="1:16" ht="14.25" customHeight="1">
      <c r="A10" s="126" t="s">
        <v>53</v>
      </c>
      <c r="B10" s="127" t="s">
        <v>2040</v>
      </c>
      <c r="C10" s="128">
        <v>45911</v>
      </c>
      <c r="D10" s="126"/>
      <c r="O10" s="182"/>
      <c r="P10" s="146"/>
    </row>
    <row r="11" spans="1:16">
      <c r="A11" s="126" t="s">
        <v>53</v>
      </c>
      <c r="B11" s="127" t="s">
        <v>2041</v>
      </c>
      <c r="C11" s="128">
        <v>38949</v>
      </c>
      <c r="D11" s="126"/>
      <c r="O11" s="180"/>
      <c r="P11" s="181"/>
    </row>
    <row r="12" spans="1:16" ht="14.25" customHeight="1">
      <c r="A12" s="126" t="s">
        <v>53</v>
      </c>
      <c r="B12" s="127" t="s">
        <v>2042</v>
      </c>
      <c r="C12" s="128">
        <v>35433</v>
      </c>
      <c r="D12" s="126"/>
      <c r="O12" s="182"/>
      <c r="P12" s="146"/>
    </row>
    <row r="13" spans="1:16">
      <c r="A13" s="126" t="s">
        <v>53</v>
      </c>
      <c r="B13" s="127" t="s">
        <v>2043</v>
      </c>
      <c r="C13" s="128">
        <v>31042</v>
      </c>
      <c r="D13" s="126"/>
      <c r="O13" s="182"/>
      <c r="P13" s="146"/>
    </row>
    <row r="14" spans="1:16">
      <c r="A14" s="126" t="s">
        <v>53</v>
      </c>
      <c r="B14" s="127" t="s">
        <v>2044</v>
      </c>
      <c r="C14" s="128">
        <v>32467</v>
      </c>
      <c r="D14" s="126"/>
      <c r="O14" s="180"/>
      <c r="P14" s="181"/>
    </row>
    <row r="15" spans="1:16">
      <c r="A15" s="126" t="s">
        <v>53</v>
      </c>
      <c r="B15" s="127" t="s">
        <v>2045</v>
      </c>
      <c r="C15" s="128">
        <v>32821</v>
      </c>
      <c r="D15" s="126"/>
      <c r="O15" s="182"/>
      <c r="P15" s="146"/>
    </row>
    <row r="16" spans="1:16">
      <c r="A16" s="126" t="s">
        <v>53</v>
      </c>
      <c r="B16" s="127" t="s">
        <v>2046</v>
      </c>
      <c r="C16" s="128">
        <v>33743</v>
      </c>
      <c r="D16" s="126"/>
      <c r="O16" s="182"/>
      <c r="P16" s="146"/>
    </row>
    <row r="17" spans="1:16">
      <c r="A17" s="126" t="s">
        <v>53</v>
      </c>
      <c r="B17" s="132" t="s">
        <v>2047</v>
      </c>
      <c r="C17" s="130">
        <v>40047</v>
      </c>
      <c r="D17" s="126"/>
      <c r="N17" s="146"/>
      <c r="O17" s="182"/>
      <c r="P17" s="146"/>
    </row>
    <row r="18" spans="1:16">
      <c r="A18" s="129" t="s">
        <v>53</v>
      </c>
      <c r="B18" s="132" t="s">
        <v>2048</v>
      </c>
      <c r="C18" s="130">
        <v>40367</v>
      </c>
      <c r="D18" s="151">
        <f>C19/C18-1</f>
        <v>1.6622488666484969E-2</v>
      </c>
      <c r="E18" s="183"/>
      <c r="N18" s="146"/>
      <c r="O18" s="182"/>
      <c r="P18" s="146"/>
    </row>
    <row r="19" spans="1:16">
      <c r="A19" s="129" t="s">
        <v>53</v>
      </c>
      <c r="B19" s="132" t="s">
        <v>2049</v>
      </c>
      <c r="C19" s="130">
        <v>41038</v>
      </c>
      <c r="D19" s="151"/>
      <c r="G19" s="151"/>
      <c r="N19" s="146"/>
      <c r="O19" s="180"/>
      <c r="P19" s="181"/>
    </row>
    <row r="20" spans="1:16">
      <c r="A20" s="129" t="s">
        <v>53</v>
      </c>
      <c r="B20" s="132" t="s">
        <v>2050</v>
      </c>
      <c r="C20" s="130">
        <v>40885</v>
      </c>
      <c r="N20" s="146"/>
      <c r="O20" s="182"/>
      <c r="P20" s="146"/>
    </row>
    <row r="21" spans="1:16">
      <c r="N21" s="146"/>
      <c r="O21" s="182"/>
      <c r="P21" s="146"/>
    </row>
    <row r="22" spans="1:16">
      <c r="N22" s="181"/>
    </row>
    <row r="23" spans="1:16">
      <c r="N23" s="146"/>
    </row>
    <row r="24" spans="1:16">
      <c r="N24" s="146"/>
    </row>
    <row r="25" spans="1:16">
      <c r="B25" s="182"/>
      <c r="E25" s="50" t="s">
        <v>389</v>
      </c>
      <c r="N25" s="146"/>
    </row>
    <row r="26" spans="1:16" ht="38.25" customHeight="1">
      <c r="B26" s="182"/>
      <c r="E26" s="149" t="s">
        <v>870</v>
      </c>
      <c r="F26" s="149"/>
      <c r="G26" s="149"/>
      <c r="H26" s="149"/>
      <c r="I26" s="149"/>
      <c r="J26" s="149"/>
      <c r="K26" s="149"/>
      <c r="L26" s="149"/>
      <c r="M26" s="149"/>
      <c r="N26" s="146"/>
    </row>
    <row r="27" spans="1:16">
      <c r="B27" s="182"/>
      <c r="N27" s="146"/>
    </row>
    <row r="28" spans="1:16">
      <c r="N28" s="146"/>
    </row>
    <row r="29" spans="1:16">
      <c r="B29" s="182"/>
      <c r="N29" s="182"/>
    </row>
    <row r="30" spans="1:16">
      <c r="N30" s="182"/>
    </row>
    <row r="159" spans="2:2">
      <c r="B159" s="161"/>
    </row>
  </sheetData>
  <mergeCells count="2">
    <mergeCell ref="E26:M26"/>
    <mergeCell ref="H1:I1"/>
  </mergeCells>
  <hyperlinks>
    <hyperlink ref="H1:I1" location="Index!A1" display="Regresar al Índice" xr:uid="{00000000-0004-0000-CF00-000000000000}"/>
  </hyperlink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116"/>
  <dimension ref="A1:I159"/>
  <sheetViews>
    <sheetView zoomScaleNormal="100" workbookViewId="0"/>
  </sheetViews>
  <sheetFormatPr baseColWidth="10" defaultColWidth="11.42578125" defaultRowHeight="14.25"/>
  <cols>
    <col min="1" max="1" width="25" style="50" customWidth="1"/>
    <col min="2" max="12" width="11.42578125" style="50"/>
    <col min="13" max="13" width="5.140625" style="50" customWidth="1"/>
    <col min="14" max="16384" width="11.42578125" style="50"/>
  </cols>
  <sheetData>
    <row r="1" spans="1:9" ht="15">
      <c r="A1" s="43" t="s">
        <v>2236</v>
      </c>
      <c r="H1" s="90" t="s">
        <v>38</v>
      </c>
      <c r="I1" s="90"/>
    </row>
    <row r="2" spans="1:9">
      <c r="A2" s="138" t="s">
        <v>389</v>
      </c>
    </row>
    <row r="4" spans="1:9" ht="15">
      <c r="A4" s="140"/>
      <c r="E4" s="139"/>
    </row>
    <row r="5" spans="1:9" ht="15">
      <c r="A5" s="140"/>
    </row>
    <row r="6" spans="1:9" ht="15">
      <c r="A6" s="141"/>
    </row>
    <row r="8" spans="1:9" ht="60">
      <c r="A8" s="167" t="s">
        <v>686</v>
      </c>
      <c r="B8" s="168" t="s">
        <v>390</v>
      </c>
      <c r="C8" s="168" t="s">
        <v>689</v>
      </c>
      <c r="D8" s="168" t="s">
        <v>2051</v>
      </c>
    </row>
    <row r="9" spans="1:9">
      <c r="A9" s="170" t="s">
        <v>30</v>
      </c>
      <c r="B9" s="178">
        <v>139</v>
      </c>
      <c r="C9" s="148">
        <v>3.2547357576041399E-3</v>
      </c>
      <c r="D9" s="170">
        <v>31</v>
      </c>
    </row>
    <row r="10" spans="1:9">
      <c r="A10" s="169" t="s">
        <v>4</v>
      </c>
      <c r="B10" s="177">
        <v>179</v>
      </c>
      <c r="C10" s="148">
        <v>4.1913503641089287E-3</v>
      </c>
      <c r="D10" s="170">
        <v>30</v>
      </c>
    </row>
    <row r="11" spans="1:9">
      <c r="A11" s="170" t="s">
        <v>24</v>
      </c>
      <c r="B11" s="178">
        <v>197</v>
      </c>
      <c r="C11" s="148">
        <v>4.6128269370360828E-3</v>
      </c>
      <c r="D11" s="170">
        <v>29</v>
      </c>
    </row>
    <row r="12" spans="1:9">
      <c r="A12" s="169" t="s">
        <v>6</v>
      </c>
      <c r="B12" s="177">
        <v>261</v>
      </c>
      <c r="C12" s="148">
        <v>6.1114103074437444E-3</v>
      </c>
      <c r="D12" s="170">
        <v>28</v>
      </c>
    </row>
    <row r="13" spans="1:9">
      <c r="A13" s="169" t="s">
        <v>32</v>
      </c>
      <c r="B13" s="177">
        <v>262</v>
      </c>
      <c r="C13" s="148">
        <v>6.1348256726063647E-3</v>
      </c>
      <c r="D13" s="170">
        <v>27</v>
      </c>
    </row>
    <row r="14" spans="1:9">
      <c r="A14" s="169" t="s">
        <v>11</v>
      </c>
      <c r="B14" s="177">
        <v>283</v>
      </c>
      <c r="C14" s="148">
        <v>6.6265483410213781E-3</v>
      </c>
      <c r="D14" s="170">
        <v>26</v>
      </c>
    </row>
    <row r="15" spans="1:9">
      <c r="A15" s="169" t="s">
        <v>20</v>
      </c>
      <c r="B15" s="177">
        <v>319</v>
      </c>
      <c r="C15" s="148">
        <v>7.4695014868756881E-3</v>
      </c>
      <c r="D15" s="170">
        <v>25</v>
      </c>
    </row>
    <row r="16" spans="1:9">
      <c r="A16" s="169" t="s">
        <v>18</v>
      </c>
      <c r="B16" s="177">
        <v>350</v>
      </c>
      <c r="C16" s="148">
        <v>8.1953778069168981E-3</v>
      </c>
      <c r="D16" s="170">
        <v>24</v>
      </c>
    </row>
    <row r="17" spans="1:4">
      <c r="A17" s="170" t="s">
        <v>5</v>
      </c>
      <c r="B17" s="178">
        <v>364</v>
      </c>
      <c r="C17" s="148">
        <v>8.5231929191935743E-3</v>
      </c>
      <c r="D17" s="170">
        <v>23</v>
      </c>
    </row>
    <row r="18" spans="1:4">
      <c r="A18" s="169" t="s">
        <v>27</v>
      </c>
      <c r="B18" s="177">
        <v>474</v>
      </c>
      <c r="C18" s="148">
        <v>1.1098883087081743E-2</v>
      </c>
      <c r="D18" s="170">
        <v>22</v>
      </c>
    </row>
    <row r="19" spans="1:4">
      <c r="A19" s="169" t="s">
        <v>19</v>
      </c>
      <c r="B19" s="177">
        <v>523</v>
      </c>
      <c r="C19" s="148">
        <v>1.2246235980050108E-2</v>
      </c>
      <c r="D19" s="170">
        <v>21</v>
      </c>
    </row>
    <row r="20" spans="1:4">
      <c r="A20" s="169" t="s">
        <v>26</v>
      </c>
      <c r="B20" s="177">
        <v>635</v>
      </c>
      <c r="C20" s="148">
        <v>1.4868756878263516E-2</v>
      </c>
      <c r="D20" s="170">
        <v>20</v>
      </c>
    </row>
    <row r="21" spans="1:4">
      <c r="A21" s="169" t="s">
        <v>28</v>
      </c>
      <c r="B21" s="177">
        <v>700</v>
      </c>
      <c r="C21" s="148">
        <v>1.6390755613833796E-2</v>
      </c>
      <c r="D21" s="170">
        <v>19</v>
      </c>
    </row>
    <row r="22" spans="1:4">
      <c r="A22" s="170" t="s">
        <v>12</v>
      </c>
      <c r="B22" s="178">
        <v>743</v>
      </c>
      <c r="C22" s="148">
        <v>1.7397616315826446E-2</v>
      </c>
      <c r="D22" s="170">
        <v>18</v>
      </c>
    </row>
    <row r="23" spans="1:4">
      <c r="A23" s="170" t="s">
        <v>29</v>
      </c>
      <c r="B23" s="178">
        <v>758</v>
      </c>
      <c r="C23" s="148">
        <v>1.774884679326574E-2</v>
      </c>
      <c r="D23" s="170">
        <v>17</v>
      </c>
    </row>
    <row r="24" spans="1:4">
      <c r="A24" s="169" t="s">
        <v>21</v>
      </c>
      <c r="B24" s="177">
        <v>762</v>
      </c>
      <c r="C24" s="148">
        <v>1.7842508253916221E-2</v>
      </c>
      <c r="D24" s="170">
        <v>16</v>
      </c>
    </row>
    <row r="25" spans="1:4">
      <c r="A25" s="169" t="s">
        <v>33</v>
      </c>
      <c r="B25" s="177">
        <v>811</v>
      </c>
      <c r="C25" s="148">
        <v>1.8989861146884585E-2</v>
      </c>
      <c r="D25" s="170">
        <v>15</v>
      </c>
    </row>
    <row r="26" spans="1:4">
      <c r="A26" s="169" t="s">
        <v>3</v>
      </c>
      <c r="B26" s="177">
        <v>871</v>
      </c>
      <c r="C26" s="171">
        <v>2.0394783056641767E-2</v>
      </c>
      <c r="D26" s="169">
        <v>14</v>
      </c>
    </row>
    <row r="27" spans="1:4">
      <c r="A27" s="170" t="s">
        <v>23</v>
      </c>
      <c r="B27" s="178">
        <v>1044</v>
      </c>
      <c r="C27" s="148">
        <v>2.4445641229774977E-2</v>
      </c>
      <c r="D27" s="170">
        <v>13</v>
      </c>
    </row>
    <row r="28" spans="1:4">
      <c r="A28" s="169" t="s">
        <v>16</v>
      </c>
      <c r="B28" s="177">
        <v>1124</v>
      </c>
      <c r="C28" s="148">
        <v>2.6318870442784557E-2</v>
      </c>
      <c r="D28" s="170">
        <v>12</v>
      </c>
    </row>
    <row r="29" spans="1:4">
      <c r="A29" s="170" t="s">
        <v>25</v>
      </c>
      <c r="B29" s="178">
        <v>1244</v>
      </c>
      <c r="C29" s="148">
        <v>2.9128714262298922E-2</v>
      </c>
      <c r="D29" s="170">
        <v>11</v>
      </c>
    </row>
    <row r="30" spans="1:4">
      <c r="A30" s="170" t="s">
        <v>22</v>
      </c>
      <c r="B30" s="178">
        <v>1309</v>
      </c>
      <c r="C30" s="148">
        <v>3.0650712997869201E-2</v>
      </c>
      <c r="D30" s="170">
        <v>10</v>
      </c>
    </row>
    <row r="31" spans="1:4">
      <c r="A31" s="169" t="s">
        <v>15</v>
      </c>
      <c r="B31" s="177">
        <v>1483</v>
      </c>
      <c r="C31" s="148">
        <v>3.4724986536165028E-2</v>
      </c>
      <c r="D31" s="170">
        <v>9</v>
      </c>
    </row>
    <row r="32" spans="1:4">
      <c r="A32" s="170" t="s">
        <v>7</v>
      </c>
      <c r="B32" s="178">
        <v>1729</v>
      </c>
      <c r="C32" s="148">
        <v>4.048516636616948E-2</v>
      </c>
      <c r="D32" s="170">
        <v>8</v>
      </c>
    </row>
    <row r="33" spans="1:8">
      <c r="A33" s="170" t="s">
        <v>10</v>
      </c>
      <c r="B33" s="178">
        <v>1927</v>
      </c>
      <c r="C33" s="148">
        <v>4.5121408668368182E-2</v>
      </c>
      <c r="D33" s="170">
        <v>7</v>
      </c>
    </row>
    <row r="34" spans="1:8">
      <c r="A34" s="169" t="s">
        <v>8</v>
      </c>
      <c r="B34" s="177">
        <v>2152</v>
      </c>
      <c r="C34" s="148">
        <v>5.0389865829957615E-2</v>
      </c>
      <c r="D34" s="170">
        <v>6</v>
      </c>
    </row>
    <row r="35" spans="1:8">
      <c r="A35" s="169" t="s">
        <v>31</v>
      </c>
      <c r="B35" s="177">
        <v>2217</v>
      </c>
      <c r="C35" s="148">
        <v>5.1911864565527897E-2</v>
      </c>
      <c r="D35" s="170">
        <v>5</v>
      </c>
    </row>
    <row r="36" spans="1:8">
      <c r="A36" s="170" t="s">
        <v>13</v>
      </c>
      <c r="B36" s="178">
        <v>3257</v>
      </c>
      <c r="C36" s="148">
        <v>7.62638443346524E-2</v>
      </c>
      <c r="D36" s="170">
        <v>4</v>
      </c>
    </row>
    <row r="37" spans="1:8">
      <c r="A37" s="170" t="s">
        <v>14</v>
      </c>
      <c r="B37" s="178">
        <v>3300</v>
      </c>
      <c r="C37" s="148">
        <v>7.7270705036645043E-2</v>
      </c>
      <c r="D37" s="170">
        <v>3</v>
      </c>
    </row>
    <row r="38" spans="1:8">
      <c r="A38" s="170" t="s">
        <v>17</v>
      </c>
      <c r="B38" s="178">
        <v>4969</v>
      </c>
      <c r="C38" s="148">
        <v>0.11635094949305734</v>
      </c>
      <c r="D38" s="170">
        <v>2</v>
      </c>
    </row>
    <row r="39" spans="1:8" ht="15">
      <c r="A39" s="172" t="s">
        <v>0</v>
      </c>
      <c r="B39" s="179">
        <v>8321</v>
      </c>
      <c r="C39" s="173">
        <v>0.19483925351815862</v>
      </c>
      <c r="D39" s="172">
        <v>1</v>
      </c>
    </row>
    <row r="40" spans="1:8" ht="15">
      <c r="A40" s="174" t="s">
        <v>690</v>
      </c>
      <c r="B40" s="175">
        <v>42707</v>
      </c>
      <c r="C40" s="176">
        <v>1</v>
      </c>
      <c r="D40" s="174"/>
    </row>
    <row r="42" spans="1:8">
      <c r="A42" s="50" t="s">
        <v>389</v>
      </c>
    </row>
    <row r="43" spans="1:8" ht="33" customHeight="1">
      <c r="A43" s="149" t="s">
        <v>391</v>
      </c>
      <c r="B43" s="149"/>
      <c r="C43" s="149"/>
      <c r="D43" s="149"/>
      <c r="E43" s="149"/>
      <c r="F43" s="149"/>
      <c r="G43" s="149"/>
      <c r="H43" s="149"/>
    </row>
    <row r="44" spans="1:8">
      <c r="A44" s="162" t="s">
        <v>871</v>
      </c>
    </row>
    <row r="159" spans="2:2">
      <c r="B159" s="161"/>
    </row>
  </sheetData>
  <mergeCells count="2">
    <mergeCell ref="A43:H43"/>
    <mergeCell ref="H1:I1"/>
  </mergeCells>
  <hyperlinks>
    <hyperlink ref="H1:I1" location="Index!A1" display="Regresar al Índice" xr:uid="{00000000-0004-0000-D000-000000000000}"/>
  </hyperlinks>
  <pageMargins left="0.7" right="0.7" top="0.75" bottom="0.75" header="0.3" footer="0.3"/>
  <pageSetup paperSize="9" orientation="portrait" horizontalDpi="300"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Hoja117"/>
  <dimension ref="A1:I159"/>
  <sheetViews>
    <sheetView workbookViewId="0"/>
  </sheetViews>
  <sheetFormatPr baseColWidth="10" defaultColWidth="11.42578125" defaultRowHeight="14.25"/>
  <cols>
    <col min="1" max="1" width="25" style="50" customWidth="1"/>
    <col min="2" max="16384" width="11.42578125" style="50"/>
  </cols>
  <sheetData>
    <row r="1" spans="1:9" ht="15">
      <c r="A1" s="43" t="s">
        <v>2237</v>
      </c>
      <c r="H1" s="90" t="s">
        <v>38</v>
      </c>
      <c r="I1" s="90"/>
    </row>
    <row r="2" spans="1:9">
      <c r="A2" s="138" t="s">
        <v>389</v>
      </c>
    </row>
    <row r="5" spans="1:9" ht="15">
      <c r="A5" s="140"/>
      <c r="E5" s="139"/>
    </row>
    <row r="6" spans="1:9" ht="15">
      <c r="A6" s="140"/>
    </row>
    <row r="7" spans="1:9" ht="15">
      <c r="A7" s="141"/>
      <c r="C7" s="50" t="s">
        <v>691</v>
      </c>
    </row>
    <row r="9" spans="1:9" ht="60">
      <c r="A9" s="167" t="s">
        <v>686</v>
      </c>
      <c r="B9" s="168" t="s">
        <v>390</v>
      </c>
      <c r="C9" s="168" t="s">
        <v>689</v>
      </c>
      <c r="D9" s="168" t="s">
        <v>2051</v>
      </c>
    </row>
    <row r="10" spans="1:9">
      <c r="A10" s="169" t="s">
        <v>12</v>
      </c>
      <c r="B10" s="177">
        <v>22</v>
      </c>
      <c r="C10" s="148">
        <v>7.9148078860267665E-4</v>
      </c>
      <c r="D10" s="170">
        <v>31</v>
      </c>
    </row>
    <row r="11" spans="1:9">
      <c r="A11" s="170" t="s">
        <v>5</v>
      </c>
      <c r="B11" s="178">
        <v>27</v>
      </c>
      <c r="C11" s="148">
        <v>9.7136278601237587E-4</v>
      </c>
      <c r="D11" s="170">
        <v>30</v>
      </c>
    </row>
    <row r="12" spans="1:9">
      <c r="A12" s="170" t="s">
        <v>4</v>
      </c>
      <c r="B12" s="178">
        <v>29</v>
      </c>
      <c r="C12" s="148">
        <v>1.0433155849762555E-3</v>
      </c>
      <c r="D12" s="170">
        <v>27</v>
      </c>
    </row>
    <row r="13" spans="1:9">
      <c r="A13" s="170" t="s">
        <v>20</v>
      </c>
      <c r="B13" s="178">
        <v>29</v>
      </c>
      <c r="C13" s="148">
        <v>1.0433155849762555E-3</v>
      </c>
      <c r="D13" s="170">
        <v>27</v>
      </c>
    </row>
    <row r="14" spans="1:9">
      <c r="A14" s="170" t="s">
        <v>28</v>
      </c>
      <c r="B14" s="178">
        <v>29</v>
      </c>
      <c r="C14" s="148">
        <v>1.0433155849762555E-3</v>
      </c>
      <c r="D14" s="170">
        <v>27</v>
      </c>
    </row>
    <row r="15" spans="1:9">
      <c r="A15" s="170" t="s">
        <v>7</v>
      </c>
      <c r="B15" s="178">
        <v>55</v>
      </c>
      <c r="C15" s="148">
        <v>1.9787019715066917E-3</v>
      </c>
      <c r="D15" s="170">
        <v>26</v>
      </c>
    </row>
    <row r="16" spans="1:9">
      <c r="A16" s="170" t="s">
        <v>29</v>
      </c>
      <c r="B16" s="178">
        <v>59</v>
      </c>
      <c r="C16" s="148">
        <v>2.1226075694344509E-3</v>
      </c>
      <c r="D16" s="170">
        <v>25</v>
      </c>
    </row>
    <row r="17" spans="1:4">
      <c r="A17" s="169" t="s">
        <v>8</v>
      </c>
      <c r="B17" s="177">
        <v>146</v>
      </c>
      <c r="C17" s="148">
        <v>5.2525543243632181E-3</v>
      </c>
      <c r="D17" s="170">
        <v>24</v>
      </c>
    </row>
    <row r="18" spans="1:4">
      <c r="A18" s="170" t="s">
        <v>30</v>
      </c>
      <c r="B18" s="178">
        <v>203</v>
      </c>
      <c r="C18" s="148">
        <v>7.303209094833789E-3</v>
      </c>
      <c r="D18" s="170">
        <v>23</v>
      </c>
    </row>
    <row r="19" spans="1:4">
      <c r="A19" s="170" t="s">
        <v>26</v>
      </c>
      <c r="B19" s="178">
        <v>206</v>
      </c>
      <c r="C19" s="148">
        <v>7.4111382932796083E-3</v>
      </c>
      <c r="D19" s="170">
        <v>22</v>
      </c>
    </row>
    <row r="20" spans="1:4">
      <c r="A20" s="170" t="s">
        <v>6</v>
      </c>
      <c r="B20" s="178">
        <v>222</v>
      </c>
      <c r="C20" s="148">
        <v>7.9867606849906465E-3</v>
      </c>
      <c r="D20" s="170">
        <v>21</v>
      </c>
    </row>
    <row r="21" spans="1:4">
      <c r="A21" s="170" t="s">
        <v>21</v>
      </c>
      <c r="B21" s="178">
        <v>223</v>
      </c>
      <c r="C21" s="148">
        <v>8.0227370844725854E-3</v>
      </c>
      <c r="D21" s="170">
        <v>20</v>
      </c>
    </row>
    <row r="22" spans="1:4">
      <c r="A22" s="170" t="s">
        <v>24</v>
      </c>
      <c r="B22" s="178">
        <v>330</v>
      </c>
      <c r="C22" s="148">
        <v>1.187221182904015E-2</v>
      </c>
      <c r="D22" s="170">
        <v>19</v>
      </c>
    </row>
    <row r="23" spans="1:4">
      <c r="A23" s="170" t="s">
        <v>33</v>
      </c>
      <c r="B23" s="178">
        <v>343</v>
      </c>
      <c r="C23" s="148">
        <v>1.2339905022305368E-2</v>
      </c>
      <c r="D23" s="170">
        <v>18</v>
      </c>
    </row>
    <row r="24" spans="1:4">
      <c r="A24" s="170" t="s">
        <v>10</v>
      </c>
      <c r="B24" s="178">
        <v>397</v>
      </c>
      <c r="C24" s="148">
        <v>1.4282630594330119E-2</v>
      </c>
      <c r="D24" s="170">
        <v>17</v>
      </c>
    </row>
    <row r="25" spans="1:4">
      <c r="A25" s="170" t="s">
        <v>11</v>
      </c>
      <c r="B25" s="178">
        <v>408</v>
      </c>
      <c r="C25" s="148">
        <v>1.4678370988631458E-2</v>
      </c>
      <c r="D25" s="170">
        <v>16</v>
      </c>
    </row>
    <row r="26" spans="1:4">
      <c r="A26" s="169" t="s">
        <v>19</v>
      </c>
      <c r="B26" s="177">
        <v>440</v>
      </c>
      <c r="C26" s="148">
        <v>1.5829615772053534E-2</v>
      </c>
      <c r="D26" s="170">
        <v>15</v>
      </c>
    </row>
    <row r="27" spans="1:4">
      <c r="A27" s="170" t="s">
        <v>27</v>
      </c>
      <c r="B27" s="178">
        <v>568</v>
      </c>
      <c r="C27" s="148">
        <v>2.0434594905741833E-2</v>
      </c>
      <c r="D27" s="170">
        <v>14</v>
      </c>
    </row>
    <row r="28" spans="1:4">
      <c r="A28" s="170" t="s">
        <v>25</v>
      </c>
      <c r="B28" s="178">
        <v>569</v>
      </c>
      <c r="C28" s="148">
        <v>2.0470571305223773E-2</v>
      </c>
      <c r="D28" s="170">
        <v>13</v>
      </c>
    </row>
    <row r="29" spans="1:4">
      <c r="A29" s="170" t="s">
        <v>16</v>
      </c>
      <c r="B29" s="178">
        <v>823</v>
      </c>
      <c r="C29" s="148">
        <v>2.9608576773636496E-2</v>
      </c>
      <c r="D29" s="170">
        <v>12</v>
      </c>
    </row>
    <row r="30" spans="1:4">
      <c r="A30" s="169" t="s">
        <v>15</v>
      </c>
      <c r="B30" s="177">
        <v>1025</v>
      </c>
      <c r="C30" s="148">
        <v>3.6875809468988344E-2</v>
      </c>
      <c r="D30" s="170">
        <v>11</v>
      </c>
    </row>
    <row r="31" spans="1:4">
      <c r="A31" s="170" t="s">
        <v>18</v>
      </c>
      <c r="B31" s="178">
        <v>1098</v>
      </c>
      <c r="C31" s="148">
        <v>3.9502086631169955E-2</v>
      </c>
      <c r="D31" s="170">
        <v>10</v>
      </c>
    </row>
    <row r="32" spans="1:4">
      <c r="A32" s="170" t="s">
        <v>3</v>
      </c>
      <c r="B32" s="178">
        <v>1163</v>
      </c>
      <c r="C32" s="148">
        <v>4.1840552597496042E-2</v>
      </c>
      <c r="D32" s="170">
        <v>9</v>
      </c>
    </row>
    <row r="33" spans="1:8">
      <c r="A33" s="169" t="s">
        <v>23</v>
      </c>
      <c r="B33" s="177">
        <v>1234</v>
      </c>
      <c r="C33" s="148">
        <v>4.4394876960713772E-2</v>
      </c>
      <c r="D33" s="170">
        <v>8</v>
      </c>
    </row>
    <row r="34" spans="1:8">
      <c r="A34" s="170" t="s">
        <v>32</v>
      </c>
      <c r="B34" s="178">
        <v>1531</v>
      </c>
      <c r="C34" s="148">
        <v>5.5079867606849908E-2</v>
      </c>
      <c r="D34" s="170">
        <v>7</v>
      </c>
    </row>
    <row r="35" spans="1:8">
      <c r="A35" s="169" t="s">
        <v>31</v>
      </c>
      <c r="B35" s="177">
        <v>1672</v>
      </c>
      <c r="C35" s="148">
        <v>6.0152539933803428E-2</v>
      </c>
      <c r="D35" s="170">
        <v>6</v>
      </c>
    </row>
    <row r="36" spans="1:8">
      <c r="A36" s="170" t="s">
        <v>17</v>
      </c>
      <c r="B36" s="178">
        <v>1899</v>
      </c>
      <c r="C36" s="148">
        <v>6.8319182616203775E-2</v>
      </c>
      <c r="D36" s="170">
        <v>5</v>
      </c>
    </row>
    <row r="37" spans="1:8">
      <c r="A37" s="169" t="s">
        <v>22</v>
      </c>
      <c r="B37" s="177">
        <v>1958</v>
      </c>
      <c r="C37" s="148">
        <v>7.0441790185638217E-2</v>
      </c>
      <c r="D37" s="170">
        <v>4</v>
      </c>
    </row>
    <row r="38" spans="1:8">
      <c r="A38" s="169" t="s">
        <v>14</v>
      </c>
      <c r="B38" s="177">
        <v>2055</v>
      </c>
      <c r="C38" s="148">
        <v>7.3931500935386391E-2</v>
      </c>
      <c r="D38" s="170">
        <v>3</v>
      </c>
    </row>
    <row r="39" spans="1:8">
      <c r="A39" s="170" t="s">
        <v>13</v>
      </c>
      <c r="B39" s="178">
        <v>4516</v>
      </c>
      <c r="C39" s="171">
        <v>0.16246942006044035</v>
      </c>
      <c r="D39" s="169">
        <v>2</v>
      </c>
    </row>
    <row r="40" spans="1:8" ht="15">
      <c r="A40" s="172" t="s">
        <v>0</v>
      </c>
      <c r="B40" s="179">
        <v>4517</v>
      </c>
      <c r="C40" s="173">
        <v>0.16250539645992229</v>
      </c>
      <c r="D40" s="172">
        <v>1</v>
      </c>
    </row>
    <row r="41" spans="1:8" ht="15">
      <c r="A41" s="174" t="s">
        <v>690</v>
      </c>
      <c r="B41" s="175">
        <v>27796</v>
      </c>
      <c r="C41" s="176">
        <v>1</v>
      </c>
      <c r="D41" s="174"/>
    </row>
    <row r="43" spans="1:8">
      <c r="A43" s="50" t="s">
        <v>389</v>
      </c>
    </row>
    <row r="44" spans="1:8">
      <c r="A44" s="149" t="s">
        <v>391</v>
      </c>
      <c r="B44" s="149"/>
      <c r="C44" s="149"/>
      <c r="D44" s="149"/>
      <c r="E44" s="149"/>
      <c r="F44" s="149"/>
      <c r="G44" s="149"/>
      <c r="H44" s="149"/>
    </row>
    <row r="45" spans="1:8">
      <c r="A45" s="162" t="s">
        <v>871</v>
      </c>
    </row>
    <row r="159" spans="2:2">
      <c r="B159" s="161"/>
    </row>
  </sheetData>
  <mergeCells count="2">
    <mergeCell ref="A44:H44"/>
    <mergeCell ref="H1:I1"/>
  </mergeCells>
  <hyperlinks>
    <hyperlink ref="H1:I1" location="Index!A1" display="Regresar al Índice" xr:uid="{00000000-0004-0000-D100-000000000000}"/>
  </hyperlinks>
  <pageMargins left="0.7" right="0.7" top="0.75" bottom="0.75" header="0.3" footer="0.3"/>
  <pageSetup orientation="portrait" horizontalDpi="4294967295" verticalDpi="4294967295"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118"/>
  <dimension ref="A1:I159"/>
  <sheetViews>
    <sheetView workbookViewId="0"/>
  </sheetViews>
  <sheetFormatPr baseColWidth="10" defaultColWidth="11.42578125" defaultRowHeight="14.25"/>
  <cols>
    <col min="1" max="1" width="25" style="50" customWidth="1"/>
    <col min="2" max="16384" width="11.42578125" style="50"/>
  </cols>
  <sheetData>
    <row r="1" spans="1:9" ht="15">
      <c r="A1" s="43" t="s">
        <v>2238</v>
      </c>
      <c r="H1" s="90" t="s">
        <v>38</v>
      </c>
      <c r="I1" s="90"/>
    </row>
    <row r="2" spans="1:9">
      <c r="A2" s="138" t="s">
        <v>389</v>
      </c>
    </row>
    <row r="5" spans="1:9" ht="15">
      <c r="A5" s="140"/>
      <c r="F5" s="139"/>
    </row>
    <row r="6" spans="1:9" ht="15">
      <c r="A6" s="140"/>
    </row>
    <row r="7" spans="1:9" ht="15">
      <c r="A7" s="141"/>
    </row>
    <row r="9" spans="1:9" ht="60">
      <c r="A9" s="167" t="s">
        <v>686</v>
      </c>
      <c r="B9" s="168" t="s">
        <v>390</v>
      </c>
      <c r="C9" s="168" t="s">
        <v>689</v>
      </c>
      <c r="D9" s="168" t="s">
        <v>2051</v>
      </c>
    </row>
    <row r="10" spans="1:9">
      <c r="A10" s="170" t="s">
        <v>5</v>
      </c>
      <c r="B10" s="170">
        <v>0</v>
      </c>
      <c r="C10" s="148">
        <v>0</v>
      </c>
      <c r="D10" s="170">
        <v>21</v>
      </c>
    </row>
    <row r="11" spans="1:9">
      <c r="A11" s="170" t="s">
        <v>6</v>
      </c>
      <c r="B11" s="170">
        <v>0</v>
      </c>
      <c r="C11" s="148">
        <v>0</v>
      </c>
      <c r="D11" s="170">
        <v>21</v>
      </c>
    </row>
    <row r="12" spans="1:9">
      <c r="A12" s="169" t="s">
        <v>7</v>
      </c>
      <c r="B12" s="169">
        <v>0</v>
      </c>
      <c r="C12" s="148">
        <v>0</v>
      </c>
      <c r="D12" s="170">
        <v>21</v>
      </c>
    </row>
    <row r="13" spans="1:9">
      <c r="A13" s="170" t="s">
        <v>12</v>
      </c>
      <c r="B13" s="170">
        <v>0</v>
      </c>
      <c r="C13" s="148">
        <v>0</v>
      </c>
      <c r="D13" s="170">
        <v>21</v>
      </c>
    </row>
    <row r="14" spans="1:9">
      <c r="A14" s="169" t="s">
        <v>15</v>
      </c>
      <c r="B14" s="169">
        <v>0</v>
      </c>
      <c r="C14" s="148">
        <v>0</v>
      </c>
      <c r="D14" s="170">
        <v>21</v>
      </c>
    </row>
    <row r="15" spans="1:9">
      <c r="A15" s="170" t="s">
        <v>18</v>
      </c>
      <c r="B15" s="170">
        <v>0</v>
      </c>
      <c r="C15" s="148">
        <v>0</v>
      </c>
      <c r="D15" s="170">
        <v>21</v>
      </c>
    </row>
    <row r="16" spans="1:9">
      <c r="A16" s="169" t="s">
        <v>19</v>
      </c>
      <c r="B16" s="169">
        <v>0</v>
      </c>
      <c r="C16" s="148">
        <v>0</v>
      </c>
      <c r="D16" s="170">
        <v>21</v>
      </c>
    </row>
    <row r="17" spans="1:4">
      <c r="A17" s="170" t="s">
        <v>20</v>
      </c>
      <c r="B17" s="170">
        <v>0</v>
      </c>
      <c r="C17" s="148">
        <v>0</v>
      </c>
      <c r="D17" s="170">
        <v>21</v>
      </c>
    </row>
    <row r="18" spans="1:4">
      <c r="A18" s="169" t="s">
        <v>27</v>
      </c>
      <c r="B18" s="169">
        <v>0</v>
      </c>
      <c r="C18" s="148">
        <v>0</v>
      </c>
      <c r="D18" s="170">
        <v>21</v>
      </c>
    </row>
    <row r="19" spans="1:4">
      <c r="A19" s="169" t="s">
        <v>28</v>
      </c>
      <c r="B19" s="169">
        <v>0</v>
      </c>
      <c r="C19" s="148">
        <v>0</v>
      </c>
      <c r="D19" s="170">
        <v>21</v>
      </c>
    </row>
    <row r="20" spans="1:4">
      <c r="A20" s="169" t="s">
        <v>31</v>
      </c>
      <c r="B20" s="169">
        <v>0</v>
      </c>
      <c r="C20" s="148">
        <v>0</v>
      </c>
      <c r="D20" s="170">
        <v>21</v>
      </c>
    </row>
    <row r="21" spans="1:4">
      <c r="A21" s="169" t="s">
        <v>10</v>
      </c>
      <c r="B21" s="169">
        <v>1</v>
      </c>
      <c r="C21" s="148">
        <v>4.0322580645161289E-3</v>
      </c>
      <c r="D21" s="170">
        <v>17</v>
      </c>
    </row>
    <row r="22" spans="1:4">
      <c r="A22" s="170" t="s">
        <v>8</v>
      </c>
      <c r="B22" s="170">
        <v>1</v>
      </c>
      <c r="C22" s="148">
        <v>4.0322580645161289E-3</v>
      </c>
      <c r="D22" s="170">
        <v>17</v>
      </c>
    </row>
    <row r="23" spans="1:4">
      <c r="A23" s="169" t="s">
        <v>24</v>
      </c>
      <c r="B23" s="169">
        <v>1</v>
      </c>
      <c r="C23" s="148">
        <v>4.0322580645161289E-3</v>
      </c>
      <c r="D23" s="170">
        <v>17</v>
      </c>
    </row>
    <row r="24" spans="1:4">
      <c r="A24" s="170" t="s">
        <v>30</v>
      </c>
      <c r="B24" s="170">
        <v>1</v>
      </c>
      <c r="C24" s="148">
        <v>4.0322580645161289E-3</v>
      </c>
      <c r="D24" s="170">
        <v>17</v>
      </c>
    </row>
    <row r="25" spans="1:4">
      <c r="A25" s="169" t="s">
        <v>4</v>
      </c>
      <c r="B25" s="169">
        <v>2</v>
      </c>
      <c r="C25" s="148">
        <v>8.0645161290322578E-3</v>
      </c>
      <c r="D25" s="170">
        <v>14</v>
      </c>
    </row>
    <row r="26" spans="1:4">
      <c r="A26" s="170" t="s">
        <v>11</v>
      </c>
      <c r="B26" s="170">
        <v>2</v>
      </c>
      <c r="C26" s="148">
        <v>8.0645161290322578E-3</v>
      </c>
      <c r="D26" s="170">
        <v>14</v>
      </c>
    </row>
    <row r="27" spans="1:4">
      <c r="A27" s="169" t="s">
        <v>29</v>
      </c>
      <c r="B27" s="169">
        <v>2</v>
      </c>
      <c r="C27" s="148">
        <v>8.0645161290322578E-3</v>
      </c>
      <c r="D27" s="170">
        <v>14</v>
      </c>
    </row>
    <row r="28" spans="1:4">
      <c r="A28" s="170" t="s">
        <v>21</v>
      </c>
      <c r="B28" s="170">
        <v>3</v>
      </c>
      <c r="C28" s="148">
        <v>1.2096774193548387E-2</v>
      </c>
      <c r="D28" s="170">
        <v>12</v>
      </c>
    </row>
    <row r="29" spans="1:4">
      <c r="A29" s="170" t="s">
        <v>25</v>
      </c>
      <c r="B29" s="170">
        <v>3</v>
      </c>
      <c r="C29" s="148">
        <v>1.2096774193548387E-2</v>
      </c>
      <c r="D29" s="170">
        <v>12</v>
      </c>
    </row>
    <row r="30" spans="1:4">
      <c r="A30" s="169" t="s">
        <v>26</v>
      </c>
      <c r="B30" s="169">
        <v>4</v>
      </c>
      <c r="C30" s="148">
        <v>1.6129032258064516E-2</v>
      </c>
      <c r="D30" s="170">
        <v>11</v>
      </c>
    </row>
    <row r="31" spans="1:4">
      <c r="A31" s="170" t="s">
        <v>32</v>
      </c>
      <c r="B31" s="170">
        <v>5</v>
      </c>
      <c r="C31" s="148">
        <v>2.0161290322580645E-2</v>
      </c>
      <c r="D31" s="170">
        <v>10</v>
      </c>
    </row>
    <row r="32" spans="1:4">
      <c r="A32" s="169" t="s">
        <v>16</v>
      </c>
      <c r="B32" s="169">
        <v>6</v>
      </c>
      <c r="C32" s="148">
        <v>2.4193548387096774E-2</v>
      </c>
      <c r="D32" s="170">
        <v>9</v>
      </c>
    </row>
    <row r="33" spans="1:8">
      <c r="A33" s="169" t="s">
        <v>22</v>
      </c>
      <c r="B33" s="169">
        <v>7</v>
      </c>
      <c r="C33" s="148">
        <v>2.8225806451612902E-2</v>
      </c>
      <c r="D33" s="170">
        <v>8</v>
      </c>
    </row>
    <row r="34" spans="1:8">
      <c r="A34" s="170" t="s">
        <v>33</v>
      </c>
      <c r="B34" s="170">
        <v>11</v>
      </c>
      <c r="C34" s="148">
        <v>4.4354838709677422E-2</v>
      </c>
      <c r="D34" s="170">
        <v>7</v>
      </c>
    </row>
    <row r="35" spans="1:8">
      <c r="A35" s="170" t="s">
        <v>14</v>
      </c>
      <c r="B35" s="170">
        <v>13</v>
      </c>
      <c r="C35" s="148">
        <v>5.2419354838709679E-2</v>
      </c>
      <c r="D35" s="170">
        <v>6</v>
      </c>
    </row>
    <row r="36" spans="1:8">
      <c r="A36" s="169" t="s">
        <v>17</v>
      </c>
      <c r="B36" s="169">
        <v>15</v>
      </c>
      <c r="C36" s="171">
        <v>6.0483870967741937E-2</v>
      </c>
      <c r="D36" s="169">
        <v>5</v>
      </c>
    </row>
    <row r="37" spans="1:8">
      <c r="A37" s="170" t="s">
        <v>0</v>
      </c>
      <c r="B37" s="170">
        <v>21</v>
      </c>
      <c r="C37" s="171">
        <v>8.4677419354838704E-2</v>
      </c>
      <c r="D37" s="169">
        <v>4</v>
      </c>
    </row>
    <row r="38" spans="1:8" ht="15">
      <c r="A38" s="172" t="s">
        <v>23</v>
      </c>
      <c r="B38" s="172">
        <v>27</v>
      </c>
      <c r="C38" s="173">
        <v>0.10887096774193548</v>
      </c>
      <c r="D38" s="172">
        <v>3</v>
      </c>
    </row>
    <row r="39" spans="1:8">
      <c r="A39" s="170" t="s">
        <v>13</v>
      </c>
      <c r="B39" s="170">
        <v>57</v>
      </c>
      <c r="C39" s="148">
        <v>0.22983870967741934</v>
      </c>
      <c r="D39" s="170">
        <v>2</v>
      </c>
    </row>
    <row r="40" spans="1:8">
      <c r="A40" s="169" t="s">
        <v>3</v>
      </c>
      <c r="B40" s="169">
        <v>66</v>
      </c>
      <c r="C40" s="148">
        <v>0.2661290322580645</v>
      </c>
      <c r="D40" s="170">
        <v>1</v>
      </c>
    </row>
    <row r="41" spans="1:8" ht="15">
      <c r="A41" s="174" t="s">
        <v>690</v>
      </c>
      <c r="B41" s="175">
        <v>248</v>
      </c>
      <c r="C41" s="176">
        <v>1</v>
      </c>
      <c r="D41" s="174"/>
    </row>
    <row r="43" spans="1:8">
      <c r="A43" s="50" t="s">
        <v>389</v>
      </c>
    </row>
    <row r="44" spans="1:8">
      <c r="A44" s="149" t="s">
        <v>391</v>
      </c>
      <c r="B44" s="149"/>
      <c r="C44" s="149"/>
      <c r="D44" s="149"/>
      <c r="E44" s="149"/>
      <c r="F44" s="149"/>
      <c r="G44" s="149"/>
      <c r="H44" s="149"/>
    </row>
    <row r="45" spans="1:8">
      <c r="A45" s="162" t="s">
        <v>871</v>
      </c>
    </row>
    <row r="159" spans="2:2">
      <c r="B159" s="161"/>
    </row>
  </sheetData>
  <mergeCells count="2">
    <mergeCell ref="A44:H44"/>
    <mergeCell ref="H1:I1"/>
  </mergeCells>
  <hyperlinks>
    <hyperlink ref="H1:I1" location="Index!A1" display="Regresar al Índice" xr:uid="{00000000-0004-0000-D200-000000000000}"/>
  </hyperlink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119"/>
  <dimension ref="A1:K159"/>
  <sheetViews>
    <sheetView zoomScaleNormal="100" workbookViewId="0"/>
  </sheetViews>
  <sheetFormatPr baseColWidth="10" defaultColWidth="11.42578125" defaultRowHeight="14.25"/>
  <cols>
    <col min="1" max="1" width="25" style="50" customWidth="1"/>
    <col min="2" max="16384" width="11.42578125" style="50"/>
  </cols>
  <sheetData>
    <row r="1" spans="1:9" ht="15">
      <c r="A1" s="43" t="s">
        <v>2239</v>
      </c>
      <c r="H1" s="90" t="s">
        <v>38</v>
      </c>
      <c r="I1" s="90"/>
    </row>
    <row r="2" spans="1:9">
      <c r="A2" s="138" t="s">
        <v>389</v>
      </c>
    </row>
    <row r="5" spans="1:9" ht="15">
      <c r="A5" s="140"/>
      <c r="E5" s="139"/>
    </row>
    <row r="6" spans="1:9" ht="15">
      <c r="A6" s="140"/>
    </row>
    <row r="7" spans="1:9" ht="15">
      <c r="A7" s="141"/>
    </row>
    <row r="9" spans="1:9" ht="60">
      <c r="A9" s="167" t="s">
        <v>686</v>
      </c>
      <c r="B9" s="168" t="s">
        <v>390</v>
      </c>
      <c r="C9" s="168" t="s">
        <v>689</v>
      </c>
      <c r="D9" s="168" t="s">
        <v>2051</v>
      </c>
    </row>
    <row r="10" spans="1:9" ht="15" customHeight="1">
      <c r="A10" s="169" t="s">
        <v>4</v>
      </c>
      <c r="B10" s="169">
        <v>0</v>
      </c>
      <c r="C10" s="148">
        <v>0</v>
      </c>
      <c r="D10" s="170">
        <v>13</v>
      </c>
    </row>
    <row r="11" spans="1:9" ht="15" customHeight="1">
      <c r="A11" s="169" t="s">
        <v>5</v>
      </c>
      <c r="B11" s="169">
        <v>0</v>
      </c>
      <c r="C11" s="148">
        <v>0</v>
      </c>
      <c r="D11" s="170">
        <v>13</v>
      </c>
    </row>
    <row r="12" spans="1:9" ht="15" customHeight="1">
      <c r="A12" s="170" t="s">
        <v>6</v>
      </c>
      <c r="B12" s="170">
        <v>0</v>
      </c>
      <c r="C12" s="148">
        <v>0</v>
      </c>
      <c r="D12" s="170">
        <v>13</v>
      </c>
    </row>
    <row r="13" spans="1:9" ht="15" customHeight="1">
      <c r="A13" s="169" t="s">
        <v>7</v>
      </c>
      <c r="B13" s="169">
        <v>0</v>
      </c>
      <c r="C13" s="148">
        <v>0</v>
      </c>
      <c r="D13" s="170">
        <v>13</v>
      </c>
    </row>
    <row r="14" spans="1:9" ht="15" customHeight="1">
      <c r="A14" s="169" t="s">
        <v>8</v>
      </c>
      <c r="B14" s="169">
        <v>0</v>
      </c>
      <c r="C14" s="148">
        <v>0</v>
      </c>
      <c r="D14" s="170">
        <v>13</v>
      </c>
    </row>
    <row r="15" spans="1:9" ht="15" customHeight="1">
      <c r="A15" s="170" t="s">
        <v>12</v>
      </c>
      <c r="B15" s="170">
        <v>0</v>
      </c>
      <c r="C15" s="148">
        <v>0</v>
      </c>
      <c r="D15" s="170">
        <v>13</v>
      </c>
    </row>
    <row r="16" spans="1:9" ht="15" customHeight="1">
      <c r="A16" s="169" t="s">
        <v>15</v>
      </c>
      <c r="B16" s="169">
        <v>0</v>
      </c>
      <c r="C16" s="148">
        <v>0</v>
      </c>
      <c r="D16" s="170">
        <v>13</v>
      </c>
    </row>
    <row r="17" spans="1:4" ht="15" customHeight="1">
      <c r="A17" s="170" t="s">
        <v>16</v>
      </c>
      <c r="B17" s="170">
        <v>0</v>
      </c>
      <c r="C17" s="148">
        <v>0</v>
      </c>
      <c r="D17" s="170">
        <v>13</v>
      </c>
    </row>
    <row r="18" spans="1:4" ht="15" customHeight="1">
      <c r="A18" s="169" t="s">
        <v>13</v>
      </c>
      <c r="B18" s="169">
        <v>0</v>
      </c>
      <c r="C18" s="148">
        <v>0</v>
      </c>
      <c r="D18" s="170">
        <v>13</v>
      </c>
    </row>
    <row r="19" spans="1:4" ht="15" customHeight="1">
      <c r="A19" s="169" t="s">
        <v>18</v>
      </c>
      <c r="B19" s="169">
        <v>0</v>
      </c>
      <c r="C19" s="148">
        <v>0</v>
      </c>
      <c r="D19" s="170">
        <v>13</v>
      </c>
    </row>
    <row r="20" spans="1:4" ht="15" customHeight="1">
      <c r="A20" s="169" t="s">
        <v>19</v>
      </c>
      <c r="B20" s="169">
        <v>0</v>
      </c>
      <c r="C20" s="148">
        <v>0</v>
      </c>
      <c r="D20" s="170">
        <v>13</v>
      </c>
    </row>
    <row r="21" spans="1:4" ht="15" customHeight="1">
      <c r="A21" s="170" t="s">
        <v>22</v>
      </c>
      <c r="B21" s="170">
        <v>0</v>
      </c>
      <c r="C21" s="148">
        <v>0</v>
      </c>
      <c r="D21" s="170">
        <v>13</v>
      </c>
    </row>
    <row r="22" spans="1:4" ht="15" customHeight="1">
      <c r="A22" s="169" t="s">
        <v>23</v>
      </c>
      <c r="B22" s="169">
        <v>0</v>
      </c>
      <c r="C22" s="148">
        <v>0</v>
      </c>
      <c r="D22" s="170">
        <v>13</v>
      </c>
    </row>
    <row r="23" spans="1:4" ht="15" customHeight="1">
      <c r="A23" s="170" t="s">
        <v>24</v>
      </c>
      <c r="B23" s="170">
        <v>0</v>
      </c>
      <c r="C23" s="148">
        <v>0</v>
      </c>
      <c r="D23" s="170">
        <v>13</v>
      </c>
    </row>
    <row r="24" spans="1:4" ht="15" customHeight="1">
      <c r="A24" s="169" t="s">
        <v>25</v>
      </c>
      <c r="B24" s="169">
        <v>0</v>
      </c>
      <c r="C24" s="148">
        <v>0</v>
      </c>
      <c r="D24" s="170">
        <v>13</v>
      </c>
    </row>
    <row r="25" spans="1:4" ht="15" customHeight="1">
      <c r="A25" s="169" t="s">
        <v>28</v>
      </c>
      <c r="B25" s="169">
        <v>0</v>
      </c>
      <c r="C25" s="148">
        <v>0</v>
      </c>
      <c r="D25" s="170">
        <v>13</v>
      </c>
    </row>
    <row r="26" spans="1:4" ht="15" customHeight="1">
      <c r="A26" s="170" t="s">
        <v>30</v>
      </c>
      <c r="B26" s="170">
        <v>0</v>
      </c>
      <c r="C26" s="148">
        <v>0</v>
      </c>
      <c r="D26" s="170">
        <v>13</v>
      </c>
    </row>
    <row r="27" spans="1:4" ht="15" customHeight="1">
      <c r="A27" s="170" t="s">
        <v>31</v>
      </c>
      <c r="B27" s="170">
        <v>0</v>
      </c>
      <c r="C27" s="148">
        <v>0</v>
      </c>
      <c r="D27" s="170">
        <v>13</v>
      </c>
    </row>
    <row r="28" spans="1:4" ht="15" customHeight="1">
      <c r="A28" s="170" t="s">
        <v>32</v>
      </c>
      <c r="B28" s="170">
        <v>0</v>
      </c>
      <c r="C28" s="148">
        <v>0</v>
      </c>
      <c r="D28" s="170">
        <v>13</v>
      </c>
    </row>
    <row r="29" spans="1:4" ht="15" customHeight="1">
      <c r="A29" s="169" t="s">
        <v>10</v>
      </c>
      <c r="B29" s="169">
        <v>1</v>
      </c>
      <c r="C29" s="148">
        <v>2.0833333333333332E-2</v>
      </c>
      <c r="D29" s="170">
        <v>8</v>
      </c>
    </row>
    <row r="30" spans="1:4" ht="15" customHeight="1">
      <c r="A30" s="170" t="s">
        <v>11</v>
      </c>
      <c r="B30" s="170">
        <v>1</v>
      </c>
      <c r="C30" s="148">
        <v>2.0833333333333332E-2</v>
      </c>
      <c r="D30" s="170">
        <v>8</v>
      </c>
    </row>
    <row r="31" spans="1:4" ht="15" customHeight="1">
      <c r="A31" s="170" t="s">
        <v>20</v>
      </c>
      <c r="B31" s="170">
        <v>1</v>
      </c>
      <c r="C31" s="148">
        <v>2.0833333333333332E-2</v>
      </c>
      <c r="D31" s="170">
        <v>8</v>
      </c>
    </row>
    <row r="32" spans="1:4" ht="15" customHeight="1">
      <c r="A32" s="170" t="s">
        <v>21</v>
      </c>
      <c r="B32" s="170">
        <v>1</v>
      </c>
      <c r="C32" s="148">
        <v>2.0833333333333332E-2</v>
      </c>
      <c r="D32" s="170">
        <v>8</v>
      </c>
    </row>
    <row r="33" spans="1:11" ht="15" customHeight="1">
      <c r="A33" s="170" t="s">
        <v>27</v>
      </c>
      <c r="B33" s="170">
        <v>1</v>
      </c>
      <c r="C33" s="148">
        <v>2.0833333333333332E-2</v>
      </c>
      <c r="D33" s="170">
        <v>8</v>
      </c>
    </row>
    <row r="34" spans="1:11" ht="15" customHeight="1">
      <c r="A34" s="170" t="s">
        <v>29</v>
      </c>
      <c r="B34" s="170">
        <v>3</v>
      </c>
      <c r="C34" s="148">
        <v>6.25E-2</v>
      </c>
      <c r="D34" s="170">
        <v>6</v>
      </c>
    </row>
    <row r="35" spans="1:11" ht="15" customHeight="1">
      <c r="A35" s="170" t="s">
        <v>33</v>
      </c>
      <c r="B35" s="170">
        <v>3</v>
      </c>
      <c r="C35" s="148">
        <v>6.25E-2</v>
      </c>
      <c r="D35" s="170">
        <v>6</v>
      </c>
    </row>
    <row r="36" spans="1:11" ht="15" customHeight="1">
      <c r="A36" s="170" t="s">
        <v>3</v>
      </c>
      <c r="B36" s="170">
        <v>4</v>
      </c>
      <c r="C36" s="171">
        <v>8.3333333333333329E-2</v>
      </c>
      <c r="D36" s="169">
        <v>5</v>
      </c>
    </row>
    <row r="37" spans="1:11" ht="15" customHeight="1">
      <c r="A37" s="169" t="s">
        <v>26</v>
      </c>
      <c r="B37" s="169">
        <v>5</v>
      </c>
      <c r="C37" s="171">
        <v>0.10416666666666667</v>
      </c>
      <c r="D37" s="169">
        <v>4</v>
      </c>
    </row>
    <row r="38" spans="1:11" ht="15">
      <c r="A38" s="172" t="s">
        <v>17</v>
      </c>
      <c r="B38" s="172">
        <v>7</v>
      </c>
      <c r="C38" s="173">
        <v>0.14583333333333334</v>
      </c>
      <c r="D38" s="172">
        <v>3</v>
      </c>
    </row>
    <row r="39" spans="1:11">
      <c r="A39" s="169" t="s">
        <v>0</v>
      </c>
      <c r="B39" s="169">
        <v>10</v>
      </c>
      <c r="C39" s="171">
        <v>0.20833333333333334</v>
      </c>
      <c r="D39" s="169">
        <v>2</v>
      </c>
    </row>
    <row r="40" spans="1:11">
      <c r="A40" s="170" t="s">
        <v>14</v>
      </c>
      <c r="B40" s="170">
        <v>11</v>
      </c>
      <c r="C40" s="148">
        <v>0.22916666666666666</v>
      </c>
      <c r="D40" s="170">
        <v>1</v>
      </c>
    </row>
    <row r="41" spans="1:11" ht="15">
      <c r="A41" s="174" t="s">
        <v>690</v>
      </c>
      <c r="B41" s="175">
        <v>48</v>
      </c>
      <c r="C41" s="176">
        <v>1</v>
      </c>
      <c r="D41" s="174"/>
    </row>
    <row r="42" spans="1:11">
      <c r="K42" s="151"/>
    </row>
    <row r="43" spans="1:11">
      <c r="A43" s="50" t="s">
        <v>389</v>
      </c>
      <c r="K43" s="151"/>
    </row>
    <row r="44" spans="1:11">
      <c r="A44" s="149" t="s">
        <v>391</v>
      </c>
      <c r="B44" s="149"/>
      <c r="C44" s="149"/>
      <c r="D44" s="149"/>
      <c r="E44" s="149"/>
      <c r="F44" s="149"/>
      <c r="G44" s="149"/>
      <c r="H44" s="149"/>
      <c r="K44" s="151"/>
    </row>
    <row r="45" spans="1:11">
      <c r="A45" s="162" t="s">
        <v>871</v>
      </c>
    </row>
    <row r="159" spans="2:2">
      <c r="B159" s="161"/>
    </row>
  </sheetData>
  <mergeCells count="2">
    <mergeCell ref="A44:H44"/>
    <mergeCell ref="H1:I1"/>
  </mergeCells>
  <hyperlinks>
    <hyperlink ref="H1:I1" location="Index!A1" display="Regresar al Índice" xr:uid="{00000000-0004-0000-D300-000000000000}"/>
  </hyperlinks>
  <pageMargins left="0.7" right="0.7" top="0.75" bottom="0.75" header="0.3" footer="0.3"/>
  <pageSetup paperSize="9" orientation="portrait" horizontalDpi="300" verticalDpi="0" copies="0"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120"/>
  <dimension ref="A1:Q159"/>
  <sheetViews>
    <sheetView zoomScaleNormal="100" workbookViewId="0"/>
  </sheetViews>
  <sheetFormatPr baseColWidth="10" defaultColWidth="11.42578125" defaultRowHeight="14.25"/>
  <cols>
    <col min="1" max="1" width="5.7109375" style="50" customWidth="1"/>
    <col min="2" max="2" width="8.140625" style="50" customWidth="1"/>
    <col min="3" max="16384" width="11.42578125" style="50"/>
  </cols>
  <sheetData>
    <row r="1" spans="1:9" ht="15">
      <c r="A1" s="43" t="s">
        <v>2252</v>
      </c>
      <c r="B1" s="138"/>
      <c r="H1" s="90" t="s">
        <v>38</v>
      </c>
      <c r="I1" s="90"/>
    </row>
    <row r="2" spans="1:9">
      <c r="A2" s="138" t="s">
        <v>389</v>
      </c>
    </row>
    <row r="4" spans="1:9" ht="15">
      <c r="H4" s="139"/>
    </row>
    <row r="5" spans="1:9" ht="15">
      <c r="A5" s="140"/>
    </row>
    <row r="6" spans="1:9" ht="15">
      <c r="A6" s="140"/>
    </row>
    <row r="7" spans="1:9" ht="15">
      <c r="A7" s="141"/>
    </row>
    <row r="10" spans="1:9" ht="15">
      <c r="A10" s="142" t="s">
        <v>692</v>
      </c>
      <c r="B10" s="142" t="s">
        <v>392</v>
      </c>
      <c r="C10" s="142" t="s">
        <v>1</v>
      </c>
      <c r="D10" s="142" t="s">
        <v>0</v>
      </c>
    </row>
    <row r="11" spans="1:9" ht="15" customHeight="1">
      <c r="A11" s="163">
        <v>2017</v>
      </c>
      <c r="B11" s="164" t="s">
        <v>140</v>
      </c>
      <c r="C11" s="155">
        <v>36928</v>
      </c>
      <c r="D11" s="155">
        <v>7186</v>
      </c>
    </row>
    <row r="12" spans="1:9" ht="15" customHeight="1">
      <c r="A12" s="165"/>
      <c r="B12" s="164" t="s">
        <v>141</v>
      </c>
      <c r="C12" s="155">
        <v>31747</v>
      </c>
      <c r="D12" s="155">
        <v>5512</v>
      </c>
    </row>
    <row r="13" spans="1:9" ht="15" customHeight="1">
      <c r="A13" s="165"/>
      <c r="B13" s="164" t="s">
        <v>142</v>
      </c>
      <c r="C13" s="155">
        <v>34872</v>
      </c>
      <c r="D13" s="155">
        <v>6676</v>
      </c>
    </row>
    <row r="14" spans="1:9" ht="15" customHeight="1">
      <c r="A14" s="165"/>
      <c r="B14" s="164" t="s">
        <v>143</v>
      </c>
      <c r="C14" s="155">
        <v>32605</v>
      </c>
      <c r="D14" s="155">
        <v>6032</v>
      </c>
    </row>
    <row r="15" spans="1:9" ht="15" customHeight="1">
      <c r="A15" s="165"/>
      <c r="B15" s="164" t="s">
        <v>144</v>
      </c>
      <c r="C15" s="155">
        <v>37241</v>
      </c>
      <c r="D15" s="155">
        <v>7201</v>
      </c>
    </row>
    <row r="16" spans="1:9" ht="15" customHeight="1">
      <c r="A16" s="165"/>
      <c r="B16" s="164" t="s">
        <v>145</v>
      </c>
      <c r="C16" s="155">
        <v>36505</v>
      </c>
      <c r="D16" s="155">
        <v>6696</v>
      </c>
    </row>
    <row r="17" spans="1:17" ht="15" customHeight="1">
      <c r="A17" s="165"/>
      <c r="B17" s="164" t="s">
        <v>146</v>
      </c>
      <c r="C17" s="155">
        <v>36531</v>
      </c>
      <c r="D17" s="155">
        <v>6514</v>
      </c>
    </row>
    <row r="18" spans="1:17" ht="15" customHeight="1">
      <c r="A18" s="165"/>
      <c r="B18" s="164" t="s">
        <v>147</v>
      </c>
      <c r="C18" s="155">
        <v>36199</v>
      </c>
      <c r="D18" s="155">
        <v>6514</v>
      </c>
    </row>
    <row r="19" spans="1:17" ht="15" customHeight="1">
      <c r="A19" s="165"/>
      <c r="B19" s="164" t="s">
        <v>148</v>
      </c>
      <c r="C19" s="155">
        <v>35317</v>
      </c>
      <c r="D19" s="155">
        <v>6800</v>
      </c>
    </row>
    <row r="20" spans="1:17" ht="15" customHeight="1">
      <c r="A20" s="165"/>
      <c r="B20" s="164" t="s">
        <v>149</v>
      </c>
      <c r="C20" s="155">
        <v>36488</v>
      </c>
      <c r="D20" s="155">
        <v>7226</v>
      </c>
    </row>
    <row r="21" spans="1:17" ht="15" customHeight="1">
      <c r="A21" s="165"/>
      <c r="B21" s="164" t="s">
        <v>150</v>
      </c>
      <c r="C21" s="155">
        <v>35768</v>
      </c>
      <c r="D21" s="155">
        <v>7297</v>
      </c>
    </row>
    <row r="22" spans="1:17" ht="15" customHeight="1">
      <c r="A22" s="166"/>
      <c r="B22" s="164" t="s">
        <v>151</v>
      </c>
      <c r="C22" s="155">
        <v>41191</v>
      </c>
      <c r="D22" s="155">
        <v>8283</v>
      </c>
      <c r="I22" s="142" t="s">
        <v>1</v>
      </c>
      <c r="J22" s="142" t="s">
        <v>0</v>
      </c>
    </row>
    <row r="23" spans="1:17">
      <c r="A23" s="153">
        <v>2018</v>
      </c>
      <c r="B23" s="164" t="s">
        <v>140</v>
      </c>
      <c r="C23" s="155">
        <v>38418</v>
      </c>
      <c r="D23" s="155">
        <v>7433</v>
      </c>
      <c r="G23" s="147" t="s">
        <v>693</v>
      </c>
      <c r="H23" s="164" t="s">
        <v>140</v>
      </c>
      <c r="I23" s="148">
        <f t="shared" ref="I23:J38" si="0">C23/C11-1</f>
        <v>4.0348786828422911E-2</v>
      </c>
      <c r="J23" s="148">
        <f t="shared" si="0"/>
        <v>3.43723907598108E-2</v>
      </c>
    </row>
    <row r="24" spans="1:17" ht="15" customHeight="1">
      <c r="A24" s="154"/>
      <c r="B24" s="164" t="s">
        <v>141</v>
      </c>
      <c r="C24" s="155">
        <v>33440</v>
      </c>
      <c r="D24" s="155">
        <v>6417</v>
      </c>
      <c r="G24" s="147"/>
      <c r="H24" s="164" t="s">
        <v>141</v>
      </c>
      <c r="I24" s="148">
        <f t="shared" si="0"/>
        <v>5.3327873499858347E-2</v>
      </c>
      <c r="J24" s="148">
        <f t="shared" si="0"/>
        <v>0.16418722786647311</v>
      </c>
    </row>
    <row r="25" spans="1:17" ht="15" customHeight="1">
      <c r="A25" s="154"/>
      <c r="B25" s="164" t="s">
        <v>142</v>
      </c>
      <c r="C25" s="155">
        <v>33956</v>
      </c>
      <c r="D25" s="155">
        <v>6272</v>
      </c>
      <c r="G25" s="147"/>
      <c r="H25" s="164" t="s">
        <v>142</v>
      </c>
      <c r="I25" s="148">
        <f t="shared" si="0"/>
        <v>-2.6267492544161497E-2</v>
      </c>
      <c r="J25" s="148">
        <f t="shared" si="0"/>
        <v>-6.0515278609946099E-2</v>
      </c>
    </row>
    <row r="26" spans="1:17" ht="15" customHeight="1">
      <c r="A26" s="154"/>
      <c r="B26" s="164" t="s">
        <v>143</v>
      </c>
      <c r="C26" s="155">
        <v>38396</v>
      </c>
      <c r="D26" s="155">
        <v>8159</v>
      </c>
      <c r="G26" s="147"/>
      <c r="H26" s="164" t="s">
        <v>143</v>
      </c>
      <c r="I26" s="148">
        <f t="shared" si="0"/>
        <v>0.1776107958902009</v>
      </c>
      <c r="J26" s="148">
        <f t="shared" si="0"/>
        <v>0.35261936339522548</v>
      </c>
      <c r="L26" s="149"/>
      <c r="M26" s="149"/>
      <c r="N26" s="149"/>
      <c r="O26" s="149"/>
      <c r="P26" s="149"/>
      <c r="Q26" s="149"/>
    </row>
    <row r="27" spans="1:17" ht="15" customHeight="1">
      <c r="A27" s="154"/>
      <c r="B27" s="164" t="s">
        <v>144</v>
      </c>
      <c r="C27" s="155">
        <v>38533</v>
      </c>
      <c r="D27" s="155">
        <v>7817</v>
      </c>
      <c r="G27" s="147"/>
      <c r="H27" s="164" t="s">
        <v>144</v>
      </c>
      <c r="I27" s="148">
        <f t="shared" si="0"/>
        <v>3.4692945946671605E-2</v>
      </c>
      <c r="J27" s="148">
        <f t="shared" si="0"/>
        <v>8.5543674489654276E-2</v>
      </c>
      <c r="L27" s="149"/>
      <c r="M27" s="149"/>
      <c r="N27" s="149"/>
      <c r="O27" s="149"/>
      <c r="P27" s="149"/>
      <c r="Q27" s="149"/>
    </row>
    <row r="28" spans="1:17" ht="15" customHeight="1">
      <c r="A28" s="154"/>
      <c r="B28" s="164" t="s">
        <v>145</v>
      </c>
      <c r="C28" s="155">
        <v>38929</v>
      </c>
      <c r="D28" s="155">
        <v>8142</v>
      </c>
      <c r="G28" s="147"/>
      <c r="H28" s="164" t="s">
        <v>145</v>
      </c>
      <c r="I28" s="148">
        <f t="shared" si="0"/>
        <v>6.6401862758526331E-2</v>
      </c>
      <c r="J28" s="148">
        <f t="shared" si="0"/>
        <v>0.21594982078853042</v>
      </c>
      <c r="L28" s="149"/>
      <c r="M28" s="149"/>
      <c r="N28" s="149"/>
      <c r="O28" s="149"/>
      <c r="P28" s="149"/>
      <c r="Q28" s="149"/>
    </row>
    <row r="29" spans="1:17" ht="15" customHeight="1">
      <c r="A29" s="154"/>
      <c r="B29" s="164" t="s">
        <v>146</v>
      </c>
      <c r="C29" s="155">
        <v>38352</v>
      </c>
      <c r="D29" s="155">
        <v>7468</v>
      </c>
      <c r="G29" s="147"/>
      <c r="H29" s="164" t="s">
        <v>146</v>
      </c>
      <c r="I29" s="148">
        <f t="shared" si="0"/>
        <v>4.9848074238318052E-2</v>
      </c>
      <c r="J29" s="148">
        <f t="shared" si="0"/>
        <v>0.14645379183297513</v>
      </c>
      <c r="L29" s="162"/>
      <c r="M29" s="150"/>
      <c r="N29" s="150"/>
      <c r="O29" s="150"/>
      <c r="P29" s="150"/>
      <c r="Q29" s="150"/>
    </row>
    <row r="30" spans="1:17" ht="15" customHeight="1">
      <c r="A30" s="154"/>
      <c r="B30" s="164" t="s">
        <v>147</v>
      </c>
      <c r="C30" s="155">
        <v>39496</v>
      </c>
      <c r="D30" s="155">
        <v>8133</v>
      </c>
      <c r="G30" s="147"/>
      <c r="H30" s="164" t="s">
        <v>147</v>
      </c>
      <c r="I30" s="148">
        <f t="shared" si="0"/>
        <v>9.1079864084643303E-2</v>
      </c>
      <c r="J30" s="148">
        <f t="shared" si="0"/>
        <v>0.24854160270187298</v>
      </c>
    </row>
    <row r="31" spans="1:17" ht="15" customHeight="1">
      <c r="A31" s="154"/>
      <c r="B31" s="164" t="s">
        <v>148</v>
      </c>
      <c r="C31" s="155">
        <v>36562</v>
      </c>
      <c r="D31" s="155">
        <v>7964</v>
      </c>
      <c r="G31" s="147"/>
      <c r="H31" s="164" t="s">
        <v>148</v>
      </c>
      <c r="I31" s="148">
        <f t="shared" si="0"/>
        <v>3.5252144859416079E-2</v>
      </c>
      <c r="J31" s="148">
        <f t="shared" si="0"/>
        <v>0.17117647058823526</v>
      </c>
    </row>
    <row r="32" spans="1:17" ht="15" customHeight="1">
      <c r="A32" s="154"/>
      <c r="B32" s="164" t="s">
        <v>149</v>
      </c>
      <c r="C32" s="155">
        <v>41641</v>
      </c>
      <c r="D32" s="155">
        <v>8764</v>
      </c>
      <c r="G32" s="147"/>
      <c r="H32" s="164" t="s">
        <v>149</v>
      </c>
      <c r="I32" s="148">
        <f t="shared" si="0"/>
        <v>0.14122451216838416</v>
      </c>
      <c r="J32" s="148">
        <f t="shared" si="0"/>
        <v>0.21284251314696934</v>
      </c>
    </row>
    <row r="33" spans="1:13" ht="15" customHeight="1">
      <c r="A33" s="154"/>
      <c r="B33" s="164" t="s">
        <v>150</v>
      </c>
      <c r="C33" s="155">
        <v>39689</v>
      </c>
      <c r="D33" s="155">
        <v>7779</v>
      </c>
      <c r="G33" s="147"/>
      <c r="H33" s="164" t="s">
        <v>150</v>
      </c>
      <c r="I33" s="148">
        <f t="shared" si="0"/>
        <v>0.10962312681726694</v>
      </c>
      <c r="J33" s="148">
        <f t="shared" si="0"/>
        <v>6.6054542962861396E-2</v>
      </c>
    </row>
    <row r="34" spans="1:13">
      <c r="A34" s="156"/>
      <c r="B34" s="164" t="s">
        <v>151</v>
      </c>
      <c r="C34" s="155">
        <v>45877</v>
      </c>
      <c r="D34" s="155">
        <v>9822</v>
      </c>
      <c r="G34" s="147"/>
      <c r="H34" s="164" t="s">
        <v>151</v>
      </c>
      <c r="I34" s="148">
        <f t="shared" si="0"/>
        <v>0.11376271515622349</v>
      </c>
      <c r="J34" s="148">
        <f t="shared" si="0"/>
        <v>0.1858022455632018</v>
      </c>
    </row>
    <row r="35" spans="1:13">
      <c r="A35" s="153">
        <v>2019</v>
      </c>
      <c r="B35" s="164" t="s">
        <v>140</v>
      </c>
      <c r="C35" s="155">
        <v>41167</v>
      </c>
      <c r="D35" s="155">
        <v>8769</v>
      </c>
      <c r="G35" s="153" t="s">
        <v>694</v>
      </c>
      <c r="H35" s="164" t="s">
        <v>140</v>
      </c>
      <c r="I35" s="148">
        <f t="shared" si="0"/>
        <v>7.155500026029471E-2</v>
      </c>
      <c r="J35" s="148">
        <f t="shared" si="0"/>
        <v>0.17973900174895729</v>
      </c>
      <c r="K35" s="152"/>
    </row>
    <row r="36" spans="1:13">
      <c r="A36" s="154"/>
      <c r="B36" s="164" t="s">
        <v>141</v>
      </c>
      <c r="C36" s="155">
        <v>36827</v>
      </c>
      <c r="D36" s="155">
        <v>7441</v>
      </c>
      <c r="G36" s="154"/>
      <c r="H36" s="164" t="s">
        <v>141</v>
      </c>
      <c r="I36" s="148">
        <f t="shared" si="0"/>
        <v>0.10128588516746406</v>
      </c>
      <c r="J36" s="148">
        <f t="shared" si="0"/>
        <v>0.15957612591553683</v>
      </c>
    </row>
    <row r="37" spans="1:13">
      <c r="A37" s="154"/>
      <c r="B37" s="164" t="s">
        <v>142</v>
      </c>
      <c r="C37" s="155">
        <v>38033</v>
      </c>
      <c r="D37" s="155">
        <v>7573</v>
      </c>
      <c r="G37" s="154"/>
      <c r="H37" s="164" t="s">
        <v>142</v>
      </c>
      <c r="I37" s="148">
        <f t="shared" si="0"/>
        <v>0.12006714571798804</v>
      </c>
      <c r="J37" s="148">
        <f t="shared" si="0"/>
        <v>0.20742984693877542</v>
      </c>
    </row>
    <row r="38" spans="1:13">
      <c r="A38" s="154"/>
      <c r="B38" s="164" t="s">
        <v>143</v>
      </c>
      <c r="C38" s="155">
        <v>38039</v>
      </c>
      <c r="D38" s="155">
        <v>7658</v>
      </c>
      <c r="G38" s="154"/>
      <c r="H38" s="164" t="s">
        <v>143</v>
      </c>
      <c r="I38" s="148">
        <f t="shared" si="0"/>
        <v>-9.297843525367222E-3</v>
      </c>
      <c r="J38" s="148">
        <f t="shared" si="0"/>
        <v>-6.1404583895085185E-2</v>
      </c>
      <c r="K38" s="151"/>
    </row>
    <row r="39" spans="1:13">
      <c r="A39" s="154"/>
      <c r="B39" s="164" t="s">
        <v>144</v>
      </c>
      <c r="C39" s="155">
        <v>42007</v>
      </c>
      <c r="D39" s="155">
        <v>8903</v>
      </c>
      <c r="G39" s="154"/>
      <c r="H39" s="164" t="s">
        <v>144</v>
      </c>
      <c r="I39" s="148">
        <f t="shared" ref="I39:J54" si="1">C39/C27-1</f>
        <v>9.0156489242986471E-2</v>
      </c>
      <c r="J39" s="148">
        <f t="shared" si="1"/>
        <v>0.13892797748496877</v>
      </c>
      <c r="M39" s="151"/>
    </row>
    <row r="40" spans="1:13">
      <c r="A40" s="154"/>
      <c r="B40" s="164" t="s">
        <v>145</v>
      </c>
      <c r="C40" s="155">
        <v>40716</v>
      </c>
      <c r="D40" s="155">
        <v>8935</v>
      </c>
      <c r="G40" s="154"/>
      <c r="H40" s="164" t="s">
        <v>145</v>
      </c>
      <c r="I40" s="148">
        <f t="shared" si="1"/>
        <v>4.5904081789925222E-2</v>
      </c>
      <c r="J40" s="148">
        <f t="shared" si="1"/>
        <v>9.7396217145664377E-2</v>
      </c>
    </row>
    <row r="41" spans="1:13">
      <c r="A41" s="154"/>
      <c r="B41" s="164" t="s">
        <v>146</v>
      </c>
      <c r="C41" s="155">
        <v>42729</v>
      </c>
      <c r="D41" s="155">
        <v>8882</v>
      </c>
      <c r="G41" s="154"/>
      <c r="H41" s="164" t="s">
        <v>146</v>
      </c>
      <c r="I41" s="148">
        <f t="shared" si="1"/>
        <v>0.11412703379224021</v>
      </c>
      <c r="J41" s="148">
        <f t="shared" si="1"/>
        <v>0.18934118907337982</v>
      </c>
    </row>
    <row r="42" spans="1:13">
      <c r="A42" s="154"/>
      <c r="B42" s="164" t="s">
        <v>147</v>
      </c>
      <c r="C42" s="155">
        <v>42118</v>
      </c>
      <c r="D42" s="155">
        <v>9198</v>
      </c>
      <c r="G42" s="154"/>
      <c r="H42" s="164" t="s">
        <v>147</v>
      </c>
      <c r="I42" s="148">
        <f t="shared" si="1"/>
        <v>6.6386469515900437E-2</v>
      </c>
      <c r="J42" s="148">
        <f t="shared" si="1"/>
        <v>0.13094798967170784</v>
      </c>
    </row>
    <row r="43" spans="1:13">
      <c r="A43" s="154"/>
      <c r="B43" s="164" t="s">
        <v>148</v>
      </c>
      <c r="C43" s="155">
        <v>39015</v>
      </c>
      <c r="D43" s="155">
        <v>8344</v>
      </c>
      <c r="G43" s="154"/>
      <c r="H43" s="164" t="s">
        <v>148</v>
      </c>
      <c r="I43" s="148">
        <f t="shared" si="1"/>
        <v>6.7091515781412481E-2</v>
      </c>
      <c r="J43" s="148">
        <f t="shared" si="1"/>
        <v>4.7714716223003606E-2</v>
      </c>
    </row>
    <row r="44" spans="1:13">
      <c r="A44" s="154"/>
      <c r="B44" s="164" t="s">
        <v>149</v>
      </c>
      <c r="C44" s="155">
        <v>41418</v>
      </c>
      <c r="D44" s="155">
        <v>8831</v>
      </c>
      <c r="G44" s="154"/>
      <c r="H44" s="164" t="s">
        <v>149</v>
      </c>
      <c r="I44" s="148">
        <f t="shared" si="1"/>
        <v>-5.3552988641002441E-3</v>
      </c>
      <c r="J44" s="148">
        <f t="shared" si="1"/>
        <v>7.6449109995435638E-3</v>
      </c>
    </row>
    <row r="45" spans="1:13">
      <c r="A45" s="154"/>
      <c r="B45" s="164" t="s">
        <v>150</v>
      </c>
      <c r="C45" s="155">
        <v>41609</v>
      </c>
      <c r="D45" s="155">
        <v>9052</v>
      </c>
      <c r="G45" s="154"/>
      <c r="H45" s="164" t="s">
        <v>150</v>
      </c>
      <c r="I45" s="148">
        <f t="shared" si="1"/>
        <v>4.8376124366953155E-2</v>
      </c>
      <c r="J45" s="148">
        <f t="shared" si="1"/>
        <v>0.16364571281655738</v>
      </c>
    </row>
    <row r="46" spans="1:13">
      <c r="A46" s="156"/>
      <c r="B46" s="164" t="s">
        <v>151</v>
      </c>
      <c r="C46" s="155">
        <v>47414</v>
      </c>
      <c r="D46" s="155">
        <v>9793</v>
      </c>
      <c r="G46" s="156"/>
      <c r="H46" s="164" t="s">
        <v>151</v>
      </c>
      <c r="I46" s="148">
        <f t="shared" si="1"/>
        <v>3.3502626588486573E-2</v>
      </c>
      <c r="J46" s="148">
        <f t="shared" si="1"/>
        <v>-2.952555487680697E-3</v>
      </c>
    </row>
    <row r="47" spans="1:13">
      <c r="A47" s="153">
        <v>2020</v>
      </c>
      <c r="B47" s="164" t="s">
        <v>140</v>
      </c>
      <c r="C47" s="155">
        <v>44653</v>
      </c>
      <c r="D47" s="155">
        <v>9417</v>
      </c>
      <c r="G47" s="153" t="s">
        <v>695</v>
      </c>
      <c r="H47" s="164" t="s">
        <v>140</v>
      </c>
      <c r="I47" s="148">
        <f t="shared" si="1"/>
        <v>8.4679476279544197E-2</v>
      </c>
      <c r="J47" s="148">
        <f t="shared" si="1"/>
        <v>7.389668149161821E-2</v>
      </c>
    </row>
    <row r="48" spans="1:13">
      <c r="A48" s="154"/>
      <c r="B48" s="164" t="s">
        <v>141</v>
      </c>
      <c r="C48" s="155">
        <v>38682</v>
      </c>
      <c r="D48" s="155">
        <v>7935</v>
      </c>
      <c r="G48" s="154"/>
      <c r="H48" s="164" t="s">
        <v>141</v>
      </c>
      <c r="I48" s="148">
        <f t="shared" si="1"/>
        <v>5.0370651967306612E-2</v>
      </c>
      <c r="J48" s="148">
        <f t="shared" si="1"/>
        <v>6.6388926219594246E-2</v>
      </c>
    </row>
    <row r="49" spans="1:10">
      <c r="A49" s="154"/>
      <c r="B49" s="164" t="s">
        <v>142</v>
      </c>
      <c r="C49" s="155">
        <v>38263</v>
      </c>
      <c r="D49" s="155">
        <v>7368</v>
      </c>
      <c r="G49" s="154"/>
      <c r="H49" s="164" t="s">
        <v>142</v>
      </c>
      <c r="I49" s="148">
        <f t="shared" si="1"/>
        <v>6.047379906922945E-3</v>
      </c>
      <c r="J49" s="148">
        <f t="shared" si="1"/>
        <v>-2.706985342664725E-2</v>
      </c>
    </row>
    <row r="50" spans="1:10">
      <c r="A50" s="154"/>
      <c r="B50" s="164" t="s">
        <v>143</v>
      </c>
      <c r="C50" s="155">
        <v>37313</v>
      </c>
      <c r="D50" s="155">
        <v>7623</v>
      </c>
      <c r="G50" s="154"/>
      <c r="H50" s="164" t="s">
        <v>143</v>
      </c>
      <c r="I50" s="148">
        <f t="shared" si="1"/>
        <v>-1.9085675228055377E-2</v>
      </c>
      <c r="J50" s="148">
        <f t="shared" si="1"/>
        <v>-4.5703839122486212E-3</v>
      </c>
    </row>
    <row r="51" spans="1:10">
      <c r="A51" s="154"/>
      <c r="B51" s="164" t="s">
        <v>144</v>
      </c>
      <c r="C51" s="155">
        <v>41432</v>
      </c>
      <c r="D51" s="155">
        <v>8693</v>
      </c>
      <c r="G51" s="154"/>
      <c r="H51" s="164" t="s">
        <v>144</v>
      </c>
      <c r="I51" s="148">
        <f t="shared" si="1"/>
        <v>-1.3688194824672095E-2</v>
      </c>
      <c r="J51" s="148">
        <f t="shared" si="1"/>
        <v>-2.3587554756823503E-2</v>
      </c>
    </row>
    <row r="52" spans="1:10">
      <c r="A52" s="154"/>
      <c r="B52" s="164" t="s">
        <v>145</v>
      </c>
      <c r="C52" s="155">
        <v>43863</v>
      </c>
      <c r="D52" s="155">
        <v>9690</v>
      </c>
      <c r="G52" s="154"/>
      <c r="H52" s="164" t="s">
        <v>145</v>
      </c>
      <c r="I52" s="148">
        <f t="shared" si="1"/>
        <v>7.7291482463896166E-2</v>
      </c>
      <c r="J52" s="148">
        <f t="shared" si="1"/>
        <v>8.4499160604364798E-2</v>
      </c>
    </row>
    <row r="53" spans="1:10">
      <c r="A53" s="154"/>
      <c r="B53" s="164" t="s">
        <v>146</v>
      </c>
      <c r="C53" s="155">
        <v>45431</v>
      </c>
      <c r="D53" s="155">
        <v>10049</v>
      </c>
      <c r="G53" s="154"/>
      <c r="H53" s="164" t="s">
        <v>146</v>
      </c>
      <c r="I53" s="148">
        <f t="shared" si="1"/>
        <v>6.3235741533852918E-2</v>
      </c>
      <c r="J53" s="148">
        <f t="shared" si="1"/>
        <v>0.13138932672821446</v>
      </c>
    </row>
    <row r="54" spans="1:10">
      <c r="A54" s="154"/>
      <c r="B54" s="164" t="s">
        <v>147</v>
      </c>
      <c r="C54" s="155">
        <v>43873</v>
      </c>
      <c r="D54" s="155">
        <v>9355</v>
      </c>
      <c r="G54" s="154"/>
      <c r="H54" s="164" t="s">
        <v>147</v>
      </c>
      <c r="I54" s="148">
        <f t="shared" si="1"/>
        <v>4.1668645234816504E-2</v>
      </c>
      <c r="J54" s="148">
        <f t="shared" si="1"/>
        <v>1.706892802783222E-2</v>
      </c>
    </row>
    <row r="55" spans="1:10">
      <c r="A55" s="154"/>
      <c r="B55" s="164" t="s">
        <v>148</v>
      </c>
      <c r="C55" s="155">
        <v>44319</v>
      </c>
      <c r="D55" s="155">
        <v>9473</v>
      </c>
      <c r="G55" s="154"/>
      <c r="H55" s="164" t="s">
        <v>148</v>
      </c>
      <c r="I55" s="148">
        <f t="shared" ref="I55:J70" si="2">C55/C43-1</f>
        <v>0.13594771241830061</v>
      </c>
      <c r="J55" s="148">
        <f t="shared" si="2"/>
        <v>0.13530680728667299</v>
      </c>
    </row>
    <row r="56" spans="1:10">
      <c r="A56" s="154"/>
      <c r="B56" s="164" t="s">
        <v>149</v>
      </c>
      <c r="C56" s="155">
        <v>47152</v>
      </c>
      <c r="D56" s="155">
        <v>9941</v>
      </c>
      <c r="G56" s="154"/>
      <c r="H56" s="164" t="s">
        <v>149</v>
      </c>
      <c r="I56" s="148">
        <f t="shared" si="2"/>
        <v>0.13844222318798582</v>
      </c>
      <c r="J56" s="148">
        <f t="shared" si="2"/>
        <v>0.1256935794360774</v>
      </c>
    </row>
    <row r="57" spans="1:10">
      <c r="A57" s="154"/>
      <c r="B57" s="164" t="s">
        <v>150</v>
      </c>
      <c r="C57" s="155">
        <v>45341</v>
      </c>
      <c r="D57" s="155">
        <v>9530</v>
      </c>
      <c r="G57" s="154"/>
      <c r="H57" s="164" t="s">
        <v>150</v>
      </c>
      <c r="I57" s="148">
        <f t="shared" si="2"/>
        <v>8.9692133913336081E-2</v>
      </c>
      <c r="J57" s="148">
        <f t="shared" si="2"/>
        <v>5.2806009721608538E-2</v>
      </c>
    </row>
    <row r="58" spans="1:10">
      <c r="A58" s="156"/>
      <c r="B58" s="164" t="s">
        <v>151</v>
      </c>
      <c r="C58" s="155">
        <v>53818</v>
      </c>
      <c r="D58" s="155">
        <v>11478</v>
      </c>
      <c r="G58" s="156"/>
      <c r="H58" s="164" t="s">
        <v>151</v>
      </c>
      <c r="I58" s="148">
        <f t="shared" si="2"/>
        <v>0.1350655924410511</v>
      </c>
      <c r="J58" s="148">
        <f t="shared" si="2"/>
        <v>0.17206167670785244</v>
      </c>
    </row>
    <row r="59" spans="1:10">
      <c r="A59" s="153">
        <v>2021</v>
      </c>
      <c r="B59" s="164" t="s">
        <v>140</v>
      </c>
      <c r="C59" s="155">
        <v>46308</v>
      </c>
      <c r="D59" s="155">
        <v>9808</v>
      </c>
      <c r="G59" s="153" t="s">
        <v>696</v>
      </c>
      <c r="H59" s="164" t="s">
        <v>140</v>
      </c>
      <c r="I59" s="148">
        <f t="shared" si="2"/>
        <v>3.7063579154815951E-2</v>
      </c>
      <c r="J59" s="148">
        <f t="shared" si="2"/>
        <v>4.1520654136136814E-2</v>
      </c>
    </row>
    <row r="60" spans="1:10">
      <c r="A60" s="154"/>
      <c r="B60" s="164" t="s">
        <v>141</v>
      </c>
      <c r="C60" s="155">
        <v>41010</v>
      </c>
      <c r="D60" s="155">
        <v>8408</v>
      </c>
      <c r="G60" s="154"/>
      <c r="H60" s="164" t="s">
        <v>141</v>
      </c>
      <c r="I60" s="148">
        <f t="shared" si="2"/>
        <v>6.0183030867069887E-2</v>
      </c>
      <c r="J60" s="148">
        <f t="shared" si="2"/>
        <v>5.9609325771896593E-2</v>
      </c>
    </row>
    <row r="61" spans="1:10">
      <c r="A61" s="154"/>
      <c r="B61" s="164" t="s">
        <v>142</v>
      </c>
      <c r="C61" s="155">
        <v>44783</v>
      </c>
      <c r="D61" s="155">
        <v>8792</v>
      </c>
      <c r="G61" s="154"/>
      <c r="H61" s="164" t="s">
        <v>142</v>
      </c>
      <c r="I61" s="148">
        <f t="shared" si="2"/>
        <v>0.17039960274939236</v>
      </c>
      <c r="J61" s="148">
        <f t="shared" si="2"/>
        <v>0.19326818675352886</v>
      </c>
    </row>
    <row r="62" spans="1:10">
      <c r="A62" s="154"/>
      <c r="B62" s="164" t="s">
        <v>143</v>
      </c>
      <c r="C62" s="155">
        <v>45304</v>
      </c>
      <c r="D62" s="155">
        <v>9838</v>
      </c>
      <c r="G62" s="154"/>
      <c r="H62" s="164" t="s">
        <v>143</v>
      </c>
      <c r="I62" s="148">
        <f t="shared" si="2"/>
        <v>0.21416128427089753</v>
      </c>
      <c r="J62" s="148">
        <f t="shared" si="2"/>
        <v>0.29056801784074504</v>
      </c>
    </row>
    <row r="63" spans="1:10">
      <c r="A63" s="154"/>
      <c r="B63" s="164" t="s">
        <v>144</v>
      </c>
      <c r="C63" s="155">
        <v>46064</v>
      </c>
      <c r="D63" s="155">
        <v>9518</v>
      </c>
      <c r="G63" s="154"/>
      <c r="H63" s="164" t="s">
        <v>144</v>
      </c>
      <c r="I63" s="148">
        <f t="shared" si="2"/>
        <v>0.11179764433288275</v>
      </c>
      <c r="J63" s="148">
        <f t="shared" si="2"/>
        <v>9.4903945703439518E-2</v>
      </c>
    </row>
    <row r="64" spans="1:10">
      <c r="A64" s="154"/>
      <c r="B64" s="164" t="s">
        <v>145</v>
      </c>
      <c r="C64" s="155">
        <v>46754</v>
      </c>
      <c r="D64" s="155">
        <v>10119</v>
      </c>
      <c r="G64" s="154"/>
      <c r="H64" s="164" t="s">
        <v>145</v>
      </c>
      <c r="I64" s="148">
        <f t="shared" si="2"/>
        <v>6.5909764493992551E-2</v>
      </c>
      <c r="J64" s="148">
        <f t="shared" si="2"/>
        <v>4.4272445820433326E-2</v>
      </c>
    </row>
    <row r="65" spans="1:10">
      <c r="A65" s="154"/>
      <c r="B65" s="164" t="s">
        <v>146</v>
      </c>
      <c r="C65" s="155">
        <v>47542</v>
      </c>
      <c r="D65" s="155">
        <v>10521</v>
      </c>
      <c r="G65" s="154"/>
      <c r="H65" s="164" t="s">
        <v>146</v>
      </c>
      <c r="I65" s="148">
        <f t="shared" si="2"/>
        <v>4.6466069423961587E-2</v>
      </c>
      <c r="J65" s="148">
        <f t="shared" si="2"/>
        <v>4.6969847746044291E-2</v>
      </c>
    </row>
    <row r="66" spans="1:10">
      <c r="A66" s="154"/>
      <c r="B66" s="164" t="s">
        <v>147</v>
      </c>
      <c r="C66" s="155">
        <v>45166</v>
      </c>
      <c r="D66" s="155">
        <v>9378</v>
      </c>
      <c r="G66" s="154"/>
      <c r="H66" s="164" t="s">
        <v>147</v>
      </c>
      <c r="I66" s="148">
        <f t="shared" si="2"/>
        <v>2.9471428897043683E-2</v>
      </c>
      <c r="J66" s="148">
        <f t="shared" si="2"/>
        <v>2.4585783003741035E-3</v>
      </c>
    </row>
    <row r="67" spans="1:10">
      <c r="A67" s="154"/>
      <c r="B67" s="164" t="s">
        <v>148</v>
      </c>
      <c r="C67" s="155">
        <v>45086</v>
      </c>
      <c r="D67" s="155">
        <v>9328</v>
      </c>
      <c r="G67" s="154"/>
      <c r="H67" s="164" t="s">
        <v>148</v>
      </c>
      <c r="I67" s="148">
        <f t="shared" si="2"/>
        <v>1.7306347164872893E-2</v>
      </c>
      <c r="J67" s="148">
        <f t="shared" si="2"/>
        <v>-1.5306661036630476E-2</v>
      </c>
    </row>
    <row r="68" spans="1:10">
      <c r="A68" s="154"/>
      <c r="B68" s="164" t="s">
        <v>149</v>
      </c>
      <c r="C68" s="155">
        <v>46161</v>
      </c>
      <c r="D68" s="155">
        <v>9420</v>
      </c>
      <c r="G68" s="154"/>
      <c r="H68" s="164" t="s">
        <v>149</v>
      </c>
      <c r="I68" s="148">
        <f t="shared" si="2"/>
        <v>-2.10171360705802E-2</v>
      </c>
      <c r="J68" s="148">
        <f t="shared" si="2"/>
        <v>-5.2409214364751988E-2</v>
      </c>
    </row>
    <row r="69" spans="1:10">
      <c r="A69" s="154"/>
      <c r="B69" s="164" t="s">
        <v>150</v>
      </c>
      <c r="C69" s="155">
        <v>46301</v>
      </c>
      <c r="D69" s="155">
        <v>9150</v>
      </c>
      <c r="G69" s="154"/>
      <c r="H69" s="164" t="s">
        <v>150</v>
      </c>
      <c r="I69" s="148">
        <f t="shared" si="2"/>
        <v>2.1172889878917633E-2</v>
      </c>
      <c r="J69" s="148">
        <f t="shared" si="2"/>
        <v>-3.9874081846799525E-2</v>
      </c>
    </row>
    <row r="70" spans="1:10">
      <c r="A70" s="156"/>
      <c r="B70" s="164" t="s">
        <v>151</v>
      </c>
      <c r="C70" s="155">
        <v>52314</v>
      </c>
      <c r="D70" s="155">
        <v>9939</v>
      </c>
      <c r="G70" s="156"/>
      <c r="H70" s="164" t="s">
        <v>151</v>
      </c>
      <c r="I70" s="148">
        <f t="shared" si="2"/>
        <v>-2.7946040358244439E-2</v>
      </c>
      <c r="J70" s="148">
        <f t="shared" si="2"/>
        <v>-0.13408259278619972</v>
      </c>
    </row>
    <row r="71" spans="1:10">
      <c r="A71" s="157">
        <v>2022</v>
      </c>
      <c r="B71" s="144" t="s">
        <v>140</v>
      </c>
      <c r="C71" s="155">
        <v>46576</v>
      </c>
      <c r="D71" s="155">
        <v>10141</v>
      </c>
      <c r="E71" s="126"/>
      <c r="F71" s="126"/>
      <c r="G71" s="157" t="s">
        <v>1217</v>
      </c>
      <c r="H71" s="144" t="s">
        <v>140</v>
      </c>
      <c r="I71" s="148">
        <f>C71/C59-1</f>
        <v>5.7873369612162495E-3</v>
      </c>
      <c r="J71" s="148">
        <f t="shared" ref="J71" si="3">D71/D59-1</f>
        <v>3.3951876019575833E-2</v>
      </c>
    </row>
    <row r="72" spans="1:10">
      <c r="A72" s="158"/>
      <c r="B72" s="144" t="s">
        <v>141</v>
      </c>
      <c r="C72" s="155">
        <v>41911</v>
      </c>
      <c r="D72" s="155">
        <v>8160</v>
      </c>
      <c r="E72" s="126"/>
      <c r="F72" s="126"/>
      <c r="G72" s="158"/>
      <c r="H72" s="144" t="s">
        <v>141</v>
      </c>
      <c r="I72" s="148">
        <f>C72/C60-1</f>
        <v>2.1970251158254017E-2</v>
      </c>
      <c r="J72" s="148">
        <f t="shared" ref="J72:J73" si="4">D72/D60-1</f>
        <v>-2.9495718363463319E-2</v>
      </c>
    </row>
    <row r="73" spans="1:10">
      <c r="A73" s="158"/>
      <c r="B73" s="144" t="s">
        <v>142</v>
      </c>
      <c r="C73" s="155">
        <v>42707</v>
      </c>
      <c r="D73" s="155">
        <v>8321</v>
      </c>
      <c r="E73" s="126"/>
      <c r="F73" s="126"/>
      <c r="G73" s="158"/>
      <c r="H73" s="144" t="s">
        <v>142</v>
      </c>
      <c r="I73" s="159">
        <f t="shared" ref="I73" si="5">C73/C61-1</f>
        <v>-4.6356876493312216E-2</v>
      </c>
      <c r="J73" s="159">
        <f t="shared" si="4"/>
        <v>-5.3571428571428603E-2</v>
      </c>
    </row>
    <row r="74" spans="1:10">
      <c r="A74" s="158"/>
      <c r="B74" s="144" t="s">
        <v>143</v>
      </c>
      <c r="C74" s="155"/>
      <c r="D74" s="155"/>
      <c r="E74" s="126"/>
      <c r="F74" s="126"/>
      <c r="G74" s="158"/>
      <c r="H74" s="144" t="s">
        <v>143</v>
      </c>
      <c r="I74" s="148"/>
      <c r="J74" s="148"/>
    </row>
    <row r="75" spans="1:10">
      <c r="A75" s="158"/>
      <c r="B75" s="144" t="s">
        <v>144</v>
      </c>
      <c r="C75" s="155"/>
      <c r="D75" s="155"/>
      <c r="E75" s="126"/>
      <c r="F75" s="126"/>
      <c r="G75" s="158"/>
      <c r="H75" s="144" t="s">
        <v>144</v>
      </c>
      <c r="I75" s="148"/>
      <c r="J75" s="148"/>
    </row>
    <row r="76" spans="1:10">
      <c r="A76" s="158"/>
      <c r="B76" s="144" t="s">
        <v>145</v>
      </c>
      <c r="C76" s="155"/>
      <c r="D76" s="155"/>
      <c r="E76" s="126"/>
      <c r="F76" s="126"/>
      <c r="G76" s="158"/>
      <c r="H76" s="144" t="s">
        <v>145</v>
      </c>
      <c r="I76" s="148"/>
      <c r="J76" s="148"/>
    </row>
    <row r="77" spans="1:10">
      <c r="A77" s="158"/>
      <c r="B77" s="144" t="s">
        <v>146</v>
      </c>
      <c r="C77" s="155"/>
      <c r="D77" s="155"/>
      <c r="E77" s="126"/>
      <c r="F77" s="126"/>
      <c r="G77" s="158"/>
      <c r="H77" s="144" t="s">
        <v>146</v>
      </c>
      <c r="I77" s="148"/>
      <c r="J77" s="148"/>
    </row>
    <row r="78" spans="1:10">
      <c r="A78" s="158"/>
      <c r="B78" s="144" t="s">
        <v>147</v>
      </c>
      <c r="C78" s="155"/>
      <c r="D78" s="155"/>
      <c r="E78" s="126"/>
      <c r="F78" s="126"/>
      <c r="G78" s="158"/>
      <c r="H78" s="144" t="s">
        <v>147</v>
      </c>
      <c r="I78" s="148"/>
      <c r="J78" s="148"/>
    </row>
    <row r="79" spans="1:10">
      <c r="A79" s="158"/>
      <c r="B79" s="144" t="s">
        <v>148</v>
      </c>
      <c r="C79" s="155"/>
      <c r="D79" s="155"/>
      <c r="E79" s="126"/>
      <c r="F79" s="126"/>
      <c r="G79" s="158"/>
      <c r="H79" s="144" t="s">
        <v>148</v>
      </c>
      <c r="I79" s="148"/>
      <c r="J79" s="148"/>
    </row>
    <row r="80" spans="1:10">
      <c r="A80" s="158"/>
      <c r="B80" s="144" t="s">
        <v>149</v>
      </c>
      <c r="C80" s="155"/>
      <c r="D80" s="155"/>
      <c r="E80" s="126"/>
      <c r="F80" s="126"/>
      <c r="G80" s="158"/>
      <c r="H80" s="144" t="s">
        <v>149</v>
      </c>
      <c r="I80" s="148"/>
      <c r="J80" s="148"/>
    </row>
    <row r="81" spans="1:10">
      <c r="A81" s="158"/>
      <c r="B81" s="144" t="s">
        <v>150</v>
      </c>
      <c r="C81" s="155"/>
      <c r="D81" s="155"/>
      <c r="E81" s="126"/>
      <c r="F81" s="126"/>
      <c r="G81" s="158"/>
      <c r="H81" s="144" t="s">
        <v>150</v>
      </c>
      <c r="I81" s="148"/>
      <c r="J81" s="148"/>
    </row>
    <row r="82" spans="1:10">
      <c r="A82" s="160"/>
      <c r="B82" s="144" t="s">
        <v>151</v>
      </c>
      <c r="C82" s="155"/>
      <c r="D82" s="155"/>
      <c r="E82" s="126"/>
      <c r="F82" s="126"/>
      <c r="G82" s="160"/>
      <c r="H82" s="144" t="s">
        <v>151</v>
      </c>
      <c r="I82" s="148"/>
      <c r="J82" s="148"/>
    </row>
    <row r="159" spans="2:2">
      <c r="B159" s="161"/>
    </row>
  </sheetData>
  <mergeCells count="13">
    <mergeCell ref="A71:A82"/>
    <mergeCell ref="G71:G82"/>
    <mergeCell ref="A59:A70"/>
    <mergeCell ref="G59:G70"/>
    <mergeCell ref="A11:A22"/>
    <mergeCell ref="A23:A34"/>
    <mergeCell ref="G23:G34"/>
    <mergeCell ref="L26:Q28"/>
    <mergeCell ref="A35:A46"/>
    <mergeCell ref="G35:G46"/>
    <mergeCell ref="H1:I1"/>
    <mergeCell ref="A47:A58"/>
    <mergeCell ref="G47:G58"/>
  </mergeCells>
  <hyperlinks>
    <hyperlink ref="H1:I1" location="Index!A1" display="Regresar al Índice" xr:uid="{00000000-0004-0000-D400-000000000000}"/>
  </hyperlinks>
  <pageMargins left="0.7" right="0.7" top="0.75" bottom="0.75" header="0.3" footer="0.3"/>
  <pageSetup orientation="portrait" horizontalDpi="4294967295" verticalDpi="4294967295"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Hoja121"/>
  <dimension ref="A1:Q159"/>
  <sheetViews>
    <sheetView topLeftCell="A55" workbookViewId="0"/>
  </sheetViews>
  <sheetFormatPr baseColWidth="10" defaultColWidth="11.42578125" defaultRowHeight="14.25"/>
  <cols>
    <col min="1" max="1" width="5.7109375" style="50" customWidth="1"/>
    <col min="2" max="2" width="8.140625" style="50" customWidth="1"/>
    <col min="3" max="16384" width="11.42578125" style="50"/>
  </cols>
  <sheetData>
    <row r="1" spans="1:9" ht="15">
      <c r="A1" s="43" t="s">
        <v>2255</v>
      </c>
      <c r="H1" s="90" t="s">
        <v>38</v>
      </c>
      <c r="I1" s="90"/>
    </row>
    <row r="2" spans="1:9">
      <c r="A2" s="138" t="s">
        <v>389</v>
      </c>
    </row>
    <row r="4" spans="1:9" ht="15">
      <c r="G4" s="139"/>
    </row>
    <row r="6" spans="1:9" ht="15">
      <c r="A6" s="140"/>
    </row>
    <row r="7" spans="1:9" ht="15">
      <c r="A7" s="140"/>
    </row>
    <row r="8" spans="1:9" ht="15">
      <c r="A8" s="141"/>
    </row>
    <row r="11" spans="1:9" ht="15">
      <c r="A11" s="142" t="s">
        <v>692</v>
      </c>
      <c r="B11" s="142" t="s">
        <v>392</v>
      </c>
      <c r="C11" s="142" t="s">
        <v>1</v>
      </c>
      <c r="D11" s="142" t="s">
        <v>0</v>
      </c>
    </row>
    <row r="12" spans="1:9" ht="15" customHeight="1">
      <c r="A12" s="143">
        <v>2017</v>
      </c>
      <c r="B12" s="144" t="s">
        <v>140</v>
      </c>
      <c r="C12" s="145">
        <v>78</v>
      </c>
      <c r="D12" s="145">
        <v>13</v>
      </c>
    </row>
    <row r="13" spans="1:9" ht="15" customHeight="1">
      <c r="A13" s="143"/>
      <c r="B13" s="144" t="s">
        <v>141</v>
      </c>
      <c r="C13" s="145">
        <v>71</v>
      </c>
      <c r="D13" s="145">
        <v>13</v>
      </c>
    </row>
    <row r="14" spans="1:9" ht="15" customHeight="1">
      <c r="A14" s="143"/>
      <c r="B14" s="144" t="s">
        <v>142</v>
      </c>
      <c r="C14" s="145">
        <v>73</v>
      </c>
      <c r="D14" s="145">
        <v>10</v>
      </c>
    </row>
    <row r="15" spans="1:9" ht="15" customHeight="1">
      <c r="A15" s="143"/>
      <c r="B15" s="144" t="s">
        <v>143</v>
      </c>
      <c r="C15" s="145">
        <v>67</v>
      </c>
      <c r="D15" s="145">
        <v>10</v>
      </c>
    </row>
    <row r="16" spans="1:9" ht="15" customHeight="1">
      <c r="A16" s="143"/>
      <c r="B16" s="144" t="s">
        <v>144</v>
      </c>
      <c r="C16" s="145">
        <v>73</v>
      </c>
      <c r="D16" s="145">
        <v>11</v>
      </c>
    </row>
    <row r="17" spans="1:17" ht="15" customHeight="1">
      <c r="A17" s="143"/>
      <c r="B17" s="144" t="s">
        <v>145</v>
      </c>
      <c r="C17" s="145">
        <v>79</v>
      </c>
      <c r="D17" s="145">
        <v>13</v>
      </c>
    </row>
    <row r="18" spans="1:17" ht="15" customHeight="1">
      <c r="A18" s="143"/>
      <c r="B18" s="144" t="s">
        <v>146</v>
      </c>
      <c r="C18" s="145">
        <v>74</v>
      </c>
      <c r="D18" s="145">
        <v>15</v>
      </c>
    </row>
    <row r="19" spans="1:17" ht="15" customHeight="1">
      <c r="A19" s="143"/>
      <c r="B19" s="144" t="s">
        <v>147</v>
      </c>
      <c r="C19" s="145">
        <v>75</v>
      </c>
      <c r="D19" s="145">
        <v>16</v>
      </c>
    </row>
    <row r="20" spans="1:17" ht="15" customHeight="1">
      <c r="A20" s="143"/>
      <c r="B20" s="144" t="s">
        <v>148</v>
      </c>
      <c r="C20" s="145">
        <v>68</v>
      </c>
      <c r="D20" s="145">
        <v>12</v>
      </c>
    </row>
    <row r="21" spans="1:17" ht="15" customHeight="1">
      <c r="A21" s="143"/>
      <c r="B21" s="144" t="s">
        <v>149</v>
      </c>
      <c r="C21" s="145">
        <v>69</v>
      </c>
      <c r="D21" s="145">
        <v>13</v>
      </c>
    </row>
    <row r="22" spans="1:17" ht="15" customHeight="1">
      <c r="A22" s="143"/>
      <c r="B22" s="144" t="s">
        <v>150</v>
      </c>
      <c r="C22" s="145">
        <v>77</v>
      </c>
      <c r="D22" s="145">
        <v>12</v>
      </c>
    </row>
    <row r="23" spans="1:17" ht="15" customHeight="1">
      <c r="A23" s="143"/>
      <c r="B23" s="144" t="s">
        <v>151</v>
      </c>
      <c r="C23" s="145">
        <v>109</v>
      </c>
      <c r="D23" s="145">
        <v>20</v>
      </c>
      <c r="I23" s="142" t="s">
        <v>1</v>
      </c>
      <c r="J23" s="142" t="s">
        <v>0</v>
      </c>
    </row>
    <row r="24" spans="1:17">
      <c r="A24" s="147">
        <v>2018</v>
      </c>
      <c r="B24" s="144" t="s">
        <v>140</v>
      </c>
      <c r="C24" s="145">
        <v>66</v>
      </c>
      <c r="D24" s="145">
        <v>14</v>
      </c>
      <c r="G24" s="147" t="s">
        <v>693</v>
      </c>
      <c r="H24" s="144" t="s">
        <v>140</v>
      </c>
      <c r="I24" s="148">
        <f t="shared" ref="I24:J39" si="0">C24/C12-1</f>
        <v>-0.15384615384615385</v>
      </c>
      <c r="J24" s="148">
        <f t="shared" si="0"/>
        <v>7.6923076923076872E-2</v>
      </c>
    </row>
    <row r="25" spans="1:17" ht="15" customHeight="1">
      <c r="A25" s="147"/>
      <c r="B25" s="144" t="s">
        <v>141</v>
      </c>
      <c r="C25" s="145">
        <v>50</v>
      </c>
      <c r="D25" s="145">
        <v>11</v>
      </c>
      <c r="G25" s="147"/>
      <c r="H25" s="144" t="s">
        <v>141</v>
      </c>
      <c r="I25" s="148">
        <f t="shared" si="0"/>
        <v>-0.29577464788732399</v>
      </c>
      <c r="J25" s="148">
        <f t="shared" si="0"/>
        <v>-0.15384615384615385</v>
      </c>
    </row>
    <row r="26" spans="1:17" ht="15" customHeight="1">
      <c r="A26" s="147"/>
      <c r="B26" s="144" t="s">
        <v>142</v>
      </c>
      <c r="C26" s="145">
        <v>59</v>
      </c>
      <c r="D26" s="145">
        <v>13</v>
      </c>
      <c r="G26" s="147"/>
      <c r="H26" s="144" t="s">
        <v>142</v>
      </c>
      <c r="I26" s="148">
        <f t="shared" si="0"/>
        <v>-0.19178082191780821</v>
      </c>
      <c r="J26" s="148">
        <f t="shared" si="0"/>
        <v>0.30000000000000004</v>
      </c>
    </row>
    <row r="27" spans="1:17" ht="15" customHeight="1">
      <c r="A27" s="147"/>
      <c r="B27" s="144" t="s">
        <v>143</v>
      </c>
      <c r="C27" s="145">
        <v>57</v>
      </c>
      <c r="D27" s="145">
        <v>14</v>
      </c>
      <c r="G27" s="147"/>
      <c r="H27" s="144" t="s">
        <v>143</v>
      </c>
      <c r="I27" s="148">
        <f t="shared" si="0"/>
        <v>-0.14925373134328357</v>
      </c>
      <c r="J27" s="148">
        <f t="shared" si="0"/>
        <v>0.39999999999999991</v>
      </c>
      <c r="L27" s="149"/>
      <c r="M27" s="149"/>
      <c r="N27" s="149"/>
      <c r="O27" s="149"/>
      <c r="P27" s="149"/>
      <c r="Q27" s="149"/>
    </row>
    <row r="28" spans="1:17" ht="15" customHeight="1">
      <c r="A28" s="147"/>
      <c r="B28" s="144" t="s">
        <v>144</v>
      </c>
      <c r="C28" s="145">
        <v>64</v>
      </c>
      <c r="D28" s="145">
        <v>15</v>
      </c>
      <c r="G28" s="147"/>
      <c r="H28" s="144" t="s">
        <v>144</v>
      </c>
      <c r="I28" s="148">
        <f t="shared" si="0"/>
        <v>-0.12328767123287676</v>
      </c>
      <c r="J28" s="148">
        <f t="shared" si="0"/>
        <v>0.36363636363636354</v>
      </c>
      <c r="L28" s="149"/>
      <c r="M28" s="149"/>
      <c r="N28" s="149"/>
      <c r="O28" s="149"/>
      <c r="P28" s="149"/>
      <c r="Q28" s="149"/>
    </row>
    <row r="29" spans="1:17" ht="15" customHeight="1">
      <c r="A29" s="147"/>
      <c r="B29" s="144" t="s">
        <v>145</v>
      </c>
      <c r="C29" s="145">
        <v>63</v>
      </c>
      <c r="D29" s="145">
        <v>13</v>
      </c>
      <c r="G29" s="147"/>
      <c r="H29" s="144" t="s">
        <v>145</v>
      </c>
      <c r="I29" s="148">
        <f t="shared" si="0"/>
        <v>-0.20253164556962022</v>
      </c>
      <c r="J29" s="148">
        <f t="shared" si="0"/>
        <v>0</v>
      </c>
      <c r="L29" s="149"/>
      <c r="M29" s="149"/>
      <c r="N29" s="149"/>
      <c r="O29" s="149"/>
      <c r="P29" s="149"/>
      <c r="Q29" s="149"/>
    </row>
    <row r="30" spans="1:17" ht="15" customHeight="1">
      <c r="A30" s="147"/>
      <c r="B30" s="144" t="s">
        <v>146</v>
      </c>
      <c r="C30" s="145">
        <v>59</v>
      </c>
      <c r="D30" s="145">
        <v>9</v>
      </c>
      <c r="G30" s="147"/>
      <c r="H30" s="144" t="s">
        <v>146</v>
      </c>
      <c r="I30" s="148">
        <f t="shared" si="0"/>
        <v>-0.20270270270270274</v>
      </c>
      <c r="J30" s="148">
        <f t="shared" si="0"/>
        <v>-0.4</v>
      </c>
      <c r="L30" s="162"/>
      <c r="M30" s="150"/>
      <c r="N30" s="150"/>
      <c r="O30" s="150"/>
      <c r="P30" s="150"/>
      <c r="Q30" s="150"/>
    </row>
    <row r="31" spans="1:17" ht="15" customHeight="1">
      <c r="A31" s="147"/>
      <c r="B31" s="144" t="s">
        <v>147</v>
      </c>
      <c r="C31" s="145">
        <v>53</v>
      </c>
      <c r="D31" s="145">
        <v>9</v>
      </c>
      <c r="G31" s="147"/>
      <c r="H31" s="144" t="s">
        <v>147</v>
      </c>
      <c r="I31" s="148">
        <f t="shared" si="0"/>
        <v>-0.29333333333333333</v>
      </c>
      <c r="J31" s="148">
        <f t="shared" si="0"/>
        <v>-0.4375</v>
      </c>
    </row>
    <row r="32" spans="1:17" ht="15" customHeight="1">
      <c r="A32" s="147"/>
      <c r="B32" s="144" t="s">
        <v>148</v>
      </c>
      <c r="C32" s="145">
        <v>52</v>
      </c>
      <c r="D32" s="145">
        <v>8</v>
      </c>
      <c r="G32" s="147"/>
      <c r="H32" s="144" t="s">
        <v>148</v>
      </c>
      <c r="I32" s="148">
        <f t="shared" si="0"/>
        <v>-0.23529411764705888</v>
      </c>
      <c r="J32" s="148">
        <f t="shared" si="0"/>
        <v>-0.33333333333333337</v>
      </c>
    </row>
    <row r="33" spans="1:13" ht="15" customHeight="1">
      <c r="A33" s="147"/>
      <c r="B33" s="144" t="s">
        <v>149</v>
      </c>
      <c r="C33" s="145">
        <v>62</v>
      </c>
      <c r="D33" s="145">
        <v>9</v>
      </c>
      <c r="G33" s="147"/>
      <c r="H33" s="144" t="s">
        <v>149</v>
      </c>
      <c r="I33" s="148">
        <f t="shared" si="0"/>
        <v>-0.10144927536231885</v>
      </c>
      <c r="J33" s="148">
        <f t="shared" si="0"/>
        <v>-0.30769230769230771</v>
      </c>
    </row>
    <row r="34" spans="1:13" ht="15" customHeight="1">
      <c r="A34" s="147"/>
      <c r="B34" s="144" t="s">
        <v>150</v>
      </c>
      <c r="C34" s="145">
        <v>64</v>
      </c>
      <c r="D34" s="145">
        <v>10</v>
      </c>
      <c r="G34" s="147"/>
      <c r="H34" s="144" t="s">
        <v>150</v>
      </c>
      <c r="I34" s="148">
        <f t="shared" si="0"/>
        <v>-0.16883116883116878</v>
      </c>
      <c r="J34" s="148">
        <f t="shared" si="0"/>
        <v>-0.16666666666666663</v>
      </c>
    </row>
    <row r="35" spans="1:13">
      <c r="A35" s="147"/>
      <c r="B35" s="144" t="s">
        <v>151</v>
      </c>
      <c r="C35" s="145">
        <v>99</v>
      </c>
      <c r="D35" s="145">
        <v>18</v>
      </c>
      <c r="G35" s="147"/>
      <c r="H35" s="144" t="s">
        <v>151</v>
      </c>
      <c r="I35" s="148">
        <f t="shared" si="0"/>
        <v>-9.1743119266055051E-2</v>
      </c>
      <c r="J35" s="148">
        <f t="shared" si="0"/>
        <v>-9.9999999999999978E-2</v>
      </c>
    </row>
    <row r="36" spans="1:13">
      <c r="A36" s="147">
        <v>2019</v>
      </c>
      <c r="B36" s="144" t="s">
        <v>140</v>
      </c>
      <c r="C36" s="145">
        <v>63</v>
      </c>
      <c r="D36" s="145">
        <v>12</v>
      </c>
      <c r="G36" s="153" t="s">
        <v>697</v>
      </c>
      <c r="H36" s="144" t="s">
        <v>140</v>
      </c>
      <c r="I36" s="148">
        <f t="shared" si="0"/>
        <v>-4.5454545454545414E-2</v>
      </c>
      <c r="J36" s="148">
        <f t="shared" si="0"/>
        <v>-0.1428571428571429</v>
      </c>
    </row>
    <row r="37" spans="1:13">
      <c r="A37" s="147"/>
      <c r="B37" s="144" t="s">
        <v>141</v>
      </c>
      <c r="C37" s="145">
        <v>59</v>
      </c>
      <c r="D37" s="145">
        <v>10</v>
      </c>
      <c r="G37" s="154"/>
      <c r="H37" s="144" t="s">
        <v>141</v>
      </c>
      <c r="I37" s="148">
        <f t="shared" si="0"/>
        <v>0.17999999999999994</v>
      </c>
      <c r="J37" s="148">
        <f t="shared" si="0"/>
        <v>-9.0909090909090939E-2</v>
      </c>
    </row>
    <row r="38" spans="1:13">
      <c r="A38" s="147"/>
      <c r="B38" s="144" t="s">
        <v>142</v>
      </c>
      <c r="C38" s="145">
        <v>68</v>
      </c>
      <c r="D38" s="145">
        <v>8</v>
      </c>
      <c r="G38" s="154"/>
      <c r="H38" s="144" t="s">
        <v>142</v>
      </c>
      <c r="I38" s="148">
        <f t="shared" si="0"/>
        <v>0.15254237288135597</v>
      </c>
      <c r="J38" s="148">
        <f t="shared" si="0"/>
        <v>-0.38461538461538458</v>
      </c>
    </row>
    <row r="39" spans="1:13">
      <c r="A39" s="147"/>
      <c r="B39" s="144" t="s">
        <v>143</v>
      </c>
      <c r="C39" s="145">
        <v>59</v>
      </c>
      <c r="D39" s="145">
        <v>8</v>
      </c>
      <c r="G39" s="154"/>
      <c r="H39" s="144" t="s">
        <v>143</v>
      </c>
      <c r="I39" s="148">
        <f t="shared" si="0"/>
        <v>3.5087719298245723E-2</v>
      </c>
      <c r="J39" s="148">
        <f t="shared" si="0"/>
        <v>-0.4285714285714286</v>
      </c>
      <c r="K39" s="152"/>
      <c r="L39" s="151"/>
      <c r="M39" s="151"/>
    </row>
    <row r="40" spans="1:13">
      <c r="A40" s="147"/>
      <c r="B40" s="144" t="s">
        <v>144</v>
      </c>
      <c r="C40" s="145">
        <v>67</v>
      </c>
      <c r="D40" s="145">
        <v>11</v>
      </c>
      <c r="G40" s="154"/>
      <c r="H40" s="144" t="s">
        <v>144</v>
      </c>
      <c r="I40" s="148">
        <f t="shared" ref="I40:J55" si="1">C40/C28-1</f>
        <v>4.6875E-2</v>
      </c>
      <c r="J40" s="148">
        <f t="shared" si="1"/>
        <v>-0.26666666666666672</v>
      </c>
      <c r="L40" s="152"/>
      <c r="M40" s="152"/>
    </row>
    <row r="41" spans="1:13">
      <c r="A41" s="147"/>
      <c r="B41" s="144" t="s">
        <v>145</v>
      </c>
      <c r="C41" s="145">
        <v>60</v>
      </c>
      <c r="D41" s="145">
        <v>9</v>
      </c>
      <c r="G41" s="154"/>
      <c r="H41" s="144" t="s">
        <v>145</v>
      </c>
      <c r="I41" s="148">
        <f t="shared" si="1"/>
        <v>-4.7619047619047672E-2</v>
      </c>
      <c r="J41" s="148">
        <f t="shared" si="1"/>
        <v>-0.30769230769230771</v>
      </c>
    </row>
    <row r="42" spans="1:13">
      <c r="A42" s="147"/>
      <c r="B42" s="144" t="s">
        <v>146</v>
      </c>
      <c r="C42" s="145">
        <v>61</v>
      </c>
      <c r="D42" s="145">
        <v>8</v>
      </c>
      <c r="G42" s="154"/>
      <c r="H42" s="144" t="s">
        <v>146</v>
      </c>
      <c r="I42" s="148">
        <f t="shared" si="1"/>
        <v>3.3898305084745672E-2</v>
      </c>
      <c r="J42" s="148">
        <f t="shared" si="1"/>
        <v>-0.11111111111111116</v>
      </c>
    </row>
    <row r="43" spans="1:13">
      <c r="A43" s="147"/>
      <c r="B43" s="144" t="s">
        <v>147</v>
      </c>
      <c r="C43" s="145">
        <v>61</v>
      </c>
      <c r="D43" s="145">
        <v>9</v>
      </c>
      <c r="G43" s="154"/>
      <c r="H43" s="144" t="s">
        <v>147</v>
      </c>
      <c r="I43" s="148">
        <f t="shared" si="1"/>
        <v>0.15094339622641506</v>
      </c>
      <c r="J43" s="148">
        <f t="shared" si="1"/>
        <v>0</v>
      </c>
    </row>
    <row r="44" spans="1:13">
      <c r="A44" s="147"/>
      <c r="B44" s="144" t="s">
        <v>148</v>
      </c>
      <c r="C44" s="145">
        <v>54</v>
      </c>
      <c r="D44" s="145">
        <v>8</v>
      </c>
      <c r="G44" s="154"/>
      <c r="H44" s="144" t="s">
        <v>148</v>
      </c>
      <c r="I44" s="148">
        <f t="shared" si="1"/>
        <v>3.8461538461538547E-2</v>
      </c>
      <c r="J44" s="148">
        <f t="shared" si="1"/>
        <v>0</v>
      </c>
    </row>
    <row r="45" spans="1:13">
      <c r="A45" s="147"/>
      <c r="B45" s="144" t="s">
        <v>149</v>
      </c>
      <c r="C45" s="145">
        <v>61</v>
      </c>
      <c r="D45" s="145">
        <v>9</v>
      </c>
      <c r="G45" s="154"/>
      <c r="H45" s="144" t="s">
        <v>149</v>
      </c>
      <c r="I45" s="148">
        <f t="shared" si="1"/>
        <v>-1.6129032258064502E-2</v>
      </c>
      <c r="J45" s="148">
        <f t="shared" si="1"/>
        <v>0</v>
      </c>
    </row>
    <row r="46" spans="1:13">
      <c r="A46" s="147"/>
      <c r="B46" s="144" t="s">
        <v>150</v>
      </c>
      <c r="C46" s="145">
        <v>57</v>
      </c>
      <c r="D46" s="145">
        <v>7</v>
      </c>
      <c r="G46" s="154"/>
      <c r="H46" s="144" t="s">
        <v>150</v>
      </c>
      <c r="I46" s="148">
        <f t="shared" si="1"/>
        <v>-0.109375</v>
      </c>
      <c r="J46" s="148">
        <f t="shared" si="1"/>
        <v>-0.30000000000000004</v>
      </c>
    </row>
    <row r="47" spans="1:13">
      <c r="A47" s="147"/>
      <c r="B47" s="144" t="s">
        <v>151</v>
      </c>
      <c r="C47" s="145">
        <v>79</v>
      </c>
      <c r="D47" s="145">
        <v>9</v>
      </c>
      <c r="G47" s="156"/>
      <c r="H47" s="144" t="s">
        <v>151</v>
      </c>
      <c r="I47" s="148">
        <f t="shared" si="1"/>
        <v>-0.20202020202020199</v>
      </c>
      <c r="J47" s="148">
        <f t="shared" si="1"/>
        <v>-0.5</v>
      </c>
    </row>
    <row r="48" spans="1:13">
      <c r="A48" s="147">
        <v>2020</v>
      </c>
      <c r="B48" s="144" t="s">
        <v>140</v>
      </c>
      <c r="C48" s="145">
        <v>66</v>
      </c>
      <c r="D48" s="145">
        <v>8</v>
      </c>
      <c r="G48" s="153" t="s">
        <v>695</v>
      </c>
      <c r="H48" s="144" t="s">
        <v>140</v>
      </c>
      <c r="I48" s="148">
        <f t="shared" si="1"/>
        <v>4.7619047619047672E-2</v>
      </c>
      <c r="J48" s="148">
        <f t="shared" si="1"/>
        <v>-0.33333333333333337</v>
      </c>
    </row>
    <row r="49" spans="1:10">
      <c r="A49" s="147"/>
      <c r="B49" s="144" t="s">
        <v>141</v>
      </c>
      <c r="C49" s="145">
        <v>52</v>
      </c>
      <c r="D49" s="145">
        <v>7</v>
      </c>
      <c r="G49" s="154"/>
      <c r="H49" s="144" t="s">
        <v>141</v>
      </c>
      <c r="I49" s="148">
        <f t="shared" si="1"/>
        <v>-0.11864406779661019</v>
      </c>
      <c r="J49" s="148">
        <f t="shared" si="1"/>
        <v>-0.30000000000000004</v>
      </c>
    </row>
    <row r="50" spans="1:10">
      <c r="A50" s="147"/>
      <c r="B50" s="144" t="s">
        <v>142</v>
      </c>
      <c r="C50" s="145">
        <v>51</v>
      </c>
      <c r="D50" s="145">
        <v>6</v>
      </c>
      <c r="G50" s="154"/>
      <c r="H50" s="144" t="s">
        <v>142</v>
      </c>
      <c r="I50" s="148">
        <f t="shared" si="1"/>
        <v>-0.25</v>
      </c>
      <c r="J50" s="148">
        <f t="shared" si="1"/>
        <v>-0.25</v>
      </c>
    </row>
    <row r="51" spans="1:10">
      <c r="A51" s="147"/>
      <c r="B51" s="144" t="s">
        <v>143</v>
      </c>
      <c r="C51" s="145">
        <v>37</v>
      </c>
      <c r="D51" s="145">
        <v>5</v>
      </c>
      <c r="G51" s="154"/>
      <c r="H51" s="144" t="s">
        <v>143</v>
      </c>
      <c r="I51" s="148">
        <f t="shared" si="1"/>
        <v>-0.3728813559322034</v>
      </c>
      <c r="J51" s="148">
        <f t="shared" si="1"/>
        <v>-0.375</v>
      </c>
    </row>
    <row r="52" spans="1:10">
      <c r="A52" s="147"/>
      <c r="B52" s="144" t="s">
        <v>144</v>
      </c>
      <c r="C52" s="145">
        <v>43</v>
      </c>
      <c r="D52" s="145">
        <v>6</v>
      </c>
      <c r="G52" s="154"/>
      <c r="H52" s="144" t="s">
        <v>144</v>
      </c>
      <c r="I52" s="148">
        <f t="shared" si="1"/>
        <v>-0.35820895522388063</v>
      </c>
      <c r="J52" s="148">
        <f t="shared" si="1"/>
        <v>-0.45454545454545459</v>
      </c>
    </row>
    <row r="53" spans="1:10">
      <c r="A53" s="147"/>
      <c r="B53" s="144" t="s">
        <v>145</v>
      </c>
      <c r="C53" s="145">
        <v>47</v>
      </c>
      <c r="D53" s="145">
        <v>7</v>
      </c>
      <c r="G53" s="154"/>
      <c r="H53" s="144" t="s">
        <v>145</v>
      </c>
      <c r="I53" s="148">
        <f t="shared" si="1"/>
        <v>-0.21666666666666667</v>
      </c>
      <c r="J53" s="148">
        <f t="shared" si="1"/>
        <v>-0.22222222222222221</v>
      </c>
    </row>
    <row r="54" spans="1:10">
      <c r="A54" s="147"/>
      <c r="B54" s="144" t="s">
        <v>146</v>
      </c>
      <c r="C54" s="145">
        <v>44</v>
      </c>
      <c r="D54" s="145">
        <v>7</v>
      </c>
      <c r="G54" s="154"/>
      <c r="H54" s="144" t="s">
        <v>146</v>
      </c>
      <c r="I54" s="148">
        <f t="shared" si="1"/>
        <v>-0.27868852459016391</v>
      </c>
      <c r="J54" s="148">
        <f t="shared" si="1"/>
        <v>-0.125</v>
      </c>
    </row>
    <row r="55" spans="1:10">
      <c r="A55" s="147"/>
      <c r="B55" s="144" t="s">
        <v>147</v>
      </c>
      <c r="C55" s="145">
        <v>47</v>
      </c>
      <c r="D55" s="145">
        <v>9</v>
      </c>
      <c r="G55" s="154"/>
      <c r="H55" s="144" t="s">
        <v>147</v>
      </c>
      <c r="I55" s="148">
        <f t="shared" si="1"/>
        <v>-0.22950819672131151</v>
      </c>
      <c r="J55" s="148">
        <f t="shared" si="1"/>
        <v>0</v>
      </c>
    </row>
    <row r="56" spans="1:10">
      <c r="A56" s="147"/>
      <c r="B56" s="144" t="s">
        <v>148</v>
      </c>
      <c r="C56" s="145">
        <v>44</v>
      </c>
      <c r="D56" s="145">
        <v>8</v>
      </c>
      <c r="G56" s="154"/>
      <c r="H56" s="144" t="s">
        <v>148</v>
      </c>
      <c r="I56" s="148">
        <f t="shared" ref="I56:J71" si="2">C56/C44-1</f>
        <v>-0.18518518518518523</v>
      </c>
      <c r="J56" s="148">
        <f t="shared" si="2"/>
        <v>0</v>
      </c>
    </row>
    <row r="57" spans="1:10">
      <c r="A57" s="147"/>
      <c r="B57" s="144" t="s">
        <v>149</v>
      </c>
      <c r="C57" s="145">
        <v>44</v>
      </c>
      <c r="D57" s="145">
        <v>9</v>
      </c>
      <c r="G57" s="154"/>
      <c r="H57" s="144" t="s">
        <v>149</v>
      </c>
      <c r="I57" s="148">
        <f t="shared" si="2"/>
        <v>-0.27868852459016391</v>
      </c>
      <c r="J57" s="148">
        <f t="shared" si="2"/>
        <v>0</v>
      </c>
    </row>
    <row r="58" spans="1:10">
      <c r="A58" s="147"/>
      <c r="B58" s="144" t="s">
        <v>150</v>
      </c>
      <c r="C58" s="145">
        <v>43</v>
      </c>
      <c r="D58" s="145">
        <v>7</v>
      </c>
      <c r="G58" s="154"/>
      <c r="H58" s="144" t="s">
        <v>150</v>
      </c>
      <c r="I58" s="148">
        <f t="shared" si="2"/>
        <v>-0.24561403508771928</v>
      </c>
      <c r="J58" s="148">
        <f t="shared" si="2"/>
        <v>0</v>
      </c>
    </row>
    <row r="59" spans="1:10">
      <c r="A59" s="147"/>
      <c r="B59" s="144" t="s">
        <v>151</v>
      </c>
      <c r="C59" s="145">
        <v>64</v>
      </c>
      <c r="D59" s="145">
        <v>7</v>
      </c>
      <c r="G59" s="156"/>
      <c r="H59" s="144" t="s">
        <v>151</v>
      </c>
      <c r="I59" s="148">
        <f t="shared" si="2"/>
        <v>-0.189873417721519</v>
      </c>
      <c r="J59" s="148">
        <f t="shared" si="2"/>
        <v>-0.22222222222222221</v>
      </c>
    </row>
    <row r="60" spans="1:10">
      <c r="A60" s="153">
        <v>2021</v>
      </c>
      <c r="B60" s="144" t="s">
        <v>140</v>
      </c>
      <c r="C60" s="155">
        <v>38</v>
      </c>
      <c r="D60" s="155">
        <v>5</v>
      </c>
      <c r="G60" s="153" t="s">
        <v>696</v>
      </c>
      <c r="H60" s="144" t="s">
        <v>140</v>
      </c>
      <c r="I60" s="148">
        <f t="shared" si="2"/>
        <v>-0.4242424242424242</v>
      </c>
      <c r="J60" s="148">
        <f t="shared" si="2"/>
        <v>-0.375</v>
      </c>
    </row>
    <row r="61" spans="1:10">
      <c r="A61" s="154"/>
      <c r="B61" s="144" t="s">
        <v>141</v>
      </c>
      <c r="C61" s="155">
        <v>36</v>
      </c>
      <c r="D61" s="155">
        <v>4</v>
      </c>
      <c r="G61" s="154"/>
      <c r="H61" s="144" t="s">
        <v>141</v>
      </c>
      <c r="I61" s="148">
        <f t="shared" si="2"/>
        <v>-0.30769230769230771</v>
      </c>
      <c r="J61" s="148">
        <f t="shared" si="2"/>
        <v>-0.4285714285714286</v>
      </c>
    </row>
    <row r="62" spans="1:10">
      <c r="A62" s="154"/>
      <c r="B62" s="144" t="s">
        <v>142</v>
      </c>
      <c r="C62" s="155">
        <v>40</v>
      </c>
      <c r="D62" s="155">
        <v>5</v>
      </c>
      <c r="G62" s="154"/>
      <c r="H62" s="144" t="s">
        <v>142</v>
      </c>
      <c r="I62" s="148">
        <f t="shared" si="2"/>
        <v>-0.21568627450980393</v>
      </c>
      <c r="J62" s="148">
        <f t="shared" si="2"/>
        <v>-0.16666666666666663</v>
      </c>
    </row>
    <row r="63" spans="1:10">
      <c r="A63" s="154"/>
      <c r="B63" s="144" t="s">
        <v>143</v>
      </c>
      <c r="C63" s="155">
        <v>44</v>
      </c>
      <c r="D63" s="155">
        <v>8</v>
      </c>
      <c r="G63" s="154"/>
      <c r="H63" s="144" t="s">
        <v>143</v>
      </c>
      <c r="I63" s="148">
        <f t="shared" si="2"/>
        <v>0.18918918918918926</v>
      </c>
      <c r="J63" s="148">
        <f t="shared" si="2"/>
        <v>0.60000000000000009</v>
      </c>
    </row>
    <row r="64" spans="1:10">
      <c r="A64" s="154"/>
      <c r="B64" s="144" t="s">
        <v>144</v>
      </c>
      <c r="C64" s="155">
        <v>45</v>
      </c>
      <c r="D64" s="155">
        <v>5</v>
      </c>
      <c r="G64" s="154"/>
      <c r="H64" s="144" t="s">
        <v>144</v>
      </c>
      <c r="I64" s="148">
        <f t="shared" si="2"/>
        <v>4.6511627906976827E-2</v>
      </c>
      <c r="J64" s="148">
        <f t="shared" si="2"/>
        <v>-0.16666666666666663</v>
      </c>
    </row>
    <row r="65" spans="1:10">
      <c r="A65" s="154"/>
      <c r="B65" s="144" t="s">
        <v>145</v>
      </c>
      <c r="C65" s="155">
        <v>47</v>
      </c>
      <c r="D65" s="155">
        <v>8</v>
      </c>
      <c r="G65" s="154"/>
      <c r="H65" s="144" t="s">
        <v>145</v>
      </c>
      <c r="I65" s="148">
        <f t="shared" si="2"/>
        <v>0</v>
      </c>
      <c r="J65" s="148">
        <f t="shared" si="2"/>
        <v>0.14285714285714279</v>
      </c>
    </row>
    <row r="66" spans="1:10">
      <c r="A66" s="154"/>
      <c r="B66" s="144" t="s">
        <v>146</v>
      </c>
      <c r="C66" s="155">
        <v>49</v>
      </c>
      <c r="D66" s="155">
        <v>8</v>
      </c>
      <c r="G66" s="154"/>
      <c r="H66" s="144" t="s">
        <v>146</v>
      </c>
      <c r="I66" s="148">
        <f t="shared" si="2"/>
        <v>0.11363636363636354</v>
      </c>
      <c r="J66" s="148">
        <f t="shared" si="2"/>
        <v>0.14285714285714279</v>
      </c>
    </row>
    <row r="67" spans="1:10">
      <c r="A67" s="154"/>
      <c r="B67" s="144" t="s">
        <v>147</v>
      </c>
      <c r="C67" s="155">
        <v>41</v>
      </c>
      <c r="D67" s="155">
        <v>6</v>
      </c>
      <c r="G67" s="154"/>
      <c r="H67" s="144" t="s">
        <v>147</v>
      </c>
      <c r="I67" s="148">
        <f t="shared" si="2"/>
        <v>-0.12765957446808507</v>
      </c>
      <c r="J67" s="148">
        <f t="shared" si="2"/>
        <v>-0.33333333333333337</v>
      </c>
    </row>
    <row r="68" spans="1:10">
      <c r="A68" s="154"/>
      <c r="B68" s="144" t="s">
        <v>148</v>
      </c>
      <c r="C68" s="155">
        <v>43</v>
      </c>
      <c r="D68" s="155">
        <v>7</v>
      </c>
      <c r="G68" s="154"/>
      <c r="H68" s="144" t="s">
        <v>148</v>
      </c>
      <c r="I68" s="148">
        <f t="shared" si="2"/>
        <v>-2.2727272727272707E-2</v>
      </c>
      <c r="J68" s="148">
        <f t="shared" si="2"/>
        <v>-0.125</v>
      </c>
    </row>
    <row r="69" spans="1:10">
      <c r="A69" s="154"/>
      <c r="B69" s="144" t="s">
        <v>149</v>
      </c>
      <c r="C69" s="155">
        <v>41</v>
      </c>
      <c r="D69" s="155">
        <v>6</v>
      </c>
      <c r="G69" s="154"/>
      <c r="H69" s="144" t="s">
        <v>149</v>
      </c>
      <c r="I69" s="148">
        <f t="shared" si="2"/>
        <v>-6.8181818181818232E-2</v>
      </c>
      <c r="J69" s="148">
        <f t="shared" si="2"/>
        <v>-0.33333333333333337</v>
      </c>
    </row>
    <row r="70" spans="1:10">
      <c r="A70" s="154"/>
      <c r="B70" s="144" t="s">
        <v>150</v>
      </c>
      <c r="C70" s="155">
        <v>48</v>
      </c>
      <c r="D70" s="155">
        <v>8</v>
      </c>
      <c r="G70" s="154"/>
      <c r="H70" s="144" t="s">
        <v>150</v>
      </c>
      <c r="I70" s="148">
        <f t="shared" si="2"/>
        <v>0.11627906976744184</v>
      </c>
      <c r="J70" s="148">
        <f t="shared" si="2"/>
        <v>0.14285714285714279</v>
      </c>
    </row>
    <row r="71" spans="1:10">
      <c r="A71" s="156"/>
      <c r="B71" s="144" t="s">
        <v>151</v>
      </c>
      <c r="C71" s="155">
        <v>66</v>
      </c>
      <c r="D71" s="155">
        <v>9</v>
      </c>
      <c r="G71" s="156"/>
      <c r="H71" s="144" t="s">
        <v>151</v>
      </c>
      <c r="I71" s="148">
        <f t="shared" si="2"/>
        <v>3.125E-2</v>
      </c>
      <c r="J71" s="148">
        <f t="shared" si="2"/>
        <v>0.28571428571428581</v>
      </c>
    </row>
    <row r="72" spans="1:10">
      <c r="A72" s="157">
        <v>2022</v>
      </c>
      <c r="B72" s="144" t="s">
        <v>140</v>
      </c>
      <c r="C72" s="155">
        <v>48</v>
      </c>
      <c r="D72" s="155">
        <v>12</v>
      </c>
      <c r="G72" s="157" t="s">
        <v>1217</v>
      </c>
      <c r="H72" s="144" t="s">
        <v>140</v>
      </c>
      <c r="I72" s="148">
        <f t="shared" ref="I72:J72" si="3">C72/C60-1</f>
        <v>0.26315789473684204</v>
      </c>
      <c r="J72" s="148">
        <f t="shared" si="3"/>
        <v>1.4</v>
      </c>
    </row>
    <row r="73" spans="1:10">
      <c r="A73" s="158"/>
      <c r="B73" s="144" t="s">
        <v>141</v>
      </c>
      <c r="C73" s="155">
        <v>44</v>
      </c>
      <c r="D73" s="155">
        <v>8</v>
      </c>
      <c r="G73" s="158"/>
      <c r="H73" s="144" t="s">
        <v>141</v>
      </c>
      <c r="I73" s="148">
        <f t="shared" ref="I73:I74" si="4">C73/C61-1</f>
        <v>0.22222222222222232</v>
      </c>
      <c r="J73" s="148">
        <f t="shared" ref="J73:J74" si="5">D73/D61-1</f>
        <v>1</v>
      </c>
    </row>
    <row r="74" spans="1:10">
      <c r="A74" s="158"/>
      <c r="B74" s="144" t="s">
        <v>142</v>
      </c>
      <c r="C74" s="155">
        <v>48</v>
      </c>
      <c r="D74" s="155">
        <v>10</v>
      </c>
      <c r="G74" s="158"/>
      <c r="H74" s="144" t="s">
        <v>142</v>
      </c>
      <c r="I74" s="159">
        <f t="shared" si="4"/>
        <v>0.19999999999999996</v>
      </c>
      <c r="J74" s="159">
        <f t="shared" si="5"/>
        <v>1</v>
      </c>
    </row>
    <row r="75" spans="1:10">
      <c r="A75" s="158"/>
      <c r="B75" s="144" t="s">
        <v>143</v>
      </c>
      <c r="C75" s="155"/>
      <c r="D75" s="155"/>
      <c r="G75" s="158"/>
      <c r="H75" s="144" t="s">
        <v>143</v>
      </c>
      <c r="I75" s="148"/>
      <c r="J75" s="148"/>
    </row>
    <row r="76" spans="1:10">
      <c r="A76" s="158"/>
      <c r="B76" s="144" t="s">
        <v>144</v>
      </c>
      <c r="C76" s="155"/>
      <c r="D76" s="155"/>
      <c r="G76" s="158"/>
      <c r="H76" s="144" t="s">
        <v>144</v>
      </c>
      <c r="I76" s="148"/>
      <c r="J76" s="148"/>
    </row>
    <row r="77" spans="1:10">
      <c r="A77" s="158"/>
      <c r="B77" s="144" t="s">
        <v>145</v>
      </c>
      <c r="C77" s="155"/>
      <c r="D77" s="155"/>
      <c r="G77" s="158"/>
      <c r="H77" s="144" t="s">
        <v>145</v>
      </c>
      <c r="I77" s="148"/>
      <c r="J77" s="148"/>
    </row>
    <row r="78" spans="1:10">
      <c r="A78" s="158"/>
      <c r="B78" s="144" t="s">
        <v>146</v>
      </c>
      <c r="C78" s="155"/>
      <c r="D78" s="155"/>
      <c r="G78" s="158"/>
      <c r="H78" s="144" t="s">
        <v>146</v>
      </c>
      <c r="I78" s="148"/>
      <c r="J78" s="148"/>
    </row>
    <row r="79" spans="1:10">
      <c r="A79" s="158"/>
      <c r="B79" s="144" t="s">
        <v>147</v>
      </c>
      <c r="C79" s="155"/>
      <c r="D79" s="155"/>
      <c r="G79" s="158"/>
      <c r="H79" s="144" t="s">
        <v>147</v>
      </c>
      <c r="I79" s="148"/>
      <c r="J79" s="148"/>
    </row>
    <row r="80" spans="1:10">
      <c r="A80" s="158"/>
      <c r="B80" s="144" t="s">
        <v>148</v>
      </c>
      <c r="C80" s="155"/>
      <c r="D80" s="155"/>
      <c r="G80" s="158"/>
      <c r="H80" s="144" t="s">
        <v>148</v>
      </c>
      <c r="I80" s="148"/>
      <c r="J80" s="148"/>
    </row>
    <row r="81" spans="1:10">
      <c r="A81" s="158"/>
      <c r="B81" s="144" t="s">
        <v>149</v>
      </c>
      <c r="C81" s="155"/>
      <c r="D81" s="155"/>
      <c r="G81" s="158"/>
      <c r="H81" s="144" t="s">
        <v>149</v>
      </c>
      <c r="I81" s="148"/>
      <c r="J81" s="148"/>
    </row>
    <row r="82" spans="1:10">
      <c r="A82" s="158"/>
      <c r="B82" s="144" t="s">
        <v>150</v>
      </c>
      <c r="C82" s="155"/>
      <c r="D82" s="155"/>
      <c r="G82" s="158"/>
      <c r="H82" s="144" t="s">
        <v>150</v>
      </c>
      <c r="I82" s="148"/>
      <c r="J82" s="148"/>
    </row>
    <row r="83" spans="1:10">
      <c r="A83" s="160"/>
      <c r="B83" s="144" t="s">
        <v>151</v>
      </c>
      <c r="C83" s="155"/>
      <c r="D83" s="155"/>
      <c r="G83" s="160"/>
      <c r="H83" s="144" t="s">
        <v>151</v>
      </c>
      <c r="I83" s="148"/>
      <c r="J83" s="148"/>
    </row>
    <row r="159" spans="2:2">
      <c r="B159" s="161"/>
    </row>
  </sheetData>
  <mergeCells count="13">
    <mergeCell ref="A72:A83"/>
    <mergeCell ref="G72:G83"/>
    <mergeCell ref="A60:A71"/>
    <mergeCell ref="G60:G71"/>
    <mergeCell ref="A12:A23"/>
    <mergeCell ref="A24:A35"/>
    <mergeCell ref="G24:G35"/>
    <mergeCell ref="L27:Q29"/>
    <mergeCell ref="A36:A47"/>
    <mergeCell ref="G36:G47"/>
    <mergeCell ref="H1:I1"/>
    <mergeCell ref="A48:A59"/>
    <mergeCell ref="G48:G59"/>
  </mergeCells>
  <hyperlinks>
    <hyperlink ref="H1:I1" location="Index!A1" display="Regresar al Índice" xr:uid="{00000000-0004-0000-D500-000000000000}"/>
  </hyperlinks>
  <pageMargins left="0.7" right="0.7" top="0.75" bottom="0.75" header="0.3" footer="0.3"/>
  <pageSetup orientation="portrait" horizontalDpi="4294967295" verticalDpi="4294967295"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122"/>
  <dimension ref="A1:Q159"/>
  <sheetViews>
    <sheetView topLeftCell="A58" zoomScaleNormal="100" workbookViewId="0"/>
  </sheetViews>
  <sheetFormatPr baseColWidth="10" defaultColWidth="11.42578125" defaultRowHeight="14.25"/>
  <cols>
    <col min="1" max="1" width="5.7109375" style="50" customWidth="1"/>
    <col min="2" max="2" width="8.140625" style="50" customWidth="1"/>
    <col min="3" max="16384" width="11.42578125" style="50"/>
  </cols>
  <sheetData>
    <row r="1" spans="1:9" ht="15">
      <c r="A1" s="43" t="s">
        <v>2253</v>
      </c>
      <c r="H1" s="90" t="s">
        <v>38</v>
      </c>
      <c r="I1" s="90"/>
    </row>
    <row r="2" spans="1:9" ht="15">
      <c r="A2" s="138" t="s">
        <v>389</v>
      </c>
      <c r="I2" s="139"/>
    </row>
    <row r="4" spans="1:9" ht="15">
      <c r="A4" s="140"/>
    </row>
    <row r="5" spans="1:9" ht="15">
      <c r="A5" s="140"/>
    </row>
    <row r="6" spans="1:9" ht="15">
      <c r="A6" s="141"/>
    </row>
    <row r="8" spans="1:9" ht="15" customHeight="1"/>
    <row r="9" spans="1:9" ht="15" customHeight="1">
      <c r="A9" s="142" t="s">
        <v>692</v>
      </c>
      <c r="B9" s="142" t="s">
        <v>392</v>
      </c>
      <c r="C9" s="142" t="s">
        <v>1</v>
      </c>
      <c r="D9" s="142" t="s">
        <v>0</v>
      </c>
    </row>
    <row r="10" spans="1:9" ht="15" customHeight="1">
      <c r="A10" s="143">
        <v>2017</v>
      </c>
      <c r="B10" s="144" t="s">
        <v>140</v>
      </c>
      <c r="C10" s="145">
        <v>211</v>
      </c>
      <c r="D10" s="145">
        <v>36</v>
      </c>
    </row>
    <row r="11" spans="1:9" ht="15" customHeight="1">
      <c r="A11" s="143"/>
      <c r="B11" s="144" t="s">
        <v>141</v>
      </c>
      <c r="C11" s="145">
        <v>179</v>
      </c>
      <c r="D11" s="145">
        <v>24</v>
      </c>
    </row>
    <row r="12" spans="1:9" ht="15" customHeight="1">
      <c r="A12" s="143"/>
      <c r="B12" s="144" t="s">
        <v>142</v>
      </c>
      <c r="C12" s="145">
        <v>191</v>
      </c>
      <c r="D12" s="145">
        <v>23</v>
      </c>
    </row>
    <row r="13" spans="1:9" ht="15" customHeight="1">
      <c r="A13" s="143"/>
      <c r="B13" s="144" t="s">
        <v>143</v>
      </c>
      <c r="C13" s="145">
        <v>179</v>
      </c>
      <c r="D13" s="145">
        <v>19</v>
      </c>
    </row>
    <row r="14" spans="1:9" ht="15" customHeight="1">
      <c r="A14" s="143"/>
      <c r="B14" s="144" t="s">
        <v>144</v>
      </c>
      <c r="C14" s="145">
        <v>215</v>
      </c>
      <c r="D14" s="145">
        <v>25</v>
      </c>
    </row>
    <row r="15" spans="1:9" ht="15" customHeight="1">
      <c r="A15" s="143"/>
      <c r="B15" s="144" t="s">
        <v>145</v>
      </c>
      <c r="C15" s="145">
        <v>223</v>
      </c>
      <c r="D15" s="145">
        <v>24</v>
      </c>
    </row>
    <row r="16" spans="1:9" ht="15" customHeight="1">
      <c r="A16" s="143"/>
      <c r="B16" s="144" t="s">
        <v>146</v>
      </c>
      <c r="C16" s="145">
        <v>232</v>
      </c>
      <c r="D16" s="145">
        <v>25</v>
      </c>
    </row>
    <row r="17" spans="1:17" ht="15" customHeight="1">
      <c r="A17" s="143"/>
      <c r="B17" s="144" t="s">
        <v>147</v>
      </c>
      <c r="C17" s="145">
        <v>231</v>
      </c>
      <c r="D17" s="145">
        <v>25</v>
      </c>
    </row>
    <row r="18" spans="1:17" ht="15" customHeight="1">
      <c r="A18" s="143"/>
      <c r="B18" s="144" t="s">
        <v>148</v>
      </c>
      <c r="C18" s="145">
        <v>223</v>
      </c>
      <c r="D18" s="145">
        <v>24</v>
      </c>
    </row>
    <row r="19" spans="1:17" ht="15" customHeight="1">
      <c r="A19" s="143"/>
      <c r="B19" s="144" t="s">
        <v>149</v>
      </c>
      <c r="C19" s="145">
        <v>219</v>
      </c>
      <c r="D19" s="145">
        <v>23</v>
      </c>
      <c r="I19" s="142" t="s">
        <v>1</v>
      </c>
      <c r="J19" s="142" t="s">
        <v>0</v>
      </c>
    </row>
    <row r="20" spans="1:17">
      <c r="A20" s="143"/>
      <c r="B20" s="144" t="s">
        <v>150</v>
      </c>
      <c r="C20" s="145">
        <v>250</v>
      </c>
      <c r="D20" s="145">
        <v>24</v>
      </c>
      <c r="G20" s="147" t="s">
        <v>693</v>
      </c>
      <c r="H20" s="144" t="s">
        <v>140</v>
      </c>
      <c r="I20" s="148">
        <f t="shared" ref="I20:J35" si="0">C22/C10-1</f>
        <v>0.10426540284360186</v>
      </c>
      <c r="J20" s="148">
        <f t="shared" si="0"/>
        <v>-0.30555555555555558</v>
      </c>
    </row>
    <row r="21" spans="1:17" ht="15" customHeight="1">
      <c r="A21" s="143"/>
      <c r="B21" s="144" t="s">
        <v>151</v>
      </c>
      <c r="C21" s="145">
        <v>332</v>
      </c>
      <c r="D21" s="145">
        <v>24</v>
      </c>
      <c r="G21" s="147"/>
      <c r="H21" s="144" t="s">
        <v>141</v>
      </c>
      <c r="I21" s="148">
        <f t="shared" si="0"/>
        <v>0.15642458100558665</v>
      </c>
      <c r="J21" s="148">
        <f t="shared" si="0"/>
        <v>-8.333333333333337E-2</v>
      </c>
    </row>
    <row r="22" spans="1:17" ht="15" customHeight="1">
      <c r="A22" s="147">
        <v>2018</v>
      </c>
      <c r="B22" s="144" t="s">
        <v>140</v>
      </c>
      <c r="C22" s="145">
        <v>233</v>
      </c>
      <c r="D22" s="145">
        <v>25</v>
      </c>
      <c r="G22" s="147"/>
      <c r="H22" s="144" t="s">
        <v>142</v>
      </c>
      <c r="I22" s="148">
        <f t="shared" si="0"/>
        <v>8.3769633507853491E-2</v>
      </c>
      <c r="J22" s="148">
        <f t="shared" si="0"/>
        <v>-8.6956521739130488E-2</v>
      </c>
      <c r="L22" s="149"/>
      <c r="M22" s="149"/>
      <c r="N22" s="149"/>
      <c r="O22" s="149"/>
      <c r="P22" s="149"/>
      <c r="Q22" s="149"/>
    </row>
    <row r="23" spans="1:17" ht="15" customHeight="1">
      <c r="A23" s="147"/>
      <c r="B23" s="144" t="s">
        <v>141</v>
      </c>
      <c r="C23" s="145">
        <v>207</v>
      </c>
      <c r="D23" s="145">
        <v>22</v>
      </c>
      <c r="G23" s="147"/>
      <c r="H23" s="144" t="s">
        <v>143</v>
      </c>
      <c r="I23" s="148">
        <f t="shared" si="0"/>
        <v>0.1899441340782122</v>
      </c>
      <c r="J23" s="148">
        <f t="shared" si="0"/>
        <v>0.15789473684210531</v>
      </c>
      <c r="L23" s="149"/>
      <c r="M23" s="149"/>
      <c r="N23" s="149"/>
      <c r="O23" s="149"/>
      <c r="P23" s="149"/>
      <c r="Q23" s="149"/>
    </row>
    <row r="24" spans="1:17" ht="15" customHeight="1">
      <c r="A24" s="147"/>
      <c r="B24" s="144" t="s">
        <v>142</v>
      </c>
      <c r="C24" s="145">
        <v>207</v>
      </c>
      <c r="D24" s="145">
        <v>21</v>
      </c>
      <c r="G24" s="147"/>
      <c r="H24" s="144" t="s">
        <v>144</v>
      </c>
      <c r="I24" s="148">
        <f t="shared" si="0"/>
        <v>-9.7674418604651203E-2</v>
      </c>
      <c r="J24" s="148">
        <f t="shared" si="0"/>
        <v>0.19999999999999996</v>
      </c>
      <c r="L24" s="149"/>
      <c r="M24" s="149"/>
      <c r="N24" s="149"/>
      <c r="O24" s="149"/>
      <c r="P24" s="149"/>
      <c r="Q24" s="149"/>
    </row>
    <row r="25" spans="1:17" ht="15" customHeight="1">
      <c r="A25" s="147"/>
      <c r="B25" s="144" t="s">
        <v>143</v>
      </c>
      <c r="C25" s="145">
        <v>213</v>
      </c>
      <c r="D25" s="145">
        <v>22</v>
      </c>
      <c r="G25" s="147"/>
      <c r="H25" s="144" t="s">
        <v>145</v>
      </c>
      <c r="I25" s="148">
        <f t="shared" si="0"/>
        <v>-8.9686098654708557E-2</v>
      </c>
      <c r="J25" s="148">
        <f t="shared" si="0"/>
        <v>-4.166666666666663E-2</v>
      </c>
      <c r="L25" s="162"/>
      <c r="M25" s="150"/>
      <c r="N25" s="150"/>
      <c r="O25" s="150"/>
      <c r="P25" s="150"/>
      <c r="Q25" s="150"/>
    </row>
    <row r="26" spans="1:17" ht="15" customHeight="1">
      <c r="A26" s="147"/>
      <c r="B26" s="144" t="s">
        <v>144</v>
      </c>
      <c r="C26" s="145">
        <v>194</v>
      </c>
      <c r="D26" s="145">
        <v>30</v>
      </c>
      <c r="G26" s="147"/>
      <c r="H26" s="144" t="s">
        <v>146</v>
      </c>
      <c r="I26" s="148">
        <f t="shared" si="0"/>
        <v>-0.14224137931034486</v>
      </c>
      <c r="J26" s="148">
        <f t="shared" si="0"/>
        <v>-0.19999999999999996</v>
      </c>
    </row>
    <row r="27" spans="1:17" ht="15" customHeight="1">
      <c r="A27" s="147"/>
      <c r="B27" s="144" t="s">
        <v>145</v>
      </c>
      <c r="C27" s="145">
        <v>203</v>
      </c>
      <c r="D27" s="145">
        <v>23</v>
      </c>
      <c r="G27" s="147"/>
      <c r="H27" s="144" t="s">
        <v>147</v>
      </c>
      <c r="I27" s="148">
        <f t="shared" si="0"/>
        <v>3.8961038961038863E-2</v>
      </c>
      <c r="J27" s="148">
        <f t="shared" si="0"/>
        <v>0.8</v>
      </c>
    </row>
    <row r="28" spans="1:17" ht="15" customHeight="1">
      <c r="A28" s="147"/>
      <c r="B28" s="144" t="s">
        <v>146</v>
      </c>
      <c r="C28" s="145">
        <v>199</v>
      </c>
      <c r="D28" s="145">
        <v>20</v>
      </c>
      <c r="G28" s="147"/>
      <c r="H28" s="144" t="s">
        <v>148</v>
      </c>
      <c r="I28" s="148">
        <f t="shared" si="0"/>
        <v>-0.16143497757847536</v>
      </c>
      <c r="J28" s="148">
        <f t="shared" si="0"/>
        <v>-4.166666666666663E-2</v>
      </c>
    </row>
    <row r="29" spans="1:17" ht="15" customHeight="1">
      <c r="A29" s="147"/>
      <c r="B29" s="144" t="s">
        <v>147</v>
      </c>
      <c r="C29" s="145">
        <v>240</v>
      </c>
      <c r="D29" s="145">
        <v>45</v>
      </c>
      <c r="G29" s="147"/>
      <c r="H29" s="144" t="s">
        <v>149</v>
      </c>
      <c r="I29" s="148">
        <f t="shared" si="0"/>
        <v>-1.3698630136986356E-2</v>
      </c>
      <c r="J29" s="148">
        <f t="shared" si="0"/>
        <v>0.13043478260869557</v>
      </c>
    </row>
    <row r="30" spans="1:17" ht="15" customHeight="1">
      <c r="A30" s="147"/>
      <c r="B30" s="144" t="s">
        <v>148</v>
      </c>
      <c r="C30" s="145">
        <v>187</v>
      </c>
      <c r="D30" s="145">
        <v>23</v>
      </c>
      <c r="G30" s="147"/>
      <c r="H30" s="144" t="s">
        <v>150</v>
      </c>
      <c r="I30" s="148">
        <f t="shared" si="0"/>
        <v>-0.14400000000000002</v>
      </c>
      <c r="J30" s="148">
        <f t="shared" si="0"/>
        <v>0.125</v>
      </c>
    </row>
    <row r="31" spans="1:17">
      <c r="A31" s="147"/>
      <c r="B31" s="144" t="s">
        <v>149</v>
      </c>
      <c r="C31" s="145">
        <v>216</v>
      </c>
      <c r="D31" s="145">
        <v>26</v>
      </c>
      <c r="G31" s="147"/>
      <c r="H31" s="144" t="s">
        <v>151</v>
      </c>
      <c r="I31" s="148">
        <f t="shared" si="0"/>
        <v>-0.18674698795180722</v>
      </c>
      <c r="J31" s="148">
        <f t="shared" si="0"/>
        <v>0.25</v>
      </c>
    </row>
    <row r="32" spans="1:17">
      <c r="A32" s="147"/>
      <c r="B32" s="144" t="s">
        <v>150</v>
      </c>
      <c r="C32" s="145">
        <v>214</v>
      </c>
      <c r="D32" s="145">
        <v>27</v>
      </c>
      <c r="G32" s="153" t="s">
        <v>694</v>
      </c>
      <c r="H32" s="144" t="s">
        <v>140</v>
      </c>
      <c r="I32" s="148">
        <f t="shared" si="0"/>
        <v>-0.11587982832618027</v>
      </c>
      <c r="J32" s="148">
        <f t="shared" si="0"/>
        <v>0.32000000000000006</v>
      </c>
    </row>
    <row r="33" spans="1:14">
      <c r="A33" s="147"/>
      <c r="B33" s="144" t="s">
        <v>151</v>
      </c>
      <c r="C33" s="145">
        <v>270</v>
      </c>
      <c r="D33" s="145">
        <v>30</v>
      </c>
      <c r="G33" s="154"/>
      <c r="H33" s="144" t="s">
        <v>141</v>
      </c>
      <c r="I33" s="148">
        <f t="shared" si="0"/>
        <v>-4.8309178743961345E-2</v>
      </c>
      <c r="J33" s="148">
        <f t="shared" si="0"/>
        <v>0.22727272727272729</v>
      </c>
    </row>
    <row r="34" spans="1:14">
      <c r="A34" s="147">
        <v>2019</v>
      </c>
      <c r="B34" s="144" t="s">
        <v>140</v>
      </c>
      <c r="C34" s="145">
        <v>206</v>
      </c>
      <c r="D34" s="145">
        <v>33</v>
      </c>
      <c r="G34" s="154"/>
      <c r="H34" s="144" t="s">
        <v>142</v>
      </c>
      <c r="I34" s="148">
        <f t="shared" si="0"/>
        <v>-0.12560386473429952</v>
      </c>
      <c r="J34" s="148">
        <f t="shared" si="0"/>
        <v>-4.7619047619047672E-2</v>
      </c>
    </row>
    <row r="35" spans="1:14">
      <c r="A35" s="147"/>
      <c r="B35" s="144" t="s">
        <v>141</v>
      </c>
      <c r="C35" s="145">
        <v>197</v>
      </c>
      <c r="D35" s="145">
        <v>27</v>
      </c>
      <c r="E35" s="152"/>
      <c r="G35" s="154"/>
      <c r="H35" s="144" t="s">
        <v>143</v>
      </c>
      <c r="I35" s="148">
        <f t="shared" si="0"/>
        <v>-0.15492957746478875</v>
      </c>
      <c r="J35" s="148">
        <f t="shared" si="0"/>
        <v>0</v>
      </c>
      <c r="M35" s="151"/>
      <c r="N35" s="151"/>
    </row>
    <row r="36" spans="1:14">
      <c r="A36" s="147"/>
      <c r="B36" s="144" t="s">
        <v>142</v>
      </c>
      <c r="C36" s="145">
        <v>181</v>
      </c>
      <c r="D36" s="145">
        <v>20</v>
      </c>
      <c r="G36" s="154"/>
      <c r="H36" s="144" t="s">
        <v>144</v>
      </c>
      <c r="I36" s="148">
        <f t="shared" ref="I36:J51" si="1">C38/C26-1</f>
        <v>0.19587628865979378</v>
      </c>
      <c r="J36" s="148">
        <f t="shared" si="1"/>
        <v>-9.9999999999999978E-2</v>
      </c>
      <c r="L36" s="152"/>
      <c r="M36" s="152"/>
    </row>
    <row r="37" spans="1:14">
      <c r="A37" s="147"/>
      <c r="B37" s="144" t="s">
        <v>143</v>
      </c>
      <c r="C37" s="145">
        <v>180</v>
      </c>
      <c r="D37" s="145">
        <v>22</v>
      </c>
      <c r="G37" s="154"/>
      <c r="H37" s="144" t="s">
        <v>145</v>
      </c>
      <c r="I37" s="148">
        <f t="shared" si="1"/>
        <v>9.8522167487684831E-2</v>
      </c>
      <c r="J37" s="148">
        <f t="shared" si="1"/>
        <v>4.3478260869565188E-2</v>
      </c>
    </row>
    <row r="38" spans="1:14">
      <c r="A38" s="147"/>
      <c r="B38" s="144" t="s">
        <v>144</v>
      </c>
      <c r="C38" s="145">
        <v>232</v>
      </c>
      <c r="D38" s="145">
        <v>27</v>
      </c>
      <c r="G38" s="154"/>
      <c r="H38" s="144" t="s">
        <v>146</v>
      </c>
      <c r="I38" s="148">
        <f t="shared" si="1"/>
        <v>0.32160804020100509</v>
      </c>
      <c r="J38" s="148">
        <f t="shared" si="1"/>
        <v>0.5</v>
      </c>
    </row>
    <row r="39" spans="1:14">
      <c r="A39" s="147"/>
      <c r="B39" s="144" t="s">
        <v>145</v>
      </c>
      <c r="C39" s="145">
        <v>223</v>
      </c>
      <c r="D39" s="145">
        <v>24</v>
      </c>
      <c r="G39" s="154"/>
      <c r="H39" s="144" t="s">
        <v>147</v>
      </c>
      <c r="I39" s="148">
        <f t="shared" si="1"/>
        <v>-4.1666666666666519E-3</v>
      </c>
      <c r="J39" s="148">
        <f t="shared" si="1"/>
        <v>-0.33333333333333337</v>
      </c>
    </row>
    <row r="40" spans="1:14">
      <c r="A40" s="147"/>
      <c r="B40" s="144" t="s">
        <v>146</v>
      </c>
      <c r="C40" s="145">
        <v>263</v>
      </c>
      <c r="D40" s="145">
        <v>30</v>
      </c>
      <c r="G40" s="154"/>
      <c r="H40" s="144" t="s">
        <v>148</v>
      </c>
      <c r="I40" s="148">
        <f t="shared" si="1"/>
        <v>0.21390374331550799</v>
      </c>
      <c r="J40" s="148">
        <f t="shared" si="1"/>
        <v>0.21739130434782616</v>
      </c>
    </row>
    <row r="41" spans="1:14">
      <c r="A41" s="147"/>
      <c r="B41" s="144" t="s">
        <v>147</v>
      </c>
      <c r="C41" s="145">
        <v>239</v>
      </c>
      <c r="D41" s="145">
        <v>30</v>
      </c>
      <c r="G41" s="154"/>
      <c r="H41" s="144" t="s">
        <v>149</v>
      </c>
      <c r="I41" s="148">
        <f t="shared" si="1"/>
        <v>0.31481481481481488</v>
      </c>
      <c r="J41" s="148">
        <f t="shared" si="1"/>
        <v>0.19230769230769229</v>
      </c>
    </row>
    <row r="42" spans="1:14">
      <c r="A42" s="147"/>
      <c r="B42" s="144" t="s">
        <v>148</v>
      </c>
      <c r="C42" s="145">
        <v>227</v>
      </c>
      <c r="D42" s="145">
        <v>28</v>
      </c>
      <c r="G42" s="154"/>
      <c r="H42" s="144" t="s">
        <v>150</v>
      </c>
      <c r="I42" s="148">
        <f t="shared" si="1"/>
        <v>0.19626168224299056</v>
      </c>
      <c r="J42" s="148">
        <f t="shared" si="1"/>
        <v>3.7037037037036979E-2</v>
      </c>
    </row>
    <row r="43" spans="1:14">
      <c r="A43" s="147"/>
      <c r="B43" s="144" t="s">
        <v>149</v>
      </c>
      <c r="C43" s="145">
        <v>284</v>
      </c>
      <c r="D43" s="145">
        <v>31</v>
      </c>
      <c r="G43" s="156"/>
      <c r="H43" s="144" t="s">
        <v>151</v>
      </c>
      <c r="I43" s="148">
        <f t="shared" si="1"/>
        <v>5.9259259259259345E-2</v>
      </c>
      <c r="J43" s="148">
        <f t="shared" si="1"/>
        <v>-9.9999999999999978E-2</v>
      </c>
    </row>
    <row r="44" spans="1:14">
      <c r="A44" s="147"/>
      <c r="B44" s="144" t="s">
        <v>150</v>
      </c>
      <c r="C44" s="145">
        <v>256</v>
      </c>
      <c r="D44" s="145">
        <v>28</v>
      </c>
      <c r="G44" s="153" t="s">
        <v>698</v>
      </c>
      <c r="H44" s="144" t="s">
        <v>140</v>
      </c>
      <c r="I44" s="148">
        <f t="shared" si="1"/>
        <v>0.32038834951456319</v>
      </c>
      <c r="J44" s="148">
        <f t="shared" si="1"/>
        <v>-0.12121212121212122</v>
      </c>
    </row>
    <row r="45" spans="1:14">
      <c r="A45" s="147"/>
      <c r="B45" s="144" t="s">
        <v>151</v>
      </c>
      <c r="C45" s="145">
        <v>286</v>
      </c>
      <c r="D45" s="145">
        <v>27</v>
      </c>
      <c r="G45" s="154"/>
      <c r="H45" s="144" t="s">
        <v>141</v>
      </c>
      <c r="I45" s="148">
        <f t="shared" si="1"/>
        <v>0.1675126903553299</v>
      </c>
      <c r="J45" s="148">
        <f t="shared" si="1"/>
        <v>-0.14814814814814814</v>
      </c>
    </row>
    <row r="46" spans="1:14">
      <c r="A46" s="147">
        <v>2020</v>
      </c>
      <c r="B46" s="144" t="s">
        <v>140</v>
      </c>
      <c r="C46" s="145">
        <v>272</v>
      </c>
      <c r="D46" s="145">
        <v>29</v>
      </c>
      <c r="G46" s="154"/>
      <c r="H46" s="144" t="s">
        <v>142</v>
      </c>
      <c r="I46" s="148">
        <f t="shared" si="1"/>
        <v>7.7348066298342566E-2</v>
      </c>
      <c r="J46" s="148">
        <f t="shared" si="1"/>
        <v>-0.25</v>
      </c>
    </row>
    <row r="47" spans="1:14">
      <c r="A47" s="147"/>
      <c r="B47" s="144" t="s">
        <v>141</v>
      </c>
      <c r="C47" s="145">
        <v>230</v>
      </c>
      <c r="D47" s="145">
        <v>23</v>
      </c>
      <c r="G47" s="154"/>
      <c r="H47" s="144" t="s">
        <v>143</v>
      </c>
      <c r="I47" s="148">
        <f t="shared" si="1"/>
        <v>-0.18888888888888888</v>
      </c>
      <c r="J47" s="148">
        <f t="shared" si="1"/>
        <v>-0.63636363636363635</v>
      </c>
    </row>
    <row r="48" spans="1:14">
      <c r="A48" s="147"/>
      <c r="B48" s="144" t="s">
        <v>142</v>
      </c>
      <c r="C48" s="145">
        <v>195</v>
      </c>
      <c r="D48" s="145">
        <v>15</v>
      </c>
      <c r="G48" s="154"/>
      <c r="H48" s="144" t="s">
        <v>144</v>
      </c>
      <c r="I48" s="148">
        <f t="shared" si="1"/>
        <v>-0.125</v>
      </c>
      <c r="J48" s="148">
        <f t="shared" si="1"/>
        <v>-0.44444444444444442</v>
      </c>
    </row>
    <row r="49" spans="1:10">
      <c r="A49" s="147"/>
      <c r="B49" s="144" t="s">
        <v>143</v>
      </c>
      <c r="C49" s="145">
        <v>146</v>
      </c>
      <c r="D49" s="145">
        <v>8</v>
      </c>
      <c r="G49" s="154"/>
      <c r="H49" s="144" t="s">
        <v>145</v>
      </c>
      <c r="I49" s="148">
        <f t="shared" si="1"/>
        <v>-7.1748878923766801E-2</v>
      </c>
      <c r="J49" s="148">
        <f t="shared" si="1"/>
        <v>-0.20833333333333337</v>
      </c>
    </row>
    <row r="50" spans="1:10">
      <c r="A50" s="147"/>
      <c r="B50" s="144" t="s">
        <v>144</v>
      </c>
      <c r="C50" s="145">
        <v>203</v>
      </c>
      <c r="D50" s="145">
        <v>15</v>
      </c>
      <c r="G50" s="154"/>
      <c r="H50" s="144" t="s">
        <v>146</v>
      </c>
      <c r="I50" s="148">
        <f t="shared" si="1"/>
        <v>-9.5057034220532355E-2</v>
      </c>
      <c r="J50" s="148">
        <f t="shared" si="1"/>
        <v>-0.16666666666666663</v>
      </c>
    </row>
    <row r="51" spans="1:10">
      <c r="A51" s="147"/>
      <c r="B51" s="144" t="s">
        <v>145</v>
      </c>
      <c r="C51" s="145">
        <v>207</v>
      </c>
      <c r="D51" s="145">
        <v>19</v>
      </c>
      <c r="G51" s="154"/>
      <c r="H51" s="144" t="s">
        <v>147</v>
      </c>
      <c r="I51" s="148">
        <f t="shared" si="1"/>
        <v>-0.14644351464435146</v>
      </c>
      <c r="J51" s="148">
        <f t="shared" si="1"/>
        <v>-0.19999999999999996</v>
      </c>
    </row>
    <row r="52" spans="1:10">
      <c r="A52" s="147"/>
      <c r="B52" s="144" t="s">
        <v>146</v>
      </c>
      <c r="C52" s="145">
        <v>238</v>
      </c>
      <c r="D52" s="145">
        <v>25</v>
      </c>
      <c r="G52" s="154"/>
      <c r="H52" s="144" t="s">
        <v>148</v>
      </c>
      <c r="I52" s="148">
        <f t="shared" ref="I52:J67" si="2">C54/C42-1</f>
        <v>-6.607929515418498E-2</v>
      </c>
      <c r="J52" s="148">
        <f t="shared" si="2"/>
        <v>-0.1428571428571429</v>
      </c>
    </row>
    <row r="53" spans="1:10">
      <c r="A53" s="147"/>
      <c r="B53" s="144" t="s">
        <v>147</v>
      </c>
      <c r="C53" s="145">
        <v>204</v>
      </c>
      <c r="D53" s="145">
        <v>24</v>
      </c>
      <c r="G53" s="154"/>
      <c r="H53" s="144" t="s">
        <v>149</v>
      </c>
      <c r="I53" s="148">
        <f t="shared" si="2"/>
        <v>-0.18309859154929575</v>
      </c>
      <c r="J53" s="148">
        <f t="shared" si="2"/>
        <v>-6.4516129032258118E-2</v>
      </c>
    </row>
    <row r="54" spans="1:10">
      <c r="A54" s="147"/>
      <c r="B54" s="144" t="s">
        <v>148</v>
      </c>
      <c r="C54" s="145">
        <v>212</v>
      </c>
      <c r="D54" s="145">
        <v>24</v>
      </c>
      <c r="G54" s="154"/>
      <c r="H54" s="144" t="s">
        <v>150</v>
      </c>
      <c r="I54" s="148">
        <f t="shared" si="2"/>
        <v>-0.18359375</v>
      </c>
      <c r="J54" s="148">
        <f t="shared" si="2"/>
        <v>-0.3571428571428571</v>
      </c>
    </row>
    <row r="55" spans="1:10">
      <c r="A55" s="147"/>
      <c r="B55" s="144" t="s">
        <v>149</v>
      </c>
      <c r="C55" s="145">
        <v>232</v>
      </c>
      <c r="D55" s="145">
        <v>29</v>
      </c>
      <c r="G55" s="156"/>
      <c r="H55" s="144" t="s">
        <v>151</v>
      </c>
      <c r="I55" s="148">
        <f t="shared" si="2"/>
        <v>9.4405594405594373E-2</v>
      </c>
      <c r="J55" s="148">
        <f t="shared" si="2"/>
        <v>0.11111111111111116</v>
      </c>
    </row>
    <row r="56" spans="1:10">
      <c r="A56" s="147"/>
      <c r="B56" s="144" t="s">
        <v>150</v>
      </c>
      <c r="C56" s="145">
        <v>209</v>
      </c>
      <c r="D56" s="145">
        <v>18</v>
      </c>
      <c r="G56" s="153" t="s">
        <v>696</v>
      </c>
      <c r="H56" s="144" t="s">
        <v>140</v>
      </c>
      <c r="I56" s="148">
        <f t="shared" si="2"/>
        <v>-0.22426470588235292</v>
      </c>
      <c r="J56" s="148">
        <f t="shared" si="2"/>
        <v>-0.2068965517241379</v>
      </c>
    </row>
    <row r="57" spans="1:10">
      <c r="A57" s="147"/>
      <c r="B57" s="144" t="s">
        <v>151</v>
      </c>
      <c r="C57" s="145">
        <v>313</v>
      </c>
      <c r="D57" s="145">
        <v>30</v>
      </c>
      <c r="G57" s="154"/>
      <c r="H57" s="144" t="s">
        <v>141</v>
      </c>
      <c r="I57" s="148">
        <f t="shared" si="2"/>
        <v>-0.18260869565217386</v>
      </c>
      <c r="J57" s="148">
        <f t="shared" si="2"/>
        <v>-0.17391304347826086</v>
      </c>
    </row>
    <row r="58" spans="1:10">
      <c r="A58" s="153">
        <v>2021</v>
      </c>
      <c r="B58" s="144" t="s">
        <v>140</v>
      </c>
      <c r="C58" s="155">
        <v>211</v>
      </c>
      <c r="D58" s="155">
        <v>23</v>
      </c>
      <c r="G58" s="154"/>
      <c r="H58" s="144" t="s">
        <v>142</v>
      </c>
      <c r="I58" s="148">
        <f t="shared" si="2"/>
        <v>0.18974358974358974</v>
      </c>
      <c r="J58" s="148">
        <f t="shared" si="2"/>
        <v>0.26666666666666661</v>
      </c>
    </row>
    <row r="59" spans="1:10">
      <c r="A59" s="154"/>
      <c r="B59" s="144" t="s">
        <v>141</v>
      </c>
      <c r="C59" s="155">
        <v>188</v>
      </c>
      <c r="D59" s="155">
        <v>19</v>
      </c>
      <c r="G59" s="154"/>
      <c r="H59" s="144" t="s">
        <v>143</v>
      </c>
      <c r="I59" s="148">
        <f t="shared" si="2"/>
        <v>0.50684931506849318</v>
      </c>
      <c r="J59" s="148">
        <f t="shared" si="2"/>
        <v>1.875</v>
      </c>
    </row>
    <row r="60" spans="1:10">
      <c r="A60" s="154"/>
      <c r="B60" s="144" t="s">
        <v>142</v>
      </c>
      <c r="C60" s="155">
        <v>232</v>
      </c>
      <c r="D60" s="155">
        <v>19</v>
      </c>
      <c r="G60" s="154"/>
      <c r="H60" s="144" t="s">
        <v>144</v>
      </c>
      <c r="I60" s="148">
        <f t="shared" si="2"/>
        <v>0.14778325123152714</v>
      </c>
      <c r="J60" s="148">
        <f t="shared" si="2"/>
        <v>0.66666666666666674</v>
      </c>
    </row>
    <row r="61" spans="1:10">
      <c r="A61" s="154"/>
      <c r="B61" s="144" t="s">
        <v>143</v>
      </c>
      <c r="C61" s="155">
        <v>220</v>
      </c>
      <c r="D61" s="155">
        <v>23</v>
      </c>
      <c r="G61" s="154"/>
      <c r="H61" s="144" t="s">
        <v>145</v>
      </c>
      <c r="I61" s="148">
        <f t="shared" si="2"/>
        <v>0.14009661835748788</v>
      </c>
      <c r="J61" s="148">
        <f t="shared" si="2"/>
        <v>0.31578947368421062</v>
      </c>
    </row>
    <row r="62" spans="1:10">
      <c r="A62" s="154"/>
      <c r="B62" s="144" t="s">
        <v>144</v>
      </c>
      <c r="C62" s="155">
        <v>233</v>
      </c>
      <c r="D62" s="155">
        <v>25</v>
      </c>
      <c r="G62" s="154"/>
      <c r="H62" s="144" t="s">
        <v>146</v>
      </c>
      <c r="I62" s="148">
        <f t="shared" si="2"/>
        <v>0.1386554621848739</v>
      </c>
      <c r="J62" s="148">
        <f t="shared" si="2"/>
        <v>8.0000000000000071E-2</v>
      </c>
    </row>
    <row r="63" spans="1:10">
      <c r="A63" s="154"/>
      <c r="B63" s="144" t="s">
        <v>145</v>
      </c>
      <c r="C63" s="155">
        <v>236</v>
      </c>
      <c r="D63" s="155">
        <v>25</v>
      </c>
      <c r="G63" s="154"/>
      <c r="H63" s="144" t="s">
        <v>147</v>
      </c>
      <c r="I63" s="148">
        <f t="shared" si="2"/>
        <v>0.12254901960784315</v>
      </c>
      <c r="J63" s="148">
        <f t="shared" si="2"/>
        <v>0.20833333333333326</v>
      </c>
    </row>
    <row r="64" spans="1:10">
      <c r="A64" s="154"/>
      <c r="B64" s="144" t="s">
        <v>146</v>
      </c>
      <c r="C64" s="155">
        <v>271</v>
      </c>
      <c r="D64" s="155">
        <v>27</v>
      </c>
      <c r="G64" s="154"/>
      <c r="H64" s="144" t="s">
        <v>148</v>
      </c>
      <c r="I64" s="148">
        <f t="shared" si="2"/>
        <v>0.14622641509433953</v>
      </c>
      <c r="J64" s="148">
        <f t="shared" si="2"/>
        <v>8.3333333333333259E-2</v>
      </c>
    </row>
    <row r="65" spans="1:10">
      <c r="A65" s="154"/>
      <c r="B65" s="144" t="s">
        <v>147</v>
      </c>
      <c r="C65" s="155">
        <v>229</v>
      </c>
      <c r="D65" s="155">
        <v>29</v>
      </c>
      <c r="G65" s="154"/>
      <c r="H65" s="144" t="s">
        <v>149</v>
      </c>
      <c r="I65" s="148">
        <f t="shared" si="2"/>
        <v>0.13362068965517238</v>
      </c>
      <c r="J65" s="148">
        <f t="shared" si="2"/>
        <v>-3.4482758620689613E-2</v>
      </c>
    </row>
    <row r="66" spans="1:10">
      <c r="A66" s="154"/>
      <c r="B66" s="144" t="s">
        <v>148</v>
      </c>
      <c r="C66" s="155">
        <v>243</v>
      </c>
      <c r="D66" s="155">
        <v>26</v>
      </c>
      <c r="G66" s="154"/>
      <c r="H66" s="144" t="s">
        <v>150</v>
      </c>
      <c r="I66" s="148">
        <f t="shared" si="2"/>
        <v>0.32535885167464107</v>
      </c>
      <c r="J66" s="148">
        <f t="shared" si="2"/>
        <v>0.66666666666666674</v>
      </c>
    </row>
    <row r="67" spans="1:10">
      <c r="A67" s="154"/>
      <c r="B67" s="144" t="s">
        <v>149</v>
      </c>
      <c r="C67" s="155">
        <v>263</v>
      </c>
      <c r="D67" s="155">
        <v>28</v>
      </c>
      <c r="G67" s="156"/>
      <c r="H67" s="144" t="s">
        <v>151</v>
      </c>
      <c r="I67" s="148">
        <f t="shared" si="2"/>
        <v>6.7092651757188593E-2</v>
      </c>
      <c r="J67" s="148">
        <f t="shared" si="2"/>
        <v>6.6666666666666652E-2</v>
      </c>
    </row>
    <row r="68" spans="1:10">
      <c r="A68" s="154"/>
      <c r="B68" s="144" t="s">
        <v>150</v>
      </c>
      <c r="C68" s="155">
        <v>277</v>
      </c>
      <c r="D68" s="155">
        <v>30</v>
      </c>
      <c r="G68" s="157" t="s">
        <v>1217</v>
      </c>
      <c r="H68" s="144" t="s">
        <v>140</v>
      </c>
      <c r="I68" s="148">
        <f t="shared" ref="I68:J68" si="3">C70/C58-1</f>
        <v>0.16587677725118488</v>
      </c>
      <c r="J68" s="148">
        <f t="shared" si="3"/>
        <v>0.21739130434782616</v>
      </c>
    </row>
    <row r="69" spans="1:10">
      <c r="A69" s="156"/>
      <c r="B69" s="144" t="s">
        <v>151</v>
      </c>
      <c r="C69" s="155">
        <v>334</v>
      </c>
      <c r="D69" s="155">
        <v>32</v>
      </c>
      <c r="G69" s="158"/>
      <c r="H69" s="144" t="s">
        <v>141</v>
      </c>
      <c r="I69" s="148">
        <f t="shared" ref="I69:I70" si="4">C71/C59-1</f>
        <v>0.2978723404255319</v>
      </c>
      <c r="J69" s="148">
        <f t="shared" ref="J69:J70" si="5">D71/D59-1</f>
        <v>0.31578947368421062</v>
      </c>
    </row>
    <row r="70" spans="1:10">
      <c r="A70" s="157">
        <v>2022</v>
      </c>
      <c r="B70" s="144" t="s">
        <v>140</v>
      </c>
      <c r="C70" s="155">
        <v>246</v>
      </c>
      <c r="D70" s="155">
        <v>28</v>
      </c>
      <c r="G70" s="158"/>
      <c r="H70" s="144" t="s">
        <v>142</v>
      </c>
      <c r="I70" s="159">
        <f t="shared" si="4"/>
        <v>6.8965517241379226E-2</v>
      </c>
      <c r="J70" s="159">
        <f t="shared" si="5"/>
        <v>0.10526315789473695</v>
      </c>
    </row>
    <row r="71" spans="1:10">
      <c r="A71" s="158"/>
      <c r="B71" s="144" t="s">
        <v>141</v>
      </c>
      <c r="C71" s="155">
        <v>244</v>
      </c>
      <c r="D71" s="155">
        <v>25</v>
      </c>
      <c r="G71" s="158"/>
      <c r="H71" s="144" t="s">
        <v>143</v>
      </c>
      <c r="I71" s="148"/>
      <c r="J71" s="148"/>
    </row>
    <row r="72" spans="1:10">
      <c r="A72" s="158"/>
      <c r="B72" s="144" t="s">
        <v>142</v>
      </c>
      <c r="C72" s="155">
        <v>248</v>
      </c>
      <c r="D72" s="155">
        <v>21</v>
      </c>
      <c r="G72" s="158"/>
      <c r="H72" s="144" t="s">
        <v>144</v>
      </c>
      <c r="I72" s="148"/>
      <c r="J72" s="148"/>
    </row>
    <row r="73" spans="1:10">
      <c r="A73" s="158"/>
      <c r="B73" s="144" t="s">
        <v>143</v>
      </c>
      <c r="C73" s="155"/>
      <c r="D73" s="155"/>
      <c r="G73" s="158"/>
      <c r="H73" s="144" t="s">
        <v>145</v>
      </c>
      <c r="I73" s="148"/>
      <c r="J73" s="148"/>
    </row>
    <row r="74" spans="1:10">
      <c r="A74" s="158"/>
      <c r="B74" s="144" t="s">
        <v>144</v>
      </c>
      <c r="C74" s="155"/>
      <c r="D74" s="155"/>
      <c r="G74" s="158"/>
      <c r="H74" s="144" t="s">
        <v>146</v>
      </c>
      <c r="I74" s="148"/>
      <c r="J74" s="148"/>
    </row>
    <row r="75" spans="1:10">
      <c r="A75" s="158"/>
      <c r="B75" s="144" t="s">
        <v>145</v>
      </c>
      <c r="C75" s="155"/>
      <c r="D75" s="155"/>
      <c r="G75" s="158"/>
      <c r="H75" s="144" t="s">
        <v>147</v>
      </c>
      <c r="I75" s="148"/>
      <c r="J75" s="148"/>
    </row>
    <row r="76" spans="1:10">
      <c r="A76" s="158"/>
      <c r="B76" s="144" t="s">
        <v>146</v>
      </c>
      <c r="C76" s="155"/>
      <c r="D76" s="155"/>
      <c r="G76" s="158"/>
      <c r="H76" s="144" t="s">
        <v>148</v>
      </c>
      <c r="I76" s="148"/>
      <c r="J76" s="148"/>
    </row>
    <row r="77" spans="1:10">
      <c r="A77" s="158"/>
      <c r="B77" s="144" t="s">
        <v>147</v>
      </c>
      <c r="C77" s="155"/>
      <c r="D77" s="155"/>
      <c r="G77" s="158"/>
      <c r="H77" s="144" t="s">
        <v>149</v>
      </c>
      <c r="I77" s="148"/>
      <c r="J77" s="148"/>
    </row>
    <row r="78" spans="1:10">
      <c r="A78" s="158"/>
      <c r="B78" s="144" t="s">
        <v>148</v>
      </c>
      <c r="C78" s="155"/>
      <c r="D78" s="155"/>
      <c r="G78" s="158"/>
      <c r="H78" s="144" t="s">
        <v>150</v>
      </c>
      <c r="I78" s="148"/>
      <c r="J78" s="148"/>
    </row>
    <row r="79" spans="1:10">
      <c r="A79" s="158"/>
      <c r="B79" s="144" t="s">
        <v>149</v>
      </c>
      <c r="C79" s="155"/>
      <c r="D79" s="155"/>
      <c r="G79" s="160"/>
      <c r="H79" s="144" t="s">
        <v>151</v>
      </c>
      <c r="I79" s="148"/>
      <c r="J79" s="148"/>
    </row>
    <row r="80" spans="1:10">
      <c r="A80" s="158"/>
      <c r="B80" s="144" t="s">
        <v>150</v>
      </c>
      <c r="C80" s="155"/>
      <c r="D80" s="155"/>
    </row>
    <row r="81" spans="1:4">
      <c r="A81" s="160"/>
      <c r="B81" s="144" t="s">
        <v>151</v>
      </c>
      <c r="C81" s="155"/>
      <c r="D81" s="155"/>
    </row>
    <row r="159" spans="2:2">
      <c r="B159" s="161"/>
    </row>
  </sheetData>
  <mergeCells count="13">
    <mergeCell ref="A70:A81"/>
    <mergeCell ref="G68:G79"/>
    <mergeCell ref="H1:I1"/>
    <mergeCell ref="A10:A21"/>
    <mergeCell ref="G20:G31"/>
    <mergeCell ref="A22:A33"/>
    <mergeCell ref="L22:Q24"/>
    <mergeCell ref="G32:G43"/>
    <mergeCell ref="A34:A45"/>
    <mergeCell ref="G44:G55"/>
    <mergeCell ref="A46:A57"/>
    <mergeCell ref="G56:G67"/>
    <mergeCell ref="A58:A69"/>
  </mergeCells>
  <hyperlinks>
    <hyperlink ref="H1:I1" location="Index!A1" display="Regresar al Índice" xr:uid="{00000000-0004-0000-D6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I13"/>
  <sheetViews>
    <sheetView workbookViewId="0"/>
  </sheetViews>
  <sheetFormatPr baseColWidth="10" defaultColWidth="11.42578125" defaultRowHeight="14.25"/>
  <cols>
    <col min="1" max="1" width="11.42578125" style="50"/>
    <col min="2" max="2" width="20.42578125" style="50" customWidth="1"/>
    <col min="3" max="6" width="18.85546875" style="50" customWidth="1"/>
    <col min="7" max="16384" width="11.42578125" style="50"/>
  </cols>
  <sheetData>
    <row r="1" spans="1:9" ht="15">
      <c r="A1" s="43" t="s">
        <v>1376</v>
      </c>
      <c r="H1" s="90" t="s">
        <v>38</v>
      </c>
      <c r="I1" s="90"/>
    </row>
    <row r="2" spans="1:9">
      <c r="A2" s="50" t="s">
        <v>1371</v>
      </c>
    </row>
    <row r="6" spans="1:9">
      <c r="B6" s="50" t="s">
        <v>1240</v>
      </c>
    </row>
    <row r="10" spans="1:9" ht="30.75" thickBot="1">
      <c r="B10" s="85" t="s">
        <v>1241</v>
      </c>
      <c r="C10" s="84" t="s">
        <v>1242</v>
      </c>
      <c r="D10" s="84" t="s">
        <v>1243</v>
      </c>
      <c r="E10" s="84" t="s">
        <v>1244</v>
      </c>
      <c r="F10" s="84" t="s">
        <v>1245</v>
      </c>
    </row>
    <row r="11" spans="1:9" ht="45.75" thickBot="1">
      <c r="B11" s="740" t="s">
        <v>1246</v>
      </c>
      <c r="C11" s="660" t="s">
        <v>1247</v>
      </c>
      <c r="D11" s="660" t="s">
        <v>1248</v>
      </c>
      <c r="E11" s="660" t="s">
        <v>1249</v>
      </c>
      <c r="F11" s="660" t="s">
        <v>1250</v>
      </c>
      <c r="G11" s="677"/>
    </row>
    <row r="12" spans="1:9" ht="42" customHeight="1" thickBot="1">
      <c r="B12" s="741" t="s">
        <v>1251</v>
      </c>
      <c r="C12" s="665" t="s">
        <v>1252</v>
      </c>
      <c r="D12" s="665" t="s">
        <v>1248</v>
      </c>
      <c r="E12" s="665" t="s">
        <v>1253</v>
      </c>
      <c r="F12" s="665" t="s">
        <v>1254</v>
      </c>
      <c r="G12" s="677"/>
    </row>
    <row r="13" spans="1:9" ht="29.25" thickBot="1">
      <c r="B13" s="742" t="s">
        <v>620</v>
      </c>
      <c r="C13" s="669" t="s">
        <v>1255</v>
      </c>
      <c r="D13" s="669" t="s">
        <v>1256</v>
      </c>
      <c r="E13" s="669" t="s">
        <v>1257</v>
      </c>
      <c r="F13" s="669" t="s">
        <v>1258</v>
      </c>
    </row>
  </sheetData>
  <mergeCells count="1">
    <mergeCell ref="H1:I1"/>
  </mergeCells>
  <hyperlinks>
    <hyperlink ref="H1:I1" location="Index!A1" display="Regresar al Índice" xr:uid="{00000000-0004-0000-0100-000000000000}"/>
  </hyperlink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dimension ref="A1:I13"/>
  <sheetViews>
    <sheetView workbookViewId="0"/>
  </sheetViews>
  <sheetFormatPr baseColWidth="10" defaultColWidth="11.42578125" defaultRowHeight="15"/>
  <cols>
    <col min="1" max="16384" width="11.42578125" style="312"/>
  </cols>
  <sheetData>
    <row r="1" spans="1:9">
      <c r="A1" s="43" t="s">
        <v>2074</v>
      </c>
      <c r="H1" s="90" t="s">
        <v>38</v>
      </c>
      <c r="I1" s="90"/>
    </row>
    <row r="2" spans="1:9">
      <c r="A2" s="312" t="s">
        <v>1781</v>
      </c>
    </row>
    <row r="6" spans="1:9" ht="30">
      <c r="A6" s="27" t="s">
        <v>642</v>
      </c>
      <c r="B6" s="28" t="s">
        <v>1782</v>
      </c>
      <c r="C6" s="28" t="s">
        <v>1783</v>
      </c>
      <c r="D6" s="28" t="s">
        <v>1784</v>
      </c>
      <c r="E6" s="28" t="s">
        <v>1785</v>
      </c>
      <c r="F6" s="29" t="s">
        <v>1786</v>
      </c>
    </row>
    <row r="7" spans="1:9">
      <c r="A7" s="30" t="s">
        <v>167</v>
      </c>
      <c r="B7" s="557">
        <v>1659436.7805907172</v>
      </c>
      <c r="C7" s="557">
        <v>850000</v>
      </c>
      <c r="D7" s="553">
        <v>261589</v>
      </c>
      <c r="E7" s="553">
        <v>19000000</v>
      </c>
      <c r="F7" s="558">
        <v>237</v>
      </c>
    </row>
    <row r="8" spans="1:9">
      <c r="A8" s="30" t="s">
        <v>57</v>
      </c>
      <c r="B8" s="559">
        <v>5196063.9973883973</v>
      </c>
      <c r="C8" s="559">
        <v>3700000</v>
      </c>
      <c r="D8" s="551">
        <v>317000</v>
      </c>
      <c r="E8" s="551">
        <v>89000000</v>
      </c>
      <c r="F8" s="560">
        <v>13015</v>
      </c>
    </row>
    <row r="9" spans="1:9">
      <c r="A9" s="30" t="s">
        <v>1787</v>
      </c>
      <c r="B9" s="557">
        <v>4732717.5380479628</v>
      </c>
      <c r="C9" s="557">
        <v>2990000</v>
      </c>
      <c r="D9" s="553">
        <v>250000</v>
      </c>
      <c r="E9" s="553">
        <v>78000000</v>
      </c>
      <c r="F9" s="558">
        <v>7756</v>
      </c>
    </row>
    <row r="10" spans="1:9">
      <c r="A10" s="30" t="s">
        <v>156</v>
      </c>
      <c r="B10" s="559">
        <v>2313585.6696990901</v>
      </c>
      <c r="C10" s="559">
        <v>1750000</v>
      </c>
      <c r="D10" s="551">
        <v>260000</v>
      </c>
      <c r="E10" s="551">
        <v>29000000</v>
      </c>
      <c r="F10" s="560">
        <v>1429</v>
      </c>
    </row>
    <row r="11" spans="1:9">
      <c r="A11" s="30" t="s">
        <v>165</v>
      </c>
      <c r="B11" s="557">
        <v>1615502.7633587786</v>
      </c>
      <c r="C11" s="557">
        <v>1100000</v>
      </c>
      <c r="D11" s="553">
        <v>250000</v>
      </c>
      <c r="E11" s="553">
        <v>25000000</v>
      </c>
      <c r="F11" s="558">
        <v>1310</v>
      </c>
    </row>
    <row r="12" spans="1:9">
      <c r="A12" s="30" t="s">
        <v>153</v>
      </c>
      <c r="B12" s="559">
        <v>8323020.0569974203</v>
      </c>
      <c r="C12" s="559">
        <v>4950000</v>
      </c>
      <c r="D12" s="551">
        <v>250000</v>
      </c>
      <c r="E12" s="551">
        <v>95000000</v>
      </c>
      <c r="F12" s="560">
        <v>24036</v>
      </c>
    </row>
    <row r="13" spans="1:9">
      <c r="A13" s="30" t="s">
        <v>53</v>
      </c>
      <c r="B13" s="31">
        <v>6491880.9890567772</v>
      </c>
      <c r="C13" s="31">
        <v>3900000</v>
      </c>
      <c r="D13" s="32">
        <v>250000</v>
      </c>
      <c r="E13" s="32">
        <v>95000000</v>
      </c>
      <c r="F13" s="33">
        <v>47783</v>
      </c>
      <c r="G13" s="331"/>
    </row>
  </sheetData>
  <mergeCells count="1">
    <mergeCell ref="H1:I1"/>
  </mergeCells>
  <hyperlinks>
    <hyperlink ref="H1:I1" location="Index!A1" display="Regresar al Índice" xr:uid="{E4FA1A86-E563-4AD0-AB9C-CBC7DDFEBCD0}"/>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Hoja124"/>
  <dimension ref="A1:Q159"/>
  <sheetViews>
    <sheetView topLeftCell="A52" zoomScaleNormal="100" workbookViewId="0"/>
  </sheetViews>
  <sheetFormatPr baseColWidth="10" defaultColWidth="11.42578125" defaultRowHeight="14.25"/>
  <cols>
    <col min="1" max="1" width="5.7109375" style="50" customWidth="1"/>
    <col min="2" max="2" width="8.140625" style="50" customWidth="1"/>
    <col min="3" max="16384" width="11.42578125" style="50"/>
  </cols>
  <sheetData>
    <row r="1" spans="1:9" ht="15">
      <c r="A1" s="43" t="s">
        <v>2254</v>
      </c>
      <c r="H1" s="90" t="s">
        <v>38</v>
      </c>
      <c r="I1" s="90"/>
    </row>
    <row r="2" spans="1:9" ht="15">
      <c r="A2" s="138" t="s">
        <v>389</v>
      </c>
      <c r="G2" s="139"/>
    </row>
    <row r="4" spans="1:9" ht="15">
      <c r="A4" s="140"/>
    </row>
    <row r="5" spans="1:9" ht="15">
      <c r="A5" s="140"/>
    </row>
    <row r="6" spans="1:9" ht="15">
      <c r="A6" s="141"/>
    </row>
    <row r="8" spans="1:9" ht="15" customHeight="1"/>
    <row r="9" spans="1:9" ht="15" customHeight="1">
      <c r="A9" s="142" t="s">
        <v>692</v>
      </c>
      <c r="B9" s="142" t="s">
        <v>392</v>
      </c>
      <c r="C9" s="142" t="s">
        <v>1</v>
      </c>
      <c r="D9" s="142" t="s">
        <v>0</v>
      </c>
    </row>
    <row r="10" spans="1:9" ht="15" customHeight="1">
      <c r="A10" s="143">
        <v>2017</v>
      </c>
      <c r="B10" s="144" t="s">
        <v>140</v>
      </c>
      <c r="C10" s="145">
        <v>27388</v>
      </c>
      <c r="D10" s="145">
        <v>4590</v>
      </c>
      <c r="F10" s="146"/>
    </row>
    <row r="11" spans="1:9" ht="15" customHeight="1">
      <c r="A11" s="143"/>
      <c r="B11" s="144" t="s">
        <v>141</v>
      </c>
      <c r="C11" s="145">
        <v>26231</v>
      </c>
      <c r="D11" s="145">
        <v>4298</v>
      </c>
      <c r="F11" s="146"/>
    </row>
    <row r="12" spans="1:9" ht="15" customHeight="1">
      <c r="A12" s="143"/>
      <c r="B12" s="144" t="s">
        <v>142</v>
      </c>
      <c r="C12" s="145">
        <v>27591</v>
      </c>
      <c r="D12" s="145">
        <v>4440</v>
      </c>
      <c r="F12" s="146"/>
    </row>
    <row r="13" spans="1:9" ht="15" customHeight="1">
      <c r="A13" s="143"/>
      <c r="B13" s="144" t="s">
        <v>143</v>
      </c>
      <c r="C13" s="145">
        <v>26128</v>
      </c>
      <c r="D13" s="145">
        <v>4125</v>
      </c>
      <c r="F13" s="146"/>
    </row>
    <row r="14" spans="1:9" ht="15" customHeight="1">
      <c r="A14" s="143"/>
      <c r="B14" s="144" t="s">
        <v>144</v>
      </c>
      <c r="C14" s="145">
        <v>30130</v>
      </c>
      <c r="D14" s="145">
        <v>5032</v>
      </c>
      <c r="F14" s="146"/>
    </row>
    <row r="15" spans="1:9" ht="15" customHeight="1">
      <c r="A15" s="143"/>
      <c r="B15" s="144" t="s">
        <v>145</v>
      </c>
      <c r="C15" s="145">
        <v>29131</v>
      </c>
      <c r="D15" s="145">
        <v>4885</v>
      </c>
      <c r="F15" s="146"/>
    </row>
    <row r="16" spans="1:9" ht="15" customHeight="1">
      <c r="A16" s="143"/>
      <c r="B16" s="144" t="s">
        <v>146</v>
      </c>
      <c r="C16" s="145">
        <v>29709</v>
      </c>
      <c r="D16" s="145">
        <v>5194</v>
      </c>
      <c r="F16" s="146"/>
    </row>
    <row r="17" spans="1:17" ht="15" customHeight="1">
      <c r="A17" s="143"/>
      <c r="B17" s="144" t="s">
        <v>147</v>
      </c>
      <c r="C17" s="145">
        <v>29735</v>
      </c>
      <c r="D17" s="145">
        <v>5231</v>
      </c>
      <c r="F17" s="146"/>
    </row>
    <row r="18" spans="1:17" ht="15" customHeight="1">
      <c r="A18" s="143"/>
      <c r="B18" s="144" t="s">
        <v>148</v>
      </c>
      <c r="C18" s="145">
        <v>28499</v>
      </c>
      <c r="D18" s="145">
        <v>5140</v>
      </c>
      <c r="F18" s="146"/>
    </row>
    <row r="19" spans="1:17" ht="15" customHeight="1">
      <c r="A19" s="143"/>
      <c r="B19" s="144" t="s">
        <v>149</v>
      </c>
      <c r="C19" s="145">
        <v>29078</v>
      </c>
      <c r="D19" s="145">
        <v>5098</v>
      </c>
      <c r="F19" s="146"/>
      <c r="I19" s="142" t="s">
        <v>1</v>
      </c>
      <c r="J19" s="142" t="s">
        <v>0</v>
      </c>
    </row>
    <row r="20" spans="1:17">
      <c r="A20" s="143"/>
      <c r="B20" s="144" t="s">
        <v>150</v>
      </c>
      <c r="C20" s="145">
        <v>29046</v>
      </c>
      <c r="D20" s="145">
        <v>5405</v>
      </c>
      <c r="F20" s="146"/>
      <c r="G20" s="147" t="s">
        <v>693</v>
      </c>
      <c r="H20" s="144" t="s">
        <v>140</v>
      </c>
      <c r="I20" s="148">
        <f t="shared" ref="I20:J35" si="0">C22/C10-1</f>
        <v>2.5266540090550516E-2</v>
      </c>
      <c r="J20" s="148">
        <f t="shared" si="0"/>
        <v>9.4771241830065467E-2</v>
      </c>
    </row>
    <row r="21" spans="1:17" ht="15" customHeight="1">
      <c r="A21" s="143"/>
      <c r="B21" s="144" t="s">
        <v>151</v>
      </c>
      <c r="C21" s="145">
        <v>36354</v>
      </c>
      <c r="D21" s="145">
        <v>6573</v>
      </c>
      <c r="F21" s="146"/>
      <c r="G21" s="147"/>
      <c r="H21" s="144" t="s">
        <v>141</v>
      </c>
      <c r="I21" s="148">
        <f t="shared" si="0"/>
        <v>-6.9269185315085191E-2</v>
      </c>
      <c r="J21" s="148">
        <f t="shared" si="0"/>
        <v>-5.4909260120986514E-2</v>
      </c>
      <c r="L21" s="149"/>
      <c r="M21" s="149"/>
      <c r="N21" s="149"/>
      <c r="O21" s="149"/>
      <c r="P21" s="149"/>
      <c r="Q21" s="149"/>
    </row>
    <row r="22" spans="1:17" ht="15" customHeight="1">
      <c r="A22" s="147">
        <v>2018</v>
      </c>
      <c r="B22" s="144" t="s">
        <v>140</v>
      </c>
      <c r="C22" s="145">
        <v>28080</v>
      </c>
      <c r="D22" s="145">
        <v>5025</v>
      </c>
      <c r="F22" s="146"/>
      <c r="G22" s="147"/>
      <c r="H22" s="144" t="s">
        <v>142</v>
      </c>
      <c r="I22" s="148">
        <f t="shared" si="0"/>
        <v>-7.8938784386212935E-2</v>
      </c>
      <c r="J22" s="148">
        <f t="shared" si="0"/>
        <v>-2.7027027027026751E-3</v>
      </c>
      <c r="L22" s="149"/>
      <c r="M22" s="149"/>
      <c r="N22" s="149"/>
      <c r="O22" s="149"/>
      <c r="P22" s="149"/>
      <c r="Q22" s="149"/>
    </row>
    <row r="23" spans="1:17" ht="15" customHeight="1">
      <c r="A23" s="147"/>
      <c r="B23" s="144" t="s">
        <v>141</v>
      </c>
      <c r="C23" s="145">
        <v>24414</v>
      </c>
      <c r="D23" s="145">
        <v>4062</v>
      </c>
      <c r="F23" s="146"/>
      <c r="G23" s="147"/>
      <c r="H23" s="144" t="s">
        <v>143</v>
      </c>
      <c r="I23" s="148">
        <f t="shared" si="0"/>
        <v>6.0356705450091752E-2</v>
      </c>
      <c r="J23" s="148">
        <f t="shared" si="0"/>
        <v>0.17503030303030309</v>
      </c>
      <c r="L23" s="149"/>
      <c r="M23" s="149"/>
      <c r="N23" s="149"/>
      <c r="O23" s="149"/>
      <c r="P23" s="149"/>
      <c r="Q23" s="149"/>
    </row>
    <row r="24" spans="1:17" ht="15" customHeight="1">
      <c r="A24" s="147"/>
      <c r="B24" s="144" t="s">
        <v>142</v>
      </c>
      <c r="C24" s="145">
        <v>25413</v>
      </c>
      <c r="D24" s="145">
        <v>4428</v>
      </c>
      <c r="F24" s="146"/>
      <c r="G24" s="147"/>
      <c r="H24" s="144" t="s">
        <v>144</v>
      </c>
      <c r="I24" s="148">
        <f t="shared" si="0"/>
        <v>-3.1828742117490871E-2</v>
      </c>
      <c r="J24" s="148">
        <f t="shared" si="0"/>
        <v>3.1399046104928496E-2</v>
      </c>
      <c r="M24" s="150"/>
      <c r="N24" s="150"/>
      <c r="O24" s="150"/>
      <c r="P24" s="150"/>
      <c r="Q24" s="150"/>
    </row>
    <row r="25" spans="1:17" ht="15" customHeight="1">
      <c r="A25" s="147"/>
      <c r="B25" s="144" t="s">
        <v>143</v>
      </c>
      <c r="C25" s="145">
        <v>27705</v>
      </c>
      <c r="D25" s="145">
        <v>4847</v>
      </c>
      <c r="F25" s="146"/>
      <c r="G25" s="147"/>
      <c r="H25" s="144" t="s">
        <v>145</v>
      </c>
      <c r="I25" s="148">
        <f t="shared" si="0"/>
        <v>1.8536953760599495E-3</v>
      </c>
      <c r="J25" s="148">
        <f t="shared" si="0"/>
        <v>5.3224155578300847E-2</v>
      </c>
    </row>
    <row r="26" spans="1:17" ht="15" customHeight="1">
      <c r="A26" s="147"/>
      <c r="B26" s="144" t="s">
        <v>144</v>
      </c>
      <c r="C26" s="145">
        <v>29171</v>
      </c>
      <c r="D26" s="145">
        <v>5190</v>
      </c>
      <c r="F26" s="146"/>
      <c r="G26" s="147"/>
      <c r="H26" s="144" t="s">
        <v>146</v>
      </c>
      <c r="I26" s="148">
        <f t="shared" si="0"/>
        <v>-3.3659833720423027E-4</v>
      </c>
      <c r="J26" s="148">
        <f t="shared" si="0"/>
        <v>5.0827878321139774E-2</v>
      </c>
    </row>
    <row r="27" spans="1:17" ht="15" customHeight="1">
      <c r="A27" s="147"/>
      <c r="B27" s="144" t="s">
        <v>145</v>
      </c>
      <c r="C27" s="145">
        <v>29185</v>
      </c>
      <c r="D27" s="145">
        <v>5145</v>
      </c>
      <c r="F27" s="146"/>
      <c r="G27" s="147"/>
      <c r="H27" s="144" t="s">
        <v>147</v>
      </c>
      <c r="I27" s="148">
        <f t="shared" si="0"/>
        <v>-2.5088279804943658E-2</v>
      </c>
      <c r="J27" s="148">
        <f t="shared" si="0"/>
        <v>6.5761804626266462E-2</v>
      </c>
    </row>
    <row r="28" spans="1:17" ht="15" customHeight="1">
      <c r="A28" s="147"/>
      <c r="B28" s="144" t="s">
        <v>146</v>
      </c>
      <c r="C28" s="145">
        <v>29699</v>
      </c>
      <c r="D28" s="145">
        <v>5458</v>
      </c>
      <c r="F28" s="146"/>
      <c r="G28" s="147"/>
      <c r="H28" s="144" t="s">
        <v>148</v>
      </c>
      <c r="I28" s="148">
        <f t="shared" si="0"/>
        <v>-1.0316151443910293E-2</v>
      </c>
      <c r="J28" s="148">
        <f t="shared" si="0"/>
        <v>-2.9182879377431803E-3</v>
      </c>
    </row>
    <row r="29" spans="1:17" ht="15" customHeight="1">
      <c r="A29" s="147"/>
      <c r="B29" s="144" t="s">
        <v>147</v>
      </c>
      <c r="C29" s="145">
        <v>28989</v>
      </c>
      <c r="D29" s="145">
        <v>5575</v>
      </c>
      <c r="F29" s="146"/>
      <c r="G29" s="147"/>
      <c r="H29" s="144" t="s">
        <v>149</v>
      </c>
      <c r="I29" s="148">
        <f t="shared" si="0"/>
        <v>4.4466607056881546E-2</v>
      </c>
      <c r="J29" s="148">
        <f t="shared" si="0"/>
        <v>0.11710474695959205</v>
      </c>
    </row>
    <row r="30" spans="1:17" ht="15" customHeight="1">
      <c r="A30" s="147"/>
      <c r="B30" s="144" t="s">
        <v>148</v>
      </c>
      <c r="C30" s="145">
        <v>28205</v>
      </c>
      <c r="D30" s="145">
        <v>5125</v>
      </c>
      <c r="F30" s="146"/>
      <c r="G30" s="147"/>
      <c r="H30" s="144" t="s">
        <v>150</v>
      </c>
      <c r="I30" s="148">
        <f t="shared" si="0"/>
        <v>3.8559526268677313E-2</v>
      </c>
      <c r="J30" s="148">
        <f t="shared" si="0"/>
        <v>7.6780758556891815E-2</v>
      </c>
    </row>
    <row r="31" spans="1:17">
      <c r="A31" s="147"/>
      <c r="B31" s="144" t="s">
        <v>149</v>
      </c>
      <c r="C31" s="145">
        <v>30371</v>
      </c>
      <c r="D31" s="145">
        <v>5695</v>
      </c>
      <c r="F31" s="146"/>
      <c r="G31" s="147"/>
      <c r="H31" s="144" t="s">
        <v>151</v>
      </c>
      <c r="I31" s="148">
        <f t="shared" si="0"/>
        <v>4.5634593167189319E-2</v>
      </c>
      <c r="J31" s="148">
        <f t="shared" si="0"/>
        <v>4.9596835539327477E-2</v>
      </c>
    </row>
    <row r="32" spans="1:17">
      <c r="A32" s="147"/>
      <c r="B32" s="144" t="s">
        <v>150</v>
      </c>
      <c r="C32" s="145">
        <v>30166</v>
      </c>
      <c r="D32" s="145">
        <v>5820</v>
      </c>
      <c r="F32" s="146"/>
      <c r="G32" s="147" t="s">
        <v>694</v>
      </c>
      <c r="H32" s="144" t="s">
        <v>140</v>
      </c>
      <c r="I32" s="148">
        <f t="shared" si="0"/>
        <v>9.8326210826210847E-2</v>
      </c>
      <c r="J32" s="148">
        <f t="shared" si="0"/>
        <v>0.14766169154228859</v>
      </c>
    </row>
    <row r="33" spans="1:13">
      <c r="A33" s="147"/>
      <c r="B33" s="144" t="s">
        <v>151</v>
      </c>
      <c r="C33" s="145">
        <v>38013</v>
      </c>
      <c r="D33" s="145">
        <v>6899</v>
      </c>
      <c r="F33" s="146"/>
      <c r="G33" s="147"/>
      <c r="H33" s="144" t="s">
        <v>141</v>
      </c>
      <c r="I33" s="148">
        <f t="shared" si="0"/>
        <v>0.22347833210453016</v>
      </c>
      <c r="J33" s="148">
        <f t="shared" si="0"/>
        <v>0.34785819793205319</v>
      </c>
    </row>
    <row r="34" spans="1:13">
      <c r="A34" s="147">
        <v>2019</v>
      </c>
      <c r="B34" s="144" t="s">
        <v>140</v>
      </c>
      <c r="C34" s="145">
        <v>30841</v>
      </c>
      <c r="D34" s="145">
        <v>5767</v>
      </c>
      <c r="G34" s="147"/>
      <c r="H34" s="144" t="s">
        <v>142</v>
      </c>
      <c r="I34" s="148">
        <f t="shared" si="0"/>
        <v>0.14366662731672775</v>
      </c>
      <c r="J34" s="148">
        <f t="shared" si="0"/>
        <v>0.10930442637759707</v>
      </c>
      <c r="L34" s="151"/>
      <c r="M34" s="151"/>
    </row>
    <row r="35" spans="1:13">
      <c r="A35" s="147"/>
      <c r="B35" s="144" t="s">
        <v>141</v>
      </c>
      <c r="C35" s="145">
        <v>29870</v>
      </c>
      <c r="D35" s="145">
        <v>5475</v>
      </c>
      <c r="E35" s="152"/>
      <c r="G35" s="147"/>
      <c r="H35" s="144" t="s">
        <v>143</v>
      </c>
      <c r="I35" s="148">
        <f t="shared" si="0"/>
        <v>3.5878000360945572E-2</v>
      </c>
      <c r="J35" s="148">
        <f t="shared" si="0"/>
        <v>7.6335877862594437E-3</v>
      </c>
    </row>
    <row r="36" spans="1:13">
      <c r="A36" s="147"/>
      <c r="B36" s="144" t="s">
        <v>142</v>
      </c>
      <c r="C36" s="145">
        <v>29064</v>
      </c>
      <c r="D36" s="145">
        <v>4912</v>
      </c>
      <c r="G36" s="147"/>
      <c r="H36" s="144" t="s">
        <v>144</v>
      </c>
      <c r="I36" s="148">
        <f t="shared" ref="I36:J51" si="1">C38/C26-1</f>
        <v>0.11141201878578033</v>
      </c>
      <c r="J36" s="148">
        <f t="shared" si="1"/>
        <v>0.12312138728323707</v>
      </c>
    </row>
    <row r="37" spans="1:13">
      <c r="A37" s="147"/>
      <c r="B37" s="144" t="s">
        <v>143</v>
      </c>
      <c r="C37" s="145">
        <v>28699</v>
      </c>
      <c r="D37" s="145">
        <v>4884</v>
      </c>
      <c r="G37" s="147"/>
      <c r="H37" s="144" t="s">
        <v>145</v>
      </c>
      <c r="I37" s="148">
        <f t="shared" si="1"/>
        <v>3.6594140825766619E-2</v>
      </c>
      <c r="J37" s="148">
        <f t="shared" si="1"/>
        <v>3.2069970845481022E-2</v>
      </c>
    </row>
    <row r="38" spans="1:13">
      <c r="A38" s="147"/>
      <c r="B38" s="144" t="s">
        <v>144</v>
      </c>
      <c r="C38" s="145">
        <v>32421</v>
      </c>
      <c r="D38" s="145">
        <v>5829</v>
      </c>
      <c r="G38" s="147"/>
      <c r="H38" s="144" t="s">
        <v>146</v>
      </c>
      <c r="I38" s="148">
        <f t="shared" si="1"/>
        <v>7.3739856560826933E-2</v>
      </c>
      <c r="J38" s="148">
        <f t="shared" si="1"/>
        <v>4.7086844998167843E-2</v>
      </c>
    </row>
    <row r="39" spans="1:13">
      <c r="A39" s="147"/>
      <c r="B39" s="144" t="s">
        <v>145</v>
      </c>
      <c r="C39" s="145">
        <v>30253</v>
      </c>
      <c r="D39" s="145">
        <v>5310</v>
      </c>
      <c r="G39" s="147"/>
      <c r="H39" s="144" t="s">
        <v>147</v>
      </c>
      <c r="I39" s="148">
        <f t="shared" si="1"/>
        <v>8.1168719169339987E-2</v>
      </c>
      <c r="J39" s="148">
        <f t="shared" si="1"/>
        <v>4.8251121076233083E-2</v>
      </c>
      <c r="L39" s="152"/>
      <c r="M39" s="152"/>
    </row>
    <row r="40" spans="1:13">
      <c r="A40" s="147"/>
      <c r="B40" s="144" t="s">
        <v>146</v>
      </c>
      <c r="C40" s="145">
        <v>31889</v>
      </c>
      <c r="D40" s="145">
        <v>5715</v>
      </c>
      <c r="G40" s="147"/>
      <c r="H40" s="144" t="s">
        <v>148</v>
      </c>
      <c r="I40" s="148">
        <f t="shared" si="1"/>
        <v>5.0310228682857616E-2</v>
      </c>
      <c r="J40" s="148">
        <f t="shared" si="1"/>
        <v>5.2487804878048827E-2</v>
      </c>
    </row>
    <row r="41" spans="1:13">
      <c r="A41" s="147"/>
      <c r="B41" s="144" t="s">
        <v>147</v>
      </c>
      <c r="C41" s="145">
        <v>31342</v>
      </c>
      <c r="D41" s="145">
        <v>5844</v>
      </c>
      <c r="G41" s="147"/>
      <c r="H41" s="144" t="s">
        <v>149</v>
      </c>
      <c r="I41" s="148">
        <f t="shared" si="1"/>
        <v>1.8932534325507788E-2</v>
      </c>
      <c r="J41" s="148">
        <f t="shared" si="1"/>
        <v>1.668129938542573E-2</v>
      </c>
    </row>
    <row r="42" spans="1:13">
      <c r="A42" s="147"/>
      <c r="B42" s="144" t="s">
        <v>148</v>
      </c>
      <c r="C42" s="145">
        <v>29624</v>
      </c>
      <c r="D42" s="145">
        <v>5394</v>
      </c>
      <c r="G42" s="147"/>
      <c r="H42" s="144" t="s">
        <v>150</v>
      </c>
      <c r="I42" s="148">
        <f t="shared" si="1"/>
        <v>3.8254989060531708E-2</v>
      </c>
      <c r="J42" s="148">
        <f t="shared" si="1"/>
        <v>2.1649484536082397E-2</v>
      </c>
    </row>
    <row r="43" spans="1:13">
      <c r="A43" s="147"/>
      <c r="B43" s="144" t="s">
        <v>149</v>
      </c>
      <c r="C43" s="145">
        <v>30946</v>
      </c>
      <c r="D43" s="145">
        <v>5790</v>
      </c>
      <c r="G43" s="147"/>
      <c r="H43" s="144" t="s">
        <v>151</v>
      </c>
      <c r="I43" s="148">
        <f t="shared" si="1"/>
        <v>-5.1824375871412087E-3</v>
      </c>
      <c r="J43" s="148">
        <f t="shared" si="1"/>
        <v>-3.0584142629366595E-2</v>
      </c>
    </row>
    <row r="44" spans="1:13">
      <c r="A44" s="147"/>
      <c r="B44" s="144" t="s">
        <v>150</v>
      </c>
      <c r="C44" s="145">
        <v>31320</v>
      </c>
      <c r="D44" s="145">
        <v>5946</v>
      </c>
      <c r="G44" s="147" t="s">
        <v>698</v>
      </c>
      <c r="H44" s="144" t="s">
        <v>140</v>
      </c>
      <c r="I44" s="148">
        <f t="shared" si="1"/>
        <v>-3.1516487792224601E-2</v>
      </c>
      <c r="J44" s="148">
        <f t="shared" si="1"/>
        <v>-2.6703658748049253E-2</v>
      </c>
    </row>
    <row r="45" spans="1:13">
      <c r="A45" s="147"/>
      <c r="B45" s="144" t="s">
        <v>151</v>
      </c>
      <c r="C45" s="145">
        <v>37816</v>
      </c>
      <c r="D45" s="145">
        <v>6688</v>
      </c>
      <c r="G45" s="147"/>
      <c r="H45" s="144" t="s">
        <v>141</v>
      </c>
      <c r="I45" s="148">
        <f t="shared" si="1"/>
        <v>-0.10800133913625709</v>
      </c>
      <c r="J45" s="148">
        <f t="shared" si="1"/>
        <v>-0.10374429223744297</v>
      </c>
    </row>
    <row r="46" spans="1:13">
      <c r="A46" s="147">
        <v>2020</v>
      </c>
      <c r="B46" s="144" t="s">
        <v>140</v>
      </c>
      <c r="C46" s="145">
        <v>29869</v>
      </c>
      <c r="D46" s="145">
        <v>5613</v>
      </c>
      <c r="G46" s="147"/>
      <c r="H46" s="144" t="s">
        <v>142</v>
      </c>
      <c r="I46" s="148">
        <f t="shared" si="1"/>
        <v>-5.9799064134324231E-2</v>
      </c>
      <c r="J46" s="148">
        <f t="shared" si="1"/>
        <v>2.5855048859934948E-2</v>
      </c>
    </row>
    <row r="47" spans="1:13">
      <c r="A47" s="147"/>
      <c r="B47" s="144" t="s">
        <v>141</v>
      </c>
      <c r="C47" s="145">
        <v>26644</v>
      </c>
      <c r="D47" s="145">
        <v>4907</v>
      </c>
      <c r="G47" s="147"/>
      <c r="H47" s="144" t="s">
        <v>143</v>
      </c>
      <c r="I47" s="148">
        <f t="shared" si="1"/>
        <v>-9.5194954528032283E-2</v>
      </c>
      <c r="J47" s="148">
        <f t="shared" si="1"/>
        <v>-5.0573300573300561E-2</v>
      </c>
    </row>
    <row r="48" spans="1:13">
      <c r="A48" s="147"/>
      <c r="B48" s="144" t="s">
        <v>142</v>
      </c>
      <c r="C48" s="145">
        <v>27326</v>
      </c>
      <c r="D48" s="145">
        <v>5039</v>
      </c>
      <c r="G48" s="147"/>
      <c r="H48" s="144" t="s">
        <v>144</v>
      </c>
      <c r="I48" s="148">
        <f t="shared" si="1"/>
        <v>-6.4927053453008865E-2</v>
      </c>
      <c r="J48" s="148">
        <f t="shared" si="1"/>
        <v>-7.1195745410876699E-2</v>
      </c>
    </row>
    <row r="49" spans="1:10">
      <c r="A49" s="147"/>
      <c r="B49" s="144" t="s">
        <v>143</v>
      </c>
      <c r="C49" s="145">
        <v>25967</v>
      </c>
      <c r="D49" s="145">
        <v>4637</v>
      </c>
      <c r="G49" s="147"/>
      <c r="H49" s="144" t="s">
        <v>145</v>
      </c>
      <c r="I49" s="148">
        <f t="shared" si="1"/>
        <v>-2.6575876772551466E-2</v>
      </c>
      <c r="J49" s="148">
        <f t="shared" si="1"/>
        <v>-1.3747645951035836E-2</v>
      </c>
    </row>
    <row r="50" spans="1:10">
      <c r="A50" s="147"/>
      <c r="B50" s="144" t="s">
        <v>144</v>
      </c>
      <c r="C50" s="145">
        <v>30316</v>
      </c>
      <c r="D50" s="145">
        <v>5414</v>
      </c>
      <c r="G50" s="147"/>
      <c r="H50" s="144" t="s">
        <v>146</v>
      </c>
      <c r="I50" s="148">
        <f t="shared" si="1"/>
        <v>-4.0045156637084856E-2</v>
      </c>
      <c r="J50" s="148">
        <f t="shared" si="1"/>
        <v>-4.8993875765529271E-2</v>
      </c>
    </row>
    <row r="51" spans="1:10">
      <c r="A51" s="147"/>
      <c r="B51" s="144" t="s">
        <v>145</v>
      </c>
      <c r="C51" s="145">
        <v>29449</v>
      </c>
      <c r="D51" s="145">
        <v>5237</v>
      </c>
      <c r="G51" s="147"/>
      <c r="H51" s="144" t="s">
        <v>147</v>
      </c>
      <c r="I51" s="148">
        <f t="shared" si="1"/>
        <v>-4.5370429455682482E-2</v>
      </c>
      <c r="J51" s="148">
        <f t="shared" si="1"/>
        <v>-0.11601642710472282</v>
      </c>
    </row>
    <row r="52" spans="1:10">
      <c r="A52" s="147"/>
      <c r="B52" s="144" t="s">
        <v>146</v>
      </c>
      <c r="C52" s="145">
        <v>30612</v>
      </c>
      <c r="D52" s="145">
        <v>5435</v>
      </c>
      <c r="G52" s="147"/>
      <c r="H52" s="144" t="s">
        <v>148</v>
      </c>
      <c r="I52" s="148">
        <f t="shared" ref="I52:J67" si="2">C54/C42-1</f>
        <v>3.9461247637051056E-2</v>
      </c>
      <c r="J52" s="148">
        <f t="shared" si="2"/>
        <v>-4.5235446792732614E-2</v>
      </c>
    </row>
    <row r="53" spans="1:10">
      <c r="A53" s="147"/>
      <c r="B53" s="144" t="s">
        <v>147</v>
      </c>
      <c r="C53" s="145">
        <v>29920</v>
      </c>
      <c r="D53" s="145">
        <v>5166</v>
      </c>
      <c r="G53" s="147"/>
      <c r="H53" s="144" t="s">
        <v>149</v>
      </c>
      <c r="I53" s="148">
        <f t="shared" si="2"/>
        <v>5.1218251147159499E-2</v>
      </c>
      <c r="J53" s="148">
        <f t="shared" si="2"/>
        <v>-6.7357512953367893E-2</v>
      </c>
    </row>
    <row r="54" spans="1:10">
      <c r="A54" s="147"/>
      <c r="B54" s="144" t="s">
        <v>148</v>
      </c>
      <c r="C54" s="145">
        <v>30793</v>
      </c>
      <c r="D54" s="145">
        <v>5150</v>
      </c>
      <c r="G54" s="147"/>
      <c r="H54" s="144" t="s">
        <v>150</v>
      </c>
      <c r="I54" s="148">
        <f t="shared" si="2"/>
        <v>-5.0702426564495529E-2</v>
      </c>
      <c r="J54" s="148">
        <f t="shared" si="2"/>
        <v>-0.17743020517995289</v>
      </c>
    </row>
    <row r="55" spans="1:10">
      <c r="A55" s="147"/>
      <c r="B55" s="144" t="s">
        <v>149</v>
      </c>
      <c r="C55" s="145">
        <v>32531</v>
      </c>
      <c r="D55" s="145">
        <v>5400</v>
      </c>
      <c r="G55" s="147"/>
      <c r="H55" s="144" t="s">
        <v>151</v>
      </c>
      <c r="I55" s="148">
        <f t="shared" si="2"/>
        <v>1.2719483816374E-2</v>
      </c>
      <c r="J55" s="148">
        <f t="shared" si="2"/>
        <v>-9.2254784688995173E-2</v>
      </c>
    </row>
    <row r="56" spans="1:10">
      <c r="A56" s="147"/>
      <c r="B56" s="144" t="s">
        <v>150</v>
      </c>
      <c r="C56" s="145">
        <v>29732</v>
      </c>
      <c r="D56" s="145">
        <v>4891</v>
      </c>
      <c r="G56" s="153" t="s">
        <v>696</v>
      </c>
      <c r="H56" s="144" t="s">
        <v>140</v>
      </c>
      <c r="I56" s="148">
        <f t="shared" si="2"/>
        <v>-2.1359938397669809E-2</v>
      </c>
      <c r="J56" s="148">
        <f t="shared" si="2"/>
        <v>-0.122394441475147</v>
      </c>
    </row>
    <row r="57" spans="1:10">
      <c r="A57" s="147"/>
      <c r="B57" s="144" t="s">
        <v>151</v>
      </c>
      <c r="C57" s="145">
        <v>38297</v>
      </c>
      <c r="D57" s="145">
        <v>6071</v>
      </c>
      <c r="G57" s="154"/>
      <c r="H57" s="144" t="s">
        <v>141</v>
      </c>
      <c r="I57" s="148">
        <f t="shared" si="2"/>
        <v>3.715658309563219E-3</v>
      </c>
      <c r="J57" s="148">
        <f t="shared" si="2"/>
        <v>-0.13287140819237819</v>
      </c>
    </row>
    <row r="58" spans="1:10">
      <c r="A58" s="153">
        <v>2021</v>
      </c>
      <c r="B58" s="144" t="s">
        <v>140</v>
      </c>
      <c r="C58" s="155">
        <v>29231</v>
      </c>
      <c r="D58" s="155">
        <v>4926</v>
      </c>
      <c r="G58" s="154"/>
      <c r="H58" s="144" t="s">
        <v>142</v>
      </c>
      <c r="I58" s="148">
        <f t="shared" si="2"/>
        <v>7.5093317719388208E-2</v>
      </c>
      <c r="J58" s="148">
        <f t="shared" si="2"/>
        <v>-5.2589799563405482E-2</v>
      </c>
    </row>
    <row r="59" spans="1:10">
      <c r="A59" s="154"/>
      <c r="B59" s="144" t="s">
        <v>141</v>
      </c>
      <c r="C59" s="155">
        <v>26743</v>
      </c>
      <c r="D59" s="155">
        <v>4255</v>
      </c>
      <c r="G59" s="154"/>
      <c r="H59" s="144" t="s">
        <v>143</v>
      </c>
      <c r="I59" s="148">
        <f t="shared" si="2"/>
        <v>9.1693303038471896E-2</v>
      </c>
      <c r="J59" s="148">
        <f t="shared" si="2"/>
        <v>5.9521242182445588E-2</v>
      </c>
    </row>
    <row r="60" spans="1:10">
      <c r="A60" s="154"/>
      <c r="B60" s="144" t="s">
        <v>142</v>
      </c>
      <c r="C60" s="155">
        <v>29378</v>
      </c>
      <c r="D60" s="155">
        <v>4774</v>
      </c>
      <c r="G60" s="154"/>
      <c r="H60" s="144" t="s">
        <v>144</v>
      </c>
      <c r="I60" s="148">
        <f t="shared" si="2"/>
        <v>-4.4794827813695703E-2</v>
      </c>
      <c r="J60" s="148">
        <f t="shared" si="2"/>
        <v>-0.14037680088659032</v>
      </c>
    </row>
    <row r="61" spans="1:10">
      <c r="A61" s="154"/>
      <c r="B61" s="144" t="s">
        <v>143</v>
      </c>
      <c r="C61" s="155">
        <v>28348</v>
      </c>
      <c r="D61" s="155">
        <v>4913</v>
      </c>
      <c r="G61" s="154"/>
      <c r="H61" s="144" t="s">
        <v>145</v>
      </c>
      <c r="I61" s="148">
        <f t="shared" si="2"/>
        <v>-6.4042921661176977E-2</v>
      </c>
      <c r="J61" s="148">
        <f t="shared" si="2"/>
        <v>-0.13996562917700972</v>
      </c>
    </row>
    <row r="62" spans="1:10">
      <c r="A62" s="154"/>
      <c r="B62" s="144" t="s">
        <v>144</v>
      </c>
      <c r="C62" s="155">
        <v>28958</v>
      </c>
      <c r="D62" s="155">
        <v>4654</v>
      </c>
      <c r="G62" s="154"/>
      <c r="H62" s="144" t="s">
        <v>146</v>
      </c>
      <c r="I62" s="148">
        <f t="shared" si="2"/>
        <v>-6.12831569319221E-2</v>
      </c>
      <c r="J62" s="148">
        <f t="shared" si="2"/>
        <v>-0.11793928242870289</v>
      </c>
    </row>
    <row r="63" spans="1:10">
      <c r="A63" s="154"/>
      <c r="B63" s="144" t="s">
        <v>145</v>
      </c>
      <c r="C63" s="155">
        <v>27563</v>
      </c>
      <c r="D63" s="155">
        <v>4504</v>
      </c>
      <c r="G63" s="154"/>
      <c r="H63" s="144" t="s">
        <v>147</v>
      </c>
      <c r="I63" s="148">
        <f t="shared" si="2"/>
        <v>-0.11069518716577542</v>
      </c>
      <c r="J63" s="148">
        <f t="shared" si="2"/>
        <v>-0.11227255129694158</v>
      </c>
    </row>
    <row r="64" spans="1:10">
      <c r="A64" s="154"/>
      <c r="B64" s="144" t="s">
        <v>146</v>
      </c>
      <c r="C64" s="155">
        <v>28736</v>
      </c>
      <c r="D64" s="155">
        <v>4794</v>
      </c>
      <c r="G64" s="154"/>
      <c r="H64" s="144" t="s">
        <v>148</v>
      </c>
      <c r="I64" s="148">
        <f t="shared" si="2"/>
        <v>-9.8009287825155056E-2</v>
      </c>
      <c r="J64" s="148">
        <f t="shared" si="2"/>
        <v>-8.640776699029129E-2</v>
      </c>
    </row>
    <row r="65" spans="1:10">
      <c r="A65" s="154"/>
      <c r="B65" s="144" t="s">
        <v>147</v>
      </c>
      <c r="C65" s="155">
        <v>26608</v>
      </c>
      <c r="D65" s="155">
        <v>4586</v>
      </c>
      <c r="G65" s="154"/>
      <c r="H65" s="144" t="s">
        <v>149</v>
      </c>
      <c r="I65" s="148">
        <f t="shared" si="2"/>
        <v>-0.12440441425102211</v>
      </c>
      <c r="J65" s="148">
        <f t="shared" si="2"/>
        <v>-9.5370370370370328E-2</v>
      </c>
    </row>
    <row r="66" spans="1:10">
      <c r="A66" s="154"/>
      <c r="B66" s="144" t="s">
        <v>148</v>
      </c>
      <c r="C66" s="155">
        <v>27775</v>
      </c>
      <c r="D66" s="155">
        <v>4705</v>
      </c>
      <c r="G66" s="154"/>
      <c r="H66" s="144" t="s">
        <v>150</v>
      </c>
      <c r="I66" s="148">
        <f t="shared" si="2"/>
        <v>-3.4003766985066575E-2</v>
      </c>
      <c r="J66" s="148">
        <f t="shared" si="2"/>
        <v>-7.1560008178286338E-3</v>
      </c>
    </row>
    <row r="67" spans="1:10">
      <c r="A67" s="154"/>
      <c r="B67" s="144" t="s">
        <v>149</v>
      </c>
      <c r="C67" s="155">
        <v>28484</v>
      </c>
      <c r="D67" s="155">
        <v>4885</v>
      </c>
      <c r="G67" s="156"/>
      <c r="H67" s="144" t="s">
        <v>151</v>
      </c>
      <c r="I67" s="148">
        <f t="shared" si="2"/>
        <v>-6.6715408517638464E-2</v>
      </c>
      <c r="J67" s="148">
        <f t="shared" si="2"/>
        <v>-4.216768242464175E-2</v>
      </c>
    </row>
    <row r="68" spans="1:10">
      <c r="A68" s="154"/>
      <c r="B68" s="144" t="s">
        <v>150</v>
      </c>
      <c r="C68" s="155">
        <v>28721</v>
      </c>
      <c r="D68" s="155">
        <v>4856</v>
      </c>
      <c r="G68" s="157" t="s">
        <v>1217</v>
      </c>
      <c r="H68" s="144" t="s">
        <v>140</v>
      </c>
      <c r="I68" s="148">
        <f t="shared" ref="I68:J68" si="3">C70/C58-1</f>
        <v>-5.3504840751257277E-2</v>
      </c>
      <c r="J68" s="148">
        <f t="shared" si="3"/>
        <v>1.9691433211530551E-2</v>
      </c>
    </row>
    <row r="69" spans="1:10">
      <c r="A69" s="156"/>
      <c r="B69" s="144" t="s">
        <v>151</v>
      </c>
      <c r="C69" s="155">
        <v>35742</v>
      </c>
      <c r="D69" s="155">
        <v>5815</v>
      </c>
      <c r="G69" s="158"/>
      <c r="H69" s="144" t="s">
        <v>141</v>
      </c>
      <c r="I69" s="148">
        <f t="shared" ref="I69:I70" si="4">C71/C59-1</f>
        <v>-1.480761320719437E-2</v>
      </c>
      <c r="J69" s="148">
        <f t="shared" ref="J69:J70" si="5">D71/D59-1</f>
        <v>8.5546415981198498E-2</v>
      </c>
    </row>
    <row r="70" spans="1:10">
      <c r="A70" s="157">
        <v>2022</v>
      </c>
      <c r="B70" s="144" t="s">
        <v>140</v>
      </c>
      <c r="C70" s="155">
        <v>27667</v>
      </c>
      <c r="D70" s="155">
        <v>5023</v>
      </c>
      <c r="G70" s="158"/>
      <c r="H70" s="144" t="s">
        <v>142</v>
      </c>
      <c r="I70" s="159">
        <f t="shared" si="4"/>
        <v>-5.3849819592892589E-2</v>
      </c>
      <c r="J70" s="159">
        <f t="shared" si="5"/>
        <v>-5.3833263510682849E-2</v>
      </c>
    </row>
    <row r="71" spans="1:10">
      <c r="A71" s="158"/>
      <c r="B71" s="144" t="s">
        <v>141</v>
      </c>
      <c r="C71" s="155">
        <v>26347</v>
      </c>
      <c r="D71" s="155">
        <v>4619</v>
      </c>
      <c r="G71" s="158"/>
      <c r="H71" s="144" t="s">
        <v>143</v>
      </c>
      <c r="I71" s="148"/>
      <c r="J71" s="148"/>
    </row>
    <row r="72" spans="1:10">
      <c r="A72" s="158"/>
      <c r="B72" s="144" t="s">
        <v>142</v>
      </c>
      <c r="C72" s="155">
        <v>27796</v>
      </c>
      <c r="D72" s="155">
        <v>4517</v>
      </c>
      <c r="G72" s="158"/>
      <c r="H72" s="144" t="s">
        <v>144</v>
      </c>
      <c r="I72" s="148"/>
      <c r="J72" s="148"/>
    </row>
    <row r="73" spans="1:10">
      <c r="A73" s="158"/>
      <c r="B73" s="144" t="s">
        <v>143</v>
      </c>
      <c r="C73" s="155"/>
      <c r="D73" s="155"/>
      <c r="G73" s="158"/>
      <c r="H73" s="144" t="s">
        <v>145</v>
      </c>
      <c r="I73" s="148"/>
      <c r="J73" s="148"/>
    </row>
    <row r="74" spans="1:10">
      <c r="A74" s="158"/>
      <c r="B74" s="144" t="s">
        <v>144</v>
      </c>
      <c r="C74" s="155"/>
      <c r="D74" s="155"/>
      <c r="G74" s="158"/>
      <c r="H74" s="144" t="s">
        <v>146</v>
      </c>
      <c r="I74" s="148"/>
      <c r="J74" s="148"/>
    </row>
    <row r="75" spans="1:10">
      <c r="A75" s="158"/>
      <c r="B75" s="144" t="s">
        <v>145</v>
      </c>
      <c r="C75" s="155"/>
      <c r="D75" s="155"/>
      <c r="G75" s="158"/>
      <c r="H75" s="144" t="s">
        <v>147</v>
      </c>
      <c r="I75" s="148"/>
      <c r="J75" s="148"/>
    </row>
    <row r="76" spans="1:10">
      <c r="A76" s="158"/>
      <c r="B76" s="144" t="s">
        <v>146</v>
      </c>
      <c r="C76" s="155"/>
      <c r="D76" s="155"/>
      <c r="G76" s="158"/>
      <c r="H76" s="144" t="s">
        <v>148</v>
      </c>
      <c r="I76" s="148"/>
      <c r="J76" s="148"/>
    </row>
    <row r="77" spans="1:10">
      <c r="A77" s="158"/>
      <c r="B77" s="144" t="s">
        <v>147</v>
      </c>
      <c r="C77" s="155"/>
      <c r="D77" s="155"/>
      <c r="G77" s="158"/>
      <c r="H77" s="144" t="s">
        <v>149</v>
      </c>
      <c r="I77" s="148"/>
      <c r="J77" s="148"/>
    </row>
    <row r="78" spans="1:10">
      <c r="A78" s="158"/>
      <c r="B78" s="144" t="s">
        <v>148</v>
      </c>
      <c r="C78" s="155"/>
      <c r="D78" s="155"/>
      <c r="G78" s="158"/>
      <c r="H78" s="144" t="s">
        <v>150</v>
      </c>
      <c r="I78" s="148"/>
      <c r="J78" s="148"/>
    </row>
    <row r="79" spans="1:10">
      <c r="A79" s="158"/>
      <c r="B79" s="144" t="s">
        <v>149</v>
      </c>
      <c r="C79" s="155"/>
      <c r="D79" s="155"/>
      <c r="G79" s="160"/>
      <c r="H79" s="144" t="s">
        <v>151</v>
      </c>
      <c r="I79" s="148"/>
      <c r="J79" s="148"/>
    </row>
    <row r="80" spans="1:10">
      <c r="A80" s="158"/>
      <c r="B80" s="144" t="s">
        <v>150</v>
      </c>
      <c r="C80" s="155"/>
      <c r="D80" s="155"/>
    </row>
    <row r="81" spans="1:4">
      <c r="A81" s="160"/>
      <c r="B81" s="144" t="s">
        <v>151</v>
      </c>
      <c r="C81" s="155"/>
      <c r="D81" s="155"/>
    </row>
    <row r="159" spans="2:2">
      <c r="B159" s="161"/>
    </row>
  </sheetData>
  <mergeCells count="13">
    <mergeCell ref="A70:A81"/>
    <mergeCell ref="G68:G79"/>
    <mergeCell ref="H1:I1"/>
    <mergeCell ref="A10:A21"/>
    <mergeCell ref="G20:G31"/>
    <mergeCell ref="L21:Q23"/>
    <mergeCell ref="A22:A33"/>
    <mergeCell ref="G32:G43"/>
    <mergeCell ref="A34:A45"/>
    <mergeCell ref="G44:G55"/>
    <mergeCell ref="A46:A57"/>
    <mergeCell ref="G56:G67"/>
    <mergeCell ref="A58:A69"/>
  </mergeCells>
  <hyperlinks>
    <hyperlink ref="H1:I1" location="Index!A1" display="Regresar al Índice" xr:uid="{00000000-0004-0000-D700-000000000000}"/>
  </hyperlinks>
  <pageMargins left="0.7" right="0.7" top="0.75" bottom="0.75" header="0.3" footer="0.3"/>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168"/>
  <dimension ref="A1:I884"/>
  <sheetViews>
    <sheetView workbookViewId="0"/>
  </sheetViews>
  <sheetFormatPr baseColWidth="10" defaultColWidth="11.42578125" defaultRowHeight="14.25"/>
  <cols>
    <col min="1" max="1" width="41.7109375" style="133" customWidth="1"/>
    <col min="2" max="2" width="32.7109375" style="133" customWidth="1"/>
    <col min="3" max="3" width="50.7109375" style="133" customWidth="1"/>
    <col min="4" max="4" width="15.7109375" style="133" customWidth="1"/>
    <col min="5" max="5" width="11.7109375" style="133" customWidth="1"/>
    <col min="6" max="6" width="15.7109375" style="133" customWidth="1"/>
    <col min="7" max="7" width="11.7109375" style="133" customWidth="1"/>
    <col min="8" max="8" width="5.7109375" style="133" customWidth="1"/>
    <col min="9" max="9" width="11.7109375" style="133" customWidth="1"/>
    <col min="10" max="16384" width="11.42578125" style="133"/>
  </cols>
  <sheetData>
    <row r="1" spans="1:9" ht="15">
      <c r="A1" s="43" t="s">
        <v>2251</v>
      </c>
      <c r="B1" s="43" t="s">
        <v>54</v>
      </c>
      <c r="C1" s="43" t="s">
        <v>54</v>
      </c>
      <c r="D1" s="43" t="s">
        <v>54</v>
      </c>
      <c r="E1" s="43" t="s">
        <v>54</v>
      </c>
      <c r="F1" s="43" t="s">
        <v>54</v>
      </c>
      <c r="G1" s="43" t="s">
        <v>54</v>
      </c>
      <c r="H1" s="106" t="s">
        <v>38</v>
      </c>
      <c r="I1" s="106"/>
    </row>
    <row r="2" spans="1:9" ht="15">
      <c r="A2" s="43" t="s">
        <v>152</v>
      </c>
      <c r="B2" s="43" t="s">
        <v>54</v>
      </c>
      <c r="C2" s="43" t="s">
        <v>54</v>
      </c>
      <c r="D2" s="43" t="s">
        <v>54</v>
      </c>
      <c r="E2" s="43" t="s">
        <v>54</v>
      </c>
      <c r="F2" s="43" t="s">
        <v>54</v>
      </c>
      <c r="G2" s="43" t="s">
        <v>54</v>
      </c>
      <c r="H2" s="43" t="s">
        <v>54</v>
      </c>
      <c r="I2" s="43"/>
    </row>
    <row r="3" spans="1:9" ht="15">
      <c r="A3" s="43"/>
      <c r="B3" s="43"/>
      <c r="C3" s="43"/>
      <c r="D3" s="43"/>
      <c r="E3" s="43"/>
      <c r="F3" s="43"/>
      <c r="G3" s="43"/>
      <c r="H3" s="43"/>
      <c r="I3" s="43"/>
    </row>
    <row r="4" spans="1:9" ht="15">
      <c r="A4" s="43"/>
      <c r="B4" s="43"/>
      <c r="C4" s="43"/>
      <c r="D4" s="43"/>
      <c r="E4" s="43"/>
      <c r="F4" s="43"/>
      <c r="G4" s="43"/>
      <c r="H4" s="43"/>
      <c r="I4" s="43"/>
    </row>
    <row r="5" spans="1:9" ht="15">
      <c r="A5" s="43"/>
      <c r="B5" s="43"/>
      <c r="C5" s="43"/>
      <c r="D5" s="43"/>
      <c r="E5" s="43"/>
      <c r="F5" s="43"/>
      <c r="G5" s="43"/>
      <c r="H5" s="43"/>
      <c r="I5" s="43"/>
    </row>
    <row r="6" spans="1:9" ht="15">
      <c r="A6" s="43" t="s">
        <v>641</v>
      </c>
      <c r="B6" s="43" t="s">
        <v>642</v>
      </c>
      <c r="C6" s="43" t="s">
        <v>295</v>
      </c>
      <c r="D6" s="43" t="s">
        <v>2054</v>
      </c>
      <c r="E6" s="43" t="s">
        <v>2055</v>
      </c>
      <c r="F6" s="43" t="s">
        <v>2056</v>
      </c>
      <c r="G6" s="43" t="s">
        <v>2055</v>
      </c>
      <c r="H6" s="43" t="s">
        <v>2057</v>
      </c>
      <c r="I6" s="43" t="s">
        <v>2058</v>
      </c>
    </row>
    <row r="7" spans="1:9" ht="15">
      <c r="A7" s="43" t="s">
        <v>526</v>
      </c>
      <c r="B7" s="43" t="s">
        <v>57</v>
      </c>
      <c r="C7" s="43" t="s">
        <v>383</v>
      </c>
      <c r="D7" s="43">
        <v>110321</v>
      </c>
      <c r="E7" s="43">
        <v>0.165366570233688</v>
      </c>
      <c r="F7" s="43">
        <v>109481</v>
      </c>
      <c r="G7" s="43">
        <v>0.164206146725281</v>
      </c>
      <c r="H7" s="43">
        <v>840</v>
      </c>
      <c r="I7" s="43">
        <v>0.76725641892201302</v>
      </c>
    </row>
    <row r="8" spans="1:9" ht="15">
      <c r="A8" s="43" t="s">
        <v>647</v>
      </c>
      <c r="B8" s="43" t="s">
        <v>153</v>
      </c>
      <c r="C8" s="43" t="s">
        <v>383</v>
      </c>
      <c r="D8" s="43">
        <v>125209</v>
      </c>
      <c r="E8" s="43">
        <v>0.28795726027901303</v>
      </c>
      <c r="F8" s="43">
        <v>124552</v>
      </c>
      <c r="G8" s="43">
        <v>0.28650492605738298</v>
      </c>
      <c r="H8" s="43">
        <v>657</v>
      </c>
      <c r="I8" s="43">
        <v>0.52749052604534896</v>
      </c>
    </row>
    <row r="9" spans="1:9" ht="15">
      <c r="A9" s="43" t="s">
        <v>502</v>
      </c>
      <c r="B9" s="43" t="s">
        <v>266</v>
      </c>
      <c r="C9" s="43" t="s">
        <v>387</v>
      </c>
      <c r="D9" s="43">
        <v>1756</v>
      </c>
      <c r="E9" s="43">
        <v>0.14875052943667899</v>
      </c>
      <c r="F9" s="43">
        <v>1183</v>
      </c>
      <c r="G9" s="43">
        <v>0.104773713577185</v>
      </c>
      <c r="H9" s="43">
        <v>573</v>
      </c>
      <c r="I9" s="43">
        <v>48.436179205409999</v>
      </c>
    </row>
    <row r="10" spans="1:9" ht="15">
      <c r="A10" s="43" t="s">
        <v>647</v>
      </c>
      <c r="B10" s="43" t="s">
        <v>153</v>
      </c>
      <c r="C10" s="43" t="s">
        <v>385</v>
      </c>
      <c r="D10" s="43">
        <v>101981</v>
      </c>
      <c r="E10" s="43">
        <v>0.234537208671214</v>
      </c>
      <c r="F10" s="43">
        <v>101604</v>
      </c>
      <c r="G10" s="43">
        <v>0.23371801743154899</v>
      </c>
      <c r="H10" s="43">
        <v>377</v>
      </c>
      <c r="I10" s="43">
        <v>0.37104838392190098</v>
      </c>
    </row>
    <row r="11" spans="1:9" ht="15">
      <c r="A11" s="43" t="s">
        <v>647</v>
      </c>
      <c r="B11" s="43" t="s">
        <v>153</v>
      </c>
      <c r="C11" s="43" t="s">
        <v>387</v>
      </c>
      <c r="D11" s="43">
        <v>106573</v>
      </c>
      <c r="E11" s="43">
        <v>0.24509794902694901</v>
      </c>
      <c r="F11" s="43">
        <v>106207</v>
      </c>
      <c r="G11" s="43">
        <v>0.24430622295729101</v>
      </c>
      <c r="H11" s="43">
        <v>366</v>
      </c>
      <c r="I11" s="43">
        <v>0.34461005395125499</v>
      </c>
    </row>
    <row r="12" spans="1:9" ht="15">
      <c r="A12" s="43" t="s">
        <v>526</v>
      </c>
      <c r="B12" s="43" t="s">
        <v>57</v>
      </c>
      <c r="C12" s="43" t="s">
        <v>384</v>
      </c>
      <c r="D12" s="43">
        <v>31268</v>
      </c>
      <c r="E12" s="43">
        <v>4.6869425749104403E-2</v>
      </c>
      <c r="F12" s="43">
        <v>30902</v>
      </c>
      <c r="G12" s="43">
        <v>4.6348666399691603E-2</v>
      </c>
      <c r="H12" s="43">
        <v>366</v>
      </c>
      <c r="I12" s="43">
        <v>1.1843893599119899</v>
      </c>
    </row>
    <row r="13" spans="1:9" ht="15">
      <c r="A13" s="43" t="s">
        <v>649</v>
      </c>
      <c r="B13" s="43" t="s">
        <v>165</v>
      </c>
      <c r="C13" s="43" t="s">
        <v>387</v>
      </c>
      <c r="D13" s="43">
        <v>4013</v>
      </c>
      <c r="E13" s="43">
        <v>0.12738065007618099</v>
      </c>
      <c r="F13" s="43">
        <v>3726</v>
      </c>
      <c r="G13" s="43">
        <v>0.12</v>
      </c>
      <c r="H13" s="43">
        <v>287</v>
      </c>
      <c r="I13" s="43">
        <v>7.7026301663982704</v>
      </c>
    </row>
    <row r="14" spans="1:9" ht="15">
      <c r="A14" s="43" t="s">
        <v>659</v>
      </c>
      <c r="B14" s="43" t="s">
        <v>274</v>
      </c>
      <c r="C14" s="43" t="s">
        <v>382</v>
      </c>
      <c r="D14" s="43">
        <v>2456</v>
      </c>
      <c r="E14" s="43">
        <v>0.68911335578002197</v>
      </c>
      <c r="F14" s="43">
        <v>2230</v>
      </c>
      <c r="G14" s="43">
        <v>0.6664674237896</v>
      </c>
      <c r="H14" s="43">
        <v>226</v>
      </c>
      <c r="I14" s="43">
        <v>10.1345291479821</v>
      </c>
    </row>
    <row r="15" spans="1:9" ht="15">
      <c r="A15" s="43" t="s">
        <v>529</v>
      </c>
      <c r="B15" s="43" t="s">
        <v>186</v>
      </c>
      <c r="C15" s="43" t="s">
        <v>387</v>
      </c>
      <c r="D15" s="43">
        <v>1103</v>
      </c>
      <c r="E15" s="43">
        <v>0.87748607796340505</v>
      </c>
      <c r="F15" s="43">
        <v>917</v>
      </c>
      <c r="G15" s="43">
        <v>0.87751196172248802</v>
      </c>
      <c r="H15" s="43">
        <v>186</v>
      </c>
      <c r="I15" s="43">
        <v>20.283533260632499</v>
      </c>
    </row>
    <row r="16" spans="1:9" ht="15">
      <c r="A16" s="43" t="s">
        <v>649</v>
      </c>
      <c r="B16" s="43" t="s">
        <v>165</v>
      </c>
      <c r="C16" s="43" t="s">
        <v>385</v>
      </c>
      <c r="D16" s="43">
        <v>7691</v>
      </c>
      <c r="E16" s="43">
        <v>0.244127729812087</v>
      </c>
      <c r="F16" s="43">
        <v>7513</v>
      </c>
      <c r="G16" s="43">
        <v>0.24196457326892101</v>
      </c>
      <c r="H16" s="43">
        <v>178</v>
      </c>
      <c r="I16" s="43">
        <v>2.3692266737654699</v>
      </c>
    </row>
    <row r="17" spans="1:9" ht="15">
      <c r="A17" s="43" t="s">
        <v>594</v>
      </c>
      <c r="B17" s="43" t="s">
        <v>187</v>
      </c>
      <c r="C17" s="43" t="s">
        <v>381</v>
      </c>
      <c r="D17" s="43">
        <v>537</v>
      </c>
      <c r="E17" s="43">
        <v>0.12865356971729799</v>
      </c>
      <c r="F17" s="43">
        <v>380</v>
      </c>
      <c r="G17" s="43">
        <v>9.0411610754223201E-2</v>
      </c>
      <c r="H17" s="43">
        <v>157</v>
      </c>
      <c r="I17" s="43">
        <v>41.315789473684198</v>
      </c>
    </row>
    <row r="18" spans="1:9" ht="15">
      <c r="A18" s="43" t="s">
        <v>584</v>
      </c>
      <c r="B18" s="43" t="s">
        <v>154</v>
      </c>
      <c r="C18" s="43" t="s">
        <v>381</v>
      </c>
      <c r="D18" s="43">
        <v>8567</v>
      </c>
      <c r="E18" s="43">
        <v>8.0033257662808402E-2</v>
      </c>
      <c r="F18" s="43">
        <v>8419</v>
      </c>
      <c r="G18" s="43">
        <v>7.8627864841137901E-2</v>
      </c>
      <c r="H18" s="43">
        <v>148</v>
      </c>
      <c r="I18" s="43">
        <v>1.7579284950706799</v>
      </c>
    </row>
    <row r="19" spans="1:9" ht="15">
      <c r="A19" s="43" t="s">
        <v>590</v>
      </c>
      <c r="B19" s="43" t="s">
        <v>197</v>
      </c>
      <c r="C19" s="43" t="s">
        <v>383</v>
      </c>
      <c r="D19" s="43">
        <v>5644</v>
      </c>
      <c r="E19" s="43">
        <v>0.47794055381488698</v>
      </c>
      <c r="F19" s="43">
        <v>5512</v>
      </c>
      <c r="G19" s="43">
        <v>0.473051836594576</v>
      </c>
      <c r="H19" s="43">
        <v>132</v>
      </c>
      <c r="I19" s="43">
        <v>2.3947750362844702</v>
      </c>
    </row>
    <row r="20" spans="1:9" ht="15">
      <c r="A20" s="43" t="s">
        <v>584</v>
      </c>
      <c r="B20" s="43" t="s">
        <v>154</v>
      </c>
      <c r="C20" s="43" t="s">
        <v>385</v>
      </c>
      <c r="D20" s="43">
        <v>16485</v>
      </c>
      <c r="E20" s="43">
        <v>0.15400353129116301</v>
      </c>
      <c r="F20" s="43">
        <v>16364</v>
      </c>
      <c r="G20" s="43">
        <v>0.152828884696565</v>
      </c>
      <c r="H20" s="43">
        <v>121</v>
      </c>
      <c r="I20" s="43">
        <v>0.73942801271083003</v>
      </c>
    </row>
    <row r="21" spans="1:9" ht="15">
      <c r="A21" s="43" t="s">
        <v>662</v>
      </c>
      <c r="B21" s="43" t="s">
        <v>169</v>
      </c>
      <c r="C21" s="43" t="s">
        <v>382</v>
      </c>
      <c r="D21" s="43">
        <v>939</v>
      </c>
      <c r="E21" s="43">
        <v>0.30009587727708498</v>
      </c>
      <c r="F21" s="43">
        <v>822</v>
      </c>
      <c r="G21" s="43">
        <v>0.26941986234021598</v>
      </c>
      <c r="H21" s="43">
        <v>117</v>
      </c>
      <c r="I21" s="43">
        <v>14.2335766423358</v>
      </c>
    </row>
    <row r="22" spans="1:9" ht="15">
      <c r="A22" s="43" t="s">
        <v>554</v>
      </c>
      <c r="B22" s="43" t="s">
        <v>155</v>
      </c>
      <c r="C22" s="43" t="s">
        <v>381</v>
      </c>
      <c r="D22" s="43">
        <v>8176</v>
      </c>
      <c r="E22" s="43">
        <v>0.111660429925432</v>
      </c>
      <c r="F22" s="43">
        <v>8065</v>
      </c>
      <c r="G22" s="43">
        <v>0.11029059829059799</v>
      </c>
      <c r="H22" s="43">
        <v>111</v>
      </c>
      <c r="I22" s="43">
        <v>1.37631742095474</v>
      </c>
    </row>
    <row r="23" spans="1:9" ht="15">
      <c r="A23" s="43" t="s">
        <v>584</v>
      </c>
      <c r="B23" s="43" t="s">
        <v>154</v>
      </c>
      <c r="C23" s="43" t="s">
        <v>382</v>
      </c>
      <c r="D23" s="43">
        <v>1649</v>
      </c>
      <c r="E23" s="43">
        <v>1.5405024149173699E-2</v>
      </c>
      <c r="F23" s="43">
        <v>1547</v>
      </c>
      <c r="G23" s="43">
        <v>1.4447951883744E-2</v>
      </c>
      <c r="H23" s="43">
        <v>102</v>
      </c>
      <c r="I23" s="43">
        <v>6.5934065934065904</v>
      </c>
    </row>
    <row r="24" spans="1:9" ht="15">
      <c r="A24" s="43" t="s">
        <v>585</v>
      </c>
      <c r="B24" s="43" t="s">
        <v>156</v>
      </c>
      <c r="C24" s="43" t="s">
        <v>383</v>
      </c>
      <c r="D24" s="43">
        <v>41191</v>
      </c>
      <c r="E24" s="43">
        <v>0.32339132619414002</v>
      </c>
      <c r="F24" s="43">
        <v>41105</v>
      </c>
      <c r="G24" s="43">
        <v>0.32061431903094201</v>
      </c>
      <c r="H24" s="43">
        <v>86</v>
      </c>
      <c r="I24" s="43">
        <v>0.20922028950249899</v>
      </c>
    </row>
    <row r="25" spans="1:9" ht="15">
      <c r="A25" s="43" t="s">
        <v>557</v>
      </c>
      <c r="B25" s="43" t="s">
        <v>167</v>
      </c>
      <c r="C25" s="43" t="s">
        <v>385</v>
      </c>
      <c r="D25" s="43">
        <v>5176</v>
      </c>
      <c r="E25" s="43">
        <v>8.1411809116361006E-2</v>
      </c>
      <c r="F25" s="43">
        <v>5092</v>
      </c>
      <c r="G25" s="43">
        <v>8.0242049859749795E-2</v>
      </c>
      <c r="H25" s="43">
        <v>84</v>
      </c>
      <c r="I25" s="43">
        <v>1.64964650432051</v>
      </c>
    </row>
    <row r="26" spans="1:9" ht="15">
      <c r="A26" s="43" t="s">
        <v>598</v>
      </c>
      <c r="B26" s="43" t="s">
        <v>254</v>
      </c>
      <c r="C26" s="43" t="s">
        <v>381</v>
      </c>
      <c r="D26" s="43">
        <v>1123</v>
      </c>
      <c r="E26" s="43">
        <v>0.14044522261130599</v>
      </c>
      <c r="F26" s="43">
        <v>1042</v>
      </c>
      <c r="G26" s="43">
        <v>0.13144947647281399</v>
      </c>
      <c r="H26" s="43">
        <v>81</v>
      </c>
      <c r="I26" s="43">
        <v>7.7735124760076797</v>
      </c>
    </row>
    <row r="27" spans="1:9" ht="15">
      <c r="A27" s="43" t="s">
        <v>505</v>
      </c>
      <c r="B27" s="43" t="s">
        <v>276</v>
      </c>
      <c r="C27" s="43" t="s">
        <v>381</v>
      </c>
      <c r="D27" s="43">
        <v>349</v>
      </c>
      <c r="E27" s="43">
        <v>7.0963806425376197E-2</v>
      </c>
      <c r="F27" s="43">
        <v>274</v>
      </c>
      <c r="G27" s="43">
        <v>5.6459921697918802E-2</v>
      </c>
      <c r="H27" s="43">
        <v>75</v>
      </c>
      <c r="I27" s="43">
        <v>27.3722627737226</v>
      </c>
    </row>
    <row r="28" spans="1:9" ht="15">
      <c r="A28" s="43" t="s">
        <v>584</v>
      </c>
      <c r="B28" s="43" t="s">
        <v>154</v>
      </c>
      <c r="C28" s="43" t="s">
        <v>380</v>
      </c>
      <c r="D28" s="43">
        <v>8020</v>
      </c>
      <c r="E28" s="43">
        <v>7.4923161720056405E-2</v>
      </c>
      <c r="F28" s="43">
        <v>7945</v>
      </c>
      <c r="G28" s="43">
        <v>7.4201019855427097E-2</v>
      </c>
      <c r="H28" s="43">
        <v>75</v>
      </c>
      <c r="I28" s="43">
        <v>0.94398993077407001</v>
      </c>
    </row>
    <row r="29" spans="1:9" ht="15">
      <c r="A29" s="43" t="s">
        <v>554</v>
      </c>
      <c r="B29" s="43" t="s">
        <v>155</v>
      </c>
      <c r="C29" s="43" t="s">
        <v>384</v>
      </c>
      <c r="D29" s="43">
        <v>4509</v>
      </c>
      <c r="E29" s="43">
        <v>6.1579853049629901E-2</v>
      </c>
      <c r="F29" s="43">
        <v>4435</v>
      </c>
      <c r="G29" s="43">
        <v>6.06495726495727E-2</v>
      </c>
      <c r="H29" s="43">
        <v>74</v>
      </c>
      <c r="I29" s="43">
        <v>1.6685456595265</v>
      </c>
    </row>
    <row r="30" spans="1:9" ht="15">
      <c r="A30" s="43" t="s">
        <v>560</v>
      </c>
      <c r="B30" s="43" t="s">
        <v>193</v>
      </c>
      <c r="C30" s="43" t="s">
        <v>383</v>
      </c>
      <c r="D30" s="43">
        <v>3081</v>
      </c>
      <c r="E30" s="43">
        <v>0.193166144200627</v>
      </c>
      <c r="F30" s="43">
        <v>3007</v>
      </c>
      <c r="G30" s="43">
        <v>0.189835858585859</v>
      </c>
      <c r="H30" s="43">
        <v>74</v>
      </c>
      <c r="I30" s="43">
        <v>2.4609245094778802</v>
      </c>
    </row>
    <row r="31" spans="1:9" ht="15">
      <c r="A31" s="43" t="s">
        <v>557</v>
      </c>
      <c r="B31" s="43" t="s">
        <v>167</v>
      </c>
      <c r="C31" s="43" t="s">
        <v>383</v>
      </c>
      <c r="D31" s="43">
        <v>48319</v>
      </c>
      <c r="E31" s="43">
        <v>0.75999559596086697</v>
      </c>
      <c r="F31" s="43">
        <v>48252</v>
      </c>
      <c r="G31" s="43">
        <v>0.76037694222950603</v>
      </c>
      <c r="H31" s="43">
        <v>67</v>
      </c>
      <c r="I31" s="43">
        <v>0.13885434800629001</v>
      </c>
    </row>
    <row r="32" spans="1:9" ht="15">
      <c r="A32" s="43" t="s">
        <v>658</v>
      </c>
      <c r="B32" s="43" t="s">
        <v>204</v>
      </c>
      <c r="C32" s="43" t="s">
        <v>384</v>
      </c>
      <c r="D32" s="43">
        <v>68</v>
      </c>
      <c r="E32" s="43">
        <v>6.9035532994923904E-2</v>
      </c>
      <c r="F32" s="43">
        <v>4</v>
      </c>
      <c r="G32" s="43">
        <v>4.5095828635851199E-3</v>
      </c>
      <c r="H32" s="43">
        <v>64</v>
      </c>
      <c r="I32" s="43">
        <v>1600</v>
      </c>
    </row>
    <row r="33" spans="1:9" ht="15">
      <c r="A33" s="43" t="s">
        <v>583</v>
      </c>
      <c r="B33" s="43" t="s">
        <v>205</v>
      </c>
      <c r="C33" s="43" t="s">
        <v>382</v>
      </c>
      <c r="D33" s="43">
        <v>271</v>
      </c>
      <c r="E33" s="43">
        <v>0.45393634840871</v>
      </c>
      <c r="F33" s="43">
        <v>211</v>
      </c>
      <c r="G33" s="43">
        <v>0.38644688644688602</v>
      </c>
      <c r="H33" s="43">
        <v>60</v>
      </c>
      <c r="I33" s="43">
        <v>28.436018957346</v>
      </c>
    </row>
    <row r="34" spans="1:9" ht="15">
      <c r="A34" s="43" t="s">
        <v>649</v>
      </c>
      <c r="B34" s="43" t="s">
        <v>165</v>
      </c>
      <c r="C34" s="43" t="s">
        <v>383</v>
      </c>
      <c r="D34" s="43">
        <v>7467</v>
      </c>
      <c r="E34" s="43">
        <v>0.23701752158456099</v>
      </c>
      <c r="F34" s="43">
        <v>7408</v>
      </c>
      <c r="G34" s="43">
        <v>0.238582930756844</v>
      </c>
      <c r="H34" s="43">
        <v>59</v>
      </c>
      <c r="I34" s="43">
        <v>0.79643628509720199</v>
      </c>
    </row>
    <row r="35" spans="1:9" ht="15">
      <c r="A35" s="43" t="s">
        <v>666</v>
      </c>
      <c r="B35" s="43" t="s">
        <v>161</v>
      </c>
      <c r="C35" s="43" t="s">
        <v>383</v>
      </c>
      <c r="D35" s="43">
        <v>2281</v>
      </c>
      <c r="E35" s="43">
        <v>0.90444091990483699</v>
      </c>
      <c r="F35" s="43">
        <v>2222</v>
      </c>
      <c r="G35" s="43">
        <v>0.90656874745002003</v>
      </c>
      <c r="H35" s="43">
        <v>59</v>
      </c>
      <c r="I35" s="43">
        <v>2.6552655265526601</v>
      </c>
    </row>
    <row r="36" spans="1:9" ht="15">
      <c r="A36" s="43" t="s">
        <v>517</v>
      </c>
      <c r="B36" s="43" t="s">
        <v>179</v>
      </c>
      <c r="C36" s="43" t="s">
        <v>387</v>
      </c>
      <c r="D36" s="43">
        <v>1582</v>
      </c>
      <c r="E36" s="43">
        <v>0.26463700234192</v>
      </c>
      <c r="F36" s="43">
        <v>1524</v>
      </c>
      <c r="G36" s="43">
        <v>0.25821755337173802</v>
      </c>
      <c r="H36" s="43">
        <v>58</v>
      </c>
      <c r="I36" s="43">
        <v>3.8057742782152202</v>
      </c>
    </row>
    <row r="37" spans="1:9" ht="15">
      <c r="A37" s="43" t="s">
        <v>580</v>
      </c>
      <c r="B37" s="43" t="s">
        <v>270</v>
      </c>
      <c r="C37" s="43" t="s">
        <v>382</v>
      </c>
      <c r="D37" s="43">
        <v>6136</v>
      </c>
      <c r="E37" s="43">
        <v>0.16146093729442401</v>
      </c>
      <c r="F37" s="43">
        <v>6078</v>
      </c>
      <c r="G37" s="43">
        <v>0.159301777008964</v>
      </c>
      <c r="H37" s="43">
        <v>58</v>
      </c>
      <c r="I37" s="43">
        <v>0.95426127015465501</v>
      </c>
    </row>
    <row r="38" spans="1:9" ht="15">
      <c r="A38" s="43" t="s">
        <v>649</v>
      </c>
      <c r="B38" s="43" t="s">
        <v>165</v>
      </c>
      <c r="C38" s="43" t="s">
        <v>380</v>
      </c>
      <c r="D38" s="43">
        <v>4395</v>
      </c>
      <c r="E38" s="43">
        <v>0.13950609446419501</v>
      </c>
      <c r="F38" s="43">
        <v>4341</v>
      </c>
      <c r="G38" s="43">
        <v>0.139806763285024</v>
      </c>
      <c r="H38" s="43">
        <v>54</v>
      </c>
      <c r="I38" s="43">
        <v>1.2439530062197599</v>
      </c>
    </row>
    <row r="39" spans="1:9" ht="15">
      <c r="A39" s="43" t="s">
        <v>542</v>
      </c>
      <c r="B39" s="43" t="s">
        <v>255</v>
      </c>
      <c r="C39" s="43" t="s">
        <v>387</v>
      </c>
      <c r="D39" s="43">
        <v>433</v>
      </c>
      <c r="E39" s="43">
        <v>0.36570945945945899</v>
      </c>
      <c r="F39" s="43">
        <v>383</v>
      </c>
      <c r="G39" s="43">
        <v>0.341659232827832</v>
      </c>
      <c r="H39" s="43">
        <v>50</v>
      </c>
      <c r="I39" s="43">
        <v>13.0548302872063</v>
      </c>
    </row>
    <row r="40" spans="1:9" ht="15">
      <c r="A40" s="43" t="s">
        <v>597</v>
      </c>
      <c r="B40" s="43" t="s">
        <v>159</v>
      </c>
      <c r="C40" s="43" t="s">
        <v>382</v>
      </c>
      <c r="D40" s="43">
        <v>1376</v>
      </c>
      <c r="E40" s="43">
        <v>0.107282083268361</v>
      </c>
      <c r="F40" s="43">
        <v>1327</v>
      </c>
      <c r="G40" s="43">
        <v>0.103980567309199</v>
      </c>
      <c r="H40" s="43">
        <v>49</v>
      </c>
      <c r="I40" s="43">
        <v>3.69253956292388</v>
      </c>
    </row>
    <row r="41" spans="1:9" ht="15">
      <c r="A41" s="43" t="s">
        <v>569</v>
      </c>
      <c r="B41" s="43" t="s">
        <v>175</v>
      </c>
      <c r="C41" s="43" t="s">
        <v>382</v>
      </c>
      <c r="D41" s="43">
        <v>3633</v>
      </c>
      <c r="E41" s="43">
        <v>0.66526277238600995</v>
      </c>
      <c r="F41" s="43">
        <v>3588</v>
      </c>
      <c r="G41" s="43">
        <v>0.66004415011037498</v>
      </c>
      <c r="H41" s="43">
        <v>45</v>
      </c>
      <c r="I41" s="43">
        <v>1.2541806020066799</v>
      </c>
    </row>
    <row r="42" spans="1:9" ht="15">
      <c r="A42" s="43" t="s">
        <v>655</v>
      </c>
      <c r="B42" s="43" t="s">
        <v>273</v>
      </c>
      <c r="C42" s="43" t="s">
        <v>381</v>
      </c>
      <c r="D42" s="43">
        <v>150</v>
      </c>
      <c r="E42" s="43">
        <v>0.12711864406779699</v>
      </c>
      <c r="F42" s="43">
        <v>106</v>
      </c>
      <c r="G42" s="43">
        <v>9.4558429973238198E-2</v>
      </c>
      <c r="H42" s="43">
        <v>44</v>
      </c>
      <c r="I42" s="43">
        <v>41.509433962264097</v>
      </c>
    </row>
    <row r="43" spans="1:9" ht="15">
      <c r="A43" s="43" t="s">
        <v>594</v>
      </c>
      <c r="B43" s="43" t="s">
        <v>187</v>
      </c>
      <c r="C43" s="43" t="s">
        <v>383</v>
      </c>
      <c r="D43" s="43">
        <v>1096</v>
      </c>
      <c r="E43" s="43">
        <v>0.26257786296118801</v>
      </c>
      <c r="F43" s="43">
        <v>1052</v>
      </c>
      <c r="G43" s="43">
        <v>0.25029740661432298</v>
      </c>
      <c r="H43" s="43">
        <v>44</v>
      </c>
      <c r="I43" s="43">
        <v>4.1825095057034201</v>
      </c>
    </row>
    <row r="44" spans="1:9" ht="15">
      <c r="A44" s="43" t="s">
        <v>580</v>
      </c>
      <c r="B44" s="43" t="s">
        <v>270</v>
      </c>
      <c r="C44" s="43" t="s">
        <v>380</v>
      </c>
      <c r="D44" s="43">
        <v>3806</v>
      </c>
      <c r="E44" s="43">
        <v>0.10014998815883</v>
      </c>
      <c r="F44" s="43">
        <v>3762</v>
      </c>
      <c r="G44" s="43">
        <v>9.8600408869319103E-2</v>
      </c>
      <c r="H44" s="43">
        <v>44</v>
      </c>
      <c r="I44" s="43">
        <v>1.16959064327486</v>
      </c>
    </row>
    <row r="45" spans="1:9" ht="15">
      <c r="A45" s="43" t="s">
        <v>665</v>
      </c>
      <c r="B45" s="43" t="s">
        <v>275</v>
      </c>
      <c r="C45" s="43" t="s">
        <v>383</v>
      </c>
      <c r="D45" s="43">
        <v>289</v>
      </c>
      <c r="E45" s="43">
        <v>0.15818281335522699</v>
      </c>
      <c r="F45" s="43">
        <v>249</v>
      </c>
      <c r="G45" s="43">
        <v>9.0479651162790706E-2</v>
      </c>
      <c r="H45" s="43">
        <v>40</v>
      </c>
      <c r="I45" s="43">
        <v>16.0642570281125</v>
      </c>
    </row>
    <row r="46" spans="1:9" ht="15">
      <c r="A46" s="43" t="s">
        <v>570</v>
      </c>
      <c r="B46" s="43" t="s">
        <v>171</v>
      </c>
      <c r="C46" s="43" t="s">
        <v>380</v>
      </c>
      <c r="D46" s="43">
        <v>951</v>
      </c>
      <c r="E46" s="43">
        <v>5.8692834660248099E-2</v>
      </c>
      <c r="F46" s="43">
        <v>911</v>
      </c>
      <c r="G46" s="43">
        <v>5.5098584734486498E-2</v>
      </c>
      <c r="H46" s="43">
        <v>40</v>
      </c>
      <c r="I46" s="43">
        <v>4.3907793633369803</v>
      </c>
    </row>
    <row r="47" spans="1:9" ht="15">
      <c r="A47" s="43" t="s">
        <v>587</v>
      </c>
      <c r="B47" s="43" t="s">
        <v>269</v>
      </c>
      <c r="C47" s="43" t="s">
        <v>383</v>
      </c>
      <c r="D47" s="43">
        <v>1268</v>
      </c>
      <c r="E47" s="43">
        <v>0.34465887469421003</v>
      </c>
      <c r="F47" s="43">
        <v>1228</v>
      </c>
      <c r="G47" s="43">
        <v>0.33932025421387102</v>
      </c>
      <c r="H47" s="43">
        <v>40</v>
      </c>
      <c r="I47" s="43">
        <v>3.25732899022801</v>
      </c>
    </row>
    <row r="48" spans="1:9" ht="15">
      <c r="A48" s="43" t="s">
        <v>540</v>
      </c>
      <c r="B48" s="43" t="s">
        <v>162</v>
      </c>
      <c r="C48" s="43" t="s">
        <v>385</v>
      </c>
      <c r="D48" s="43">
        <v>3857</v>
      </c>
      <c r="E48" s="43">
        <v>0.108482871125612</v>
      </c>
      <c r="F48" s="43">
        <v>3818</v>
      </c>
      <c r="G48" s="43">
        <v>0.106856982927512</v>
      </c>
      <c r="H48" s="43">
        <v>39</v>
      </c>
      <c r="I48" s="43">
        <v>1.02147721320063</v>
      </c>
    </row>
    <row r="49" spans="1:9" ht="15">
      <c r="A49" s="43" t="s">
        <v>590</v>
      </c>
      <c r="B49" s="43" t="s">
        <v>197</v>
      </c>
      <c r="C49" s="43" t="s">
        <v>387</v>
      </c>
      <c r="D49" s="43">
        <v>1563</v>
      </c>
      <c r="E49" s="43">
        <v>0.132356677110678</v>
      </c>
      <c r="F49" s="43">
        <v>1525</v>
      </c>
      <c r="G49" s="43">
        <v>0.13087881908685201</v>
      </c>
      <c r="H49" s="43">
        <v>38</v>
      </c>
      <c r="I49" s="43">
        <v>2.4918032786885198</v>
      </c>
    </row>
    <row r="50" spans="1:9" ht="15">
      <c r="A50" s="43" t="s">
        <v>668</v>
      </c>
      <c r="B50" s="43" t="s">
        <v>253</v>
      </c>
      <c r="C50" s="43" t="s">
        <v>381</v>
      </c>
      <c r="D50" s="43">
        <v>108</v>
      </c>
      <c r="E50" s="43">
        <v>0.191829484902309</v>
      </c>
      <c r="F50" s="43">
        <v>73</v>
      </c>
      <c r="G50" s="43">
        <v>0.139846743295019</v>
      </c>
      <c r="H50" s="43">
        <v>35</v>
      </c>
      <c r="I50" s="43">
        <v>47.945205479452</v>
      </c>
    </row>
    <row r="51" spans="1:9" ht="15">
      <c r="A51" s="43" t="s">
        <v>530</v>
      </c>
      <c r="B51" s="43" t="s">
        <v>170</v>
      </c>
      <c r="C51" s="43" t="s">
        <v>387</v>
      </c>
      <c r="D51" s="43">
        <v>1199</v>
      </c>
      <c r="E51" s="43">
        <v>0.56690307328605205</v>
      </c>
      <c r="F51" s="43">
        <v>1165</v>
      </c>
      <c r="G51" s="43">
        <v>0.54926921263554895</v>
      </c>
      <c r="H51" s="43">
        <v>34</v>
      </c>
      <c r="I51" s="43">
        <v>2.9184549356223299</v>
      </c>
    </row>
    <row r="52" spans="1:9" ht="15">
      <c r="A52" s="43" t="s">
        <v>510</v>
      </c>
      <c r="B52" s="43" t="s">
        <v>157</v>
      </c>
      <c r="C52" s="43" t="s">
        <v>384</v>
      </c>
      <c r="D52" s="43">
        <v>1629</v>
      </c>
      <c r="E52" s="43">
        <v>4.3529380327605997E-2</v>
      </c>
      <c r="F52" s="43">
        <v>1596</v>
      </c>
      <c r="G52" s="43">
        <v>4.1819515774027899E-2</v>
      </c>
      <c r="H52" s="43">
        <v>33</v>
      </c>
      <c r="I52" s="43">
        <v>2.0676691729323302</v>
      </c>
    </row>
    <row r="53" spans="1:9" ht="15">
      <c r="A53" s="43" t="s">
        <v>502</v>
      </c>
      <c r="B53" s="43" t="s">
        <v>266</v>
      </c>
      <c r="C53" s="43" t="s">
        <v>381</v>
      </c>
      <c r="D53" s="43">
        <v>797</v>
      </c>
      <c r="E53" s="43">
        <v>6.7513765353663699E-2</v>
      </c>
      <c r="F53" s="43">
        <v>765</v>
      </c>
      <c r="G53" s="43">
        <v>6.7753077672482495E-2</v>
      </c>
      <c r="H53" s="43">
        <v>32</v>
      </c>
      <c r="I53" s="43">
        <v>4.1830065359477198</v>
      </c>
    </row>
    <row r="54" spans="1:9" ht="15">
      <c r="A54" s="43" t="s">
        <v>526</v>
      </c>
      <c r="B54" s="43" t="s">
        <v>57</v>
      </c>
      <c r="C54" s="43" t="s">
        <v>385</v>
      </c>
      <c r="D54" s="43">
        <v>150943</v>
      </c>
      <c r="E54" s="43">
        <v>0.22625725121040899</v>
      </c>
      <c r="F54" s="43">
        <v>150911</v>
      </c>
      <c r="G54" s="43">
        <v>0.226345336711018</v>
      </c>
      <c r="H54" s="43">
        <v>32</v>
      </c>
      <c r="I54" s="43">
        <v>2.1204551026765599E-2</v>
      </c>
    </row>
    <row r="55" spans="1:9" ht="15">
      <c r="A55" s="43" t="s">
        <v>526</v>
      </c>
      <c r="B55" s="43" t="s">
        <v>57</v>
      </c>
      <c r="C55" s="43" t="s">
        <v>387</v>
      </c>
      <c r="D55" s="43">
        <v>150084</v>
      </c>
      <c r="E55" s="43">
        <v>0.22496964609596301</v>
      </c>
      <c r="F55" s="43">
        <v>150052</v>
      </c>
      <c r="G55" s="43">
        <v>0.225056957174504</v>
      </c>
      <c r="H55" s="43">
        <v>32</v>
      </c>
      <c r="I55" s="43">
        <v>2.1325940340677401E-2</v>
      </c>
    </row>
    <row r="56" spans="1:9" ht="15">
      <c r="A56" s="43" t="s">
        <v>581</v>
      </c>
      <c r="B56" s="43" t="s">
        <v>262</v>
      </c>
      <c r="C56" s="43" t="s">
        <v>383</v>
      </c>
      <c r="D56" s="43">
        <v>2428</v>
      </c>
      <c r="E56" s="43">
        <v>0.30139026812313802</v>
      </c>
      <c r="F56" s="43">
        <v>2397</v>
      </c>
      <c r="G56" s="43">
        <v>0.295999012101754</v>
      </c>
      <c r="H56" s="43">
        <v>31</v>
      </c>
      <c r="I56" s="43">
        <v>1.2932832707551101</v>
      </c>
    </row>
    <row r="57" spans="1:9" ht="15">
      <c r="A57" s="43" t="s">
        <v>533</v>
      </c>
      <c r="B57" s="43" t="s">
        <v>178</v>
      </c>
      <c r="C57" s="43" t="s">
        <v>383</v>
      </c>
      <c r="D57" s="43">
        <v>878</v>
      </c>
      <c r="E57" s="43">
        <v>0.32196552988632199</v>
      </c>
      <c r="F57" s="43">
        <v>848</v>
      </c>
      <c r="G57" s="43">
        <v>0.31489045673969601</v>
      </c>
      <c r="H57" s="43">
        <v>30</v>
      </c>
      <c r="I57" s="43">
        <v>3.53773584905661</v>
      </c>
    </row>
    <row r="58" spans="1:9" ht="15">
      <c r="A58" s="43" t="s">
        <v>531</v>
      </c>
      <c r="B58" s="43" t="s">
        <v>257</v>
      </c>
      <c r="C58" s="43" t="s">
        <v>387</v>
      </c>
      <c r="D58" s="43">
        <v>377</v>
      </c>
      <c r="E58" s="43">
        <v>8.0418088737201396E-2</v>
      </c>
      <c r="F58" s="43">
        <v>348</v>
      </c>
      <c r="G58" s="43">
        <v>7.4295473953885596E-2</v>
      </c>
      <c r="H58" s="43">
        <v>29</v>
      </c>
      <c r="I58" s="43">
        <v>8.3333333333333304</v>
      </c>
    </row>
    <row r="59" spans="1:9" ht="15">
      <c r="A59" s="43" t="s">
        <v>550</v>
      </c>
      <c r="B59" s="43" t="s">
        <v>158</v>
      </c>
      <c r="C59" s="43" t="s">
        <v>385</v>
      </c>
      <c r="D59" s="43">
        <v>4060</v>
      </c>
      <c r="E59" s="43">
        <v>0.18429414434861599</v>
      </c>
      <c r="F59" s="43">
        <v>4032</v>
      </c>
      <c r="G59" s="43">
        <v>0.18247646632874701</v>
      </c>
      <c r="H59" s="43">
        <v>28</v>
      </c>
      <c r="I59" s="43">
        <v>0.69444444444444198</v>
      </c>
    </row>
    <row r="60" spans="1:9" ht="15">
      <c r="A60" s="43" t="s">
        <v>529</v>
      </c>
      <c r="B60" s="43" t="s">
        <v>186</v>
      </c>
      <c r="C60" s="43" t="s">
        <v>381</v>
      </c>
      <c r="D60" s="43">
        <v>105</v>
      </c>
      <c r="E60" s="43">
        <v>8.35322195704057E-2</v>
      </c>
      <c r="F60" s="43">
        <v>78</v>
      </c>
      <c r="G60" s="43">
        <v>7.4641148325358897E-2</v>
      </c>
      <c r="H60" s="43">
        <v>27</v>
      </c>
      <c r="I60" s="43">
        <v>34.615384615384599</v>
      </c>
    </row>
    <row r="61" spans="1:9" ht="15">
      <c r="A61" s="43" t="s">
        <v>581</v>
      </c>
      <c r="B61" s="43" t="s">
        <v>262</v>
      </c>
      <c r="C61" s="43" t="s">
        <v>381</v>
      </c>
      <c r="D61" s="43">
        <v>417</v>
      </c>
      <c r="E61" s="43">
        <v>5.1762661370407199E-2</v>
      </c>
      <c r="F61" s="43">
        <v>390</v>
      </c>
      <c r="G61" s="43">
        <v>4.8160039515929898E-2</v>
      </c>
      <c r="H61" s="43">
        <v>27</v>
      </c>
      <c r="I61" s="43">
        <v>6.9230769230769198</v>
      </c>
    </row>
    <row r="62" spans="1:9" ht="15">
      <c r="A62" s="43" t="s">
        <v>655</v>
      </c>
      <c r="B62" s="43" t="s">
        <v>273</v>
      </c>
      <c r="C62" s="43" t="s">
        <v>387</v>
      </c>
      <c r="D62" s="43">
        <v>342</v>
      </c>
      <c r="E62" s="43">
        <v>0.28983050847457598</v>
      </c>
      <c r="F62" s="43">
        <v>316</v>
      </c>
      <c r="G62" s="43">
        <v>0.281891168599465</v>
      </c>
      <c r="H62" s="43">
        <v>26</v>
      </c>
      <c r="I62" s="43">
        <v>8.2278481012658204</v>
      </c>
    </row>
    <row r="63" spans="1:9" ht="15">
      <c r="A63" s="43" t="s">
        <v>542</v>
      </c>
      <c r="B63" s="43" t="s">
        <v>255</v>
      </c>
      <c r="C63" s="43" t="s">
        <v>381</v>
      </c>
      <c r="D63" s="43">
        <v>60</v>
      </c>
      <c r="E63" s="43">
        <v>5.0675675675675699E-2</v>
      </c>
      <c r="F63" s="43">
        <v>34</v>
      </c>
      <c r="G63" s="43">
        <v>3.03300624442462E-2</v>
      </c>
      <c r="H63" s="43">
        <v>26</v>
      </c>
      <c r="I63" s="43">
        <v>76.470588235294102</v>
      </c>
    </row>
    <row r="64" spans="1:9" ht="15">
      <c r="A64" s="43" t="s">
        <v>653</v>
      </c>
      <c r="B64" s="43" t="s">
        <v>261</v>
      </c>
      <c r="C64" s="43" t="s">
        <v>387</v>
      </c>
      <c r="D64" s="43">
        <v>274</v>
      </c>
      <c r="E64" s="43">
        <v>0.24269264836138199</v>
      </c>
      <c r="F64" s="43">
        <v>249</v>
      </c>
      <c r="G64" s="43">
        <v>0.22802197802197799</v>
      </c>
      <c r="H64" s="43">
        <v>25</v>
      </c>
      <c r="I64" s="43">
        <v>10.040160642570299</v>
      </c>
    </row>
    <row r="65" spans="1:9" ht="15">
      <c r="A65" s="43" t="s">
        <v>587</v>
      </c>
      <c r="B65" s="43" t="s">
        <v>269</v>
      </c>
      <c r="C65" s="43" t="s">
        <v>381</v>
      </c>
      <c r="D65" s="43">
        <v>304</v>
      </c>
      <c r="E65" s="43">
        <v>8.2631149768958995E-2</v>
      </c>
      <c r="F65" s="43">
        <v>279</v>
      </c>
      <c r="G65" s="43">
        <v>7.7093119646311103E-2</v>
      </c>
      <c r="H65" s="43">
        <v>25</v>
      </c>
      <c r="I65" s="43">
        <v>8.9605734767025194</v>
      </c>
    </row>
    <row r="66" spans="1:9" ht="15">
      <c r="A66" s="43" t="s">
        <v>560</v>
      </c>
      <c r="B66" s="43" t="s">
        <v>193</v>
      </c>
      <c r="C66" s="43" t="s">
        <v>382</v>
      </c>
      <c r="D66" s="43">
        <v>7469</v>
      </c>
      <c r="E66" s="43">
        <v>0.46827586206896599</v>
      </c>
      <c r="F66" s="43">
        <v>7446</v>
      </c>
      <c r="G66" s="43">
        <v>0.47007575757575798</v>
      </c>
      <c r="H66" s="43">
        <v>23</v>
      </c>
      <c r="I66" s="43">
        <v>0.308890679559504</v>
      </c>
    </row>
    <row r="67" spans="1:9" ht="15">
      <c r="A67" s="43" t="s">
        <v>580</v>
      </c>
      <c r="B67" s="43" t="s">
        <v>270</v>
      </c>
      <c r="C67" s="43" t="s">
        <v>383</v>
      </c>
      <c r="D67" s="43">
        <v>11181</v>
      </c>
      <c r="E67" s="43">
        <v>0.29421361471462798</v>
      </c>
      <c r="F67" s="43">
        <v>11158</v>
      </c>
      <c r="G67" s="43">
        <v>0.29244640142580097</v>
      </c>
      <c r="H67" s="43">
        <v>23</v>
      </c>
      <c r="I67" s="43">
        <v>0.206130130847826</v>
      </c>
    </row>
    <row r="68" spans="1:9" ht="15">
      <c r="A68" s="43" t="s">
        <v>649</v>
      </c>
      <c r="B68" s="43" t="s">
        <v>165</v>
      </c>
      <c r="C68" s="43" t="s">
        <v>388</v>
      </c>
      <c r="D68" s="43">
        <v>112</v>
      </c>
      <c r="E68" s="43">
        <v>3.5551041137633298E-3</v>
      </c>
      <c r="F68" s="43">
        <v>90</v>
      </c>
      <c r="G68" s="43">
        <v>2.8985507246376799E-3</v>
      </c>
      <c r="H68" s="43">
        <v>22</v>
      </c>
      <c r="I68" s="43">
        <v>24.4444444444444</v>
      </c>
    </row>
    <row r="69" spans="1:9" ht="15">
      <c r="A69" s="43" t="s">
        <v>648</v>
      </c>
      <c r="B69" s="43" t="s">
        <v>182</v>
      </c>
      <c r="C69" s="43" t="s">
        <v>383</v>
      </c>
      <c r="D69" s="43">
        <v>22</v>
      </c>
      <c r="E69" s="43">
        <v>7.1059431524547797E-3</v>
      </c>
      <c r="F69" s="43">
        <v>0</v>
      </c>
      <c r="G69" s="43">
        <v>0</v>
      </c>
      <c r="H69" s="43">
        <v>22</v>
      </c>
      <c r="I69" s="43" t="e">
        <v>#NUM!</v>
      </c>
    </row>
    <row r="70" spans="1:9" ht="15">
      <c r="A70" s="43" t="s">
        <v>540</v>
      </c>
      <c r="B70" s="43" t="s">
        <v>162</v>
      </c>
      <c r="C70" s="43" t="s">
        <v>387</v>
      </c>
      <c r="D70" s="43">
        <v>1821</v>
      </c>
      <c r="E70" s="43">
        <v>5.1217865781627903E-2</v>
      </c>
      <c r="F70" s="43">
        <v>1799</v>
      </c>
      <c r="G70" s="43">
        <v>5.03498460677302E-2</v>
      </c>
      <c r="H70" s="43">
        <v>22</v>
      </c>
      <c r="I70" s="43">
        <v>1.22290161200667</v>
      </c>
    </row>
    <row r="71" spans="1:9" ht="15">
      <c r="A71" s="43" t="s">
        <v>545</v>
      </c>
      <c r="B71" s="43" t="s">
        <v>243</v>
      </c>
      <c r="C71" s="43" t="s">
        <v>380</v>
      </c>
      <c r="D71" s="43">
        <v>130</v>
      </c>
      <c r="E71" s="43">
        <v>0.235081374321881</v>
      </c>
      <c r="F71" s="43">
        <v>108</v>
      </c>
      <c r="G71" s="43">
        <v>0.19148936170212799</v>
      </c>
      <c r="H71" s="43">
        <v>22</v>
      </c>
      <c r="I71" s="43">
        <v>20.370370370370399</v>
      </c>
    </row>
    <row r="72" spans="1:9" ht="15">
      <c r="A72" s="43" t="s">
        <v>554</v>
      </c>
      <c r="B72" s="43" t="s">
        <v>155</v>
      </c>
      <c r="C72" s="43" t="s">
        <v>380</v>
      </c>
      <c r="D72" s="43">
        <v>10234</v>
      </c>
      <c r="E72" s="43">
        <v>0.139766736773101</v>
      </c>
      <c r="F72" s="43">
        <v>10213</v>
      </c>
      <c r="G72" s="43">
        <v>0.13966495726495701</v>
      </c>
      <c r="H72" s="43">
        <v>21</v>
      </c>
      <c r="I72" s="43">
        <v>0.20562028786841299</v>
      </c>
    </row>
    <row r="73" spans="1:9" ht="15">
      <c r="A73" s="43" t="s">
        <v>564</v>
      </c>
      <c r="B73" s="43" t="s">
        <v>191</v>
      </c>
      <c r="C73" s="43" t="s">
        <v>381</v>
      </c>
      <c r="D73" s="43">
        <v>327</v>
      </c>
      <c r="E73" s="43">
        <v>0.26628664495114002</v>
      </c>
      <c r="F73" s="43">
        <v>306</v>
      </c>
      <c r="G73" s="43">
        <v>0.25164473684210498</v>
      </c>
      <c r="H73" s="43">
        <v>21</v>
      </c>
      <c r="I73" s="43">
        <v>6.86274509803921</v>
      </c>
    </row>
    <row r="74" spans="1:9" ht="15">
      <c r="A74" s="43" t="s">
        <v>597</v>
      </c>
      <c r="B74" s="43" t="s">
        <v>159</v>
      </c>
      <c r="C74" s="43" t="s">
        <v>381</v>
      </c>
      <c r="D74" s="43">
        <v>735</v>
      </c>
      <c r="E74" s="43">
        <v>5.7305473257445803E-2</v>
      </c>
      <c r="F74" s="43">
        <v>714</v>
      </c>
      <c r="G74" s="43">
        <v>5.5947343676539703E-2</v>
      </c>
      <c r="H74" s="43">
        <v>21</v>
      </c>
      <c r="I74" s="43">
        <v>2.94117647058822</v>
      </c>
    </row>
    <row r="75" spans="1:9" ht="15">
      <c r="A75" s="43" t="s">
        <v>658</v>
      </c>
      <c r="B75" s="43" t="s">
        <v>204</v>
      </c>
      <c r="C75" s="43" t="s">
        <v>381</v>
      </c>
      <c r="D75" s="43">
        <v>20</v>
      </c>
      <c r="E75" s="43">
        <v>2.0304568527918801E-2</v>
      </c>
      <c r="F75" s="43">
        <v>0</v>
      </c>
      <c r="G75" s="43">
        <v>0</v>
      </c>
      <c r="H75" s="43">
        <v>20</v>
      </c>
      <c r="I75" s="43" t="e">
        <v>#NUM!</v>
      </c>
    </row>
    <row r="76" spans="1:9" ht="15">
      <c r="A76" s="43" t="s">
        <v>508</v>
      </c>
      <c r="B76" s="43" t="s">
        <v>198</v>
      </c>
      <c r="C76" s="43" t="s">
        <v>380</v>
      </c>
      <c r="D76" s="43">
        <v>40</v>
      </c>
      <c r="E76" s="43">
        <v>1.2292562999385401E-2</v>
      </c>
      <c r="F76" s="43">
        <v>21</v>
      </c>
      <c r="G76" s="43">
        <v>6.1547479484173502E-3</v>
      </c>
      <c r="H76" s="43">
        <v>19</v>
      </c>
      <c r="I76" s="43">
        <v>90.476190476190496</v>
      </c>
    </row>
    <row r="77" spans="1:9" ht="15">
      <c r="A77" s="43" t="s">
        <v>522</v>
      </c>
      <c r="B77" s="43" t="s">
        <v>180</v>
      </c>
      <c r="C77" s="43" t="s">
        <v>387</v>
      </c>
      <c r="D77" s="43">
        <v>561</v>
      </c>
      <c r="E77" s="43">
        <v>0.16060692814199801</v>
      </c>
      <c r="F77" s="43">
        <v>543</v>
      </c>
      <c r="G77" s="43">
        <v>0.154173764906303</v>
      </c>
      <c r="H77" s="43">
        <v>18</v>
      </c>
      <c r="I77" s="43">
        <v>3.3149171270718099</v>
      </c>
    </row>
    <row r="78" spans="1:9" ht="15">
      <c r="A78" s="43" t="s">
        <v>590</v>
      </c>
      <c r="B78" s="43" t="s">
        <v>197</v>
      </c>
      <c r="C78" s="43" t="s">
        <v>382</v>
      </c>
      <c r="D78" s="43">
        <v>1371</v>
      </c>
      <c r="E78" s="43">
        <v>0.116097891438733</v>
      </c>
      <c r="F78" s="43">
        <v>1354</v>
      </c>
      <c r="G78" s="43">
        <v>0.116203226913835</v>
      </c>
      <c r="H78" s="43">
        <v>17</v>
      </c>
      <c r="I78" s="43">
        <v>1.25553914327918</v>
      </c>
    </row>
    <row r="79" spans="1:9" ht="15">
      <c r="A79" s="43" t="s">
        <v>503</v>
      </c>
      <c r="B79" s="43" t="s">
        <v>272</v>
      </c>
      <c r="C79" s="43" t="s">
        <v>383</v>
      </c>
      <c r="D79" s="43">
        <v>2374</v>
      </c>
      <c r="E79" s="43">
        <v>0.62970822281167105</v>
      </c>
      <c r="F79" s="43">
        <v>2357</v>
      </c>
      <c r="G79" s="43">
        <v>0.627696404793609</v>
      </c>
      <c r="H79" s="43">
        <v>17</v>
      </c>
      <c r="I79" s="43">
        <v>0.72125583368689605</v>
      </c>
    </row>
    <row r="80" spans="1:9" ht="15">
      <c r="A80" s="43" t="s">
        <v>557</v>
      </c>
      <c r="B80" s="43" t="s">
        <v>167</v>
      </c>
      <c r="C80" s="43" t="s">
        <v>387</v>
      </c>
      <c r="D80" s="43">
        <v>1837</v>
      </c>
      <c r="E80" s="43">
        <v>2.88936424549372E-2</v>
      </c>
      <c r="F80" s="43">
        <v>1820</v>
      </c>
      <c r="G80" s="43">
        <v>2.8680387027640301E-2</v>
      </c>
      <c r="H80" s="43">
        <v>17</v>
      </c>
      <c r="I80" s="43">
        <v>0.93406593406593097</v>
      </c>
    </row>
    <row r="81" spans="1:9" ht="15">
      <c r="A81" s="43" t="s">
        <v>654</v>
      </c>
      <c r="B81" s="43" t="s">
        <v>268</v>
      </c>
      <c r="C81" s="43" t="s">
        <v>383</v>
      </c>
      <c r="D81" s="43">
        <v>564</v>
      </c>
      <c r="E81" s="43">
        <v>0.25648021828103701</v>
      </c>
      <c r="F81" s="43">
        <v>549</v>
      </c>
      <c r="G81" s="43">
        <v>0.25299539170506902</v>
      </c>
      <c r="H81" s="43">
        <v>15</v>
      </c>
      <c r="I81" s="43">
        <v>2.7322404371584699</v>
      </c>
    </row>
    <row r="82" spans="1:9" ht="15">
      <c r="A82" s="43" t="s">
        <v>548</v>
      </c>
      <c r="B82" s="43" t="s">
        <v>227</v>
      </c>
      <c r="C82" s="43" t="s">
        <v>380</v>
      </c>
      <c r="D82" s="43">
        <v>179</v>
      </c>
      <c r="E82" s="43">
        <v>0.86893203883495096</v>
      </c>
      <c r="F82" s="43">
        <v>164</v>
      </c>
      <c r="G82" s="43">
        <v>0.86772486772486801</v>
      </c>
      <c r="H82" s="43">
        <v>15</v>
      </c>
      <c r="I82" s="43">
        <v>9.1463414634146396</v>
      </c>
    </row>
    <row r="83" spans="1:9" ht="15">
      <c r="A83" s="43" t="s">
        <v>550</v>
      </c>
      <c r="B83" s="43" t="s">
        <v>158</v>
      </c>
      <c r="C83" s="43" t="s">
        <v>388</v>
      </c>
      <c r="D83" s="43">
        <v>205</v>
      </c>
      <c r="E83" s="43">
        <v>9.3054925102133493E-3</v>
      </c>
      <c r="F83" s="43">
        <v>190</v>
      </c>
      <c r="G83" s="43">
        <v>8.5988414192613993E-3</v>
      </c>
      <c r="H83" s="43">
        <v>15</v>
      </c>
      <c r="I83" s="43">
        <v>7.8947368421052699</v>
      </c>
    </row>
    <row r="84" spans="1:9" ht="15">
      <c r="A84" s="43" t="s">
        <v>565</v>
      </c>
      <c r="B84" s="43" t="s">
        <v>192</v>
      </c>
      <c r="C84" s="43" t="s">
        <v>383</v>
      </c>
      <c r="D84" s="43">
        <v>1280</v>
      </c>
      <c r="E84" s="43">
        <v>0.321769733534439</v>
      </c>
      <c r="F84" s="43">
        <v>1265</v>
      </c>
      <c r="G84" s="43">
        <v>0.31952513260924498</v>
      </c>
      <c r="H84" s="43">
        <v>15</v>
      </c>
      <c r="I84" s="43">
        <v>1.1857707509881401</v>
      </c>
    </row>
    <row r="85" spans="1:9" ht="15">
      <c r="A85" s="43" t="s">
        <v>532</v>
      </c>
      <c r="B85" s="43" t="s">
        <v>211</v>
      </c>
      <c r="C85" s="43" t="s">
        <v>382</v>
      </c>
      <c r="D85" s="43">
        <v>120</v>
      </c>
      <c r="E85" s="43">
        <v>0.20168067226890801</v>
      </c>
      <c r="F85" s="43">
        <v>106</v>
      </c>
      <c r="G85" s="43">
        <v>0.18339100346020801</v>
      </c>
      <c r="H85" s="43">
        <v>14</v>
      </c>
      <c r="I85" s="43">
        <v>13.207547169811299</v>
      </c>
    </row>
    <row r="86" spans="1:9" ht="15">
      <c r="A86" s="43" t="s">
        <v>510</v>
      </c>
      <c r="B86" s="43" t="s">
        <v>157</v>
      </c>
      <c r="C86" s="43" t="s">
        <v>386</v>
      </c>
      <c r="D86" s="43">
        <v>158</v>
      </c>
      <c r="E86" s="43">
        <v>4.2220025118242799E-3</v>
      </c>
      <c r="F86" s="43">
        <v>145</v>
      </c>
      <c r="G86" s="43">
        <v>3.79939209726444E-3</v>
      </c>
      <c r="H86" s="43">
        <v>13</v>
      </c>
      <c r="I86" s="43">
        <v>8.9655172413793096</v>
      </c>
    </row>
    <row r="87" spans="1:9" ht="15">
      <c r="A87" s="43" t="s">
        <v>538</v>
      </c>
      <c r="B87" s="43" t="s">
        <v>177</v>
      </c>
      <c r="C87" s="43" t="s">
        <v>381</v>
      </c>
      <c r="D87" s="43">
        <v>54</v>
      </c>
      <c r="E87" s="43">
        <v>3.78151260504202E-2</v>
      </c>
      <c r="F87" s="43">
        <v>41</v>
      </c>
      <c r="G87" s="43">
        <v>2.8812368236120899E-2</v>
      </c>
      <c r="H87" s="43">
        <v>13</v>
      </c>
      <c r="I87" s="43">
        <v>31.707317073170699</v>
      </c>
    </row>
    <row r="88" spans="1:9" ht="15">
      <c r="A88" s="43" t="s">
        <v>570</v>
      </c>
      <c r="B88" s="43" t="s">
        <v>171</v>
      </c>
      <c r="C88" s="43" t="s">
        <v>381</v>
      </c>
      <c r="D88" s="43">
        <v>558</v>
      </c>
      <c r="E88" s="43">
        <v>3.4438067024625103E-2</v>
      </c>
      <c r="F88" s="43">
        <v>545</v>
      </c>
      <c r="G88" s="43">
        <v>3.2962380549171402E-2</v>
      </c>
      <c r="H88" s="43">
        <v>13</v>
      </c>
      <c r="I88" s="43">
        <v>2.3853211009174302</v>
      </c>
    </row>
    <row r="89" spans="1:9" ht="15">
      <c r="A89" s="43" t="s">
        <v>589</v>
      </c>
      <c r="B89" s="43" t="s">
        <v>185</v>
      </c>
      <c r="C89" s="43" t="s">
        <v>381</v>
      </c>
      <c r="D89" s="43">
        <v>636</v>
      </c>
      <c r="E89" s="43">
        <v>0.12426729191090299</v>
      </c>
      <c r="F89" s="43">
        <v>624</v>
      </c>
      <c r="G89" s="43">
        <v>0.122041854097399</v>
      </c>
      <c r="H89" s="43">
        <v>12</v>
      </c>
      <c r="I89" s="43">
        <v>1.92307692307692</v>
      </c>
    </row>
    <row r="90" spans="1:9" ht="15">
      <c r="A90" s="43" t="s">
        <v>657</v>
      </c>
      <c r="B90" s="43" t="s">
        <v>160</v>
      </c>
      <c r="C90" s="43" t="s">
        <v>385</v>
      </c>
      <c r="D90" s="43">
        <v>1247</v>
      </c>
      <c r="E90" s="43">
        <v>0.212798634812287</v>
      </c>
      <c r="F90" s="43">
        <v>1235</v>
      </c>
      <c r="G90" s="43">
        <v>0.20259186351705999</v>
      </c>
      <c r="H90" s="43">
        <v>12</v>
      </c>
      <c r="I90" s="43">
        <v>0.97165991902834503</v>
      </c>
    </row>
    <row r="91" spans="1:9" ht="15">
      <c r="A91" s="43" t="s">
        <v>598</v>
      </c>
      <c r="B91" s="43" t="s">
        <v>254</v>
      </c>
      <c r="C91" s="43" t="s">
        <v>383</v>
      </c>
      <c r="D91" s="43">
        <v>3176</v>
      </c>
      <c r="E91" s="43">
        <v>0.39719859929965001</v>
      </c>
      <c r="F91" s="43">
        <v>3164</v>
      </c>
      <c r="G91" s="43">
        <v>0.39914217232244198</v>
      </c>
      <c r="H91" s="43">
        <v>12</v>
      </c>
      <c r="I91" s="43">
        <v>0.37926675094817103</v>
      </c>
    </row>
    <row r="92" spans="1:9" ht="15">
      <c r="A92" s="43" t="s">
        <v>512</v>
      </c>
      <c r="B92" s="43" t="s">
        <v>239</v>
      </c>
      <c r="C92" s="43" t="s">
        <v>380</v>
      </c>
      <c r="D92" s="43">
        <v>85</v>
      </c>
      <c r="E92" s="43">
        <v>0.124816446402349</v>
      </c>
      <c r="F92" s="43">
        <v>73</v>
      </c>
      <c r="G92" s="43">
        <v>0.11111111111111099</v>
      </c>
      <c r="H92" s="43">
        <v>12</v>
      </c>
      <c r="I92" s="43">
        <v>16.438356164383599</v>
      </c>
    </row>
    <row r="93" spans="1:9" ht="15">
      <c r="A93" s="43" t="s">
        <v>554</v>
      </c>
      <c r="B93" s="43" t="s">
        <v>155</v>
      </c>
      <c r="C93" s="43" t="s">
        <v>382</v>
      </c>
      <c r="D93" s="43">
        <v>853</v>
      </c>
      <c r="E93" s="43">
        <v>1.16495042473574E-2</v>
      </c>
      <c r="F93" s="43">
        <v>841</v>
      </c>
      <c r="G93" s="43">
        <v>1.15008547008547E-2</v>
      </c>
      <c r="H93" s="43">
        <v>12</v>
      </c>
      <c r="I93" s="43">
        <v>1.4268727705113</v>
      </c>
    </row>
    <row r="94" spans="1:9" ht="15">
      <c r="A94" s="43" t="s">
        <v>565</v>
      </c>
      <c r="B94" s="43" t="s">
        <v>192</v>
      </c>
      <c r="C94" s="43" t="s">
        <v>385</v>
      </c>
      <c r="D94" s="43">
        <v>462</v>
      </c>
      <c r="E94" s="43">
        <v>0.11613876319758699</v>
      </c>
      <c r="F94" s="43">
        <v>450</v>
      </c>
      <c r="G94" s="43">
        <v>0.113665066936095</v>
      </c>
      <c r="H94" s="43">
        <v>12</v>
      </c>
      <c r="I94" s="43">
        <v>2.6666666666666599</v>
      </c>
    </row>
    <row r="95" spans="1:9" ht="15">
      <c r="A95" s="43" t="s">
        <v>664</v>
      </c>
      <c r="B95" s="43" t="s">
        <v>195</v>
      </c>
      <c r="C95" s="43" t="s">
        <v>381</v>
      </c>
      <c r="D95" s="43">
        <v>38</v>
      </c>
      <c r="E95" s="43">
        <v>2.5265957446808499E-2</v>
      </c>
      <c r="F95" s="43">
        <v>27</v>
      </c>
      <c r="G95" s="43">
        <v>1.7798286090969E-2</v>
      </c>
      <c r="H95" s="43">
        <v>11</v>
      </c>
      <c r="I95" s="43">
        <v>40.740740740740698</v>
      </c>
    </row>
    <row r="96" spans="1:9" ht="15">
      <c r="A96" s="43" t="s">
        <v>666</v>
      </c>
      <c r="B96" s="43" t="s">
        <v>161</v>
      </c>
      <c r="C96" s="43" t="s">
        <v>381</v>
      </c>
      <c r="D96" s="43">
        <v>21</v>
      </c>
      <c r="E96" s="43">
        <v>8.3267248215701806E-3</v>
      </c>
      <c r="F96" s="43">
        <v>10</v>
      </c>
      <c r="G96" s="43">
        <v>4.0799673602611199E-3</v>
      </c>
      <c r="H96" s="43">
        <v>11</v>
      </c>
      <c r="I96" s="43">
        <v>110</v>
      </c>
    </row>
    <row r="97" spans="1:9" ht="15">
      <c r="A97" s="43" t="s">
        <v>517</v>
      </c>
      <c r="B97" s="43" t="s">
        <v>179</v>
      </c>
      <c r="C97" s="43" t="s">
        <v>380</v>
      </c>
      <c r="D97" s="43">
        <v>657</v>
      </c>
      <c r="E97" s="43">
        <v>0.10990297758447599</v>
      </c>
      <c r="F97" s="43">
        <v>646</v>
      </c>
      <c r="G97" s="43">
        <v>0.109454422229753</v>
      </c>
      <c r="H97" s="43">
        <v>11</v>
      </c>
      <c r="I97" s="43">
        <v>1.70278637770898</v>
      </c>
    </row>
    <row r="98" spans="1:9" ht="15">
      <c r="A98" s="43" t="s">
        <v>593</v>
      </c>
      <c r="B98" s="43" t="s">
        <v>183</v>
      </c>
      <c r="C98" s="43" t="s">
        <v>384</v>
      </c>
      <c r="D98" s="43">
        <v>209</v>
      </c>
      <c r="E98" s="43">
        <v>2.77041357370095E-2</v>
      </c>
      <c r="F98" s="43">
        <v>198</v>
      </c>
      <c r="G98" s="43">
        <v>2.62738853503185E-2</v>
      </c>
      <c r="H98" s="43">
        <v>11</v>
      </c>
      <c r="I98" s="43">
        <v>5.5555555555555598</v>
      </c>
    </row>
    <row r="99" spans="1:9" ht="15">
      <c r="A99" s="43" t="s">
        <v>553</v>
      </c>
      <c r="B99" s="43" t="s">
        <v>173</v>
      </c>
      <c r="C99" s="43" t="s">
        <v>387</v>
      </c>
      <c r="D99" s="43">
        <v>163</v>
      </c>
      <c r="E99" s="43">
        <v>3.4519271495129199E-2</v>
      </c>
      <c r="F99" s="43">
        <v>152</v>
      </c>
      <c r="G99" s="43">
        <v>3.1243576567317601E-2</v>
      </c>
      <c r="H99" s="43">
        <v>11</v>
      </c>
      <c r="I99" s="43">
        <v>7.2368421052631602</v>
      </c>
    </row>
    <row r="100" spans="1:9" ht="15">
      <c r="A100" s="43" t="s">
        <v>573</v>
      </c>
      <c r="B100" s="43" t="s">
        <v>166</v>
      </c>
      <c r="C100" s="43" t="s">
        <v>381</v>
      </c>
      <c r="D100" s="43">
        <v>520</v>
      </c>
      <c r="E100" s="43">
        <v>0.20464384100747701</v>
      </c>
      <c r="F100" s="43">
        <v>509</v>
      </c>
      <c r="G100" s="43">
        <v>0.18928969877277799</v>
      </c>
      <c r="H100" s="43">
        <v>11</v>
      </c>
      <c r="I100" s="43">
        <v>2.16110019646365</v>
      </c>
    </row>
    <row r="101" spans="1:9" ht="15">
      <c r="A101" s="43" t="s">
        <v>654</v>
      </c>
      <c r="B101" s="43" t="s">
        <v>268</v>
      </c>
      <c r="C101" s="43" t="s">
        <v>381</v>
      </c>
      <c r="D101" s="43">
        <v>93</v>
      </c>
      <c r="E101" s="43">
        <v>4.2291950886766697E-2</v>
      </c>
      <c r="F101" s="43">
        <v>83</v>
      </c>
      <c r="G101" s="43">
        <v>3.8248847926267301E-2</v>
      </c>
      <c r="H101" s="43">
        <v>10</v>
      </c>
      <c r="I101" s="43">
        <v>12.048192771084301</v>
      </c>
    </row>
    <row r="102" spans="1:9" ht="15">
      <c r="A102" s="43" t="s">
        <v>502</v>
      </c>
      <c r="B102" s="43" t="s">
        <v>266</v>
      </c>
      <c r="C102" s="43" t="s">
        <v>384</v>
      </c>
      <c r="D102" s="43">
        <v>354</v>
      </c>
      <c r="E102" s="43">
        <v>2.9987293519695001E-2</v>
      </c>
      <c r="F102" s="43">
        <v>344</v>
      </c>
      <c r="G102" s="43">
        <v>3.0466743423965999E-2</v>
      </c>
      <c r="H102" s="43">
        <v>10</v>
      </c>
      <c r="I102" s="43">
        <v>2.9069767441860499</v>
      </c>
    </row>
    <row r="103" spans="1:9" ht="15">
      <c r="A103" s="43" t="s">
        <v>509</v>
      </c>
      <c r="B103" s="43" t="s">
        <v>181</v>
      </c>
      <c r="C103" s="43" t="s">
        <v>385</v>
      </c>
      <c r="D103" s="43">
        <v>726</v>
      </c>
      <c r="E103" s="43">
        <v>0.32266666666666699</v>
      </c>
      <c r="F103" s="43">
        <v>716</v>
      </c>
      <c r="G103" s="43">
        <v>0.31639416703490902</v>
      </c>
      <c r="H103" s="43">
        <v>10</v>
      </c>
      <c r="I103" s="43">
        <v>1.3966480446927301</v>
      </c>
    </row>
    <row r="104" spans="1:9" ht="15">
      <c r="A104" s="43" t="s">
        <v>509</v>
      </c>
      <c r="B104" s="43" t="s">
        <v>181</v>
      </c>
      <c r="C104" s="43" t="s">
        <v>383</v>
      </c>
      <c r="D104" s="43">
        <v>157</v>
      </c>
      <c r="E104" s="43">
        <v>6.97777777777778E-2</v>
      </c>
      <c r="F104" s="43">
        <v>147</v>
      </c>
      <c r="G104" s="43">
        <v>6.4958020326999599E-2</v>
      </c>
      <c r="H104" s="43">
        <v>10</v>
      </c>
      <c r="I104" s="43">
        <v>6.8027210884353799</v>
      </c>
    </row>
    <row r="105" spans="1:9" ht="15">
      <c r="A105" s="43" t="s">
        <v>510</v>
      </c>
      <c r="B105" s="43" t="s">
        <v>157</v>
      </c>
      <c r="C105" s="43" t="s">
        <v>387</v>
      </c>
      <c r="D105" s="43">
        <v>3211</v>
      </c>
      <c r="E105" s="43">
        <v>8.5802848515618702E-2</v>
      </c>
      <c r="F105" s="43">
        <v>3201</v>
      </c>
      <c r="G105" s="43">
        <v>8.3874855885127303E-2</v>
      </c>
      <c r="H105" s="43">
        <v>10</v>
      </c>
      <c r="I105" s="43">
        <v>0.31240237425804701</v>
      </c>
    </row>
    <row r="106" spans="1:9" ht="15">
      <c r="A106" s="43" t="s">
        <v>511</v>
      </c>
      <c r="B106" s="43" t="s">
        <v>176</v>
      </c>
      <c r="C106" s="43" t="s">
        <v>384</v>
      </c>
      <c r="D106" s="43">
        <v>228</v>
      </c>
      <c r="E106" s="43">
        <v>7.7105174163002999E-2</v>
      </c>
      <c r="F106" s="43">
        <v>218</v>
      </c>
      <c r="G106" s="43">
        <v>7.3848238482384795E-2</v>
      </c>
      <c r="H106" s="43">
        <v>10</v>
      </c>
      <c r="I106" s="43">
        <v>4.5871559633027497</v>
      </c>
    </row>
    <row r="107" spans="1:9" ht="15">
      <c r="A107" s="43" t="s">
        <v>531</v>
      </c>
      <c r="B107" s="43" t="s">
        <v>257</v>
      </c>
      <c r="C107" s="43" t="s">
        <v>383</v>
      </c>
      <c r="D107" s="43">
        <v>3104</v>
      </c>
      <c r="E107" s="43">
        <v>0.66211604095563104</v>
      </c>
      <c r="F107" s="43">
        <v>3094</v>
      </c>
      <c r="G107" s="43">
        <v>0.66054654141759195</v>
      </c>
      <c r="H107" s="43">
        <v>10</v>
      </c>
      <c r="I107" s="43">
        <v>0.32320620555914598</v>
      </c>
    </row>
    <row r="108" spans="1:9" ht="15">
      <c r="A108" s="43" t="s">
        <v>599</v>
      </c>
      <c r="B108" s="43" t="s">
        <v>252</v>
      </c>
      <c r="C108" s="43" t="s">
        <v>382</v>
      </c>
      <c r="D108" s="43">
        <v>79</v>
      </c>
      <c r="E108" s="43">
        <v>0.33617021276595699</v>
      </c>
      <c r="F108" s="43">
        <v>69</v>
      </c>
      <c r="G108" s="43">
        <v>0.31081081081081102</v>
      </c>
      <c r="H108" s="43">
        <v>10</v>
      </c>
      <c r="I108" s="43">
        <v>14.492753623188401</v>
      </c>
    </row>
    <row r="109" spans="1:9" ht="15">
      <c r="A109" s="43" t="s">
        <v>557</v>
      </c>
      <c r="B109" s="43" t="s">
        <v>167</v>
      </c>
      <c r="C109" s="43" t="s">
        <v>380</v>
      </c>
      <c r="D109" s="43">
        <v>302</v>
      </c>
      <c r="E109" s="43">
        <v>4.7500707792003504E-3</v>
      </c>
      <c r="F109" s="43">
        <v>292</v>
      </c>
      <c r="G109" s="43">
        <v>4.6014686879510902E-3</v>
      </c>
      <c r="H109" s="43">
        <v>10</v>
      </c>
      <c r="I109" s="43">
        <v>3.4246575342465699</v>
      </c>
    </row>
    <row r="110" spans="1:9" ht="15">
      <c r="A110" s="43" t="s">
        <v>651</v>
      </c>
      <c r="B110" s="43" t="s">
        <v>259</v>
      </c>
      <c r="C110" s="43" t="s">
        <v>383</v>
      </c>
      <c r="D110" s="43">
        <v>963</v>
      </c>
      <c r="E110" s="43">
        <v>0.49511568123393301</v>
      </c>
      <c r="F110" s="43">
        <v>954</v>
      </c>
      <c r="G110" s="43">
        <v>0.48923076923076902</v>
      </c>
      <c r="H110" s="43">
        <v>9</v>
      </c>
      <c r="I110" s="43">
        <v>0.94339622641510501</v>
      </c>
    </row>
    <row r="111" spans="1:9" ht="15">
      <c r="A111" s="43" t="s">
        <v>662</v>
      </c>
      <c r="B111" s="43" t="s">
        <v>169</v>
      </c>
      <c r="C111" s="43" t="s">
        <v>381</v>
      </c>
      <c r="D111" s="43">
        <v>128</v>
      </c>
      <c r="E111" s="43">
        <v>4.0907638223074499E-2</v>
      </c>
      <c r="F111" s="43">
        <v>119</v>
      </c>
      <c r="G111" s="43">
        <v>3.9003605375286798E-2</v>
      </c>
      <c r="H111" s="43">
        <v>9</v>
      </c>
      <c r="I111" s="43">
        <v>7.5630252100840298</v>
      </c>
    </row>
    <row r="112" spans="1:9" ht="15">
      <c r="A112" s="43" t="s">
        <v>656</v>
      </c>
      <c r="B112" s="43" t="s">
        <v>238</v>
      </c>
      <c r="C112" s="43" t="s">
        <v>385</v>
      </c>
      <c r="D112" s="43">
        <v>1851</v>
      </c>
      <c r="E112" s="43">
        <v>0.29917569096492602</v>
      </c>
      <c r="F112" s="43">
        <v>1842</v>
      </c>
      <c r="G112" s="43">
        <v>0.28221234870537798</v>
      </c>
      <c r="H112" s="43">
        <v>9</v>
      </c>
      <c r="I112" s="43">
        <v>0.488599348534202</v>
      </c>
    </row>
    <row r="113" spans="1:9" ht="15">
      <c r="A113" s="43" t="s">
        <v>502</v>
      </c>
      <c r="B113" s="43" t="s">
        <v>266</v>
      </c>
      <c r="C113" s="43" t="s">
        <v>380</v>
      </c>
      <c r="D113" s="43">
        <v>1597</v>
      </c>
      <c r="E113" s="43">
        <v>0.135281660313427</v>
      </c>
      <c r="F113" s="43">
        <v>1588</v>
      </c>
      <c r="G113" s="43">
        <v>0.14064298999202901</v>
      </c>
      <c r="H113" s="43">
        <v>9</v>
      </c>
      <c r="I113" s="43">
        <v>0.56675062972291201</v>
      </c>
    </row>
    <row r="114" spans="1:9" ht="15">
      <c r="A114" s="43" t="s">
        <v>531</v>
      </c>
      <c r="B114" s="43" t="s">
        <v>257</v>
      </c>
      <c r="C114" s="43" t="s">
        <v>385</v>
      </c>
      <c r="D114" s="43">
        <v>428</v>
      </c>
      <c r="E114" s="43">
        <v>9.1296928327644994E-2</v>
      </c>
      <c r="F114" s="43">
        <v>419</v>
      </c>
      <c r="G114" s="43">
        <v>8.9453458582408205E-2</v>
      </c>
      <c r="H114" s="43">
        <v>9</v>
      </c>
      <c r="I114" s="43">
        <v>2.1479713603818502</v>
      </c>
    </row>
    <row r="115" spans="1:9" ht="15">
      <c r="A115" s="43" t="s">
        <v>594</v>
      </c>
      <c r="B115" s="43" t="s">
        <v>187</v>
      </c>
      <c r="C115" s="43" t="s">
        <v>385</v>
      </c>
      <c r="D115" s="43">
        <v>96</v>
      </c>
      <c r="E115" s="43">
        <v>2.2999520843315802E-2</v>
      </c>
      <c r="F115" s="43">
        <v>87</v>
      </c>
      <c r="G115" s="43">
        <v>2.06995003568879E-2</v>
      </c>
      <c r="H115" s="43">
        <v>9</v>
      </c>
      <c r="I115" s="43">
        <v>10.3448275862069</v>
      </c>
    </row>
    <row r="116" spans="1:9" ht="15">
      <c r="A116" s="43" t="s">
        <v>560</v>
      </c>
      <c r="B116" s="43" t="s">
        <v>193</v>
      </c>
      <c r="C116" s="43" t="s">
        <v>387</v>
      </c>
      <c r="D116" s="43">
        <v>917</v>
      </c>
      <c r="E116" s="43">
        <v>5.74921630094044E-2</v>
      </c>
      <c r="F116" s="43">
        <v>908</v>
      </c>
      <c r="G116" s="43">
        <v>5.7323232323232297E-2</v>
      </c>
      <c r="H116" s="43">
        <v>9</v>
      </c>
      <c r="I116" s="43">
        <v>0.99118942731277704</v>
      </c>
    </row>
    <row r="117" spans="1:9" ht="15">
      <c r="A117" s="43" t="s">
        <v>565</v>
      </c>
      <c r="B117" s="43" t="s">
        <v>192</v>
      </c>
      <c r="C117" s="43" t="s">
        <v>380</v>
      </c>
      <c r="D117" s="43">
        <v>495</v>
      </c>
      <c r="E117" s="43">
        <v>0.124434389140271</v>
      </c>
      <c r="F117" s="43">
        <v>486</v>
      </c>
      <c r="G117" s="43">
        <v>0.122758272290983</v>
      </c>
      <c r="H117" s="43">
        <v>9</v>
      </c>
      <c r="I117" s="43">
        <v>1.8518518518518601</v>
      </c>
    </row>
    <row r="118" spans="1:9" ht="15">
      <c r="A118" s="43" t="s">
        <v>512</v>
      </c>
      <c r="B118" s="43" t="s">
        <v>239</v>
      </c>
      <c r="C118" s="43" t="s">
        <v>381</v>
      </c>
      <c r="D118" s="43">
        <v>22</v>
      </c>
      <c r="E118" s="43">
        <v>3.2305433186490498E-2</v>
      </c>
      <c r="F118" s="43">
        <v>14</v>
      </c>
      <c r="G118" s="43">
        <v>2.1308980213089801E-2</v>
      </c>
      <c r="H118" s="43">
        <v>8</v>
      </c>
      <c r="I118" s="43">
        <v>57.142857142857103</v>
      </c>
    </row>
    <row r="119" spans="1:9" ht="15">
      <c r="A119" s="43" t="s">
        <v>534</v>
      </c>
      <c r="B119" s="43" t="s">
        <v>190</v>
      </c>
      <c r="C119" s="43" t="s">
        <v>381</v>
      </c>
      <c r="D119" s="43">
        <v>57</v>
      </c>
      <c r="E119" s="43">
        <v>4.0425531914893599E-2</v>
      </c>
      <c r="F119" s="43">
        <v>49</v>
      </c>
      <c r="G119" s="43">
        <v>3.5353535353535401E-2</v>
      </c>
      <c r="H119" s="43">
        <v>8</v>
      </c>
      <c r="I119" s="43">
        <v>16.326530612244898</v>
      </c>
    </row>
    <row r="120" spans="1:9" ht="15">
      <c r="A120" s="43" t="s">
        <v>537</v>
      </c>
      <c r="B120" s="43" t="s">
        <v>163</v>
      </c>
      <c r="C120" s="43" t="s">
        <v>387</v>
      </c>
      <c r="D120" s="43">
        <v>544</v>
      </c>
      <c r="E120" s="43">
        <v>6.9707842132239906E-2</v>
      </c>
      <c r="F120" s="43">
        <v>536</v>
      </c>
      <c r="G120" s="43">
        <v>6.6377708978328204E-2</v>
      </c>
      <c r="H120" s="43">
        <v>8</v>
      </c>
      <c r="I120" s="43">
        <v>1.4925373134328399</v>
      </c>
    </row>
    <row r="121" spans="1:9" ht="15">
      <c r="A121" s="43" t="s">
        <v>593</v>
      </c>
      <c r="B121" s="43" t="s">
        <v>183</v>
      </c>
      <c r="C121" s="43" t="s">
        <v>387</v>
      </c>
      <c r="D121" s="43">
        <v>335</v>
      </c>
      <c r="E121" s="43">
        <v>4.4406150583244999E-2</v>
      </c>
      <c r="F121" s="43">
        <v>327</v>
      </c>
      <c r="G121" s="43">
        <v>4.3391719745222899E-2</v>
      </c>
      <c r="H121" s="43">
        <v>8</v>
      </c>
      <c r="I121" s="43">
        <v>2.44648318042813</v>
      </c>
    </row>
    <row r="122" spans="1:9" ht="15">
      <c r="A122" s="43" t="s">
        <v>550</v>
      </c>
      <c r="B122" s="43" t="s">
        <v>158</v>
      </c>
      <c r="C122" s="43" t="s">
        <v>382</v>
      </c>
      <c r="D122" s="43">
        <v>347</v>
      </c>
      <c r="E122" s="43">
        <v>1.5751248297775799E-2</v>
      </c>
      <c r="F122" s="43">
        <v>339</v>
      </c>
      <c r="G122" s="43">
        <v>1.53421433743664E-2</v>
      </c>
      <c r="H122" s="43">
        <v>8</v>
      </c>
      <c r="I122" s="43">
        <v>2.3598820058997201</v>
      </c>
    </row>
    <row r="123" spans="1:9" ht="15">
      <c r="A123" s="43" t="s">
        <v>553</v>
      </c>
      <c r="B123" s="43" t="s">
        <v>173</v>
      </c>
      <c r="C123" s="43" t="s">
        <v>385</v>
      </c>
      <c r="D123" s="43">
        <v>610</v>
      </c>
      <c r="E123" s="43">
        <v>0.12918254976704799</v>
      </c>
      <c r="F123" s="43">
        <v>602</v>
      </c>
      <c r="G123" s="43">
        <v>0.123741007194245</v>
      </c>
      <c r="H123" s="43">
        <v>8</v>
      </c>
      <c r="I123" s="43">
        <v>1.3289036544850601</v>
      </c>
    </row>
    <row r="124" spans="1:9" ht="15">
      <c r="A124" s="43" t="s">
        <v>567</v>
      </c>
      <c r="B124" s="43" t="s">
        <v>194</v>
      </c>
      <c r="C124" s="43" t="s">
        <v>381</v>
      </c>
      <c r="D124" s="43">
        <v>34</v>
      </c>
      <c r="E124" s="43">
        <v>0.2</v>
      </c>
      <c r="F124" s="43">
        <v>26</v>
      </c>
      <c r="G124" s="43">
        <v>0.16774193548387101</v>
      </c>
      <c r="H124" s="43">
        <v>8</v>
      </c>
      <c r="I124" s="43">
        <v>30.769230769230798</v>
      </c>
    </row>
    <row r="125" spans="1:9" ht="15">
      <c r="A125" s="43" t="s">
        <v>649</v>
      </c>
      <c r="B125" s="43" t="s">
        <v>165</v>
      </c>
      <c r="C125" s="43" t="s">
        <v>382</v>
      </c>
      <c r="D125" s="43">
        <v>183</v>
      </c>
      <c r="E125" s="43">
        <v>5.8087861858811601E-3</v>
      </c>
      <c r="F125" s="43">
        <v>176</v>
      </c>
      <c r="G125" s="43">
        <v>5.6682769726248E-3</v>
      </c>
      <c r="H125" s="43">
        <v>7</v>
      </c>
      <c r="I125" s="43">
        <v>3.9772727272727302</v>
      </c>
    </row>
    <row r="126" spans="1:9" ht="15">
      <c r="A126" s="43" t="s">
        <v>668</v>
      </c>
      <c r="B126" s="43" t="s">
        <v>253</v>
      </c>
      <c r="C126" s="43" t="s">
        <v>380</v>
      </c>
      <c r="D126" s="43">
        <v>46</v>
      </c>
      <c r="E126" s="43">
        <v>8.1705150976909405E-2</v>
      </c>
      <c r="F126" s="43">
        <v>39</v>
      </c>
      <c r="G126" s="43">
        <v>7.4712643678160898E-2</v>
      </c>
      <c r="H126" s="43">
        <v>7</v>
      </c>
      <c r="I126" s="43">
        <v>17.948717948717999</v>
      </c>
    </row>
    <row r="127" spans="1:9" ht="15">
      <c r="A127" s="43" t="s">
        <v>657</v>
      </c>
      <c r="B127" s="43" t="s">
        <v>160</v>
      </c>
      <c r="C127" s="43" t="s">
        <v>380</v>
      </c>
      <c r="D127" s="43">
        <v>295</v>
      </c>
      <c r="E127" s="43">
        <v>5.0341296928327603E-2</v>
      </c>
      <c r="F127" s="43">
        <v>288</v>
      </c>
      <c r="G127" s="43">
        <v>4.7244094488188997E-2</v>
      </c>
      <c r="H127" s="43">
        <v>7</v>
      </c>
      <c r="I127" s="43">
        <v>2.4305555555555598</v>
      </c>
    </row>
    <row r="128" spans="1:9" ht="15">
      <c r="A128" s="43" t="s">
        <v>657</v>
      </c>
      <c r="B128" s="43" t="s">
        <v>160</v>
      </c>
      <c r="C128" s="43" t="s">
        <v>384</v>
      </c>
      <c r="D128" s="43">
        <v>571</v>
      </c>
      <c r="E128" s="43">
        <v>9.7440273037542699E-2</v>
      </c>
      <c r="F128" s="43">
        <v>564</v>
      </c>
      <c r="G128" s="43">
        <v>9.2519685039370095E-2</v>
      </c>
      <c r="H128" s="43">
        <v>7</v>
      </c>
      <c r="I128" s="43">
        <v>1.24113475177305</v>
      </c>
    </row>
    <row r="129" spans="1:9" ht="15">
      <c r="A129" s="43" t="s">
        <v>658</v>
      </c>
      <c r="B129" s="43" t="s">
        <v>204</v>
      </c>
      <c r="C129" s="43" t="s">
        <v>383</v>
      </c>
      <c r="D129" s="43">
        <v>626</v>
      </c>
      <c r="E129" s="43">
        <v>0.63553299492385795</v>
      </c>
      <c r="F129" s="43">
        <v>619</v>
      </c>
      <c r="G129" s="43">
        <v>0.69785794813979696</v>
      </c>
      <c r="H129" s="43">
        <v>7</v>
      </c>
      <c r="I129" s="43">
        <v>1.13085621970921</v>
      </c>
    </row>
    <row r="130" spans="1:9" ht="15">
      <c r="A130" s="43" t="s">
        <v>503</v>
      </c>
      <c r="B130" s="43" t="s">
        <v>272</v>
      </c>
      <c r="C130" s="43" t="s">
        <v>382</v>
      </c>
      <c r="D130" s="43">
        <v>824</v>
      </c>
      <c r="E130" s="43">
        <v>0.218567639257294</v>
      </c>
      <c r="F130" s="43">
        <v>817</v>
      </c>
      <c r="G130" s="43">
        <v>0.21757656458055899</v>
      </c>
      <c r="H130" s="43">
        <v>7</v>
      </c>
      <c r="I130" s="43">
        <v>0.856793145654833</v>
      </c>
    </row>
    <row r="131" spans="1:9" ht="15">
      <c r="A131" s="43" t="s">
        <v>508</v>
      </c>
      <c r="B131" s="43" t="s">
        <v>198</v>
      </c>
      <c r="C131" s="43" t="s">
        <v>385</v>
      </c>
      <c r="D131" s="43">
        <v>318</v>
      </c>
      <c r="E131" s="43">
        <v>9.7725875845113705E-2</v>
      </c>
      <c r="F131" s="43">
        <v>311</v>
      </c>
      <c r="G131" s="43">
        <v>9.11488862837046E-2</v>
      </c>
      <c r="H131" s="43">
        <v>7</v>
      </c>
      <c r="I131" s="43">
        <v>2.2508038585209</v>
      </c>
    </row>
    <row r="132" spans="1:9" ht="15">
      <c r="A132" s="43" t="s">
        <v>513</v>
      </c>
      <c r="B132" s="43" t="s">
        <v>245</v>
      </c>
      <c r="C132" s="43" t="s">
        <v>381</v>
      </c>
      <c r="D132" s="43">
        <v>14</v>
      </c>
      <c r="E132" s="43">
        <v>0.104477611940299</v>
      </c>
      <c r="F132" s="43">
        <v>7</v>
      </c>
      <c r="G132" s="43">
        <v>5.46875E-2</v>
      </c>
      <c r="H132" s="43">
        <v>7</v>
      </c>
      <c r="I132" s="43">
        <v>100</v>
      </c>
    </row>
    <row r="133" spans="1:9" ht="15">
      <c r="A133" s="43" t="s">
        <v>591</v>
      </c>
      <c r="B133" s="43" t="s">
        <v>168</v>
      </c>
      <c r="C133" s="43" t="s">
        <v>385</v>
      </c>
      <c r="D133" s="43">
        <v>348</v>
      </c>
      <c r="E133" s="43">
        <v>0.243356643356643</v>
      </c>
      <c r="F133" s="43">
        <v>341</v>
      </c>
      <c r="G133" s="43">
        <v>0.239634574841883</v>
      </c>
      <c r="H133" s="43">
        <v>7</v>
      </c>
      <c r="I133" s="43">
        <v>2.0527859237536599</v>
      </c>
    </row>
    <row r="134" spans="1:9" ht="15">
      <c r="A134" s="43" t="s">
        <v>522</v>
      </c>
      <c r="B134" s="43" t="s">
        <v>180</v>
      </c>
      <c r="C134" s="43" t="s">
        <v>384</v>
      </c>
      <c r="D134" s="43">
        <v>176</v>
      </c>
      <c r="E134" s="43">
        <v>5.03864872602348E-2</v>
      </c>
      <c r="F134" s="43">
        <v>169</v>
      </c>
      <c r="G134" s="43">
        <v>4.7984099943214099E-2</v>
      </c>
      <c r="H134" s="43">
        <v>7</v>
      </c>
      <c r="I134" s="43">
        <v>4.14201183431953</v>
      </c>
    </row>
    <row r="135" spans="1:9" ht="15">
      <c r="A135" s="43" t="s">
        <v>534</v>
      </c>
      <c r="B135" s="43" t="s">
        <v>190</v>
      </c>
      <c r="C135" s="43" t="s">
        <v>387</v>
      </c>
      <c r="D135" s="43">
        <v>161</v>
      </c>
      <c r="E135" s="43">
        <v>0.114184397163121</v>
      </c>
      <c r="F135" s="43">
        <v>154</v>
      </c>
      <c r="G135" s="43">
        <v>0.11111111111111099</v>
      </c>
      <c r="H135" s="43">
        <v>7</v>
      </c>
      <c r="I135" s="43">
        <v>4.5454545454545396</v>
      </c>
    </row>
    <row r="136" spans="1:9" ht="15">
      <c r="A136" s="43" t="s">
        <v>538</v>
      </c>
      <c r="B136" s="43" t="s">
        <v>177</v>
      </c>
      <c r="C136" s="43" t="s">
        <v>384</v>
      </c>
      <c r="D136" s="43">
        <v>304</v>
      </c>
      <c r="E136" s="43">
        <v>0.212885154061625</v>
      </c>
      <c r="F136" s="43">
        <v>297</v>
      </c>
      <c r="G136" s="43">
        <v>0.20871398453970499</v>
      </c>
      <c r="H136" s="43">
        <v>7</v>
      </c>
      <c r="I136" s="43">
        <v>2.3569023569023599</v>
      </c>
    </row>
    <row r="137" spans="1:9" ht="15">
      <c r="A137" s="43" t="s">
        <v>554</v>
      </c>
      <c r="B137" s="43" t="s">
        <v>155</v>
      </c>
      <c r="C137" s="43" t="s">
        <v>388</v>
      </c>
      <c r="D137" s="43">
        <v>929</v>
      </c>
      <c r="E137" s="43">
        <v>1.26874436644724E-2</v>
      </c>
      <c r="F137" s="43">
        <v>922</v>
      </c>
      <c r="G137" s="43">
        <v>1.2608547008546999E-2</v>
      </c>
      <c r="H137" s="43">
        <v>7</v>
      </c>
      <c r="I137" s="43">
        <v>0.75921908893710199</v>
      </c>
    </row>
    <row r="138" spans="1:9" ht="15">
      <c r="A138" s="43" t="s">
        <v>554</v>
      </c>
      <c r="B138" s="43" t="s">
        <v>155</v>
      </c>
      <c r="C138" s="43" t="s">
        <v>383</v>
      </c>
      <c r="D138" s="43">
        <v>2132</v>
      </c>
      <c r="E138" s="43">
        <v>2.9116932069596601E-2</v>
      </c>
      <c r="F138" s="43">
        <v>2125</v>
      </c>
      <c r="G138" s="43">
        <v>2.9059829059829099E-2</v>
      </c>
      <c r="H138" s="43">
        <v>7</v>
      </c>
      <c r="I138" s="43">
        <v>0.32941176470588901</v>
      </c>
    </row>
    <row r="139" spans="1:9" ht="15">
      <c r="A139" s="43" t="s">
        <v>564</v>
      </c>
      <c r="B139" s="43" t="s">
        <v>191</v>
      </c>
      <c r="C139" s="43" t="s">
        <v>385</v>
      </c>
      <c r="D139" s="43">
        <v>282</v>
      </c>
      <c r="E139" s="43">
        <v>0.22964169381107499</v>
      </c>
      <c r="F139" s="43">
        <v>275</v>
      </c>
      <c r="G139" s="43">
        <v>0.22615131578947401</v>
      </c>
      <c r="H139" s="43">
        <v>7</v>
      </c>
      <c r="I139" s="43">
        <v>2.5454545454545401</v>
      </c>
    </row>
    <row r="140" spans="1:9" ht="15">
      <c r="A140" s="43" t="s">
        <v>574</v>
      </c>
      <c r="B140" s="43" t="s">
        <v>244</v>
      </c>
      <c r="C140" s="43" t="s">
        <v>384</v>
      </c>
      <c r="D140" s="43">
        <v>85</v>
      </c>
      <c r="E140" s="43">
        <v>0.12195121951219499</v>
      </c>
      <c r="F140" s="43">
        <v>78</v>
      </c>
      <c r="G140" s="43">
        <v>0.11304347826087</v>
      </c>
      <c r="H140" s="43">
        <v>7</v>
      </c>
      <c r="I140" s="43">
        <v>8.9743589743589602</v>
      </c>
    </row>
    <row r="141" spans="1:9" ht="15">
      <c r="A141" s="43" t="s">
        <v>575</v>
      </c>
      <c r="B141" s="43" t="s">
        <v>199</v>
      </c>
      <c r="C141" s="43" t="s">
        <v>383</v>
      </c>
      <c r="D141" s="43">
        <v>274</v>
      </c>
      <c r="E141" s="43">
        <v>0.18652144315861099</v>
      </c>
      <c r="F141" s="43">
        <v>267</v>
      </c>
      <c r="G141" s="43">
        <v>0.18200408997955</v>
      </c>
      <c r="H141" s="43">
        <v>7</v>
      </c>
      <c r="I141" s="43">
        <v>2.62172284644195</v>
      </c>
    </row>
    <row r="142" spans="1:9" ht="15">
      <c r="A142" s="43" t="s">
        <v>652</v>
      </c>
      <c r="B142" s="43" t="s">
        <v>260</v>
      </c>
      <c r="C142" s="43" t="s">
        <v>387</v>
      </c>
      <c r="D142" s="43">
        <v>223</v>
      </c>
      <c r="E142" s="43">
        <v>0.411439114391144</v>
      </c>
      <c r="F142" s="43">
        <v>217</v>
      </c>
      <c r="G142" s="43">
        <v>0.40185185185185202</v>
      </c>
      <c r="H142" s="43">
        <v>6</v>
      </c>
      <c r="I142" s="43">
        <v>2.7649769585253599</v>
      </c>
    </row>
    <row r="143" spans="1:9" ht="15">
      <c r="A143" s="43" t="s">
        <v>659</v>
      </c>
      <c r="B143" s="43" t="s">
        <v>274</v>
      </c>
      <c r="C143" s="43" t="s">
        <v>385</v>
      </c>
      <c r="D143" s="43">
        <v>189</v>
      </c>
      <c r="E143" s="43">
        <v>5.3030303030302997E-2</v>
      </c>
      <c r="F143" s="43">
        <v>183</v>
      </c>
      <c r="G143" s="43">
        <v>5.4692169754931297E-2</v>
      </c>
      <c r="H143" s="43">
        <v>6</v>
      </c>
      <c r="I143" s="43">
        <v>3.2786885245901698</v>
      </c>
    </row>
    <row r="144" spans="1:9" ht="15">
      <c r="A144" s="43" t="s">
        <v>653</v>
      </c>
      <c r="B144" s="43" t="s">
        <v>261</v>
      </c>
      <c r="C144" s="43" t="s">
        <v>382</v>
      </c>
      <c r="D144" s="43">
        <v>212</v>
      </c>
      <c r="E144" s="43">
        <v>0.18777679362267499</v>
      </c>
      <c r="F144" s="43">
        <v>206</v>
      </c>
      <c r="G144" s="43">
        <v>0.188644688644689</v>
      </c>
      <c r="H144" s="43">
        <v>6</v>
      </c>
      <c r="I144" s="43">
        <v>2.9126213592233001</v>
      </c>
    </row>
    <row r="145" spans="1:9" ht="15">
      <c r="A145" s="43" t="s">
        <v>658</v>
      </c>
      <c r="B145" s="43" t="s">
        <v>204</v>
      </c>
      <c r="C145" s="43" t="s">
        <v>385</v>
      </c>
      <c r="D145" s="43">
        <v>37</v>
      </c>
      <c r="E145" s="43">
        <v>3.7563451776649701E-2</v>
      </c>
      <c r="F145" s="43">
        <v>31</v>
      </c>
      <c r="G145" s="43">
        <v>3.4949267192784697E-2</v>
      </c>
      <c r="H145" s="43">
        <v>6</v>
      </c>
      <c r="I145" s="43">
        <v>19.354838709677399</v>
      </c>
    </row>
    <row r="146" spans="1:9" ht="15">
      <c r="A146" s="43" t="s">
        <v>522</v>
      </c>
      <c r="B146" s="43" t="s">
        <v>180</v>
      </c>
      <c r="C146" s="43" t="s">
        <v>385</v>
      </c>
      <c r="D146" s="43">
        <v>763</v>
      </c>
      <c r="E146" s="43">
        <v>0.21843687374749499</v>
      </c>
      <c r="F146" s="43">
        <v>757</v>
      </c>
      <c r="G146" s="43">
        <v>0.214934696195344</v>
      </c>
      <c r="H146" s="43">
        <v>6</v>
      </c>
      <c r="I146" s="43">
        <v>0.79260237780713905</v>
      </c>
    </row>
    <row r="147" spans="1:9" ht="15">
      <c r="A147" s="43" t="s">
        <v>523</v>
      </c>
      <c r="B147" s="43" t="s">
        <v>206</v>
      </c>
      <c r="C147" s="43" t="s">
        <v>385</v>
      </c>
      <c r="D147" s="43">
        <v>292</v>
      </c>
      <c r="E147" s="43">
        <v>0.39782016348773802</v>
      </c>
      <c r="F147" s="43">
        <v>286</v>
      </c>
      <c r="G147" s="43">
        <v>0.393397524071527</v>
      </c>
      <c r="H147" s="43">
        <v>6</v>
      </c>
      <c r="I147" s="43">
        <v>2.0979020979021001</v>
      </c>
    </row>
    <row r="148" spans="1:9" ht="15">
      <c r="A148" s="43" t="s">
        <v>530</v>
      </c>
      <c r="B148" s="43" t="s">
        <v>170</v>
      </c>
      <c r="C148" s="43" t="s">
        <v>382</v>
      </c>
      <c r="D148" s="43">
        <v>138</v>
      </c>
      <c r="E148" s="43">
        <v>6.5248226950354593E-2</v>
      </c>
      <c r="F148" s="43">
        <v>132</v>
      </c>
      <c r="G148" s="43">
        <v>6.2234794908062198E-2</v>
      </c>
      <c r="H148" s="43">
        <v>6</v>
      </c>
      <c r="I148" s="43">
        <v>4.5454545454545396</v>
      </c>
    </row>
    <row r="149" spans="1:9" ht="15">
      <c r="A149" s="43" t="s">
        <v>534</v>
      </c>
      <c r="B149" s="43" t="s">
        <v>190</v>
      </c>
      <c r="C149" s="43" t="s">
        <v>383</v>
      </c>
      <c r="D149" s="43">
        <v>608</v>
      </c>
      <c r="E149" s="43">
        <v>0.43120567375886498</v>
      </c>
      <c r="F149" s="43">
        <v>602</v>
      </c>
      <c r="G149" s="43">
        <v>0.43434343434343398</v>
      </c>
      <c r="H149" s="43">
        <v>6</v>
      </c>
      <c r="I149" s="43">
        <v>0.99667774086378302</v>
      </c>
    </row>
    <row r="150" spans="1:9" ht="15">
      <c r="A150" s="43" t="s">
        <v>546</v>
      </c>
      <c r="B150" s="43" t="s">
        <v>251</v>
      </c>
      <c r="C150" s="43" t="s">
        <v>382</v>
      </c>
      <c r="D150" s="43">
        <v>352</v>
      </c>
      <c r="E150" s="43">
        <v>0.33145009416195897</v>
      </c>
      <c r="F150" s="43">
        <v>346</v>
      </c>
      <c r="G150" s="43">
        <v>0.32397003745318398</v>
      </c>
      <c r="H150" s="43">
        <v>6</v>
      </c>
      <c r="I150" s="43">
        <v>1.7341040462427699</v>
      </c>
    </row>
    <row r="151" spans="1:9" ht="15">
      <c r="A151" s="43" t="s">
        <v>553</v>
      </c>
      <c r="B151" s="43" t="s">
        <v>173</v>
      </c>
      <c r="C151" s="43" t="s">
        <v>384</v>
      </c>
      <c r="D151" s="43">
        <v>116</v>
      </c>
      <c r="E151" s="43">
        <v>2.4565861922914E-2</v>
      </c>
      <c r="F151" s="43">
        <v>110</v>
      </c>
      <c r="G151" s="43">
        <v>2.26104830421377E-2</v>
      </c>
      <c r="H151" s="43">
        <v>6</v>
      </c>
      <c r="I151" s="43">
        <v>5.4545454545454497</v>
      </c>
    </row>
    <row r="152" spans="1:9" ht="15">
      <c r="A152" s="43" t="s">
        <v>561</v>
      </c>
      <c r="B152" s="43" t="s">
        <v>232</v>
      </c>
      <c r="C152" s="43" t="s">
        <v>385</v>
      </c>
      <c r="D152" s="43">
        <v>190</v>
      </c>
      <c r="E152" s="43">
        <v>0.21590909090909099</v>
      </c>
      <c r="F152" s="43">
        <v>184</v>
      </c>
      <c r="G152" s="43">
        <v>0.208616780045351</v>
      </c>
      <c r="H152" s="43">
        <v>6</v>
      </c>
      <c r="I152" s="43">
        <v>3.26086956521738</v>
      </c>
    </row>
    <row r="153" spans="1:9" ht="15">
      <c r="A153" s="43" t="s">
        <v>597</v>
      </c>
      <c r="B153" s="43" t="s">
        <v>159</v>
      </c>
      <c r="C153" s="43" t="s">
        <v>385</v>
      </c>
      <c r="D153" s="43">
        <v>2271</v>
      </c>
      <c r="E153" s="43">
        <v>0.177062217370965</v>
      </c>
      <c r="F153" s="43">
        <v>2265</v>
      </c>
      <c r="G153" s="43">
        <v>0.17748001880583</v>
      </c>
      <c r="H153" s="43">
        <v>6</v>
      </c>
      <c r="I153" s="43">
        <v>0.26490066225166597</v>
      </c>
    </row>
    <row r="154" spans="1:9" ht="15">
      <c r="A154" s="43" t="s">
        <v>573</v>
      </c>
      <c r="B154" s="43" t="s">
        <v>166</v>
      </c>
      <c r="C154" s="43" t="s">
        <v>387</v>
      </c>
      <c r="D154" s="43">
        <v>226</v>
      </c>
      <c r="E154" s="43">
        <v>8.8941361668634394E-2</v>
      </c>
      <c r="F154" s="43">
        <v>220</v>
      </c>
      <c r="G154" s="43">
        <v>8.1814801041279306E-2</v>
      </c>
      <c r="H154" s="43">
        <v>6</v>
      </c>
      <c r="I154" s="43">
        <v>2.7272727272727302</v>
      </c>
    </row>
    <row r="155" spans="1:9" ht="15">
      <c r="A155" s="43" t="s">
        <v>574</v>
      </c>
      <c r="B155" s="43" t="s">
        <v>244</v>
      </c>
      <c r="C155" s="43" t="s">
        <v>385</v>
      </c>
      <c r="D155" s="43">
        <v>173</v>
      </c>
      <c r="E155" s="43">
        <v>0.248206599713056</v>
      </c>
      <c r="F155" s="43">
        <v>167</v>
      </c>
      <c r="G155" s="43">
        <v>0.242028985507246</v>
      </c>
      <c r="H155" s="43">
        <v>6</v>
      </c>
      <c r="I155" s="43">
        <v>3.5928143712574898</v>
      </c>
    </row>
    <row r="156" spans="1:9" ht="15">
      <c r="A156" s="43" t="s">
        <v>654</v>
      </c>
      <c r="B156" s="43" t="s">
        <v>268</v>
      </c>
      <c r="C156" s="43" t="s">
        <v>382</v>
      </c>
      <c r="D156" s="43">
        <v>1349</v>
      </c>
      <c r="E156" s="43">
        <v>0.61346066393815402</v>
      </c>
      <c r="F156" s="43">
        <v>1344</v>
      </c>
      <c r="G156" s="43">
        <v>0.619354838709677</v>
      </c>
      <c r="H156" s="43">
        <v>5</v>
      </c>
      <c r="I156" s="43">
        <v>0.37202380952381398</v>
      </c>
    </row>
    <row r="157" spans="1:9" ht="15">
      <c r="A157" s="43" t="s">
        <v>598</v>
      </c>
      <c r="B157" s="43" t="s">
        <v>254</v>
      </c>
      <c r="C157" s="43" t="s">
        <v>384</v>
      </c>
      <c r="D157" s="43">
        <v>196</v>
      </c>
      <c r="E157" s="43">
        <v>2.4512256128064E-2</v>
      </c>
      <c r="F157" s="43">
        <v>191</v>
      </c>
      <c r="G157" s="43">
        <v>2.40948656490476E-2</v>
      </c>
      <c r="H157" s="43">
        <v>5</v>
      </c>
      <c r="I157" s="43">
        <v>2.6178010471204201</v>
      </c>
    </row>
    <row r="158" spans="1:9" ht="15">
      <c r="A158" s="43" t="s">
        <v>508</v>
      </c>
      <c r="B158" s="43" t="s">
        <v>198</v>
      </c>
      <c r="C158" s="43" t="s">
        <v>381</v>
      </c>
      <c r="D158" s="43">
        <v>37</v>
      </c>
      <c r="E158" s="43">
        <v>1.13706207744315E-2</v>
      </c>
      <c r="F158" s="43">
        <v>32</v>
      </c>
      <c r="G158" s="43">
        <v>9.3786635404454893E-3</v>
      </c>
      <c r="H158" s="43">
        <v>5</v>
      </c>
      <c r="I158" s="43">
        <v>15.625</v>
      </c>
    </row>
    <row r="159" spans="1:9" ht="15">
      <c r="A159" s="43" t="s">
        <v>517</v>
      </c>
      <c r="B159" s="43" t="s">
        <v>179</v>
      </c>
      <c r="C159" s="43" t="s">
        <v>383</v>
      </c>
      <c r="D159" s="43">
        <v>983</v>
      </c>
      <c r="E159" s="43">
        <v>0.16443626630980299</v>
      </c>
      <c r="F159" s="43">
        <v>978</v>
      </c>
      <c r="G159" s="43">
        <v>0.16570654015587899</v>
      </c>
      <c r="H159" s="43">
        <v>5</v>
      </c>
      <c r="I159" s="43">
        <v>0.51124744376278597</v>
      </c>
    </row>
    <row r="160" spans="1:9" ht="15">
      <c r="A160" s="43" t="s">
        <v>594</v>
      </c>
      <c r="B160" s="43" t="s">
        <v>187</v>
      </c>
      <c r="C160" s="43" t="s">
        <v>380</v>
      </c>
      <c r="D160" s="43">
        <v>130</v>
      </c>
      <c r="E160" s="43">
        <v>3.1145184475323402E-2</v>
      </c>
      <c r="F160" s="43">
        <v>125</v>
      </c>
      <c r="G160" s="43">
        <v>2.97406614323103E-2</v>
      </c>
      <c r="H160" s="43">
        <v>5</v>
      </c>
      <c r="I160" s="43">
        <v>4</v>
      </c>
    </row>
    <row r="161" spans="1:9" ht="15">
      <c r="A161" s="43" t="s">
        <v>544</v>
      </c>
      <c r="B161" s="43" t="s">
        <v>225</v>
      </c>
      <c r="C161" s="43" t="s">
        <v>382</v>
      </c>
      <c r="D161" s="43">
        <v>76</v>
      </c>
      <c r="E161" s="43">
        <v>0.51351351351351304</v>
      </c>
      <c r="F161" s="43">
        <v>71</v>
      </c>
      <c r="G161" s="43">
        <v>0.48965517241379303</v>
      </c>
      <c r="H161" s="43">
        <v>5</v>
      </c>
      <c r="I161" s="43">
        <v>7.0422535211267503</v>
      </c>
    </row>
    <row r="162" spans="1:9" ht="15">
      <c r="A162" s="43" t="s">
        <v>546</v>
      </c>
      <c r="B162" s="43" t="s">
        <v>251</v>
      </c>
      <c r="C162" s="43" t="s">
        <v>385</v>
      </c>
      <c r="D162" s="43">
        <v>155</v>
      </c>
      <c r="E162" s="43">
        <v>0.145951035781544</v>
      </c>
      <c r="F162" s="43">
        <v>150</v>
      </c>
      <c r="G162" s="43">
        <v>0.14044943820224701</v>
      </c>
      <c r="H162" s="43">
        <v>5</v>
      </c>
      <c r="I162" s="43">
        <v>3.3333333333333401</v>
      </c>
    </row>
    <row r="163" spans="1:9" ht="15">
      <c r="A163" s="43" t="s">
        <v>593</v>
      </c>
      <c r="B163" s="43" t="s">
        <v>183</v>
      </c>
      <c r="C163" s="43" t="s">
        <v>383</v>
      </c>
      <c r="D163" s="43">
        <v>329</v>
      </c>
      <c r="E163" s="43">
        <v>4.3610816542948003E-2</v>
      </c>
      <c r="F163" s="43">
        <v>324</v>
      </c>
      <c r="G163" s="43">
        <v>4.2993630573248398E-2</v>
      </c>
      <c r="H163" s="43">
        <v>5</v>
      </c>
      <c r="I163" s="43">
        <v>1.5432098765432201</v>
      </c>
    </row>
    <row r="164" spans="1:9" ht="15">
      <c r="A164" s="43" t="s">
        <v>560</v>
      </c>
      <c r="B164" s="43" t="s">
        <v>193</v>
      </c>
      <c r="C164" s="43" t="s">
        <v>385</v>
      </c>
      <c r="D164" s="43">
        <v>2050</v>
      </c>
      <c r="E164" s="43">
        <v>0.128526645768025</v>
      </c>
      <c r="F164" s="43">
        <v>2045</v>
      </c>
      <c r="G164" s="43">
        <v>0.129103535353535</v>
      </c>
      <c r="H164" s="43">
        <v>5</v>
      </c>
      <c r="I164" s="43">
        <v>0.24449877750611901</v>
      </c>
    </row>
    <row r="165" spans="1:9" ht="15">
      <c r="A165" s="43" t="s">
        <v>560</v>
      </c>
      <c r="B165" s="43" t="s">
        <v>193</v>
      </c>
      <c r="C165" s="43" t="s">
        <v>384</v>
      </c>
      <c r="D165" s="43">
        <v>1156</v>
      </c>
      <c r="E165" s="43">
        <v>7.2476489028213201E-2</v>
      </c>
      <c r="F165" s="43">
        <v>1151</v>
      </c>
      <c r="G165" s="43">
        <v>7.2664141414141403E-2</v>
      </c>
      <c r="H165" s="43">
        <v>5</v>
      </c>
      <c r="I165" s="43">
        <v>0.43440486533448103</v>
      </c>
    </row>
    <row r="166" spans="1:9" ht="15">
      <c r="A166" s="43" t="s">
        <v>565</v>
      </c>
      <c r="B166" s="43" t="s">
        <v>192</v>
      </c>
      <c r="C166" s="43" t="s">
        <v>384</v>
      </c>
      <c r="D166" s="43">
        <v>189</v>
      </c>
      <c r="E166" s="43">
        <v>4.7511312217194603E-2</v>
      </c>
      <c r="F166" s="43">
        <v>184</v>
      </c>
      <c r="G166" s="43">
        <v>4.6476382924981102E-2</v>
      </c>
      <c r="H166" s="43">
        <v>5</v>
      </c>
      <c r="I166" s="43">
        <v>2.7173913043478302</v>
      </c>
    </row>
    <row r="167" spans="1:9" ht="15">
      <c r="A167" s="43" t="s">
        <v>567</v>
      </c>
      <c r="B167" s="43" t="s">
        <v>194</v>
      </c>
      <c r="C167" s="43" t="s">
        <v>386</v>
      </c>
      <c r="D167" s="43">
        <v>66</v>
      </c>
      <c r="E167" s="43">
        <v>0.38823529411764701</v>
      </c>
      <c r="F167" s="43">
        <v>61</v>
      </c>
      <c r="G167" s="43">
        <v>0.39354838709677398</v>
      </c>
      <c r="H167" s="43">
        <v>5</v>
      </c>
      <c r="I167" s="43">
        <v>8.1967213114754198</v>
      </c>
    </row>
    <row r="168" spans="1:9" ht="15">
      <c r="A168" s="43" t="s">
        <v>579</v>
      </c>
      <c r="B168" s="43" t="s">
        <v>174</v>
      </c>
      <c r="C168" s="43" t="s">
        <v>381</v>
      </c>
      <c r="D168" s="43">
        <v>24</v>
      </c>
      <c r="E168" s="43">
        <v>5.0420168067226899E-2</v>
      </c>
      <c r="F168" s="43">
        <v>19</v>
      </c>
      <c r="G168" s="43">
        <v>4.0169133192389003E-2</v>
      </c>
      <c r="H168" s="43">
        <v>5</v>
      </c>
      <c r="I168" s="43">
        <v>26.315789473684202</v>
      </c>
    </row>
    <row r="169" spans="1:9" ht="15">
      <c r="A169" s="43" t="s">
        <v>589</v>
      </c>
      <c r="B169" s="43" t="s">
        <v>185</v>
      </c>
      <c r="C169" s="43" t="s">
        <v>382</v>
      </c>
      <c r="D169" s="43">
        <v>923</v>
      </c>
      <c r="E169" s="43">
        <v>0.18034388432981599</v>
      </c>
      <c r="F169" s="43">
        <v>919</v>
      </c>
      <c r="G169" s="43">
        <v>0.17973792294152199</v>
      </c>
      <c r="H169" s="43">
        <v>4</v>
      </c>
      <c r="I169" s="43">
        <v>0.43525571273121999</v>
      </c>
    </row>
    <row r="170" spans="1:9" ht="15">
      <c r="A170" s="43" t="s">
        <v>592</v>
      </c>
      <c r="B170" s="43" t="s">
        <v>213</v>
      </c>
      <c r="C170" s="43" t="s">
        <v>387</v>
      </c>
      <c r="D170" s="43">
        <v>29</v>
      </c>
      <c r="E170" s="43">
        <v>3.60696517412935E-2</v>
      </c>
      <c r="F170" s="43">
        <v>25</v>
      </c>
      <c r="G170" s="43">
        <v>2.38777459407832E-2</v>
      </c>
      <c r="H170" s="43">
        <v>4</v>
      </c>
      <c r="I170" s="43">
        <v>16</v>
      </c>
    </row>
    <row r="171" spans="1:9" ht="15">
      <c r="A171" s="43" t="s">
        <v>659</v>
      </c>
      <c r="B171" s="43" t="s">
        <v>274</v>
      </c>
      <c r="C171" s="43" t="s">
        <v>387</v>
      </c>
      <c r="D171" s="43">
        <v>149</v>
      </c>
      <c r="E171" s="43">
        <v>4.1806958473625103E-2</v>
      </c>
      <c r="F171" s="43">
        <v>145</v>
      </c>
      <c r="G171" s="43">
        <v>4.3335325762103999E-2</v>
      </c>
      <c r="H171" s="43">
        <v>4</v>
      </c>
      <c r="I171" s="43">
        <v>2.7586206896551801</v>
      </c>
    </row>
    <row r="172" spans="1:9" ht="15">
      <c r="A172" s="43" t="s">
        <v>657</v>
      </c>
      <c r="B172" s="43" t="s">
        <v>160</v>
      </c>
      <c r="C172" s="43" t="s">
        <v>381</v>
      </c>
      <c r="D172" s="43">
        <v>208</v>
      </c>
      <c r="E172" s="43">
        <v>3.5494880546075101E-2</v>
      </c>
      <c r="F172" s="43">
        <v>204</v>
      </c>
      <c r="G172" s="43">
        <v>3.3464566929133903E-2</v>
      </c>
      <c r="H172" s="43">
        <v>4</v>
      </c>
      <c r="I172" s="43">
        <v>1.9607843137254799</v>
      </c>
    </row>
    <row r="173" spans="1:9" ht="15">
      <c r="A173" s="43" t="s">
        <v>657</v>
      </c>
      <c r="B173" s="43" t="s">
        <v>160</v>
      </c>
      <c r="C173" s="43" t="s">
        <v>387</v>
      </c>
      <c r="D173" s="43">
        <v>178</v>
      </c>
      <c r="E173" s="43">
        <v>3.0375426621160401E-2</v>
      </c>
      <c r="F173" s="43">
        <v>174</v>
      </c>
      <c r="G173" s="43">
        <v>2.8543307086614199E-2</v>
      </c>
      <c r="H173" s="43">
        <v>4</v>
      </c>
      <c r="I173" s="43">
        <v>2.29885057471264</v>
      </c>
    </row>
    <row r="174" spans="1:9" ht="15">
      <c r="A174" s="43" t="s">
        <v>656</v>
      </c>
      <c r="B174" s="43" t="s">
        <v>238</v>
      </c>
      <c r="C174" s="43" t="s">
        <v>380</v>
      </c>
      <c r="D174" s="43">
        <v>332</v>
      </c>
      <c r="E174" s="43">
        <v>5.3660901891061902E-2</v>
      </c>
      <c r="F174" s="43">
        <v>328</v>
      </c>
      <c r="G174" s="43">
        <v>5.0252796077830501E-2</v>
      </c>
      <c r="H174" s="43">
        <v>4</v>
      </c>
      <c r="I174" s="43">
        <v>1.2195121951219501</v>
      </c>
    </row>
    <row r="175" spans="1:9" ht="15">
      <c r="A175" s="43" t="s">
        <v>658</v>
      </c>
      <c r="B175" s="43" t="s">
        <v>204</v>
      </c>
      <c r="C175" s="43" t="s">
        <v>380</v>
      </c>
      <c r="D175" s="43">
        <v>217</v>
      </c>
      <c r="E175" s="43">
        <v>0.22030456852791899</v>
      </c>
      <c r="F175" s="43">
        <v>213</v>
      </c>
      <c r="G175" s="43">
        <v>0.24013528748590801</v>
      </c>
      <c r="H175" s="43">
        <v>4</v>
      </c>
      <c r="I175" s="43">
        <v>1.8779342723004699</v>
      </c>
    </row>
    <row r="176" spans="1:9" ht="15">
      <c r="A176" s="43" t="s">
        <v>512</v>
      </c>
      <c r="B176" s="43" t="s">
        <v>239</v>
      </c>
      <c r="C176" s="43" t="s">
        <v>387</v>
      </c>
      <c r="D176" s="43">
        <v>197</v>
      </c>
      <c r="E176" s="43">
        <v>0.28928046989721001</v>
      </c>
      <c r="F176" s="43">
        <v>193</v>
      </c>
      <c r="G176" s="43">
        <v>0.293759512937595</v>
      </c>
      <c r="H176" s="43">
        <v>4</v>
      </c>
      <c r="I176" s="43">
        <v>2.0725388601036299</v>
      </c>
    </row>
    <row r="177" spans="1:9" ht="15">
      <c r="A177" s="43" t="s">
        <v>591</v>
      </c>
      <c r="B177" s="43" t="s">
        <v>168</v>
      </c>
      <c r="C177" s="43" t="s">
        <v>383</v>
      </c>
      <c r="D177" s="43">
        <v>149</v>
      </c>
      <c r="E177" s="43">
        <v>0.104195804195804</v>
      </c>
      <c r="F177" s="43">
        <v>145</v>
      </c>
      <c r="G177" s="43">
        <v>0.101897399859452</v>
      </c>
      <c r="H177" s="43">
        <v>4</v>
      </c>
      <c r="I177" s="43">
        <v>2.7586206896551801</v>
      </c>
    </row>
    <row r="178" spans="1:9" ht="15">
      <c r="A178" s="43" t="s">
        <v>517</v>
      </c>
      <c r="B178" s="43" t="s">
        <v>179</v>
      </c>
      <c r="C178" s="43" t="s">
        <v>385</v>
      </c>
      <c r="D178" s="43">
        <v>1352</v>
      </c>
      <c r="E178" s="43">
        <v>0.226162596186015</v>
      </c>
      <c r="F178" s="43">
        <v>1348</v>
      </c>
      <c r="G178" s="43">
        <v>0.22839715350728601</v>
      </c>
      <c r="H178" s="43">
        <v>4</v>
      </c>
      <c r="I178" s="43">
        <v>0.29673590504450997</v>
      </c>
    </row>
    <row r="179" spans="1:9" ht="15">
      <c r="A179" s="43" t="s">
        <v>532</v>
      </c>
      <c r="B179" s="43" t="s">
        <v>211</v>
      </c>
      <c r="C179" s="43" t="s">
        <v>381</v>
      </c>
      <c r="D179" s="43">
        <v>25</v>
      </c>
      <c r="E179" s="43">
        <v>4.20168067226891E-2</v>
      </c>
      <c r="F179" s="43">
        <v>21</v>
      </c>
      <c r="G179" s="43">
        <v>3.6332179930795801E-2</v>
      </c>
      <c r="H179" s="43">
        <v>4</v>
      </c>
      <c r="I179" s="43">
        <v>19.047619047619001</v>
      </c>
    </row>
    <row r="180" spans="1:9" ht="15">
      <c r="A180" s="43" t="s">
        <v>533</v>
      </c>
      <c r="B180" s="43" t="s">
        <v>178</v>
      </c>
      <c r="C180" s="43" t="s">
        <v>381</v>
      </c>
      <c r="D180" s="43">
        <v>147</v>
      </c>
      <c r="E180" s="43">
        <v>5.3905390539053903E-2</v>
      </c>
      <c r="F180" s="43">
        <v>143</v>
      </c>
      <c r="G180" s="43">
        <v>5.3100631266245799E-2</v>
      </c>
      <c r="H180" s="43">
        <v>4</v>
      </c>
      <c r="I180" s="43">
        <v>2.79720279720279</v>
      </c>
    </row>
    <row r="181" spans="1:9" ht="15">
      <c r="A181" s="43" t="s">
        <v>572</v>
      </c>
      <c r="B181" s="43" t="s">
        <v>164</v>
      </c>
      <c r="C181" s="43" t="s">
        <v>387</v>
      </c>
      <c r="D181" s="43">
        <v>740</v>
      </c>
      <c r="E181" s="43">
        <v>9.8509052183173601E-2</v>
      </c>
      <c r="F181" s="43">
        <v>736</v>
      </c>
      <c r="G181" s="43">
        <v>9.6486628211851097E-2</v>
      </c>
      <c r="H181" s="43">
        <v>4</v>
      </c>
      <c r="I181" s="43">
        <v>0.54347826086955697</v>
      </c>
    </row>
    <row r="182" spans="1:9" ht="15">
      <c r="A182" s="43" t="s">
        <v>575</v>
      </c>
      <c r="B182" s="43" t="s">
        <v>199</v>
      </c>
      <c r="C182" s="43" t="s">
        <v>380</v>
      </c>
      <c r="D182" s="43">
        <v>291</v>
      </c>
      <c r="E182" s="43">
        <v>0.198093941456773</v>
      </c>
      <c r="F182" s="43">
        <v>287</v>
      </c>
      <c r="G182" s="43">
        <v>0.195637355146558</v>
      </c>
      <c r="H182" s="43">
        <v>4</v>
      </c>
      <c r="I182" s="43">
        <v>1.39372822299653</v>
      </c>
    </row>
    <row r="183" spans="1:9" ht="15">
      <c r="A183" s="43" t="s">
        <v>578</v>
      </c>
      <c r="B183" s="43" t="s">
        <v>189</v>
      </c>
      <c r="C183" s="43" t="s">
        <v>381</v>
      </c>
      <c r="D183" s="43">
        <v>41</v>
      </c>
      <c r="E183" s="43">
        <v>2.8198074277854202E-2</v>
      </c>
      <c r="F183" s="43">
        <v>37</v>
      </c>
      <c r="G183" s="43">
        <v>2.52043596730245E-2</v>
      </c>
      <c r="H183" s="43">
        <v>4</v>
      </c>
      <c r="I183" s="43">
        <v>10.8108108108108</v>
      </c>
    </row>
    <row r="184" spans="1:9" ht="15">
      <c r="A184" s="43" t="s">
        <v>581</v>
      </c>
      <c r="B184" s="43" t="s">
        <v>262</v>
      </c>
      <c r="C184" s="43" t="s">
        <v>384</v>
      </c>
      <c r="D184" s="43">
        <v>366</v>
      </c>
      <c r="E184" s="43">
        <v>4.54319761668322E-2</v>
      </c>
      <c r="F184" s="43">
        <v>362</v>
      </c>
      <c r="G184" s="43">
        <v>4.4702395653247698E-2</v>
      </c>
      <c r="H184" s="43">
        <v>4</v>
      </c>
      <c r="I184" s="43">
        <v>1.1049723756906</v>
      </c>
    </row>
    <row r="185" spans="1:9" ht="15">
      <c r="A185" s="43" t="s">
        <v>589</v>
      </c>
      <c r="B185" s="43" t="s">
        <v>185</v>
      </c>
      <c r="C185" s="43" t="s">
        <v>380</v>
      </c>
      <c r="D185" s="43">
        <v>324</v>
      </c>
      <c r="E185" s="43">
        <v>6.3305978898007001E-2</v>
      </c>
      <c r="F185" s="43">
        <v>321</v>
      </c>
      <c r="G185" s="43">
        <v>6.2781146098181098E-2</v>
      </c>
      <c r="H185" s="43">
        <v>3</v>
      </c>
      <c r="I185" s="43">
        <v>0.93457943925232501</v>
      </c>
    </row>
    <row r="186" spans="1:9" ht="15">
      <c r="A186" s="43" t="s">
        <v>661</v>
      </c>
      <c r="B186" s="43" t="s">
        <v>200</v>
      </c>
      <c r="C186" s="43" t="s">
        <v>383</v>
      </c>
      <c r="D186" s="43">
        <v>65</v>
      </c>
      <c r="E186" s="43">
        <v>0.15815085158150899</v>
      </c>
      <c r="F186" s="43">
        <v>62</v>
      </c>
      <c r="G186" s="43">
        <v>0.14691943127962101</v>
      </c>
      <c r="H186" s="43">
        <v>3</v>
      </c>
      <c r="I186" s="43">
        <v>4.8387096774193497</v>
      </c>
    </row>
    <row r="187" spans="1:9" ht="15">
      <c r="A187" s="43" t="s">
        <v>651</v>
      </c>
      <c r="B187" s="43" t="s">
        <v>259</v>
      </c>
      <c r="C187" s="43" t="s">
        <v>385</v>
      </c>
      <c r="D187" s="43">
        <v>234</v>
      </c>
      <c r="E187" s="43">
        <v>0.120308483290488</v>
      </c>
      <c r="F187" s="43">
        <v>231</v>
      </c>
      <c r="G187" s="43">
        <v>0.11846153846153799</v>
      </c>
      <c r="H187" s="43">
        <v>3</v>
      </c>
      <c r="I187" s="43">
        <v>1.29870129870129</v>
      </c>
    </row>
    <row r="188" spans="1:9" ht="15">
      <c r="A188" s="43" t="s">
        <v>669</v>
      </c>
      <c r="B188" s="43" t="s">
        <v>237</v>
      </c>
      <c r="C188" s="43" t="s">
        <v>381</v>
      </c>
      <c r="D188" s="43">
        <v>69</v>
      </c>
      <c r="E188" s="43">
        <v>0.12477396021699801</v>
      </c>
      <c r="F188" s="43">
        <v>66</v>
      </c>
      <c r="G188" s="43">
        <v>0.120658135283364</v>
      </c>
      <c r="H188" s="43">
        <v>3</v>
      </c>
      <c r="I188" s="43">
        <v>4.5454545454545396</v>
      </c>
    </row>
    <row r="189" spans="1:9" ht="15">
      <c r="A189" s="43" t="s">
        <v>653</v>
      </c>
      <c r="B189" s="43" t="s">
        <v>261</v>
      </c>
      <c r="C189" s="43" t="s">
        <v>381</v>
      </c>
      <c r="D189" s="43">
        <v>70</v>
      </c>
      <c r="E189" s="43">
        <v>6.2001771479185099E-2</v>
      </c>
      <c r="F189" s="43">
        <v>67</v>
      </c>
      <c r="G189" s="43">
        <v>6.1355311355311401E-2</v>
      </c>
      <c r="H189" s="43">
        <v>3</v>
      </c>
      <c r="I189" s="43">
        <v>4.4776119402985</v>
      </c>
    </row>
    <row r="190" spans="1:9" ht="15">
      <c r="A190" s="43" t="s">
        <v>653</v>
      </c>
      <c r="B190" s="43" t="s">
        <v>261</v>
      </c>
      <c r="C190" s="43" t="s">
        <v>383</v>
      </c>
      <c r="D190" s="43">
        <v>166</v>
      </c>
      <c r="E190" s="43">
        <v>0.14703277236492501</v>
      </c>
      <c r="F190" s="43">
        <v>163</v>
      </c>
      <c r="G190" s="43">
        <v>0.14926739926739899</v>
      </c>
      <c r="H190" s="43">
        <v>3</v>
      </c>
      <c r="I190" s="43">
        <v>1.8404907975460001</v>
      </c>
    </row>
    <row r="191" spans="1:9" ht="15">
      <c r="A191" s="43" t="s">
        <v>503</v>
      </c>
      <c r="B191" s="43" t="s">
        <v>272</v>
      </c>
      <c r="C191" s="43" t="s">
        <v>385</v>
      </c>
      <c r="D191" s="43">
        <v>258</v>
      </c>
      <c r="E191" s="43">
        <v>6.8435013262599501E-2</v>
      </c>
      <c r="F191" s="43">
        <v>255</v>
      </c>
      <c r="G191" s="43">
        <v>6.7909454061251706E-2</v>
      </c>
      <c r="H191" s="43">
        <v>3</v>
      </c>
      <c r="I191" s="43">
        <v>1.1764705882352899</v>
      </c>
    </row>
    <row r="192" spans="1:9" ht="15">
      <c r="A192" s="43" t="s">
        <v>504</v>
      </c>
      <c r="B192" s="43" t="s">
        <v>215</v>
      </c>
      <c r="C192" s="43" t="s">
        <v>385</v>
      </c>
      <c r="D192" s="43">
        <v>99</v>
      </c>
      <c r="E192" s="43">
        <v>0.27423822714681401</v>
      </c>
      <c r="F192" s="43">
        <v>96</v>
      </c>
      <c r="G192" s="43">
        <v>0.27195467422096298</v>
      </c>
      <c r="H192" s="43">
        <v>3</v>
      </c>
      <c r="I192" s="43">
        <v>3.125</v>
      </c>
    </row>
    <row r="193" spans="1:9" ht="15">
      <c r="A193" s="43" t="s">
        <v>504</v>
      </c>
      <c r="B193" s="43" t="s">
        <v>215</v>
      </c>
      <c r="C193" s="43" t="s">
        <v>381</v>
      </c>
      <c r="D193" s="43">
        <v>48</v>
      </c>
      <c r="E193" s="43">
        <v>0.13296398891966801</v>
      </c>
      <c r="F193" s="43">
        <v>45</v>
      </c>
      <c r="G193" s="43">
        <v>0.12747875354107599</v>
      </c>
      <c r="H193" s="43">
        <v>3</v>
      </c>
      <c r="I193" s="43">
        <v>6.6666666666666696</v>
      </c>
    </row>
    <row r="194" spans="1:9" ht="15">
      <c r="A194" s="43" t="s">
        <v>507</v>
      </c>
      <c r="B194" s="43" t="s">
        <v>184</v>
      </c>
      <c r="C194" s="43" t="s">
        <v>385</v>
      </c>
      <c r="D194" s="43">
        <v>68</v>
      </c>
      <c r="E194" s="43">
        <v>0.22972972972972999</v>
      </c>
      <c r="F194" s="43">
        <v>65</v>
      </c>
      <c r="G194" s="43">
        <v>0.22033898305084701</v>
      </c>
      <c r="H194" s="43">
        <v>3</v>
      </c>
      <c r="I194" s="43">
        <v>4.6153846153846203</v>
      </c>
    </row>
    <row r="195" spans="1:9" ht="15">
      <c r="A195" s="43" t="s">
        <v>509</v>
      </c>
      <c r="B195" s="43" t="s">
        <v>181</v>
      </c>
      <c r="C195" s="43" t="s">
        <v>384</v>
      </c>
      <c r="D195" s="43">
        <v>65</v>
      </c>
      <c r="E195" s="43">
        <v>2.8888888888888901E-2</v>
      </c>
      <c r="F195" s="43">
        <v>62</v>
      </c>
      <c r="G195" s="43">
        <v>2.7397260273972601E-2</v>
      </c>
      <c r="H195" s="43">
        <v>3</v>
      </c>
      <c r="I195" s="43">
        <v>4.8387096774193497</v>
      </c>
    </row>
    <row r="196" spans="1:9" ht="15">
      <c r="A196" s="43" t="s">
        <v>510</v>
      </c>
      <c r="B196" s="43" t="s">
        <v>157</v>
      </c>
      <c r="C196" s="43" t="s">
        <v>380</v>
      </c>
      <c r="D196" s="43">
        <v>3831</v>
      </c>
      <c r="E196" s="43">
        <v>0.102370200144296</v>
      </c>
      <c r="F196" s="43">
        <v>3828</v>
      </c>
      <c r="G196" s="43">
        <v>0.100303951367781</v>
      </c>
      <c r="H196" s="43">
        <v>3</v>
      </c>
      <c r="I196" s="43">
        <v>7.83699059561105E-2</v>
      </c>
    </row>
    <row r="197" spans="1:9" ht="15">
      <c r="A197" s="43" t="s">
        <v>511</v>
      </c>
      <c r="B197" s="43" t="s">
        <v>176</v>
      </c>
      <c r="C197" s="43" t="s">
        <v>387</v>
      </c>
      <c r="D197" s="43">
        <v>160</v>
      </c>
      <c r="E197" s="43">
        <v>5.4108894149475797E-2</v>
      </c>
      <c r="F197" s="43">
        <v>157</v>
      </c>
      <c r="G197" s="43">
        <v>5.3184281842818398E-2</v>
      </c>
      <c r="H197" s="43">
        <v>3</v>
      </c>
      <c r="I197" s="43">
        <v>1.9108280254777099</v>
      </c>
    </row>
    <row r="198" spans="1:9" ht="15">
      <c r="A198" s="43" t="s">
        <v>512</v>
      </c>
      <c r="B198" s="43" t="s">
        <v>239</v>
      </c>
      <c r="C198" s="43" t="s">
        <v>384</v>
      </c>
      <c r="D198" s="43">
        <v>34</v>
      </c>
      <c r="E198" s="43">
        <v>4.9926578560939801E-2</v>
      </c>
      <c r="F198" s="43">
        <v>31</v>
      </c>
      <c r="G198" s="43">
        <v>4.7184170471841702E-2</v>
      </c>
      <c r="H198" s="43">
        <v>3</v>
      </c>
      <c r="I198" s="43">
        <v>9.6774193548386993</v>
      </c>
    </row>
    <row r="199" spans="1:9" ht="15">
      <c r="A199" s="43" t="s">
        <v>516</v>
      </c>
      <c r="B199" s="43" t="s">
        <v>223</v>
      </c>
      <c r="C199" s="43" t="s">
        <v>387</v>
      </c>
      <c r="D199" s="43">
        <v>27</v>
      </c>
      <c r="E199" s="43">
        <v>0.12616822429906499</v>
      </c>
      <c r="F199" s="43">
        <v>24</v>
      </c>
      <c r="G199" s="43">
        <v>0.113207547169811</v>
      </c>
      <c r="H199" s="43">
        <v>3</v>
      </c>
      <c r="I199" s="43">
        <v>12.5</v>
      </c>
    </row>
    <row r="200" spans="1:9" ht="15">
      <c r="A200" s="43" t="s">
        <v>520</v>
      </c>
      <c r="B200" s="43" t="s">
        <v>202</v>
      </c>
      <c r="C200" s="43" t="s">
        <v>383</v>
      </c>
      <c r="D200" s="43">
        <v>323</v>
      </c>
      <c r="E200" s="43">
        <v>0.31948565776458998</v>
      </c>
      <c r="F200" s="43">
        <v>320</v>
      </c>
      <c r="G200" s="43">
        <v>0.31403336604514198</v>
      </c>
      <c r="H200" s="43">
        <v>3</v>
      </c>
      <c r="I200" s="43">
        <v>0.93749999999999101</v>
      </c>
    </row>
    <row r="201" spans="1:9" ht="15">
      <c r="A201" s="43" t="s">
        <v>524</v>
      </c>
      <c r="B201" s="43" t="s">
        <v>209</v>
      </c>
      <c r="C201" s="43" t="s">
        <v>383</v>
      </c>
      <c r="D201" s="43">
        <v>196</v>
      </c>
      <c r="E201" s="43">
        <v>7.9804560260586299E-2</v>
      </c>
      <c r="F201" s="43">
        <v>193</v>
      </c>
      <c r="G201" s="43">
        <v>7.8391551584077998E-2</v>
      </c>
      <c r="H201" s="43">
        <v>3</v>
      </c>
      <c r="I201" s="43">
        <v>1.5544041450777299</v>
      </c>
    </row>
    <row r="202" spans="1:9" ht="15">
      <c r="A202" s="43" t="s">
        <v>524</v>
      </c>
      <c r="B202" s="43" t="s">
        <v>209</v>
      </c>
      <c r="C202" s="43" t="s">
        <v>380</v>
      </c>
      <c r="D202" s="43">
        <v>488</v>
      </c>
      <c r="E202" s="43">
        <v>0.19869706840390899</v>
      </c>
      <c r="F202" s="43">
        <v>485</v>
      </c>
      <c r="G202" s="43">
        <v>0.196994313566206</v>
      </c>
      <c r="H202" s="43">
        <v>3</v>
      </c>
      <c r="I202" s="43">
        <v>0.61855670103092597</v>
      </c>
    </row>
    <row r="203" spans="1:9" ht="15">
      <c r="A203" s="43" t="s">
        <v>527</v>
      </c>
      <c r="B203" s="43" t="s">
        <v>216</v>
      </c>
      <c r="C203" s="43" t="s">
        <v>384</v>
      </c>
      <c r="D203" s="43">
        <v>52</v>
      </c>
      <c r="E203" s="43">
        <v>0.27368421052631597</v>
      </c>
      <c r="F203" s="43">
        <v>49</v>
      </c>
      <c r="G203" s="43">
        <v>0.25925925925925902</v>
      </c>
      <c r="H203" s="43">
        <v>3</v>
      </c>
      <c r="I203" s="43">
        <v>6.12244897959184</v>
      </c>
    </row>
    <row r="204" spans="1:9" ht="15">
      <c r="A204" s="43" t="s">
        <v>534</v>
      </c>
      <c r="B204" s="43" t="s">
        <v>190</v>
      </c>
      <c r="C204" s="43" t="s">
        <v>385</v>
      </c>
      <c r="D204" s="43">
        <v>379</v>
      </c>
      <c r="E204" s="43">
        <v>0.26879432624113497</v>
      </c>
      <c r="F204" s="43">
        <v>376</v>
      </c>
      <c r="G204" s="43">
        <v>0.27128427128427102</v>
      </c>
      <c r="H204" s="43">
        <v>3</v>
      </c>
      <c r="I204" s="43">
        <v>0.797872340425543</v>
      </c>
    </row>
    <row r="205" spans="1:9" ht="15">
      <c r="A205" s="43" t="s">
        <v>545</v>
      </c>
      <c r="B205" s="43" t="s">
        <v>243</v>
      </c>
      <c r="C205" s="43" t="s">
        <v>387</v>
      </c>
      <c r="D205" s="43">
        <v>94</v>
      </c>
      <c r="E205" s="43">
        <v>0.16998191681736</v>
      </c>
      <c r="F205" s="43">
        <v>91</v>
      </c>
      <c r="G205" s="43">
        <v>0.16134751773049599</v>
      </c>
      <c r="H205" s="43">
        <v>3</v>
      </c>
      <c r="I205" s="43">
        <v>3.2967032967033099</v>
      </c>
    </row>
    <row r="206" spans="1:9" ht="15">
      <c r="A206" s="43" t="s">
        <v>593</v>
      </c>
      <c r="B206" s="43" t="s">
        <v>183</v>
      </c>
      <c r="C206" s="43" t="s">
        <v>380</v>
      </c>
      <c r="D206" s="43">
        <v>202</v>
      </c>
      <c r="E206" s="43">
        <v>2.67762460233298E-2</v>
      </c>
      <c r="F206" s="43">
        <v>199</v>
      </c>
      <c r="G206" s="43">
        <v>2.6406581740976601E-2</v>
      </c>
      <c r="H206" s="43">
        <v>3</v>
      </c>
      <c r="I206" s="43">
        <v>1.50753768844221</v>
      </c>
    </row>
    <row r="207" spans="1:9" ht="15">
      <c r="A207" s="43" t="s">
        <v>549</v>
      </c>
      <c r="B207" s="43" t="s">
        <v>228</v>
      </c>
      <c r="C207" s="43" t="s">
        <v>383</v>
      </c>
      <c r="D207" s="43">
        <v>15</v>
      </c>
      <c r="E207" s="43">
        <v>0.40540540540540498</v>
      </c>
      <c r="F207" s="43">
        <v>12</v>
      </c>
      <c r="G207" s="43">
        <v>0.35294117647058798</v>
      </c>
      <c r="H207" s="43">
        <v>3</v>
      </c>
      <c r="I207" s="43">
        <v>25</v>
      </c>
    </row>
    <row r="208" spans="1:9" ht="15">
      <c r="A208" s="43" t="s">
        <v>553</v>
      </c>
      <c r="B208" s="43" t="s">
        <v>173</v>
      </c>
      <c r="C208" s="43" t="s">
        <v>388</v>
      </c>
      <c r="D208" s="43">
        <v>10</v>
      </c>
      <c r="E208" s="43">
        <v>2.1177467174925899E-3</v>
      </c>
      <c r="F208" s="43">
        <v>7</v>
      </c>
      <c r="G208" s="43">
        <v>1.43884892086331E-3</v>
      </c>
      <c r="H208" s="43">
        <v>3</v>
      </c>
      <c r="I208" s="43">
        <v>42.857142857142897</v>
      </c>
    </row>
    <row r="209" spans="1:9" ht="15">
      <c r="A209" s="43" t="s">
        <v>599</v>
      </c>
      <c r="B209" s="43" t="s">
        <v>252</v>
      </c>
      <c r="C209" s="43" t="s">
        <v>383</v>
      </c>
      <c r="D209" s="43">
        <v>117</v>
      </c>
      <c r="E209" s="43">
        <v>0.49787234042553202</v>
      </c>
      <c r="F209" s="43">
        <v>114</v>
      </c>
      <c r="G209" s="43">
        <v>0.51351351351351304</v>
      </c>
      <c r="H209" s="43">
        <v>3</v>
      </c>
      <c r="I209" s="43">
        <v>2.6315789473684301</v>
      </c>
    </row>
    <row r="210" spans="1:9" ht="15">
      <c r="A210" s="43" t="s">
        <v>566</v>
      </c>
      <c r="B210" s="43" t="s">
        <v>249</v>
      </c>
      <c r="C210" s="43" t="s">
        <v>381</v>
      </c>
      <c r="D210" s="43">
        <v>65</v>
      </c>
      <c r="E210" s="43">
        <v>2.4752475247524799E-2</v>
      </c>
      <c r="F210" s="43">
        <v>62</v>
      </c>
      <c r="G210" s="43">
        <v>2.33521657250471E-2</v>
      </c>
      <c r="H210" s="43">
        <v>3</v>
      </c>
      <c r="I210" s="43">
        <v>4.8387096774193497</v>
      </c>
    </row>
    <row r="211" spans="1:9" ht="15">
      <c r="A211" s="43" t="s">
        <v>566</v>
      </c>
      <c r="B211" s="43" t="s">
        <v>249</v>
      </c>
      <c r="C211" s="43" t="s">
        <v>383</v>
      </c>
      <c r="D211" s="43">
        <v>462</v>
      </c>
      <c r="E211" s="43">
        <v>0.175932977913176</v>
      </c>
      <c r="F211" s="43">
        <v>459</v>
      </c>
      <c r="G211" s="43">
        <v>0.172881355932203</v>
      </c>
      <c r="H211" s="43">
        <v>3</v>
      </c>
      <c r="I211" s="43">
        <v>0.65359477124182797</v>
      </c>
    </row>
    <row r="212" spans="1:9" ht="15">
      <c r="A212" s="43" t="s">
        <v>597</v>
      </c>
      <c r="B212" s="43" t="s">
        <v>159</v>
      </c>
      <c r="C212" s="43" t="s">
        <v>384</v>
      </c>
      <c r="D212" s="43">
        <v>234</v>
      </c>
      <c r="E212" s="43">
        <v>1.8244191486044E-2</v>
      </c>
      <c r="F212" s="43">
        <v>231</v>
      </c>
      <c r="G212" s="43">
        <v>1.81006111894687E-2</v>
      </c>
      <c r="H212" s="43">
        <v>3</v>
      </c>
      <c r="I212" s="43">
        <v>1.29870129870129</v>
      </c>
    </row>
    <row r="213" spans="1:9" ht="15">
      <c r="A213" s="43" t="s">
        <v>567</v>
      </c>
      <c r="B213" s="43" t="s">
        <v>194</v>
      </c>
      <c r="C213" s="43" t="s">
        <v>385</v>
      </c>
      <c r="D213" s="43">
        <v>12</v>
      </c>
      <c r="E213" s="43">
        <v>7.0588235294117604E-2</v>
      </c>
      <c r="F213" s="43">
        <v>9</v>
      </c>
      <c r="G213" s="43">
        <v>5.8064516129032302E-2</v>
      </c>
      <c r="H213" s="43">
        <v>3</v>
      </c>
      <c r="I213" s="43">
        <v>33.3333333333333</v>
      </c>
    </row>
    <row r="214" spans="1:9" ht="15">
      <c r="A214" s="43" t="s">
        <v>569</v>
      </c>
      <c r="B214" s="43" t="s">
        <v>175</v>
      </c>
      <c r="C214" s="43" t="s">
        <v>380</v>
      </c>
      <c r="D214" s="43">
        <v>148</v>
      </c>
      <c r="E214" s="43">
        <v>2.7101263504852601E-2</v>
      </c>
      <c r="F214" s="43">
        <v>145</v>
      </c>
      <c r="G214" s="43">
        <v>2.66740250183959E-2</v>
      </c>
      <c r="H214" s="43">
        <v>3</v>
      </c>
      <c r="I214" s="43">
        <v>2.0689655172413799</v>
      </c>
    </row>
    <row r="215" spans="1:9" ht="15">
      <c r="A215" s="43" t="s">
        <v>570</v>
      </c>
      <c r="B215" s="43" t="s">
        <v>171</v>
      </c>
      <c r="C215" s="43" t="s">
        <v>387</v>
      </c>
      <c r="D215" s="43">
        <v>543</v>
      </c>
      <c r="E215" s="43">
        <v>3.3512312534715802E-2</v>
      </c>
      <c r="F215" s="43">
        <v>540</v>
      </c>
      <c r="G215" s="43">
        <v>3.2659973388169797E-2</v>
      </c>
      <c r="H215" s="43">
        <v>3</v>
      </c>
      <c r="I215" s="43">
        <v>0.55555555555555403</v>
      </c>
    </row>
    <row r="216" spans="1:9" ht="15">
      <c r="A216" s="43" t="s">
        <v>575</v>
      </c>
      <c r="B216" s="43" t="s">
        <v>199</v>
      </c>
      <c r="C216" s="43" t="s">
        <v>381</v>
      </c>
      <c r="D216" s="43">
        <v>70</v>
      </c>
      <c r="E216" s="43">
        <v>4.7651463580667103E-2</v>
      </c>
      <c r="F216" s="43">
        <v>67</v>
      </c>
      <c r="G216" s="43">
        <v>4.56714383094751E-2</v>
      </c>
      <c r="H216" s="43">
        <v>3</v>
      </c>
      <c r="I216" s="43">
        <v>4.4776119402985</v>
      </c>
    </row>
    <row r="217" spans="1:9" ht="15">
      <c r="A217" s="43" t="s">
        <v>575</v>
      </c>
      <c r="B217" s="43" t="s">
        <v>199</v>
      </c>
      <c r="C217" s="43" t="s">
        <v>387</v>
      </c>
      <c r="D217" s="43">
        <v>99</v>
      </c>
      <c r="E217" s="43">
        <v>6.7392784206943501E-2</v>
      </c>
      <c r="F217" s="43">
        <v>96</v>
      </c>
      <c r="G217" s="43">
        <v>6.5439672801635998E-2</v>
      </c>
      <c r="H217" s="43">
        <v>3</v>
      </c>
      <c r="I217" s="43">
        <v>3.125</v>
      </c>
    </row>
    <row r="218" spans="1:9" ht="15">
      <c r="A218" s="43" t="s">
        <v>587</v>
      </c>
      <c r="B218" s="43" t="s">
        <v>269</v>
      </c>
      <c r="C218" s="43" t="s">
        <v>382</v>
      </c>
      <c r="D218" s="43">
        <v>188</v>
      </c>
      <c r="E218" s="43">
        <v>5.1100842620277198E-2</v>
      </c>
      <c r="F218" s="43">
        <v>185</v>
      </c>
      <c r="G218" s="43">
        <v>5.1119093672285197E-2</v>
      </c>
      <c r="H218" s="43">
        <v>3</v>
      </c>
      <c r="I218" s="43">
        <v>1.6216216216216299</v>
      </c>
    </row>
    <row r="219" spans="1:9" ht="15">
      <c r="A219" s="43" t="s">
        <v>579</v>
      </c>
      <c r="B219" s="43" t="s">
        <v>174</v>
      </c>
      <c r="C219" s="43" t="s">
        <v>382</v>
      </c>
      <c r="D219" s="43">
        <v>245</v>
      </c>
      <c r="E219" s="43">
        <v>0.51470588235294101</v>
      </c>
      <c r="F219" s="43">
        <v>242</v>
      </c>
      <c r="G219" s="43">
        <v>0.51162790697674398</v>
      </c>
      <c r="H219" s="43">
        <v>3</v>
      </c>
      <c r="I219" s="43">
        <v>1.2396694214876101</v>
      </c>
    </row>
    <row r="220" spans="1:9" ht="15">
      <c r="A220" s="43" t="s">
        <v>581</v>
      </c>
      <c r="B220" s="43" t="s">
        <v>262</v>
      </c>
      <c r="C220" s="43" t="s">
        <v>388</v>
      </c>
      <c r="D220" s="43">
        <v>202</v>
      </c>
      <c r="E220" s="43">
        <v>2.5074478649453801E-2</v>
      </c>
      <c r="F220" s="43">
        <v>199</v>
      </c>
      <c r="G220" s="43">
        <v>2.4573968881205201E-2</v>
      </c>
      <c r="H220" s="43">
        <v>3</v>
      </c>
      <c r="I220" s="43">
        <v>1.50753768844221</v>
      </c>
    </row>
    <row r="221" spans="1:9" ht="15">
      <c r="A221" s="43" t="s">
        <v>650</v>
      </c>
      <c r="B221" s="43" t="s">
        <v>247</v>
      </c>
      <c r="C221" s="43" t="s">
        <v>387</v>
      </c>
      <c r="D221" s="43">
        <v>126</v>
      </c>
      <c r="E221" s="43">
        <v>0.13922651933701699</v>
      </c>
      <c r="F221" s="43">
        <v>124</v>
      </c>
      <c r="G221" s="43">
        <v>0.13671444321940501</v>
      </c>
      <c r="H221" s="43">
        <v>2</v>
      </c>
      <c r="I221" s="43">
        <v>1.61290322580645</v>
      </c>
    </row>
    <row r="222" spans="1:9" ht="15">
      <c r="A222" s="43" t="s">
        <v>648</v>
      </c>
      <c r="B222" s="43" t="s">
        <v>182</v>
      </c>
      <c r="C222" s="43" t="s">
        <v>385</v>
      </c>
      <c r="D222" s="43">
        <v>18</v>
      </c>
      <c r="E222" s="43">
        <v>5.8139534883720903E-3</v>
      </c>
      <c r="F222" s="43">
        <v>16</v>
      </c>
      <c r="G222" s="43">
        <v>4.9566294919454797E-3</v>
      </c>
      <c r="H222" s="43">
        <v>2</v>
      </c>
      <c r="I222" s="43">
        <v>12.5</v>
      </c>
    </row>
    <row r="223" spans="1:9" ht="15">
      <c r="A223" s="43" t="s">
        <v>669</v>
      </c>
      <c r="B223" s="43" t="s">
        <v>237</v>
      </c>
      <c r="C223" s="43" t="s">
        <v>382</v>
      </c>
      <c r="D223" s="43">
        <v>21</v>
      </c>
      <c r="E223" s="43">
        <v>3.7974683544303799E-2</v>
      </c>
      <c r="F223" s="43">
        <v>19</v>
      </c>
      <c r="G223" s="43">
        <v>3.47349177330896E-2</v>
      </c>
      <c r="H223" s="43">
        <v>2</v>
      </c>
      <c r="I223" s="43">
        <v>10.526315789473699</v>
      </c>
    </row>
    <row r="224" spans="1:9" ht="15">
      <c r="A224" s="43" t="s">
        <v>654</v>
      </c>
      <c r="B224" s="43" t="s">
        <v>268</v>
      </c>
      <c r="C224" s="43" t="s">
        <v>380</v>
      </c>
      <c r="D224" s="43">
        <v>17</v>
      </c>
      <c r="E224" s="43">
        <v>7.7307867212369303E-3</v>
      </c>
      <c r="F224" s="43">
        <v>15</v>
      </c>
      <c r="G224" s="43">
        <v>6.9124423963133601E-3</v>
      </c>
      <c r="H224" s="43">
        <v>2</v>
      </c>
      <c r="I224" s="43">
        <v>13.3333333333333</v>
      </c>
    </row>
    <row r="225" spans="1:9" ht="15">
      <c r="A225" s="43" t="s">
        <v>652</v>
      </c>
      <c r="B225" s="43" t="s">
        <v>260</v>
      </c>
      <c r="C225" s="43" t="s">
        <v>385</v>
      </c>
      <c r="D225" s="43">
        <v>50</v>
      </c>
      <c r="E225" s="43">
        <v>9.2250922509225106E-2</v>
      </c>
      <c r="F225" s="43">
        <v>48</v>
      </c>
      <c r="G225" s="43">
        <v>8.8888888888888906E-2</v>
      </c>
      <c r="H225" s="43">
        <v>2</v>
      </c>
      <c r="I225" s="43">
        <v>4.1666666666666696</v>
      </c>
    </row>
    <row r="226" spans="1:9" ht="15">
      <c r="A226" s="43" t="s">
        <v>652</v>
      </c>
      <c r="B226" s="43" t="s">
        <v>260</v>
      </c>
      <c r="C226" s="43" t="s">
        <v>383</v>
      </c>
      <c r="D226" s="43">
        <v>90</v>
      </c>
      <c r="E226" s="43">
        <v>0.166051660516605</v>
      </c>
      <c r="F226" s="43">
        <v>88</v>
      </c>
      <c r="G226" s="43">
        <v>0.162962962962963</v>
      </c>
      <c r="H226" s="43">
        <v>2</v>
      </c>
      <c r="I226" s="43">
        <v>2.2727272727272698</v>
      </c>
    </row>
    <row r="227" spans="1:9" ht="15">
      <c r="A227" s="43" t="s">
        <v>660</v>
      </c>
      <c r="B227" s="43" t="s">
        <v>188</v>
      </c>
      <c r="C227" s="43" t="s">
        <v>385</v>
      </c>
      <c r="D227" s="43">
        <v>354</v>
      </c>
      <c r="E227" s="43">
        <v>0.54883720930232605</v>
      </c>
      <c r="F227" s="43">
        <v>352</v>
      </c>
      <c r="G227" s="43">
        <v>0.54070660522273395</v>
      </c>
      <c r="H227" s="43">
        <v>2</v>
      </c>
      <c r="I227" s="43">
        <v>0.56818181818181202</v>
      </c>
    </row>
    <row r="228" spans="1:9" ht="15">
      <c r="A228" s="43" t="s">
        <v>660</v>
      </c>
      <c r="B228" s="43" t="s">
        <v>188</v>
      </c>
      <c r="C228" s="43" t="s">
        <v>387</v>
      </c>
      <c r="D228" s="43">
        <v>53</v>
      </c>
      <c r="E228" s="43">
        <v>8.21705426356589E-2</v>
      </c>
      <c r="F228" s="43">
        <v>51</v>
      </c>
      <c r="G228" s="43">
        <v>7.83410138248848E-2</v>
      </c>
      <c r="H228" s="43">
        <v>2</v>
      </c>
      <c r="I228" s="43">
        <v>3.92156862745099</v>
      </c>
    </row>
    <row r="229" spans="1:9" ht="15">
      <c r="A229" s="43" t="s">
        <v>666</v>
      </c>
      <c r="B229" s="43" t="s">
        <v>161</v>
      </c>
      <c r="C229" s="43" t="s">
        <v>384</v>
      </c>
      <c r="D229" s="43">
        <v>59</v>
      </c>
      <c r="E229" s="43">
        <v>2.3394131641554301E-2</v>
      </c>
      <c r="F229" s="43">
        <v>57</v>
      </c>
      <c r="G229" s="43">
        <v>2.32558139534884E-2</v>
      </c>
      <c r="H229" s="43">
        <v>2</v>
      </c>
      <c r="I229" s="43">
        <v>3.5087719298245701</v>
      </c>
    </row>
    <row r="230" spans="1:9" ht="15">
      <c r="A230" s="43" t="s">
        <v>590</v>
      </c>
      <c r="B230" s="43" t="s">
        <v>197</v>
      </c>
      <c r="C230" s="43" t="s">
        <v>388</v>
      </c>
      <c r="D230" s="43">
        <v>26</v>
      </c>
      <c r="E230" s="43">
        <v>2.20171055974257E-3</v>
      </c>
      <c r="F230" s="43">
        <v>24</v>
      </c>
      <c r="G230" s="43">
        <v>2.0597322348094699E-3</v>
      </c>
      <c r="H230" s="43">
        <v>2</v>
      </c>
      <c r="I230" s="43">
        <v>8.3333333333333304</v>
      </c>
    </row>
    <row r="231" spans="1:9" ht="15">
      <c r="A231" s="43" t="s">
        <v>502</v>
      </c>
      <c r="B231" s="43" t="s">
        <v>266</v>
      </c>
      <c r="C231" s="43" t="s">
        <v>388</v>
      </c>
      <c r="D231" s="43">
        <v>163</v>
      </c>
      <c r="E231" s="43">
        <v>1.38077085980517E-2</v>
      </c>
      <c r="F231" s="43">
        <v>161</v>
      </c>
      <c r="G231" s="43">
        <v>1.42591444513329E-2</v>
      </c>
      <c r="H231" s="43">
        <v>2</v>
      </c>
      <c r="I231" s="43">
        <v>1.24223602484472</v>
      </c>
    </row>
    <row r="232" spans="1:9" ht="15">
      <c r="A232" s="43" t="s">
        <v>503</v>
      </c>
      <c r="B232" s="43" t="s">
        <v>272</v>
      </c>
      <c r="C232" s="43" t="s">
        <v>384</v>
      </c>
      <c r="D232" s="43">
        <v>38</v>
      </c>
      <c r="E232" s="43">
        <v>1.0079575596817001E-2</v>
      </c>
      <c r="F232" s="43">
        <v>36</v>
      </c>
      <c r="G232" s="43">
        <v>9.5872170439414098E-3</v>
      </c>
      <c r="H232" s="43">
        <v>2</v>
      </c>
      <c r="I232" s="43">
        <v>5.5555555555555598</v>
      </c>
    </row>
    <row r="233" spans="1:9" ht="15">
      <c r="A233" s="43" t="s">
        <v>505</v>
      </c>
      <c r="B233" s="43" t="s">
        <v>276</v>
      </c>
      <c r="C233" s="43" t="s">
        <v>382</v>
      </c>
      <c r="D233" s="43">
        <v>675</v>
      </c>
      <c r="E233" s="43">
        <v>0.13725091500610001</v>
      </c>
      <c r="F233" s="43">
        <v>673</v>
      </c>
      <c r="G233" s="43">
        <v>0.138677106944158</v>
      </c>
      <c r="H233" s="43">
        <v>2</v>
      </c>
      <c r="I233" s="43">
        <v>0.297176820208023</v>
      </c>
    </row>
    <row r="234" spans="1:9" ht="15">
      <c r="A234" s="43" t="s">
        <v>505</v>
      </c>
      <c r="B234" s="43" t="s">
        <v>276</v>
      </c>
      <c r="C234" s="43" t="s">
        <v>384</v>
      </c>
      <c r="D234" s="43">
        <v>315</v>
      </c>
      <c r="E234" s="43">
        <v>6.4050427002846702E-2</v>
      </c>
      <c r="F234" s="43">
        <v>313</v>
      </c>
      <c r="G234" s="43">
        <v>6.4496187924994897E-2</v>
      </c>
      <c r="H234" s="43">
        <v>2</v>
      </c>
      <c r="I234" s="43">
        <v>0.63897763578275601</v>
      </c>
    </row>
    <row r="235" spans="1:9" ht="15">
      <c r="A235" s="43" t="s">
        <v>506</v>
      </c>
      <c r="B235" s="43" t="s">
        <v>271</v>
      </c>
      <c r="C235" s="43" t="s">
        <v>386</v>
      </c>
      <c r="D235" s="43">
        <v>657</v>
      </c>
      <c r="E235" s="43">
        <v>0.97333333333333305</v>
      </c>
      <c r="F235" s="43">
        <v>655</v>
      </c>
      <c r="G235" s="43">
        <v>0.97181008902077104</v>
      </c>
      <c r="H235" s="43">
        <v>2</v>
      </c>
      <c r="I235" s="43">
        <v>0.30534351145037297</v>
      </c>
    </row>
    <row r="236" spans="1:9" ht="15">
      <c r="A236" s="43" t="s">
        <v>509</v>
      </c>
      <c r="B236" s="43" t="s">
        <v>181</v>
      </c>
      <c r="C236" s="43" t="s">
        <v>388</v>
      </c>
      <c r="D236" s="43">
        <v>27</v>
      </c>
      <c r="E236" s="43">
        <v>1.2E-2</v>
      </c>
      <c r="F236" s="43">
        <v>25</v>
      </c>
      <c r="G236" s="43">
        <v>1.10472823685373E-2</v>
      </c>
      <c r="H236" s="43">
        <v>2</v>
      </c>
      <c r="I236" s="43">
        <v>8.0000000000000107</v>
      </c>
    </row>
    <row r="237" spans="1:9" ht="15">
      <c r="A237" s="43" t="s">
        <v>511</v>
      </c>
      <c r="B237" s="43" t="s">
        <v>176</v>
      </c>
      <c r="C237" s="43" t="s">
        <v>380</v>
      </c>
      <c r="D237" s="43">
        <v>284</v>
      </c>
      <c r="E237" s="43">
        <v>9.6043287115319606E-2</v>
      </c>
      <c r="F237" s="43">
        <v>282</v>
      </c>
      <c r="G237" s="43">
        <v>9.5528455284552893E-2</v>
      </c>
      <c r="H237" s="43">
        <v>2</v>
      </c>
      <c r="I237" s="43">
        <v>0.70921985815601796</v>
      </c>
    </row>
    <row r="238" spans="1:9" ht="15">
      <c r="A238" s="43" t="s">
        <v>591</v>
      </c>
      <c r="B238" s="43" t="s">
        <v>168</v>
      </c>
      <c r="C238" s="43" t="s">
        <v>381</v>
      </c>
      <c r="D238" s="43">
        <v>50</v>
      </c>
      <c r="E238" s="43">
        <v>3.4965034965035002E-2</v>
      </c>
      <c r="F238" s="43">
        <v>48</v>
      </c>
      <c r="G238" s="43">
        <v>3.3731553056921999E-2</v>
      </c>
      <c r="H238" s="43">
        <v>2</v>
      </c>
      <c r="I238" s="43">
        <v>4.1666666666666696</v>
      </c>
    </row>
    <row r="239" spans="1:9" ht="15">
      <c r="A239" s="43" t="s">
        <v>519</v>
      </c>
      <c r="B239" s="43" t="s">
        <v>196</v>
      </c>
      <c r="C239" s="43" t="s">
        <v>382</v>
      </c>
      <c r="D239" s="43">
        <v>14</v>
      </c>
      <c r="E239" s="43">
        <v>7.2164948453608199E-2</v>
      </c>
      <c r="F239" s="43">
        <v>12</v>
      </c>
      <c r="G239" s="43">
        <v>6.21761658031088E-2</v>
      </c>
      <c r="H239" s="43">
        <v>2</v>
      </c>
      <c r="I239" s="43">
        <v>16.6666666666667</v>
      </c>
    </row>
    <row r="240" spans="1:9" ht="15">
      <c r="A240" s="43" t="s">
        <v>524</v>
      </c>
      <c r="B240" s="43" t="s">
        <v>209</v>
      </c>
      <c r="C240" s="43" t="s">
        <v>381</v>
      </c>
      <c r="D240" s="43">
        <v>122</v>
      </c>
      <c r="E240" s="43">
        <v>4.96742671009772E-2</v>
      </c>
      <c r="F240" s="43">
        <v>120</v>
      </c>
      <c r="G240" s="43">
        <v>4.8740861088545903E-2</v>
      </c>
      <c r="H240" s="43">
        <v>2</v>
      </c>
      <c r="I240" s="43">
        <v>1.6666666666666601</v>
      </c>
    </row>
    <row r="241" spans="1:9" ht="15">
      <c r="A241" s="43" t="s">
        <v>525</v>
      </c>
      <c r="B241" s="43" t="s">
        <v>210</v>
      </c>
      <c r="C241" s="43" t="s">
        <v>386</v>
      </c>
      <c r="D241" s="43">
        <v>2</v>
      </c>
      <c r="E241" s="43">
        <v>1.3245033112582801E-2</v>
      </c>
      <c r="F241" s="43">
        <v>0</v>
      </c>
      <c r="G241" s="43">
        <v>0</v>
      </c>
      <c r="H241" s="43">
        <v>2</v>
      </c>
      <c r="I241" s="43" t="e">
        <v>#NUM!</v>
      </c>
    </row>
    <row r="242" spans="1:9" ht="15">
      <c r="A242" s="43" t="s">
        <v>530</v>
      </c>
      <c r="B242" s="43" t="s">
        <v>170</v>
      </c>
      <c r="C242" s="43" t="s">
        <v>388</v>
      </c>
      <c r="D242" s="43">
        <v>17</v>
      </c>
      <c r="E242" s="43">
        <v>8.0378250591016508E-3</v>
      </c>
      <c r="F242" s="43">
        <v>15</v>
      </c>
      <c r="G242" s="43">
        <v>7.07213578500707E-3</v>
      </c>
      <c r="H242" s="43">
        <v>2</v>
      </c>
      <c r="I242" s="43">
        <v>13.3333333333333</v>
      </c>
    </row>
    <row r="243" spans="1:9" ht="15">
      <c r="A243" s="43" t="s">
        <v>531</v>
      </c>
      <c r="B243" s="43" t="s">
        <v>257</v>
      </c>
      <c r="C243" s="43" t="s">
        <v>388</v>
      </c>
      <c r="D243" s="43">
        <v>13</v>
      </c>
      <c r="E243" s="43">
        <v>2.77303754266212E-3</v>
      </c>
      <c r="F243" s="43">
        <v>11</v>
      </c>
      <c r="G243" s="43">
        <v>2.34842015371477E-3</v>
      </c>
      <c r="H243" s="43">
        <v>2</v>
      </c>
      <c r="I243" s="43">
        <v>18.181818181818201</v>
      </c>
    </row>
    <row r="244" spans="1:9" ht="15">
      <c r="A244" s="43" t="s">
        <v>531</v>
      </c>
      <c r="B244" s="43" t="s">
        <v>257</v>
      </c>
      <c r="C244" s="43" t="s">
        <v>386</v>
      </c>
      <c r="D244" s="43">
        <v>25</v>
      </c>
      <c r="E244" s="43">
        <v>5.33276450511945E-3</v>
      </c>
      <c r="F244" s="43">
        <v>23</v>
      </c>
      <c r="G244" s="43">
        <v>4.9103330486763496E-3</v>
      </c>
      <c r="H244" s="43">
        <v>2</v>
      </c>
      <c r="I244" s="43">
        <v>8.6956521739130395</v>
      </c>
    </row>
    <row r="245" spans="1:9" ht="15">
      <c r="A245" s="43" t="s">
        <v>533</v>
      </c>
      <c r="B245" s="43" t="s">
        <v>178</v>
      </c>
      <c r="C245" s="43" t="s">
        <v>385</v>
      </c>
      <c r="D245" s="43">
        <v>854</v>
      </c>
      <c r="E245" s="43">
        <v>0.31316464979831299</v>
      </c>
      <c r="F245" s="43">
        <v>852</v>
      </c>
      <c r="G245" s="43">
        <v>0.316375789082807</v>
      </c>
      <c r="H245" s="43">
        <v>2</v>
      </c>
      <c r="I245" s="43">
        <v>0.234741784037551</v>
      </c>
    </row>
    <row r="246" spans="1:9" ht="15">
      <c r="A246" s="43" t="s">
        <v>534</v>
      </c>
      <c r="B246" s="43" t="s">
        <v>190</v>
      </c>
      <c r="C246" s="43" t="s">
        <v>382</v>
      </c>
      <c r="D246" s="43">
        <v>142</v>
      </c>
      <c r="E246" s="43">
        <v>0.10070921985815599</v>
      </c>
      <c r="F246" s="43">
        <v>140</v>
      </c>
      <c r="G246" s="43">
        <v>0.10101010101010099</v>
      </c>
      <c r="H246" s="43">
        <v>2</v>
      </c>
      <c r="I246" s="43">
        <v>1.4285714285714199</v>
      </c>
    </row>
    <row r="247" spans="1:9" ht="15">
      <c r="A247" s="43" t="s">
        <v>537</v>
      </c>
      <c r="B247" s="43" t="s">
        <v>163</v>
      </c>
      <c r="C247" s="43" t="s">
        <v>380</v>
      </c>
      <c r="D247" s="43">
        <v>137</v>
      </c>
      <c r="E247" s="43">
        <v>1.7555099948744199E-2</v>
      </c>
      <c r="F247" s="43">
        <v>135</v>
      </c>
      <c r="G247" s="43">
        <v>1.671826625387E-2</v>
      </c>
      <c r="H247" s="43">
        <v>2</v>
      </c>
      <c r="I247" s="43">
        <v>1.4814814814814801</v>
      </c>
    </row>
    <row r="248" spans="1:9" ht="15">
      <c r="A248" s="43" t="s">
        <v>542</v>
      </c>
      <c r="B248" s="43" t="s">
        <v>255</v>
      </c>
      <c r="C248" s="43" t="s">
        <v>388</v>
      </c>
      <c r="D248" s="43">
        <v>29</v>
      </c>
      <c r="E248" s="43">
        <v>2.4493243243243201E-2</v>
      </c>
      <c r="F248" s="43">
        <v>27</v>
      </c>
      <c r="G248" s="43">
        <v>2.4085637823371999E-2</v>
      </c>
      <c r="H248" s="43">
        <v>2</v>
      </c>
      <c r="I248" s="43">
        <v>7.4074074074074199</v>
      </c>
    </row>
    <row r="249" spans="1:9" ht="15">
      <c r="A249" s="43" t="s">
        <v>548</v>
      </c>
      <c r="B249" s="43" t="s">
        <v>227</v>
      </c>
      <c r="C249" s="43" t="s">
        <v>381</v>
      </c>
      <c r="D249" s="43">
        <v>16</v>
      </c>
      <c r="E249" s="43">
        <v>7.7669902912621394E-2</v>
      </c>
      <c r="F249" s="43">
        <v>14</v>
      </c>
      <c r="G249" s="43">
        <v>7.4074074074074098E-2</v>
      </c>
      <c r="H249" s="43">
        <v>2</v>
      </c>
      <c r="I249" s="43">
        <v>14.285714285714301</v>
      </c>
    </row>
    <row r="250" spans="1:9" ht="15">
      <c r="A250" s="43" t="s">
        <v>552</v>
      </c>
      <c r="B250" s="43" t="s">
        <v>208</v>
      </c>
      <c r="C250" s="43" t="s">
        <v>380</v>
      </c>
      <c r="D250" s="43">
        <v>151</v>
      </c>
      <c r="E250" s="43">
        <v>0.28544423440453698</v>
      </c>
      <c r="F250" s="43">
        <v>149</v>
      </c>
      <c r="G250" s="43">
        <v>0.27541589648798498</v>
      </c>
      <c r="H250" s="43">
        <v>2</v>
      </c>
      <c r="I250" s="43">
        <v>1.34228187919463</v>
      </c>
    </row>
    <row r="251" spans="1:9" ht="15">
      <c r="A251" s="43" t="s">
        <v>564</v>
      </c>
      <c r="B251" s="43" t="s">
        <v>191</v>
      </c>
      <c r="C251" s="43" t="s">
        <v>382</v>
      </c>
      <c r="D251" s="43">
        <v>295</v>
      </c>
      <c r="E251" s="43">
        <v>0.24022801302931601</v>
      </c>
      <c r="F251" s="43">
        <v>293</v>
      </c>
      <c r="G251" s="43">
        <v>0.24095394736842099</v>
      </c>
      <c r="H251" s="43">
        <v>2</v>
      </c>
      <c r="I251" s="43">
        <v>0.68259385665530004</v>
      </c>
    </row>
    <row r="252" spans="1:9" ht="15">
      <c r="A252" s="43" t="s">
        <v>597</v>
      </c>
      <c r="B252" s="43" t="s">
        <v>159</v>
      </c>
      <c r="C252" s="43" t="s">
        <v>380</v>
      </c>
      <c r="D252" s="43">
        <v>633</v>
      </c>
      <c r="E252" s="43">
        <v>4.9352876968657401E-2</v>
      </c>
      <c r="F252" s="43">
        <v>631</v>
      </c>
      <c r="G252" s="43">
        <v>4.9443660868202503E-2</v>
      </c>
      <c r="H252" s="43">
        <v>2</v>
      </c>
      <c r="I252" s="43">
        <v>0.31695721077653599</v>
      </c>
    </row>
    <row r="253" spans="1:9" ht="15">
      <c r="A253" s="43" t="s">
        <v>569</v>
      </c>
      <c r="B253" s="43" t="s">
        <v>175</v>
      </c>
      <c r="C253" s="43" t="s">
        <v>387</v>
      </c>
      <c r="D253" s="43">
        <v>267</v>
      </c>
      <c r="E253" s="43">
        <v>4.8892144295916498E-2</v>
      </c>
      <c r="F253" s="43">
        <v>265</v>
      </c>
      <c r="G253" s="43">
        <v>4.8749080206033801E-2</v>
      </c>
      <c r="H253" s="43">
        <v>2</v>
      </c>
      <c r="I253" s="43">
        <v>0.75471698113207497</v>
      </c>
    </row>
    <row r="254" spans="1:9" ht="15">
      <c r="A254" s="43" t="s">
        <v>574</v>
      </c>
      <c r="B254" s="43" t="s">
        <v>244</v>
      </c>
      <c r="C254" s="43" t="s">
        <v>383</v>
      </c>
      <c r="D254" s="43">
        <v>50</v>
      </c>
      <c r="E254" s="43">
        <v>7.1736011477761805E-2</v>
      </c>
      <c r="F254" s="43">
        <v>48</v>
      </c>
      <c r="G254" s="43">
        <v>6.9565217391304293E-2</v>
      </c>
      <c r="H254" s="43">
        <v>2</v>
      </c>
      <c r="I254" s="43">
        <v>4.1666666666666696</v>
      </c>
    </row>
    <row r="255" spans="1:9" ht="15">
      <c r="A255" s="43" t="s">
        <v>587</v>
      </c>
      <c r="B255" s="43" t="s">
        <v>269</v>
      </c>
      <c r="C255" s="43" t="s">
        <v>387</v>
      </c>
      <c r="D255" s="43">
        <v>86</v>
      </c>
      <c r="E255" s="43">
        <v>2.33759173688502E-2</v>
      </c>
      <c r="F255" s="43">
        <v>84</v>
      </c>
      <c r="G255" s="43">
        <v>2.321083172147E-2</v>
      </c>
      <c r="H255" s="43">
        <v>2</v>
      </c>
      <c r="I255" s="43">
        <v>2.3809523809523698</v>
      </c>
    </row>
    <row r="256" spans="1:9" ht="15">
      <c r="A256" s="43" t="s">
        <v>582</v>
      </c>
      <c r="B256" s="43" t="s">
        <v>172</v>
      </c>
      <c r="C256" s="43" t="s">
        <v>385</v>
      </c>
      <c r="D256" s="43">
        <v>31</v>
      </c>
      <c r="E256" s="43">
        <v>3.5307517084282501E-2</v>
      </c>
      <c r="F256" s="43">
        <v>29</v>
      </c>
      <c r="G256" s="43">
        <v>3.0785562632696401E-2</v>
      </c>
      <c r="H256" s="43">
        <v>2</v>
      </c>
      <c r="I256" s="43">
        <v>6.8965517241379199</v>
      </c>
    </row>
    <row r="257" spans="1:9" ht="15">
      <c r="A257" s="43" t="s">
        <v>585</v>
      </c>
      <c r="B257" s="43" t="s">
        <v>156</v>
      </c>
      <c r="C257" s="43" t="s">
        <v>382</v>
      </c>
      <c r="D257" s="43">
        <v>408</v>
      </c>
      <c r="E257" s="43">
        <v>3.2032157774079099E-3</v>
      </c>
      <c r="F257" s="43">
        <v>406</v>
      </c>
      <c r="G257" s="43">
        <v>3.1667537653950299E-3</v>
      </c>
      <c r="H257" s="43">
        <v>2</v>
      </c>
      <c r="I257" s="43">
        <v>0.49261083743843398</v>
      </c>
    </row>
    <row r="258" spans="1:9" ht="15">
      <c r="A258" s="43" t="s">
        <v>585</v>
      </c>
      <c r="B258" s="43" t="s">
        <v>156</v>
      </c>
      <c r="C258" s="43" t="s">
        <v>386</v>
      </c>
      <c r="D258" s="43">
        <v>165</v>
      </c>
      <c r="E258" s="43">
        <v>1.2954181452752599E-3</v>
      </c>
      <c r="F258" s="43">
        <v>163</v>
      </c>
      <c r="G258" s="43">
        <v>1.27138143783101E-3</v>
      </c>
      <c r="H258" s="43">
        <v>2</v>
      </c>
      <c r="I258" s="43">
        <v>1.22699386503067</v>
      </c>
    </row>
    <row r="259" spans="1:9" ht="15">
      <c r="A259" s="43" t="s">
        <v>592</v>
      </c>
      <c r="B259" s="43" t="s">
        <v>213</v>
      </c>
      <c r="C259" s="43" t="s">
        <v>385</v>
      </c>
      <c r="D259" s="43">
        <v>16</v>
      </c>
      <c r="E259" s="43">
        <v>1.99004975124378E-2</v>
      </c>
      <c r="F259" s="43">
        <v>15</v>
      </c>
      <c r="G259" s="43">
        <v>1.4326647564469899E-2</v>
      </c>
      <c r="H259" s="43">
        <v>1</v>
      </c>
      <c r="I259" s="43">
        <v>6.6666666666666696</v>
      </c>
    </row>
    <row r="260" spans="1:9" ht="15">
      <c r="A260" s="43" t="s">
        <v>592</v>
      </c>
      <c r="B260" s="43" t="s">
        <v>213</v>
      </c>
      <c r="C260" s="43" t="s">
        <v>383</v>
      </c>
      <c r="D260" s="43">
        <v>5</v>
      </c>
      <c r="E260" s="43">
        <v>6.2189054726368197E-3</v>
      </c>
      <c r="F260" s="43">
        <v>4</v>
      </c>
      <c r="G260" s="43">
        <v>3.8204393505253099E-3</v>
      </c>
      <c r="H260" s="43">
        <v>1</v>
      </c>
      <c r="I260" s="43">
        <v>25</v>
      </c>
    </row>
    <row r="261" spans="1:9" ht="15">
      <c r="A261" s="43" t="s">
        <v>655</v>
      </c>
      <c r="B261" s="43" t="s">
        <v>273</v>
      </c>
      <c r="C261" s="43" t="s">
        <v>386</v>
      </c>
      <c r="D261" s="43">
        <v>10</v>
      </c>
      <c r="E261" s="43">
        <v>8.4745762711864406E-3</v>
      </c>
      <c r="F261" s="43">
        <v>9</v>
      </c>
      <c r="G261" s="43">
        <v>8.0285459411239997E-3</v>
      </c>
      <c r="H261" s="43">
        <v>1</v>
      </c>
      <c r="I261" s="43">
        <v>11.1111111111111</v>
      </c>
    </row>
    <row r="262" spans="1:9" ht="15">
      <c r="A262" s="43" t="s">
        <v>664</v>
      </c>
      <c r="B262" s="43" t="s">
        <v>195</v>
      </c>
      <c r="C262" s="43" t="s">
        <v>384</v>
      </c>
      <c r="D262" s="43">
        <v>8</v>
      </c>
      <c r="E262" s="43">
        <v>5.31914893617021E-3</v>
      </c>
      <c r="F262" s="43">
        <v>7</v>
      </c>
      <c r="G262" s="43">
        <v>4.6143704680289997E-3</v>
      </c>
      <c r="H262" s="43">
        <v>1</v>
      </c>
      <c r="I262" s="43">
        <v>14.285714285714301</v>
      </c>
    </row>
    <row r="263" spans="1:9" ht="15">
      <c r="A263" s="43" t="s">
        <v>669</v>
      </c>
      <c r="B263" s="43" t="s">
        <v>237</v>
      </c>
      <c r="C263" s="43" t="s">
        <v>385</v>
      </c>
      <c r="D263" s="43">
        <v>268</v>
      </c>
      <c r="E263" s="43">
        <v>0.48462929475587702</v>
      </c>
      <c r="F263" s="43">
        <v>267</v>
      </c>
      <c r="G263" s="43">
        <v>0.48811700182815398</v>
      </c>
      <c r="H263" s="43">
        <v>1</v>
      </c>
      <c r="I263" s="43">
        <v>0.37453183520599298</v>
      </c>
    </row>
    <row r="264" spans="1:9" ht="15">
      <c r="A264" s="43" t="s">
        <v>669</v>
      </c>
      <c r="B264" s="43" t="s">
        <v>237</v>
      </c>
      <c r="C264" s="43" t="s">
        <v>387</v>
      </c>
      <c r="D264" s="43">
        <v>128</v>
      </c>
      <c r="E264" s="43">
        <v>0.23146473779385199</v>
      </c>
      <c r="F264" s="43">
        <v>127</v>
      </c>
      <c r="G264" s="43">
        <v>0.23217550274223001</v>
      </c>
      <c r="H264" s="43">
        <v>1</v>
      </c>
      <c r="I264" s="43">
        <v>0.78740157480314799</v>
      </c>
    </row>
    <row r="265" spans="1:9" ht="15">
      <c r="A265" s="43" t="s">
        <v>653</v>
      </c>
      <c r="B265" s="43" t="s">
        <v>261</v>
      </c>
      <c r="C265" s="43" t="s">
        <v>388</v>
      </c>
      <c r="D265" s="43">
        <v>1</v>
      </c>
      <c r="E265" s="43">
        <v>8.8573959255978702E-4</v>
      </c>
      <c r="F265" s="43">
        <v>0</v>
      </c>
      <c r="G265" s="43">
        <v>0</v>
      </c>
      <c r="H265" s="43">
        <v>1</v>
      </c>
      <c r="I265" s="43" t="e">
        <v>#NUM!</v>
      </c>
    </row>
    <row r="266" spans="1:9" ht="15">
      <c r="A266" s="43" t="s">
        <v>668</v>
      </c>
      <c r="B266" s="43" t="s">
        <v>253</v>
      </c>
      <c r="C266" s="43" t="s">
        <v>384</v>
      </c>
      <c r="D266" s="43">
        <v>9</v>
      </c>
      <c r="E266" s="43">
        <v>1.59857904085258E-2</v>
      </c>
      <c r="F266" s="43">
        <v>8</v>
      </c>
      <c r="G266" s="43">
        <v>1.5325670498084301E-2</v>
      </c>
      <c r="H266" s="43">
        <v>1</v>
      </c>
      <c r="I266" s="43">
        <v>12.5</v>
      </c>
    </row>
    <row r="267" spans="1:9" ht="15">
      <c r="A267" s="43" t="s">
        <v>665</v>
      </c>
      <c r="B267" s="43" t="s">
        <v>275</v>
      </c>
      <c r="C267" s="43" t="s">
        <v>380</v>
      </c>
      <c r="D267" s="43">
        <v>37</v>
      </c>
      <c r="E267" s="43">
        <v>2.0251778872468498E-2</v>
      </c>
      <c r="F267" s="43">
        <v>36</v>
      </c>
      <c r="G267" s="43">
        <v>1.30813953488372E-2</v>
      </c>
      <c r="H267" s="43">
        <v>1</v>
      </c>
      <c r="I267" s="43">
        <v>2.7777777777777701</v>
      </c>
    </row>
    <row r="268" spans="1:9" ht="15">
      <c r="A268" s="43" t="s">
        <v>672</v>
      </c>
      <c r="B268" s="43" t="s">
        <v>201</v>
      </c>
      <c r="C268" s="43" t="s">
        <v>387</v>
      </c>
      <c r="D268" s="43">
        <v>18</v>
      </c>
      <c r="E268" s="43">
        <v>0.339622641509434</v>
      </c>
      <c r="F268" s="43">
        <v>17</v>
      </c>
      <c r="G268" s="43">
        <v>0.32692307692307698</v>
      </c>
      <c r="H268" s="43">
        <v>1</v>
      </c>
      <c r="I268" s="43">
        <v>5.8823529411764701</v>
      </c>
    </row>
    <row r="269" spans="1:9" ht="15">
      <c r="A269" s="43" t="s">
        <v>666</v>
      </c>
      <c r="B269" s="43" t="s">
        <v>161</v>
      </c>
      <c r="C269" s="43" t="s">
        <v>385</v>
      </c>
      <c r="D269" s="43">
        <v>117</v>
      </c>
      <c r="E269" s="43">
        <v>4.6391752577319603E-2</v>
      </c>
      <c r="F269" s="43">
        <v>116</v>
      </c>
      <c r="G269" s="43">
        <v>4.7327621379029003E-2</v>
      </c>
      <c r="H269" s="43">
        <v>1</v>
      </c>
      <c r="I269" s="43">
        <v>0.862068965517238</v>
      </c>
    </row>
    <row r="270" spans="1:9" ht="15">
      <c r="A270" s="43" t="s">
        <v>656</v>
      </c>
      <c r="B270" s="43" t="s">
        <v>238</v>
      </c>
      <c r="C270" s="43" t="s">
        <v>388</v>
      </c>
      <c r="D270" s="43">
        <v>39</v>
      </c>
      <c r="E270" s="43">
        <v>6.3035396799741399E-3</v>
      </c>
      <c r="F270" s="43">
        <v>38</v>
      </c>
      <c r="G270" s="43">
        <v>5.8219702773096398E-3</v>
      </c>
      <c r="H270" s="43">
        <v>1</v>
      </c>
      <c r="I270" s="43">
        <v>2.6315789473684301</v>
      </c>
    </row>
    <row r="271" spans="1:9" ht="15">
      <c r="A271" s="43" t="s">
        <v>656</v>
      </c>
      <c r="B271" s="43" t="s">
        <v>238</v>
      </c>
      <c r="C271" s="43" t="s">
        <v>386</v>
      </c>
      <c r="D271" s="43">
        <v>33</v>
      </c>
      <c r="E271" s="43">
        <v>5.3337643445935E-3</v>
      </c>
      <c r="F271" s="43">
        <v>32</v>
      </c>
      <c r="G271" s="43">
        <v>4.9027118124712697E-3</v>
      </c>
      <c r="H271" s="43">
        <v>1</v>
      </c>
      <c r="I271" s="43">
        <v>3.125</v>
      </c>
    </row>
    <row r="272" spans="1:9" ht="15">
      <c r="A272" s="43" t="s">
        <v>595</v>
      </c>
      <c r="B272" s="43" t="s">
        <v>264</v>
      </c>
      <c r="C272" s="43" t="s">
        <v>385</v>
      </c>
      <c r="D272" s="43">
        <v>22</v>
      </c>
      <c r="E272" s="43">
        <v>3.67892976588629E-2</v>
      </c>
      <c r="F272" s="43">
        <v>21</v>
      </c>
      <c r="G272" s="43">
        <v>3.4426229508196703E-2</v>
      </c>
      <c r="H272" s="43">
        <v>1</v>
      </c>
      <c r="I272" s="43">
        <v>4.7619047619047699</v>
      </c>
    </row>
    <row r="273" spans="1:9" ht="15">
      <c r="A273" s="43" t="s">
        <v>595</v>
      </c>
      <c r="B273" s="43" t="s">
        <v>264</v>
      </c>
      <c r="C273" s="43" t="s">
        <v>383</v>
      </c>
      <c r="D273" s="43">
        <v>116</v>
      </c>
      <c r="E273" s="43">
        <v>0.19397993311036801</v>
      </c>
      <c r="F273" s="43">
        <v>115</v>
      </c>
      <c r="G273" s="43">
        <v>0.188524590163934</v>
      </c>
      <c r="H273" s="43">
        <v>1</v>
      </c>
      <c r="I273" s="43">
        <v>0.86956521739129899</v>
      </c>
    </row>
    <row r="274" spans="1:9" ht="15">
      <c r="A274" s="43" t="s">
        <v>503</v>
      </c>
      <c r="B274" s="43" t="s">
        <v>272</v>
      </c>
      <c r="C274" s="43" t="s">
        <v>387</v>
      </c>
      <c r="D274" s="43">
        <v>78</v>
      </c>
      <c r="E274" s="43">
        <v>2.06896551724138E-2</v>
      </c>
      <c r="F274" s="43">
        <v>77</v>
      </c>
      <c r="G274" s="43">
        <v>2.05059920106525E-2</v>
      </c>
      <c r="H274" s="43">
        <v>1</v>
      </c>
      <c r="I274" s="43">
        <v>1.29870129870129</v>
      </c>
    </row>
    <row r="275" spans="1:9" ht="15">
      <c r="A275" s="43" t="s">
        <v>504</v>
      </c>
      <c r="B275" s="43" t="s">
        <v>215</v>
      </c>
      <c r="C275" s="43" t="s">
        <v>382</v>
      </c>
      <c r="D275" s="43">
        <v>6</v>
      </c>
      <c r="E275" s="43">
        <v>1.6620498614958401E-2</v>
      </c>
      <c r="F275" s="43">
        <v>5</v>
      </c>
      <c r="G275" s="43">
        <v>1.4164305949008501E-2</v>
      </c>
      <c r="H275" s="43">
        <v>1</v>
      </c>
      <c r="I275" s="43">
        <v>20</v>
      </c>
    </row>
    <row r="276" spans="1:9" ht="15">
      <c r="A276" s="43" t="s">
        <v>504</v>
      </c>
      <c r="B276" s="43" t="s">
        <v>215</v>
      </c>
      <c r="C276" s="43" t="s">
        <v>383</v>
      </c>
      <c r="D276" s="43">
        <v>68</v>
      </c>
      <c r="E276" s="43">
        <v>0.18836565096952901</v>
      </c>
      <c r="F276" s="43">
        <v>67</v>
      </c>
      <c r="G276" s="43">
        <v>0.18980169971671401</v>
      </c>
      <c r="H276" s="43">
        <v>1</v>
      </c>
      <c r="I276" s="43">
        <v>1.4925373134328399</v>
      </c>
    </row>
    <row r="277" spans="1:9" ht="15">
      <c r="A277" s="43" t="s">
        <v>507</v>
      </c>
      <c r="B277" s="43" t="s">
        <v>184</v>
      </c>
      <c r="C277" s="43" t="s">
        <v>381</v>
      </c>
      <c r="D277" s="43">
        <v>34</v>
      </c>
      <c r="E277" s="43">
        <v>0.114864864864865</v>
      </c>
      <c r="F277" s="43">
        <v>33</v>
      </c>
      <c r="G277" s="43">
        <v>0.111864406779661</v>
      </c>
      <c r="H277" s="43">
        <v>1</v>
      </c>
      <c r="I277" s="43">
        <v>3.0303030303030298</v>
      </c>
    </row>
    <row r="278" spans="1:9" ht="15">
      <c r="A278" s="43" t="s">
        <v>508</v>
      </c>
      <c r="B278" s="43" t="s">
        <v>198</v>
      </c>
      <c r="C278" s="43" t="s">
        <v>384</v>
      </c>
      <c r="D278" s="43">
        <v>49</v>
      </c>
      <c r="E278" s="43">
        <v>1.5058389674247099E-2</v>
      </c>
      <c r="F278" s="43">
        <v>48</v>
      </c>
      <c r="G278" s="43">
        <v>1.4067995310668199E-2</v>
      </c>
      <c r="H278" s="43">
        <v>1</v>
      </c>
      <c r="I278" s="43">
        <v>2.0833333333333299</v>
      </c>
    </row>
    <row r="279" spans="1:9" ht="15">
      <c r="A279" s="43" t="s">
        <v>513</v>
      </c>
      <c r="B279" s="43" t="s">
        <v>245</v>
      </c>
      <c r="C279" s="43" t="s">
        <v>385</v>
      </c>
      <c r="D279" s="43">
        <v>23</v>
      </c>
      <c r="E279" s="43">
        <v>0.171641791044776</v>
      </c>
      <c r="F279" s="43">
        <v>22</v>
      </c>
      <c r="G279" s="43">
        <v>0.171875</v>
      </c>
      <c r="H279" s="43">
        <v>1</v>
      </c>
      <c r="I279" s="43">
        <v>4.5454545454545396</v>
      </c>
    </row>
    <row r="280" spans="1:9" ht="15">
      <c r="A280" s="43" t="s">
        <v>513</v>
      </c>
      <c r="B280" s="43" t="s">
        <v>245</v>
      </c>
      <c r="C280" s="43" t="s">
        <v>383</v>
      </c>
      <c r="D280" s="43">
        <v>47</v>
      </c>
      <c r="E280" s="43">
        <v>0.35074626865671599</v>
      </c>
      <c r="F280" s="43">
        <v>46</v>
      </c>
      <c r="G280" s="43">
        <v>0.359375</v>
      </c>
      <c r="H280" s="43">
        <v>1</v>
      </c>
      <c r="I280" s="43">
        <v>2.1739130434782701</v>
      </c>
    </row>
    <row r="281" spans="1:9" ht="15">
      <c r="A281" s="43" t="s">
        <v>516</v>
      </c>
      <c r="B281" s="43" t="s">
        <v>223</v>
      </c>
      <c r="C281" s="43" t="s">
        <v>381</v>
      </c>
      <c r="D281" s="43">
        <v>2</v>
      </c>
      <c r="E281" s="43">
        <v>9.3457943925233603E-3</v>
      </c>
      <c r="F281" s="43">
        <v>1</v>
      </c>
      <c r="G281" s="43">
        <v>4.7169811320754698E-3</v>
      </c>
      <c r="H281" s="43">
        <v>1</v>
      </c>
      <c r="I281" s="43">
        <v>100</v>
      </c>
    </row>
    <row r="282" spans="1:9" ht="15">
      <c r="A282" s="43" t="s">
        <v>591</v>
      </c>
      <c r="B282" s="43" t="s">
        <v>168</v>
      </c>
      <c r="C282" s="43" t="s">
        <v>387</v>
      </c>
      <c r="D282" s="43">
        <v>220</v>
      </c>
      <c r="E282" s="43">
        <v>0.15384615384615399</v>
      </c>
      <c r="F282" s="43">
        <v>219</v>
      </c>
      <c r="G282" s="43">
        <v>0.15390021082220701</v>
      </c>
      <c r="H282" s="43">
        <v>1</v>
      </c>
      <c r="I282" s="43">
        <v>0.45662100456620403</v>
      </c>
    </row>
    <row r="283" spans="1:9" ht="15">
      <c r="A283" s="43" t="s">
        <v>591</v>
      </c>
      <c r="B283" s="43" t="s">
        <v>168</v>
      </c>
      <c r="C283" s="43" t="s">
        <v>380</v>
      </c>
      <c r="D283" s="43">
        <v>27</v>
      </c>
      <c r="E283" s="43">
        <v>1.8881118881118899E-2</v>
      </c>
      <c r="F283" s="43">
        <v>26</v>
      </c>
      <c r="G283" s="43">
        <v>1.82712579058327E-2</v>
      </c>
      <c r="H283" s="43">
        <v>1</v>
      </c>
      <c r="I283" s="43">
        <v>3.8461538461538498</v>
      </c>
    </row>
    <row r="284" spans="1:9" ht="15">
      <c r="A284" s="43" t="s">
        <v>517</v>
      </c>
      <c r="B284" s="43" t="s">
        <v>179</v>
      </c>
      <c r="C284" s="43" t="s">
        <v>388</v>
      </c>
      <c r="D284" s="43">
        <v>242</v>
      </c>
      <c r="E284" s="43">
        <v>4.0481766477082598E-2</v>
      </c>
      <c r="F284" s="43">
        <v>241</v>
      </c>
      <c r="G284" s="43">
        <v>4.0833615723483603E-2</v>
      </c>
      <c r="H284" s="43">
        <v>1</v>
      </c>
      <c r="I284" s="43">
        <v>0.414937759336098</v>
      </c>
    </row>
    <row r="285" spans="1:9" ht="15">
      <c r="A285" s="43" t="s">
        <v>519</v>
      </c>
      <c r="B285" s="43" t="s">
        <v>196</v>
      </c>
      <c r="C285" s="43" t="s">
        <v>385</v>
      </c>
      <c r="D285" s="43">
        <v>31</v>
      </c>
      <c r="E285" s="43">
        <v>0.15979381443299001</v>
      </c>
      <c r="F285" s="43">
        <v>30</v>
      </c>
      <c r="G285" s="43">
        <v>0.15544041450777199</v>
      </c>
      <c r="H285" s="43">
        <v>1</v>
      </c>
      <c r="I285" s="43">
        <v>3.3333333333333401</v>
      </c>
    </row>
    <row r="286" spans="1:9" ht="15">
      <c r="A286" s="43" t="s">
        <v>520</v>
      </c>
      <c r="B286" s="43" t="s">
        <v>202</v>
      </c>
      <c r="C286" s="43" t="s">
        <v>385</v>
      </c>
      <c r="D286" s="43">
        <v>195</v>
      </c>
      <c r="E286" s="43">
        <v>0.192878338278932</v>
      </c>
      <c r="F286" s="43">
        <v>194</v>
      </c>
      <c r="G286" s="43">
        <v>0.19038272816486801</v>
      </c>
      <c r="H286" s="43">
        <v>1</v>
      </c>
      <c r="I286" s="43">
        <v>0.51546391752577103</v>
      </c>
    </row>
    <row r="287" spans="1:9" ht="15">
      <c r="A287" s="43" t="s">
        <v>520</v>
      </c>
      <c r="B287" s="43" t="s">
        <v>202</v>
      </c>
      <c r="C287" s="43" t="s">
        <v>380</v>
      </c>
      <c r="D287" s="43">
        <v>28</v>
      </c>
      <c r="E287" s="43">
        <v>2.7695351137487601E-2</v>
      </c>
      <c r="F287" s="43">
        <v>27</v>
      </c>
      <c r="G287" s="43">
        <v>2.6496565260058901E-2</v>
      </c>
      <c r="H287" s="43">
        <v>1</v>
      </c>
      <c r="I287" s="43">
        <v>3.7037037037037002</v>
      </c>
    </row>
    <row r="288" spans="1:9" ht="15">
      <c r="A288" s="43" t="s">
        <v>523</v>
      </c>
      <c r="B288" s="43" t="s">
        <v>206</v>
      </c>
      <c r="C288" s="43" t="s">
        <v>382</v>
      </c>
      <c r="D288" s="43">
        <v>106</v>
      </c>
      <c r="E288" s="43">
        <v>0.14441416893733</v>
      </c>
      <c r="F288" s="43">
        <v>105</v>
      </c>
      <c r="G288" s="43">
        <v>0.14442916093535099</v>
      </c>
      <c r="H288" s="43">
        <v>1</v>
      </c>
      <c r="I288" s="43">
        <v>0.952380952380949</v>
      </c>
    </row>
    <row r="289" spans="1:9" ht="15">
      <c r="A289" s="43" t="s">
        <v>523</v>
      </c>
      <c r="B289" s="43" t="s">
        <v>206</v>
      </c>
      <c r="C289" s="43" t="s">
        <v>383</v>
      </c>
      <c r="D289" s="43">
        <v>68</v>
      </c>
      <c r="E289" s="43">
        <v>9.2643051771117202E-2</v>
      </c>
      <c r="F289" s="43">
        <v>67</v>
      </c>
      <c r="G289" s="43">
        <v>9.2159559834938107E-2</v>
      </c>
      <c r="H289" s="43">
        <v>1</v>
      </c>
      <c r="I289" s="43">
        <v>1.4925373134328399</v>
      </c>
    </row>
    <row r="290" spans="1:9" ht="15">
      <c r="A290" s="43" t="s">
        <v>525</v>
      </c>
      <c r="B290" s="43" t="s">
        <v>210</v>
      </c>
      <c r="C290" s="43" t="s">
        <v>382</v>
      </c>
      <c r="D290" s="43">
        <v>64</v>
      </c>
      <c r="E290" s="43">
        <v>0.42384105960264901</v>
      </c>
      <c r="F290" s="43">
        <v>63</v>
      </c>
      <c r="G290" s="43">
        <v>0.41176470588235298</v>
      </c>
      <c r="H290" s="43">
        <v>1</v>
      </c>
      <c r="I290" s="43">
        <v>1.5873015873015801</v>
      </c>
    </row>
    <row r="291" spans="1:9" ht="15">
      <c r="A291" s="43" t="s">
        <v>525</v>
      </c>
      <c r="B291" s="43" t="s">
        <v>210</v>
      </c>
      <c r="C291" s="43" t="s">
        <v>381</v>
      </c>
      <c r="D291" s="43">
        <v>1</v>
      </c>
      <c r="E291" s="43">
        <v>6.6225165562913899E-3</v>
      </c>
      <c r="F291" s="43">
        <v>0</v>
      </c>
      <c r="G291" s="43">
        <v>0</v>
      </c>
      <c r="H291" s="43">
        <v>1</v>
      </c>
      <c r="I291" s="43" t="e">
        <v>#NUM!</v>
      </c>
    </row>
    <row r="292" spans="1:9" ht="15">
      <c r="A292" s="43" t="s">
        <v>526</v>
      </c>
      <c r="B292" s="43" t="s">
        <v>57</v>
      </c>
      <c r="C292" s="43" t="s">
        <v>386</v>
      </c>
      <c r="D292" s="43">
        <v>102</v>
      </c>
      <c r="E292" s="43">
        <v>1.52893738851498E-4</v>
      </c>
      <c r="F292" s="43">
        <v>101</v>
      </c>
      <c r="G292" s="43">
        <v>1.5148583607432699E-4</v>
      </c>
      <c r="H292" s="43">
        <v>1</v>
      </c>
      <c r="I292" s="43">
        <v>0.99009900990099098</v>
      </c>
    </row>
    <row r="293" spans="1:9" ht="15">
      <c r="A293" s="43" t="s">
        <v>527</v>
      </c>
      <c r="B293" s="43" t="s">
        <v>216</v>
      </c>
      <c r="C293" s="43" t="s">
        <v>388</v>
      </c>
      <c r="D293" s="43">
        <v>88</v>
      </c>
      <c r="E293" s="43">
        <v>0.46315789473684199</v>
      </c>
      <c r="F293" s="43">
        <v>87</v>
      </c>
      <c r="G293" s="43">
        <v>0.46031746031746001</v>
      </c>
      <c r="H293" s="43">
        <v>1</v>
      </c>
      <c r="I293" s="43">
        <v>1.14942528735633</v>
      </c>
    </row>
    <row r="294" spans="1:9" ht="15">
      <c r="A294" s="43" t="s">
        <v>531</v>
      </c>
      <c r="B294" s="43" t="s">
        <v>257</v>
      </c>
      <c r="C294" s="43" t="s">
        <v>384</v>
      </c>
      <c r="D294" s="43">
        <v>186</v>
      </c>
      <c r="E294" s="43">
        <v>3.9675767918088703E-2</v>
      </c>
      <c r="F294" s="43">
        <v>185</v>
      </c>
      <c r="G294" s="43">
        <v>3.94961571306576E-2</v>
      </c>
      <c r="H294" s="43">
        <v>1</v>
      </c>
      <c r="I294" s="43">
        <v>0.54054054054053502</v>
      </c>
    </row>
    <row r="295" spans="1:9" ht="15">
      <c r="A295" s="43" t="s">
        <v>532</v>
      </c>
      <c r="B295" s="43" t="s">
        <v>211</v>
      </c>
      <c r="C295" s="43" t="s">
        <v>383</v>
      </c>
      <c r="D295" s="43">
        <v>21</v>
      </c>
      <c r="E295" s="43">
        <v>3.5294117647058802E-2</v>
      </c>
      <c r="F295" s="43">
        <v>20</v>
      </c>
      <c r="G295" s="43">
        <v>3.4602076124567498E-2</v>
      </c>
      <c r="H295" s="43">
        <v>1</v>
      </c>
      <c r="I295" s="43">
        <v>5</v>
      </c>
    </row>
    <row r="296" spans="1:9" ht="15">
      <c r="A296" s="43" t="s">
        <v>533</v>
      </c>
      <c r="B296" s="43" t="s">
        <v>178</v>
      </c>
      <c r="C296" s="43" t="s">
        <v>382</v>
      </c>
      <c r="D296" s="43">
        <v>125</v>
      </c>
      <c r="E296" s="43">
        <v>4.5837917125045799E-2</v>
      </c>
      <c r="F296" s="43">
        <v>124</v>
      </c>
      <c r="G296" s="43">
        <v>4.6045302636464898E-2</v>
      </c>
      <c r="H296" s="43">
        <v>1</v>
      </c>
      <c r="I296" s="43">
        <v>0.80645161290322498</v>
      </c>
    </row>
    <row r="297" spans="1:9" ht="15">
      <c r="A297" s="43" t="s">
        <v>535</v>
      </c>
      <c r="B297" s="43" t="s">
        <v>263</v>
      </c>
      <c r="C297" s="43" t="s">
        <v>383</v>
      </c>
      <c r="D297" s="43">
        <v>1157</v>
      </c>
      <c r="E297" s="43">
        <v>0.60260416666666705</v>
      </c>
      <c r="F297" s="43">
        <v>1156</v>
      </c>
      <c r="G297" s="43">
        <v>0.589495155532891</v>
      </c>
      <c r="H297" s="43">
        <v>1</v>
      </c>
      <c r="I297" s="43">
        <v>8.6505190311414501E-2</v>
      </c>
    </row>
    <row r="298" spans="1:9" ht="15">
      <c r="A298" s="43" t="s">
        <v>537</v>
      </c>
      <c r="B298" s="43" t="s">
        <v>163</v>
      </c>
      <c r="C298" s="43" t="s">
        <v>383</v>
      </c>
      <c r="D298" s="43">
        <v>126</v>
      </c>
      <c r="E298" s="43">
        <v>1.61455663762173E-2</v>
      </c>
      <c r="F298" s="43">
        <v>125</v>
      </c>
      <c r="G298" s="43">
        <v>1.54798761609907E-2</v>
      </c>
      <c r="H298" s="43">
        <v>1</v>
      </c>
      <c r="I298" s="43">
        <v>0.80000000000000104</v>
      </c>
    </row>
    <row r="299" spans="1:9" ht="15">
      <c r="A299" s="43" t="s">
        <v>538</v>
      </c>
      <c r="B299" s="43" t="s">
        <v>177</v>
      </c>
      <c r="C299" s="43" t="s">
        <v>387</v>
      </c>
      <c r="D299" s="43">
        <v>57</v>
      </c>
      <c r="E299" s="43">
        <v>3.9915966386554598E-2</v>
      </c>
      <c r="F299" s="43">
        <v>56</v>
      </c>
      <c r="G299" s="43">
        <v>3.9353478566409E-2</v>
      </c>
      <c r="H299" s="43">
        <v>1</v>
      </c>
      <c r="I299" s="43">
        <v>1.78571428571428</v>
      </c>
    </row>
    <row r="300" spans="1:9" ht="15">
      <c r="A300" s="43" t="s">
        <v>539</v>
      </c>
      <c r="B300" s="43" t="s">
        <v>203</v>
      </c>
      <c r="C300" s="43" t="s">
        <v>381</v>
      </c>
      <c r="D300" s="43">
        <v>5</v>
      </c>
      <c r="E300" s="43">
        <v>5.8823529411764698E-2</v>
      </c>
      <c r="F300" s="43">
        <v>4</v>
      </c>
      <c r="G300" s="43">
        <v>4.7619047619047603E-2</v>
      </c>
      <c r="H300" s="43">
        <v>1</v>
      </c>
      <c r="I300" s="43">
        <v>25</v>
      </c>
    </row>
    <row r="301" spans="1:9" ht="15">
      <c r="A301" s="43" t="s">
        <v>539</v>
      </c>
      <c r="B301" s="43" t="s">
        <v>203</v>
      </c>
      <c r="C301" s="43" t="s">
        <v>384</v>
      </c>
      <c r="D301" s="43">
        <v>1</v>
      </c>
      <c r="E301" s="43">
        <v>1.1764705882352899E-2</v>
      </c>
      <c r="F301" s="43">
        <v>0</v>
      </c>
      <c r="G301" s="43">
        <v>0</v>
      </c>
      <c r="H301" s="43">
        <v>1</v>
      </c>
      <c r="I301" s="43" t="e">
        <v>#NUM!</v>
      </c>
    </row>
    <row r="302" spans="1:9" ht="15">
      <c r="A302" s="43" t="s">
        <v>540</v>
      </c>
      <c r="B302" s="43" t="s">
        <v>162</v>
      </c>
      <c r="C302" s="43" t="s">
        <v>388</v>
      </c>
      <c r="D302" s="43">
        <v>25</v>
      </c>
      <c r="E302" s="43">
        <v>7.0315576306463395E-4</v>
      </c>
      <c r="F302" s="43">
        <v>24</v>
      </c>
      <c r="G302" s="43">
        <v>6.7170445004198205E-4</v>
      </c>
      <c r="H302" s="43">
        <v>1</v>
      </c>
      <c r="I302" s="43">
        <v>4.1666666666666696</v>
      </c>
    </row>
    <row r="303" spans="1:9" ht="15">
      <c r="A303" s="43" t="s">
        <v>546</v>
      </c>
      <c r="B303" s="43" t="s">
        <v>251</v>
      </c>
      <c r="C303" s="43" t="s">
        <v>383</v>
      </c>
      <c r="D303" s="43">
        <v>59</v>
      </c>
      <c r="E303" s="43">
        <v>5.5555555555555601E-2</v>
      </c>
      <c r="F303" s="43">
        <v>58</v>
      </c>
      <c r="G303" s="43">
        <v>5.4307116104868901E-2</v>
      </c>
      <c r="H303" s="43">
        <v>1</v>
      </c>
      <c r="I303" s="43">
        <v>1.72413793103448</v>
      </c>
    </row>
    <row r="304" spans="1:9" ht="15">
      <c r="A304" s="43" t="s">
        <v>546</v>
      </c>
      <c r="B304" s="43" t="s">
        <v>251</v>
      </c>
      <c r="C304" s="43" t="s">
        <v>384</v>
      </c>
      <c r="D304" s="43">
        <v>55</v>
      </c>
      <c r="E304" s="43">
        <v>5.1789077212805998E-2</v>
      </c>
      <c r="F304" s="43">
        <v>54</v>
      </c>
      <c r="G304" s="43">
        <v>5.0561797752809001E-2</v>
      </c>
      <c r="H304" s="43">
        <v>1</v>
      </c>
      <c r="I304" s="43">
        <v>1.8518518518518601</v>
      </c>
    </row>
    <row r="305" spans="1:9" ht="15">
      <c r="A305" s="43" t="s">
        <v>593</v>
      </c>
      <c r="B305" s="43" t="s">
        <v>183</v>
      </c>
      <c r="C305" s="43" t="s">
        <v>381</v>
      </c>
      <c r="D305" s="43">
        <v>95</v>
      </c>
      <c r="E305" s="43">
        <v>1.2592788971368001E-2</v>
      </c>
      <c r="F305" s="43">
        <v>94</v>
      </c>
      <c r="G305" s="43">
        <v>1.2473460721868401E-2</v>
      </c>
      <c r="H305" s="43">
        <v>1</v>
      </c>
      <c r="I305" s="43">
        <v>1.0638297872340501</v>
      </c>
    </row>
    <row r="306" spans="1:9" ht="15">
      <c r="A306" s="43" t="s">
        <v>550</v>
      </c>
      <c r="B306" s="43" t="s">
        <v>158</v>
      </c>
      <c r="C306" s="43" t="s">
        <v>386</v>
      </c>
      <c r="D306" s="43">
        <v>5</v>
      </c>
      <c r="E306" s="43">
        <v>2.2696323195642301E-4</v>
      </c>
      <c r="F306" s="43">
        <v>4</v>
      </c>
      <c r="G306" s="43">
        <v>1.81028240405503E-4</v>
      </c>
      <c r="H306" s="43">
        <v>1</v>
      </c>
      <c r="I306" s="43">
        <v>25</v>
      </c>
    </row>
    <row r="307" spans="1:9" ht="15">
      <c r="A307" s="43" t="s">
        <v>550</v>
      </c>
      <c r="B307" s="43" t="s">
        <v>158</v>
      </c>
      <c r="C307" s="43" t="s">
        <v>380</v>
      </c>
      <c r="D307" s="43">
        <v>2168</v>
      </c>
      <c r="E307" s="43">
        <v>9.8411257376305003E-2</v>
      </c>
      <c r="F307" s="43">
        <v>2167</v>
      </c>
      <c r="G307" s="43">
        <v>9.8072049239681394E-2</v>
      </c>
      <c r="H307" s="43">
        <v>1</v>
      </c>
      <c r="I307" s="43">
        <v>4.6146746654351901E-2</v>
      </c>
    </row>
    <row r="308" spans="1:9" ht="15">
      <c r="A308" s="43" t="s">
        <v>599</v>
      </c>
      <c r="B308" s="43" t="s">
        <v>252</v>
      </c>
      <c r="C308" s="43" t="s">
        <v>385</v>
      </c>
      <c r="D308" s="43">
        <v>25</v>
      </c>
      <c r="E308" s="43">
        <v>0.10638297872340401</v>
      </c>
      <c r="F308" s="43">
        <v>24</v>
      </c>
      <c r="G308" s="43">
        <v>0.108108108108108</v>
      </c>
      <c r="H308" s="43">
        <v>1</v>
      </c>
      <c r="I308" s="43">
        <v>4.1666666666666696</v>
      </c>
    </row>
    <row r="309" spans="1:9" ht="15">
      <c r="A309" s="43" t="s">
        <v>560</v>
      </c>
      <c r="B309" s="43" t="s">
        <v>193</v>
      </c>
      <c r="C309" s="43" t="s">
        <v>380</v>
      </c>
      <c r="D309" s="43">
        <v>588</v>
      </c>
      <c r="E309" s="43">
        <v>3.6865203761755498E-2</v>
      </c>
      <c r="F309" s="43">
        <v>587</v>
      </c>
      <c r="G309" s="43">
        <v>3.7058080808080797E-2</v>
      </c>
      <c r="H309" s="43">
        <v>1</v>
      </c>
      <c r="I309" s="43">
        <v>0.170357751277672</v>
      </c>
    </row>
    <row r="310" spans="1:9" ht="15">
      <c r="A310" s="43" t="s">
        <v>561</v>
      </c>
      <c r="B310" s="43" t="s">
        <v>232</v>
      </c>
      <c r="C310" s="43" t="s">
        <v>382</v>
      </c>
      <c r="D310" s="43">
        <v>9</v>
      </c>
      <c r="E310" s="43">
        <v>1.0227272727272699E-2</v>
      </c>
      <c r="F310" s="43">
        <v>8</v>
      </c>
      <c r="G310" s="43">
        <v>9.0702947845805008E-3</v>
      </c>
      <c r="H310" s="43">
        <v>1</v>
      </c>
      <c r="I310" s="43">
        <v>12.5</v>
      </c>
    </row>
    <row r="311" spans="1:9" ht="15">
      <c r="A311" s="43" t="s">
        <v>561</v>
      </c>
      <c r="B311" s="43" t="s">
        <v>232</v>
      </c>
      <c r="C311" s="43" t="s">
        <v>387</v>
      </c>
      <c r="D311" s="43">
        <v>39</v>
      </c>
      <c r="E311" s="43">
        <v>4.4318181818181798E-2</v>
      </c>
      <c r="F311" s="43">
        <v>38</v>
      </c>
      <c r="G311" s="43">
        <v>4.3083900226757399E-2</v>
      </c>
      <c r="H311" s="43">
        <v>1</v>
      </c>
      <c r="I311" s="43">
        <v>2.6315789473684301</v>
      </c>
    </row>
    <row r="312" spans="1:9" ht="15">
      <c r="A312" s="43" t="s">
        <v>561</v>
      </c>
      <c r="B312" s="43" t="s">
        <v>232</v>
      </c>
      <c r="C312" s="43" t="s">
        <v>380</v>
      </c>
      <c r="D312" s="43">
        <v>41</v>
      </c>
      <c r="E312" s="43">
        <v>4.6590909090909099E-2</v>
      </c>
      <c r="F312" s="43">
        <v>40</v>
      </c>
      <c r="G312" s="43">
        <v>4.5351473922902501E-2</v>
      </c>
      <c r="H312" s="43">
        <v>1</v>
      </c>
      <c r="I312" s="43">
        <v>2.4999999999999898</v>
      </c>
    </row>
    <row r="313" spans="1:9" ht="15">
      <c r="A313" s="43" t="s">
        <v>561</v>
      </c>
      <c r="B313" s="43" t="s">
        <v>232</v>
      </c>
      <c r="C313" s="43" t="s">
        <v>384</v>
      </c>
      <c r="D313" s="43">
        <v>190</v>
      </c>
      <c r="E313" s="43">
        <v>0.21590909090909099</v>
      </c>
      <c r="F313" s="43">
        <v>189</v>
      </c>
      <c r="G313" s="43">
        <v>0.214285714285714</v>
      </c>
      <c r="H313" s="43">
        <v>1</v>
      </c>
      <c r="I313" s="43">
        <v>0.52910052910053496</v>
      </c>
    </row>
    <row r="314" spans="1:9" ht="15">
      <c r="A314" s="43" t="s">
        <v>563</v>
      </c>
      <c r="B314" s="43" t="s">
        <v>218</v>
      </c>
      <c r="C314" s="43" t="s">
        <v>385</v>
      </c>
      <c r="D314" s="43">
        <v>10</v>
      </c>
      <c r="E314" s="43">
        <v>9.7087378640776698E-2</v>
      </c>
      <c r="F314" s="43">
        <v>9</v>
      </c>
      <c r="G314" s="43">
        <v>8.4905660377358499E-2</v>
      </c>
      <c r="H314" s="43">
        <v>1</v>
      </c>
      <c r="I314" s="43">
        <v>11.1111111111111</v>
      </c>
    </row>
    <row r="315" spans="1:9" ht="15">
      <c r="A315" s="43" t="s">
        <v>597</v>
      </c>
      <c r="B315" s="43" t="s">
        <v>159</v>
      </c>
      <c r="C315" s="43" t="s">
        <v>387</v>
      </c>
      <c r="D315" s="43">
        <v>653</v>
      </c>
      <c r="E315" s="43">
        <v>5.0912209574302203E-2</v>
      </c>
      <c r="F315" s="43">
        <v>652</v>
      </c>
      <c r="G315" s="43">
        <v>5.1089170976336001E-2</v>
      </c>
      <c r="H315" s="43">
        <v>1</v>
      </c>
      <c r="I315" s="43">
        <v>0.15337423312884499</v>
      </c>
    </row>
    <row r="316" spans="1:9" ht="15">
      <c r="A316" s="43" t="s">
        <v>571</v>
      </c>
      <c r="B316" s="43" t="s">
        <v>250</v>
      </c>
      <c r="C316" s="43" t="s">
        <v>387</v>
      </c>
      <c r="D316" s="43">
        <v>129</v>
      </c>
      <c r="E316" s="43">
        <v>0.31851851851851898</v>
      </c>
      <c r="F316" s="43">
        <v>128</v>
      </c>
      <c r="G316" s="43">
        <v>0.30992736077481797</v>
      </c>
      <c r="H316" s="43">
        <v>1</v>
      </c>
      <c r="I316" s="43">
        <v>0.78125</v>
      </c>
    </row>
    <row r="317" spans="1:9" ht="15">
      <c r="A317" s="43" t="s">
        <v>572</v>
      </c>
      <c r="B317" s="43" t="s">
        <v>164</v>
      </c>
      <c r="C317" s="43" t="s">
        <v>383</v>
      </c>
      <c r="D317" s="43">
        <v>979</v>
      </c>
      <c r="E317" s="43">
        <v>0.13032481363152301</v>
      </c>
      <c r="F317" s="43">
        <v>978</v>
      </c>
      <c r="G317" s="43">
        <v>0.128211851074987</v>
      </c>
      <c r="H317" s="43">
        <v>1</v>
      </c>
      <c r="I317" s="43">
        <v>0.102249488752548</v>
      </c>
    </row>
    <row r="318" spans="1:9" ht="15">
      <c r="A318" s="43" t="s">
        <v>574</v>
      </c>
      <c r="B318" s="43" t="s">
        <v>244</v>
      </c>
      <c r="C318" s="43" t="s">
        <v>380</v>
      </c>
      <c r="D318" s="43">
        <v>171</v>
      </c>
      <c r="E318" s="43">
        <v>0.245337159253945</v>
      </c>
      <c r="F318" s="43">
        <v>170</v>
      </c>
      <c r="G318" s="43">
        <v>0.24637681159420299</v>
      </c>
      <c r="H318" s="43">
        <v>1</v>
      </c>
      <c r="I318" s="43">
        <v>0.58823529411764497</v>
      </c>
    </row>
    <row r="319" spans="1:9" ht="15">
      <c r="A319" s="43" t="s">
        <v>577</v>
      </c>
      <c r="B319" s="43" t="s">
        <v>219</v>
      </c>
      <c r="C319" s="43" t="s">
        <v>382</v>
      </c>
      <c r="D319" s="43">
        <v>27</v>
      </c>
      <c r="E319" s="43">
        <v>0.230769230769231</v>
      </c>
      <c r="F319" s="43">
        <v>26</v>
      </c>
      <c r="G319" s="43">
        <v>0.22608695652173899</v>
      </c>
      <c r="H319" s="43">
        <v>1</v>
      </c>
      <c r="I319" s="43">
        <v>3.8461538461538498</v>
      </c>
    </row>
    <row r="320" spans="1:9" ht="15">
      <c r="A320" s="43" t="s">
        <v>577</v>
      </c>
      <c r="B320" s="43" t="s">
        <v>219</v>
      </c>
      <c r="C320" s="43" t="s">
        <v>387</v>
      </c>
      <c r="D320" s="43">
        <v>22</v>
      </c>
      <c r="E320" s="43">
        <v>0.188034188034188</v>
      </c>
      <c r="F320" s="43">
        <v>21</v>
      </c>
      <c r="G320" s="43">
        <v>0.182608695652174</v>
      </c>
      <c r="H320" s="43">
        <v>1</v>
      </c>
      <c r="I320" s="43">
        <v>4.7619047619047699</v>
      </c>
    </row>
    <row r="321" spans="1:9" ht="15">
      <c r="A321" s="43" t="s">
        <v>583</v>
      </c>
      <c r="B321" s="43" t="s">
        <v>205</v>
      </c>
      <c r="C321" s="43" t="s">
        <v>380</v>
      </c>
      <c r="D321" s="43">
        <v>141</v>
      </c>
      <c r="E321" s="43">
        <v>0.23618090452261301</v>
      </c>
      <c r="F321" s="43">
        <v>140</v>
      </c>
      <c r="G321" s="43">
        <v>0.256410256410256</v>
      </c>
      <c r="H321" s="43">
        <v>1</v>
      </c>
      <c r="I321" s="43">
        <v>0.71428571428571197</v>
      </c>
    </row>
    <row r="322" spans="1:9" ht="15">
      <c r="A322" s="43" t="s">
        <v>583</v>
      </c>
      <c r="B322" s="43" t="s">
        <v>205</v>
      </c>
      <c r="C322" s="43" t="s">
        <v>384</v>
      </c>
      <c r="D322" s="43">
        <v>9</v>
      </c>
      <c r="E322" s="43">
        <v>1.5075376884422099E-2</v>
      </c>
      <c r="F322" s="43">
        <v>8</v>
      </c>
      <c r="G322" s="43">
        <v>1.4652014652014701E-2</v>
      </c>
      <c r="H322" s="43">
        <v>1</v>
      </c>
      <c r="I322" s="43">
        <v>12.5</v>
      </c>
    </row>
    <row r="323" spans="1:9" ht="15">
      <c r="A323" s="43" t="s">
        <v>584</v>
      </c>
      <c r="B323" s="43" t="s">
        <v>154</v>
      </c>
      <c r="C323" s="43" t="s">
        <v>384</v>
      </c>
      <c r="D323" s="43">
        <v>12200</v>
      </c>
      <c r="E323" s="43">
        <v>0.113972889399587</v>
      </c>
      <c r="F323" s="43">
        <v>12199</v>
      </c>
      <c r="G323" s="43">
        <v>0.11393055270187</v>
      </c>
      <c r="H323" s="43">
        <v>1</v>
      </c>
      <c r="I323" s="43">
        <v>8.19739322894808E-3</v>
      </c>
    </row>
    <row r="324" spans="1:9" ht="15">
      <c r="A324" s="43" t="s">
        <v>673</v>
      </c>
      <c r="B324" s="43" t="s">
        <v>267</v>
      </c>
      <c r="C324" s="43" t="s">
        <v>385</v>
      </c>
      <c r="D324" s="43">
        <v>15</v>
      </c>
      <c r="E324" s="43">
        <v>1.7985611510791401E-2</v>
      </c>
      <c r="F324" s="43">
        <v>14</v>
      </c>
      <c r="G324" s="43">
        <v>1.6279069767441898E-2</v>
      </c>
      <c r="H324" s="43">
        <v>1</v>
      </c>
      <c r="I324" s="43">
        <v>7.1428571428571397</v>
      </c>
    </row>
    <row r="325" spans="1:9" ht="15">
      <c r="A325" s="43" t="s">
        <v>589</v>
      </c>
      <c r="B325" s="43" t="s">
        <v>185</v>
      </c>
      <c r="C325" s="43" t="s">
        <v>385</v>
      </c>
      <c r="D325" s="43">
        <v>172</v>
      </c>
      <c r="E325" s="43">
        <v>3.3606877686596301E-2</v>
      </c>
      <c r="F325" s="43">
        <v>172</v>
      </c>
      <c r="G325" s="43">
        <v>3.3639741834539397E-2</v>
      </c>
      <c r="H325" s="43">
        <v>0</v>
      </c>
      <c r="I325" s="43">
        <v>0</v>
      </c>
    </row>
    <row r="326" spans="1:9" ht="15">
      <c r="A326" s="43" t="s">
        <v>589</v>
      </c>
      <c r="B326" s="43" t="s">
        <v>185</v>
      </c>
      <c r="C326" s="43" t="s">
        <v>387</v>
      </c>
      <c r="D326" s="43">
        <v>69</v>
      </c>
      <c r="E326" s="43">
        <v>1.34818288393904E-2</v>
      </c>
      <c r="F326" s="43">
        <v>69</v>
      </c>
      <c r="G326" s="43">
        <v>1.34950127126931E-2</v>
      </c>
      <c r="H326" s="43">
        <v>0</v>
      </c>
      <c r="I326" s="43">
        <v>0</v>
      </c>
    </row>
    <row r="327" spans="1:9" ht="15">
      <c r="A327" s="43" t="s">
        <v>592</v>
      </c>
      <c r="B327" s="43" t="s">
        <v>213</v>
      </c>
      <c r="C327" s="43" t="s">
        <v>381</v>
      </c>
      <c r="D327" s="43">
        <v>5</v>
      </c>
      <c r="E327" s="43">
        <v>6.2189054726368197E-3</v>
      </c>
      <c r="F327" s="43">
        <v>5</v>
      </c>
      <c r="G327" s="43">
        <v>4.77554918815664E-3</v>
      </c>
      <c r="H327" s="43">
        <v>0</v>
      </c>
      <c r="I327" s="43">
        <v>0</v>
      </c>
    </row>
    <row r="328" spans="1:9" ht="15">
      <c r="A328" s="43" t="s">
        <v>592</v>
      </c>
      <c r="B328" s="43" t="s">
        <v>213</v>
      </c>
      <c r="C328" s="43" t="s">
        <v>380</v>
      </c>
      <c r="D328" s="43">
        <v>2</v>
      </c>
      <c r="E328" s="43">
        <v>2.4875621890547298E-3</v>
      </c>
      <c r="F328" s="43">
        <v>2</v>
      </c>
      <c r="G328" s="43">
        <v>1.9102196752626599E-3</v>
      </c>
      <c r="H328" s="43">
        <v>0</v>
      </c>
      <c r="I328" s="43">
        <v>0</v>
      </c>
    </row>
    <row r="329" spans="1:9" ht="15">
      <c r="A329" s="43" t="s">
        <v>655</v>
      </c>
      <c r="B329" s="43" t="s">
        <v>273</v>
      </c>
      <c r="C329" s="43" t="s">
        <v>380</v>
      </c>
      <c r="D329" s="43">
        <v>9</v>
      </c>
      <c r="E329" s="43">
        <v>7.6271186440678004E-3</v>
      </c>
      <c r="F329" s="43">
        <v>9</v>
      </c>
      <c r="G329" s="43">
        <v>8.0285459411239997E-3</v>
      </c>
      <c r="H329" s="43">
        <v>0</v>
      </c>
      <c r="I329" s="43">
        <v>0</v>
      </c>
    </row>
    <row r="330" spans="1:9" ht="15">
      <c r="A330" s="43" t="s">
        <v>655</v>
      </c>
      <c r="B330" s="43" t="s">
        <v>273</v>
      </c>
      <c r="C330" s="43" t="s">
        <v>384</v>
      </c>
      <c r="D330" s="43">
        <v>30</v>
      </c>
      <c r="E330" s="43">
        <v>2.5423728813559299E-2</v>
      </c>
      <c r="F330" s="43">
        <v>30</v>
      </c>
      <c r="G330" s="43">
        <v>2.67618198037467E-2</v>
      </c>
      <c r="H330" s="43">
        <v>0</v>
      </c>
      <c r="I330" s="43">
        <v>0</v>
      </c>
    </row>
    <row r="331" spans="1:9" ht="15">
      <c r="A331" s="43" t="s">
        <v>649</v>
      </c>
      <c r="B331" s="43" t="s">
        <v>165</v>
      </c>
      <c r="C331" s="43" t="s">
        <v>386</v>
      </c>
      <c r="D331" s="43">
        <v>27</v>
      </c>
      <c r="E331" s="43">
        <v>8.5703402742508901E-4</v>
      </c>
      <c r="F331" s="43">
        <v>27</v>
      </c>
      <c r="G331" s="43">
        <v>8.6956521739130395E-4</v>
      </c>
      <c r="H331" s="43">
        <v>0</v>
      </c>
      <c r="I331" s="43">
        <v>0</v>
      </c>
    </row>
    <row r="332" spans="1:9" ht="15">
      <c r="A332" s="43" t="s">
        <v>650</v>
      </c>
      <c r="B332" s="43" t="s">
        <v>247</v>
      </c>
      <c r="C332" s="43" t="s">
        <v>385</v>
      </c>
      <c r="D332" s="43">
        <v>47</v>
      </c>
      <c r="E332" s="43">
        <v>5.19337016574586E-2</v>
      </c>
      <c r="F332" s="43">
        <v>47</v>
      </c>
      <c r="G332" s="43">
        <v>5.1819184123483998E-2</v>
      </c>
      <c r="H332" s="43">
        <v>0</v>
      </c>
      <c r="I332" s="43">
        <v>0</v>
      </c>
    </row>
    <row r="333" spans="1:9" ht="15">
      <c r="A333" s="43" t="s">
        <v>650</v>
      </c>
      <c r="B333" s="43" t="s">
        <v>247</v>
      </c>
      <c r="C333" s="43" t="s">
        <v>388</v>
      </c>
      <c r="D333" s="43">
        <v>1</v>
      </c>
      <c r="E333" s="43">
        <v>1.10497237569061E-3</v>
      </c>
      <c r="F333" s="43">
        <v>1</v>
      </c>
      <c r="G333" s="43">
        <v>1.10253583241455E-3</v>
      </c>
      <c r="H333" s="43">
        <v>0</v>
      </c>
      <c r="I333" s="43">
        <v>0</v>
      </c>
    </row>
    <row r="334" spans="1:9" ht="15">
      <c r="A334" s="43" t="s">
        <v>650</v>
      </c>
      <c r="B334" s="43" t="s">
        <v>247</v>
      </c>
      <c r="C334" s="43" t="s">
        <v>380</v>
      </c>
      <c r="D334" s="43">
        <v>2</v>
      </c>
      <c r="E334" s="43">
        <v>2.20994475138122E-3</v>
      </c>
      <c r="F334" s="43">
        <v>2</v>
      </c>
      <c r="G334" s="43">
        <v>2.20507166482911E-3</v>
      </c>
      <c r="H334" s="43">
        <v>0</v>
      </c>
      <c r="I334" s="43">
        <v>0</v>
      </c>
    </row>
    <row r="335" spans="1:9" ht="15">
      <c r="A335" s="43" t="s">
        <v>661</v>
      </c>
      <c r="B335" s="43" t="s">
        <v>200</v>
      </c>
      <c r="C335" s="43" t="s">
        <v>386</v>
      </c>
      <c r="D335" s="43">
        <v>7</v>
      </c>
      <c r="E335" s="43">
        <v>1.7031630170316302E-2</v>
      </c>
      <c r="F335" s="43">
        <v>7</v>
      </c>
      <c r="G335" s="43">
        <v>1.6587677725118499E-2</v>
      </c>
      <c r="H335" s="43">
        <v>0</v>
      </c>
      <c r="I335" s="43">
        <v>0</v>
      </c>
    </row>
    <row r="336" spans="1:9" ht="15">
      <c r="A336" s="43" t="s">
        <v>667</v>
      </c>
      <c r="B336" s="43" t="s">
        <v>220</v>
      </c>
      <c r="C336" s="43" t="s">
        <v>383</v>
      </c>
      <c r="D336" s="43">
        <v>16</v>
      </c>
      <c r="E336" s="43">
        <v>0.32</v>
      </c>
      <c r="F336" s="43">
        <v>16</v>
      </c>
      <c r="G336" s="43">
        <v>0.29090909090909101</v>
      </c>
      <c r="H336" s="43">
        <v>0</v>
      </c>
      <c r="I336" s="43">
        <v>0</v>
      </c>
    </row>
    <row r="337" spans="1:9" ht="15">
      <c r="A337" s="43" t="s">
        <v>667</v>
      </c>
      <c r="B337" s="43" t="s">
        <v>220</v>
      </c>
      <c r="C337" s="43" t="s">
        <v>387</v>
      </c>
      <c r="D337" s="43">
        <v>6</v>
      </c>
      <c r="E337" s="43">
        <v>0.12</v>
      </c>
      <c r="F337" s="43">
        <v>6</v>
      </c>
      <c r="G337" s="43">
        <v>0.109090909090909</v>
      </c>
      <c r="H337" s="43">
        <v>0</v>
      </c>
      <c r="I337" s="43">
        <v>0</v>
      </c>
    </row>
    <row r="338" spans="1:9" ht="15">
      <c r="A338" s="43" t="s">
        <v>667</v>
      </c>
      <c r="B338" s="43" t="s">
        <v>220</v>
      </c>
      <c r="C338" s="43" t="s">
        <v>380</v>
      </c>
      <c r="D338" s="43">
        <v>7</v>
      </c>
      <c r="E338" s="43">
        <v>0.14000000000000001</v>
      </c>
      <c r="F338" s="43">
        <v>7</v>
      </c>
      <c r="G338" s="43">
        <v>0.12727272727272701</v>
      </c>
      <c r="H338" s="43">
        <v>0</v>
      </c>
      <c r="I338" s="43">
        <v>0</v>
      </c>
    </row>
    <row r="339" spans="1:9" ht="15">
      <c r="A339" s="43" t="s">
        <v>667</v>
      </c>
      <c r="B339" s="43" t="s">
        <v>220</v>
      </c>
      <c r="C339" s="43" t="s">
        <v>384</v>
      </c>
      <c r="D339" s="43">
        <v>4</v>
      </c>
      <c r="E339" s="43">
        <v>0.08</v>
      </c>
      <c r="F339" s="43">
        <v>4</v>
      </c>
      <c r="G339" s="43">
        <v>7.2727272727272696E-2</v>
      </c>
      <c r="H339" s="43">
        <v>0</v>
      </c>
      <c r="I339" s="43">
        <v>0</v>
      </c>
    </row>
    <row r="340" spans="1:9" ht="15">
      <c r="A340" s="43" t="s">
        <v>648</v>
      </c>
      <c r="B340" s="43" t="s">
        <v>182</v>
      </c>
      <c r="C340" s="43" t="s">
        <v>381</v>
      </c>
      <c r="D340" s="43">
        <v>83</v>
      </c>
      <c r="E340" s="43">
        <v>2.6808785529715801E-2</v>
      </c>
      <c r="F340" s="43">
        <v>83</v>
      </c>
      <c r="G340" s="43">
        <v>2.5712515489467201E-2</v>
      </c>
      <c r="H340" s="43">
        <v>0</v>
      </c>
      <c r="I340" s="43">
        <v>0</v>
      </c>
    </row>
    <row r="341" spans="1:9" ht="15">
      <c r="A341" s="43" t="s">
        <v>648</v>
      </c>
      <c r="B341" s="43" t="s">
        <v>182</v>
      </c>
      <c r="C341" s="43" t="s">
        <v>387</v>
      </c>
      <c r="D341" s="43">
        <v>9</v>
      </c>
      <c r="E341" s="43">
        <v>2.9069767441860499E-3</v>
      </c>
      <c r="F341" s="43">
        <v>9</v>
      </c>
      <c r="G341" s="43">
        <v>2.7881040892193299E-3</v>
      </c>
      <c r="H341" s="43">
        <v>0</v>
      </c>
      <c r="I341" s="43">
        <v>0</v>
      </c>
    </row>
    <row r="342" spans="1:9" ht="15">
      <c r="A342" s="43" t="s">
        <v>663</v>
      </c>
      <c r="B342" s="43" t="s">
        <v>265</v>
      </c>
      <c r="C342" s="43" t="s">
        <v>385</v>
      </c>
      <c r="D342" s="43">
        <v>18</v>
      </c>
      <c r="E342" s="43">
        <v>5.9602649006622502E-2</v>
      </c>
      <c r="F342" s="43">
        <v>18</v>
      </c>
      <c r="G342" s="43">
        <v>5.4054054054054099E-2</v>
      </c>
      <c r="H342" s="43">
        <v>0</v>
      </c>
      <c r="I342" s="43">
        <v>0</v>
      </c>
    </row>
    <row r="343" spans="1:9" ht="15">
      <c r="A343" s="43" t="s">
        <v>663</v>
      </c>
      <c r="B343" s="43" t="s">
        <v>265</v>
      </c>
      <c r="C343" s="43" t="s">
        <v>383</v>
      </c>
      <c r="D343" s="43">
        <v>7</v>
      </c>
      <c r="E343" s="43">
        <v>2.3178807947019899E-2</v>
      </c>
      <c r="F343" s="43">
        <v>7</v>
      </c>
      <c r="G343" s="43">
        <v>2.1021021021020998E-2</v>
      </c>
      <c r="H343" s="43">
        <v>0</v>
      </c>
      <c r="I343" s="43">
        <v>0</v>
      </c>
    </row>
    <row r="344" spans="1:9" ht="15">
      <c r="A344" s="43" t="s">
        <v>663</v>
      </c>
      <c r="B344" s="43" t="s">
        <v>265</v>
      </c>
      <c r="C344" s="43" t="s">
        <v>387</v>
      </c>
      <c r="D344" s="43">
        <v>2</v>
      </c>
      <c r="E344" s="43">
        <v>6.6225165562913899E-3</v>
      </c>
      <c r="F344" s="43">
        <v>2</v>
      </c>
      <c r="G344" s="43">
        <v>6.0060060060060103E-3</v>
      </c>
      <c r="H344" s="43">
        <v>0</v>
      </c>
      <c r="I344" s="43">
        <v>0</v>
      </c>
    </row>
    <row r="345" spans="1:9" ht="15">
      <c r="A345" s="43" t="s">
        <v>662</v>
      </c>
      <c r="B345" s="43" t="s">
        <v>169</v>
      </c>
      <c r="C345" s="43" t="s">
        <v>386</v>
      </c>
      <c r="D345" s="43">
        <v>14</v>
      </c>
      <c r="E345" s="43">
        <v>4.4742729306487703E-3</v>
      </c>
      <c r="F345" s="43">
        <v>14</v>
      </c>
      <c r="G345" s="43">
        <v>4.5886594559160897E-3</v>
      </c>
      <c r="H345" s="43">
        <v>0</v>
      </c>
      <c r="I345" s="43">
        <v>0</v>
      </c>
    </row>
    <row r="346" spans="1:9" ht="15">
      <c r="A346" s="43" t="s">
        <v>664</v>
      </c>
      <c r="B346" s="43" t="s">
        <v>195</v>
      </c>
      <c r="C346" s="43" t="s">
        <v>387</v>
      </c>
      <c r="D346" s="43">
        <v>61</v>
      </c>
      <c r="E346" s="43">
        <v>4.05585106382979E-2</v>
      </c>
      <c r="F346" s="43">
        <v>61</v>
      </c>
      <c r="G346" s="43">
        <v>4.0210942649967003E-2</v>
      </c>
      <c r="H346" s="43">
        <v>0</v>
      </c>
      <c r="I346" s="43">
        <v>0</v>
      </c>
    </row>
    <row r="347" spans="1:9" ht="15">
      <c r="A347" s="43" t="s">
        <v>664</v>
      </c>
      <c r="B347" s="43" t="s">
        <v>195</v>
      </c>
      <c r="C347" s="43" t="s">
        <v>380</v>
      </c>
      <c r="D347" s="43">
        <v>10</v>
      </c>
      <c r="E347" s="43">
        <v>6.6489361702127703E-3</v>
      </c>
      <c r="F347" s="43">
        <v>10</v>
      </c>
      <c r="G347" s="43">
        <v>6.59195781147001E-3</v>
      </c>
      <c r="H347" s="43">
        <v>0</v>
      </c>
      <c r="I347" s="43">
        <v>0</v>
      </c>
    </row>
    <row r="348" spans="1:9" ht="15">
      <c r="A348" s="43" t="s">
        <v>586</v>
      </c>
      <c r="B348" s="43" t="s">
        <v>236</v>
      </c>
      <c r="C348" s="43" t="s">
        <v>385</v>
      </c>
      <c r="D348" s="43">
        <v>7</v>
      </c>
      <c r="E348" s="43">
        <v>0.29166666666666702</v>
      </c>
      <c r="F348" s="43">
        <v>7</v>
      </c>
      <c r="G348" s="43">
        <v>0.269230769230769</v>
      </c>
      <c r="H348" s="43">
        <v>0</v>
      </c>
      <c r="I348" s="43">
        <v>0</v>
      </c>
    </row>
    <row r="349" spans="1:9" ht="15">
      <c r="A349" s="43" t="s">
        <v>586</v>
      </c>
      <c r="B349" s="43" t="s">
        <v>236</v>
      </c>
      <c r="C349" s="43" t="s">
        <v>387</v>
      </c>
      <c r="D349" s="43">
        <v>1</v>
      </c>
      <c r="E349" s="43">
        <v>4.1666666666666699E-2</v>
      </c>
      <c r="F349" s="43">
        <v>1</v>
      </c>
      <c r="G349" s="43">
        <v>3.8461538461538498E-2</v>
      </c>
      <c r="H349" s="43">
        <v>0</v>
      </c>
      <c r="I349" s="43">
        <v>0</v>
      </c>
    </row>
    <row r="350" spans="1:9" ht="15">
      <c r="A350" s="43" t="s">
        <v>586</v>
      </c>
      <c r="B350" s="43" t="s">
        <v>236</v>
      </c>
      <c r="C350" s="43" t="s">
        <v>380</v>
      </c>
      <c r="D350" s="43">
        <v>2</v>
      </c>
      <c r="E350" s="43">
        <v>8.3333333333333301E-2</v>
      </c>
      <c r="F350" s="43">
        <v>2</v>
      </c>
      <c r="G350" s="43">
        <v>7.69230769230769E-2</v>
      </c>
      <c r="H350" s="43">
        <v>0</v>
      </c>
      <c r="I350" s="43">
        <v>0</v>
      </c>
    </row>
    <row r="351" spans="1:9" ht="15">
      <c r="A351" s="43" t="s">
        <v>669</v>
      </c>
      <c r="B351" s="43" t="s">
        <v>237</v>
      </c>
      <c r="C351" s="43" t="s">
        <v>383</v>
      </c>
      <c r="D351" s="43">
        <v>26</v>
      </c>
      <c r="E351" s="43">
        <v>4.7016274864376102E-2</v>
      </c>
      <c r="F351" s="43">
        <v>26</v>
      </c>
      <c r="G351" s="43">
        <v>4.7531992687385699E-2</v>
      </c>
      <c r="H351" s="43">
        <v>0</v>
      </c>
      <c r="I351" s="43">
        <v>0</v>
      </c>
    </row>
    <row r="352" spans="1:9" ht="15">
      <c r="A352" s="43" t="s">
        <v>669</v>
      </c>
      <c r="B352" s="43" t="s">
        <v>237</v>
      </c>
      <c r="C352" s="43" t="s">
        <v>384</v>
      </c>
      <c r="D352" s="43">
        <v>8</v>
      </c>
      <c r="E352" s="43">
        <v>1.4466546112115701E-2</v>
      </c>
      <c r="F352" s="43">
        <v>8</v>
      </c>
      <c r="G352" s="43">
        <v>1.46252285191956E-2</v>
      </c>
      <c r="H352" s="43">
        <v>0</v>
      </c>
      <c r="I352" s="43">
        <v>0</v>
      </c>
    </row>
    <row r="353" spans="1:9" ht="15">
      <c r="A353" s="43" t="s">
        <v>654</v>
      </c>
      <c r="B353" s="43" t="s">
        <v>268</v>
      </c>
      <c r="C353" s="43" t="s">
        <v>384</v>
      </c>
      <c r="D353" s="43">
        <v>4</v>
      </c>
      <c r="E353" s="43">
        <v>1.81900864029104E-3</v>
      </c>
      <c r="F353" s="43">
        <v>4</v>
      </c>
      <c r="G353" s="43">
        <v>1.84331797235023E-3</v>
      </c>
      <c r="H353" s="43">
        <v>0</v>
      </c>
      <c r="I353" s="43">
        <v>0</v>
      </c>
    </row>
    <row r="354" spans="1:9" ht="15">
      <c r="A354" s="43" t="s">
        <v>652</v>
      </c>
      <c r="B354" s="43" t="s">
        <v>260</v>
      </c>
      <c r="C354" s="43" t="s">
        <v>382</v>
      </c>
      <c r="D354" s="43">
        <v>23</v>
      </c>
      <c r="E354" s="43">
        <v>4.2435424354243502E-2</v>
      </c>
      <c r="F354" s="43">
        <v>23</v>
      </c>
      <c r="G354" s="43">
        <v>4.2592592592592599E-2</v>
      </c>
      <c r="H354" s="43">
        <v>0</v>
      </c>
      <c r="I354" s="43">
        <v>0</v>
      </c>
    </row>
    <row r="355" spans="1:9" ht="15">
      <c r="A355" s="43" t="s">
        <v>652</v>
      </c>
      <c r="B355" s="43" t="s">
        <v>260</v>
      </c>
      <c r="C355" s="43" t="s">
        <v>380</v>
      </c>
      <c r="D355" s="43">
        <v>6</v>
      </c>
      <c r="E355" s="43">
        <v>1.1070110701107E-2</v>
      </c>
      <c r="F355" s="43">
        <v>6</v>
      </c>
      <c r="G355" s="43">
        <v>1.1111111111111099E-2</v>
      </c>
      <c r="H355" s="43">
        <v>0</v>
      </c>
      <c r="I355" s="43">
        <v>0</v>
      </c>
    </row>
    <row r="356" spans="1:9" ht="15">
      <c r="A356" s="43" t="s">
        <v>659</v>
      </c>
      <c r="B356" s="43" t="s">
        <v>274</v>
      </c>
      <c r="C356" s="43" t="s">
        <v>380</v>
      </c>
      <c r="D356" s="43">
        <v>101</v>
      </c>
      <c r="E356" s="43">
        <v>2.8338945005611699E-2</v>
      </c>
      <c r="F356" s="43">
        <v>101</v>
      </c>
      <c r="G356" s="43">
        <v>3.01852958756724E-2</v>
      </c>
      <c r="H356" s="43">
        <v>0</v>
      </c>
      <c r="I356" s="43">
        <v>0</v>
      </c>
    </row>
    <row r="357" spans="1:9" ht="15">
      <c r="A357" s="43" t="s">
        <v>653</v>
      </c>
      <c r="B357" s="43" t="s">
        <v>261</v>
      </c>
      <c r="C357" s="43" t="s">
        <v>385</v>
      </c>
      <c r="D357" s="43">
        <v>120</v>
      </c>
      <c r="E357" s="43">
        <v>0.10628875110717401</v>
      </c>
      <c r="F357" s="43">
        <v>120</v>
      </c>
      <c r="G357" s="43">
        <v>0.10989010989011</v>
      </c>
      <c r="H357" s="43">
        <v>0</v>
      </c>
      <c r="I357" s="43">
        <v>0</v>
      </c>
    </row>
    <row r="358" spans="1:9" ht="15">
      <c r="A358" s="43" t="s">
        <v>653</v>
      </c>
      <c r="B358" s="43" t="s">
        <v>261</v>
      </c>
      <c r="C358" s="43" t="s">
        <v>380</v>
      </c>
      <c r="D358" s="43">
        <v>33</v>
      </c>
      <c r="E358" s="43">
        <v>2.9229406554473002E-2</v>
      </c>
      <c r="F358" s="43">
        <v>33</v>
      </c>
      <c r="G358" s="43">
        <v>3.0219780219780199E-2</v>
      </c>
      <c r="H358" s="43">
        <v>0</v>
      </c>
      <c r="I358" s="43">
        <v>0</v>
      </c>
    </row>
    <row r="359" spans="1:9" ht="15">
      <c r="A359" s="43" t="s">
        <v>653</v>
      </c>
      <c r="B359" s="43" t="s">
        <v>261</v>
      </c>
      <c r="C359" s="43" t="s">
        <v>384</v>
      </c>
      <c r="D359" s="43">
        <v>9</v>
      </c>
      <c r="E359" s="43">
        <v>7.9716563330380907E-3</v>
      </c>
      <c r="F359" s="43">
        <v>9</v>
      </c>
      <c r="G359" s="43">
        <v>8.2417582417582402E-3</v>
      </c>
      <c r="H359" s="43">
        <v>0</v>
      </c>
      <c r="I359" s="43">
        <v>0</v>
      </c>
    </row>
    <row r="360" spans="1:9" ht="15">
      <c r="A360" s="43" t="s">
        <v>670</v>
      </c>
      <c r="B360" s="43" t="s">
        <v>214</v>
      </c>
      <c r="C360" s="43" t="s">
        <v>382</v>
      </c>
      <c r="D360" s="43">
        <v>1</v>
      </c>
      <c r="E360" s="43">
        <v>2.4390243902439001E-2</v>
      </c>
      <c r="F360" s="43">
        <v>1</v>
      </c>
      <c r="G360" s="43">
        <v>2.3809523809523801E-2</v>
      </c>
      <c r="H360" s="43">
        <v>0</v>
      </c>
      <c r="I360" s="43">
        <v>0</v>
      </c>
    </row>
    <row r="361" spans="1:9" ht="15">
      <c r="A361" s="43" t="s">
        <v>670</v>
      </c>
      <c r="B361" s="43" t="s">
        <v>214</v>
      </c>
      <c r="C361" s="43" t="s">
        <v>383</v>
      </c>
      <c r="D361" s="43">
        <v>3</v>
      </c>
      <c r="E361" s="43">
        <v>7.3170731707317097E-2</v>
      </c>
      <c r="F361" s="43">
        <v>3</v>
      </c>
      <c r="G361" s="43">
        <v>7.1428571428571397E-2</v>
      </c>
      <c r="H361" s="43">
        <v>0</v>
      </c>
      <c r="I361" s="43">
        <v>0</v>
      </c>
    </row>
    <row r="362" spans="1:9" ht="15">
      <c r="A362" s="43" t="s">
        <v>670</v>
      </c>
      <c r="B362" s="43" t="s">
        <v>214</v>
      </c>
      <c r="C362" s="43" t="s">
        <v>387</v>
      </c>
      <c r="D362" s="43">
        <v>6</v>
      </c>
      <c r="E362" s="43">
        <v>0.146341463414634</v>
      </c>
      <c r="F362" s="43">
        <v>6</v>
      </c>
      <c r="G362" s="43">
        <v>0.14285714285714299</v>
      </c>
      <c r="H362" s="43">
        <v>0</v>
      </c>
      <c r="I362" s="43">
        <v>0</v>
      </c>
    </row>
    <row r="363" spans="1:9" ht="15">
      <c r="A363" s="43" t="s">
        <v>660</v>
      </c>
      <c r="B363" s="43" t="s">
        <v>188</v>
      </c>
      <c r="C363" s="43" t="s">
        <v>382</v>
      </c>
      <c r="D363" s="43">
        <v>19</v>
      </c>
      <c r="E363" s="43">
        <v>2.9457364341085299E-2</v>
      </c>
      <c r="F363" s="43">
        <v>19</v>
      </c>
      <c r="G363" s="43">
        <v>2.9185867895545298E-2</v>
      </c>
      <c r="H363" s="43">
        <v>0</v>
      </c>
      <c r="I363" s="43">
        <v>0</v>
      </c>
    </row>
    <row r="364" spans="1:9" ht="15">
      <c r="A364" s="43" t="s">
        <v>660</v>
      </c>
      <c r="B364" s="43" t="s">
        <v>188</v>
      </c>
      <c r="C364" s="43" t="s">
        <v>380</v>
      </c>
      <c r="D364" s="43">
        <v>68</v>
      </c>
      <c r="E364" s="43">
        <v>0.10542635658914699</v>
      </c>
      <c r="F364" s="43">
        <v>68</v>
      </c>
      <c r="G364" s="43">
        <v>0.104454685099846</v>
      </c>
      <c r="H364" s="43">
        <v>0</v>
      </c>
      <c r="I364" s="43">
        <v>0</v>
      </c>
    </row>
    <row r="365" spans="1:9" ht="15">
      <c r="A365" s="43" t="s">
        <v>660</v>
      </c>
      <c r="B365" s="43" t="s">
        <v>188</v>
      </c>
      <c r="C365" s="43" t="s">
        <v>384</v>
      </c>
      <c r="D365" s="43">
        <v>10</v>
      </c>
      <c r="E365" s="43">
        <v>1.5503875968992199E-2</v>
      </c>
      <c r="F365" s="43">
        <v>10</v>
      </c>
      <c r="G365" s="43">
        <v>1.5360983102918601E-2</v>
      </c>
      <c r="H365" s="43">
        <v>0</v>
      </c>
      <c r="I365" s="43">
        <v>0</v>
      </c>
    </row>
    <row r="366" spans="1:9" ht="15">
      <c r="A366" s="43" t="s">
        <v>671</v>
      </c>
      <c r="B366" s="43" t="s">
        <v>221</v>
      </c>
      <c r="C366" s="43" t="s">
        <v>382</v>
      </c>
      <c r="D366" s="43">
        <v>1</v>
      </c>
      <c r="E366" s="43">
        <v>6.5789473684210497E-3</v>
      </c>
      <c r="F366" s="43">
        <v>1</v>
      </c>
      <c r="G366" s="43">
        <v>6.41025641025641E-3</v>
      </c>
      <c r="H366" s="43">
        <v>0</v>
      </c>
      <c r="I366" s="43">
        <v>0</v>
      </c>
    </row>
    <row r="367" spans="1:9" ht="15">
      <c r="A367" s="43" t="s">
        <v>671</v>
      </c>
      <c r="B367" s="43" t="s">
        <v>221</v>
      </c>
      <c r="C367" s="43" t="s">
        <v>385</v>
      </c>
      <c r="D367" s="43">
        <v>7</v>
      </c>
      <c r="E367" s="43">
        <v>4.6052631578947401E-2</v>
      </c>
      <c r="F367" s="43">
        <v>7</v>
      </c>
      <c r="G367" s="43">
        <v>4.48717948717949E-2</v>
      </c>
      <c r="H367" s="43">
        <v>0</v>
      </c>
      <c r="I367" s="43">
        <v>0</v>
      </c>
    </row>
    <row r="368" spans="1:9" ht="15">
      <c r="A368" s="43" t="s">
        <v>671</v>
      </c>
      <c r="B368" s="43" t="s">
        <v>221</v>
      </c>
      <c r="C368" s="43" t="s">
        <v>387</v>
      </c>
      <c r="D368" s="43">
        <v>7</v>
      </c>
      <c r="E368" s="43">
        <v>4.6052631578947401E-2</v>
      </c>
      <c r="F368" s="43">
        <v>7</v>
      </c>
      <c r="G368" s="43">
        <v>4.48717948717949E-2</v>
      </c>
      <c r="H368" s="43">
        <v>0</v>
      </c>
      <c r="I368" s="43">
        <v>0</v>
      </c>
    </row>
    <row r="369" spans="1:9" ht="15">
      <c r="A369" s="43" t="s">
        <v>671</v>
      </c>
      <c r="B369" s="43" t="s">
        <v>221</v>
      </c>
      <c r="C369" s="43" t="s">
        <v>380</v>
      </c>
      <c r="D369" s="43">
        <v>1</v>
      </c>
      <c r="E369" s="43">
        <v>6.5789473684210497E-3</v>
      </c>
      <c r="F369" s="43">
        <v>1</v>
      </c>
      <c r="G369" s="43">
        <v>6.41025641025641E-3</v>
      </c>
      <c r="H369" s="43">
        <v>0</v>
      </c>
      <c r="I369" s="43">
        <v>0</v>
      </c>
    </row>
    <row r="370" spans="1:9" ht="15">
      <c r="A370" s="43" t="s">
        <v>668</v>
      </c>
      <c r="B370" s="43" t="s">
        <v>253</v>
      </c>
      <c r="C370" s="43" t="s">
        <v>382</v>
      </c>
      <c r="D370" s="43">
        <v>21</v>
      </c>
      <c r="E370" s="43">
        <v>3.7300177619893397E-2</v>
      </c>
      <c r="F370" s="43">
        <v>21</v>
      </c>
      <c r="G370" s="43">
        <v>4.0229885057471299E-2</v>
      </c>
      <c r="H370" s="43">
        <v>0</v>
      </c>
      <c r="I370" s="43">
        <v>0</v>
      </c>
    </row>
    <row r="371" spans="1:9" ht="15">
      <c r="A371" s="43" t="s">
        <v>668</v>
      </c>
      <c r="B371" s="43" t="s">
        <v>253</v>
      </c>
      <c r="C371" s="43" t="s">
        <v>383</v>
      </c>
      <c r="D371" s="43">
        <v>80</v>
      </c>
      <c r="E371" s="43">
        <v>0.14209591474245101</v>
      </c>
      <c r="F371" s="43">
        <v>80</v>
      </c>
      <c r="G371" s="43">
        <v>0.15325670498084301</v>
      </c>
      <c r="H371" s="43">
        <v>0</v>
      </c>
      <c r="I371" s="43">
        <v>0</v>
      </c>
    </row>
    <row r="372" spans="1:9" ht="15">
      <c r="A372" s="43" t="s">
        <v>668</v>
      </c>
      <c r="B372" s="43" t="s">
        <v>253</v>
      </c>
      <c r="C372" s="43" t="s">
        <v>387</v>
      </c>
      <c r="D372" s="43">
        <v>48</v>
      </c>
      <c r="E372" s="43">
        <v>8.5257548845470696E-2</v>
      </c>
      <c r="F372" s="43">
        <v>48</v>
      </c>
      <c r="G372" s="43">
        <v>9.1954022988505704E-2</v>
      </c>
      <c r="H372" s="43">
        <v>0</v>
      </c>
      <c r="I372" s="43">
        <v>0</v>
      </c>
    </row>
    <row r="373" spans="1:9" ht="15">
      <c r="A373" s="43" t="s">
        <v>665</v>
      </c>
      <c r="B373" s="43" t="s">
        <v>275</v>
      </c>
      <c r="C373" s="43" t="s">
        <v>386</v>
      </c>
      <c r="D373" s="43">
        <v>1</v>
      </c>
      <c r="E373" s="43">
        <v>5.4734537493158195E-4</v>
      </c>
      <c r="F373" s="43">
        <v>1</v>
      </c>
      <c r="G373" s="43">
        <v>3.6337209302325603E-4</v>
      </c>
      <c r="H373" s="43">
        <v>0</v>
      </c>
      <c r="I373" s="43">
        <v>0</v>
      </c>
    </row>
    <row r="374" spans="1:9" ht="15">
      <c r="A374" s="43" t="s">
        <v>665</v>
      </c>
      <c r="B374" s="43" t="s">
        <v>275</v>
      </c>
      <c r="C374" s="43" t="s">
        <v>384</v>
      </c>
      <c r="D374" s="43">
        <v>50</v>
      </c>
      <c r="E374" s="43">
        <v>2.7367268746579101E-2</v>
      </c>
      <c r="F374" s="43">
        <v>50</v>
      </c>
      <c r="G374" s="43">
        <v>1.8168604651162799E-2</v>
      </c>
      <c r="H374" s="43">
        <v>0</v>
      </c>
      <c r="I374" s="43">
        <v>0</v>
      </c>
    </row>
    <row r="375" spans="1:9" ht="15">
      <c r="A375" s="43" t="s">
        <v>596</v>
      </c>
      <c r="B375" s="43" t="s">
        <v>222</v>
      </c>
      <c r="C375" s="43" t="s">
        <v>382</v>
      </c>
      <c r="D375" s="43">
        <v>5</v>
      </c>
      <c r="E375" s="43">
        <v>6.1728395061728399E-2</v>
      </c>
      <c r="F375" s="43">
        <v>5</v>
      </c>
      <c r="G375" s="43">
        <v>5.6818181818181802E-2</v>
      </c>
      <c r="H375" s="43">
        <v>0</v>
      </c>
      <c r="I375" s="43">
        <v>0</v>
      </c>
    </row>
    <row r="376" spans="1:9" ht="15">
      <c r="A376" s="43" t="s">
        <v>596</v>
      </c>
      <c r="B376" s="43" t="s">
        <v>222</v>
      </c>
      <c r="C376" s="43" t="s">
        <v>385</v>
      </c>
      <c r="D376" s="43">
        <v>12</v>
      </c>
      <c r="E376" s="43">
        <v>0.148148148148148</v>
      </c>
      <c r="F376" s="43">
        <v>12</v>
      </c>
      <c r="G376" s="43">
        <v>0.13636363636363599</v>
      </c>
      <c r="H376" s="43">
        <v>0</v>
      </c>
      <c r="I376" s="43">
        <v>0</v>
      </c>
    </row>
    <row r="377" spans="1:9" ht="15">
      <c r="A377" s="43" t="s">
        <v>647</v>
      </c>
      <c r="B377" s="43" t="s">
        <v>153</v>
      </c>
      <c r="C377" s="43" t="s">
        <v>386</v>
      </c>
      <c r="D377" s="43">
        <v>181</v>
      </c>
      <c r="E377" s="43">
        <v>4.1626611593816298E-4</v>
      </c>
      <c r="F377" s="43">
        <v>181</v>
      </c>
      <c r="G377" s="43">
        <v>4.1635133611974399E-4</v>
      </c>
      <c r="H377" s="43">
        <v>0</v>
      </c>
      <c r="I377" s="43">
        <v>0</v>
      </c>
    </row>
    <row r="378" spans="1:9" ht="15">
      <c r="A378" s="43" t="s">
        <v>672</v>
      </c>
      <c r="B378" s="43" t="s">
        <v>201</v>
      </c>
      <c r="C378" s="43" t="s">
        <v>385</v>
      </c>
      <c r="D378" s="43">
        <v>23</v>
      </c>
      <c r="E378" s="43">
        <v>0.43396226415094302</v>
      </c>
      <c r="F378" s="43">
        <v>23</v>
      </c>
      <c r="G378" s="43">
        <v>0.44230769230769201</v>
      </c>
      <c r="H378" s="43">
        <v>0</v>
      </c>
      <c r="I378" s="43">
        <v>0</v>
      </c>
    </row>
    <row r="379" spans="1:9" ht="15">
      <c r="A379" s="43" t="s">
        <v>672</v>
      </c>
      <c r="B379" s="43" t="s">
        <v>201</v>
      </c>
      <c r="C379" s="43" t="s">
        <v>383</v>
      </c>
      <c r="D379" s="43">
        <v>6</v>
      </c>
      <c r="E379" s="43">
        <v>0.113207547169811</v>
      </c>
      <c r="F379" s="43">
        <v>6</v>
      </c>
      <c r="G379" s="43">
        <v>0.115384615384615</v>
      </c>
      <c r="H379" s="43">
        <v>0</v>
      </c>
      <c r="I379" s="43">
        <v>0</v>
      </c>
    </row>
    <row r="380" spans="1:9" ht="15">
      <c r="A380" s="43" t="s">
        <v>672</v>
      </c>
      <c r="B380" s="43" t="s">
        <v>201</v>
      </c>
      <c r="C380" s="43" t="s">
        <v>384</v>
      </c>
      <c r="D380" s="43">
        <v>6</v>
      </c>
      <c r="E380" s="43">
        <v>0.113207547169811</v>
      </c>
      <c r="F380" s="43">
        <v>6</v>
      </c>
      <c r="G380" s="43">
        <v>0.115384615384615</v>
      </c>
      <c r="H380" s="43">
        <v>0</v>
      </c>
      <c r="I380" s="43">
        <v>0</v>
      </c>
    </row>
    <row r="381" spans="1:9" ht="15">
      <c r="A381" s="43" t="s">
        <v>666</v>
      </c>
      <c r="B381" s="43" t="s">
        <v>161</v>
      </c>
      <c r="C381" s="43" t="s">
        <v>382</v>
      </c>
      <c r="D381" s="43">
        <v>32</v>
      </c>
      <c r="E381" s="43">
        <v>1.26883425852498E-2</v>
      </c>
      <c r="F381" s="43">
        <v>32</v>
      </c>
      <c r="G381" s="43">
        <v>1.30558955528356E-2</v>
      </c>
      <c r="H381" s="43">
        <v>0</v>
      </c>
      <c r="I381" s="43">
        <v>0</v>
      </c>
    </row>
    <row r="382" spans="1:9" ht="15">
      <c r="A382" s="43" t="s">
        <v>658</v>
      </c>
      <c r="B382" s="43" t="s">
        <v>204</v>
      </c>
      <c r="C382" s="43" t="s">
        <v>388</v>
      </c>
      <c r="D382" s="43">
        <v>3</v>
      </c>
      <c r="E382" s="43">
        <v>3.0456852791878198E-3</v>
      </c>
      <c r="F382" s="43">
        <v>3</v>
      </c>
      <c r="G382" s="43">
        <v>3.3821871476888399E-3</v>
      </c>
      <c r="H382" s="43">
        <v>0</v>
      </c>
      <c r="I382" s="43">
        <v>0</v>
      </c>
    </row>
    <row r="383" spans="1:9" ht="15">
      <c r="A383" s="43" t="s">
        <v>658</v>
      </c>
      <c r="B383" s="43" t="s">
        <v>204</v>
      </c>
      <c r="C383" s="43" t="s">
        <v>387</v>
      </c>
      <c r="D383" s="43">
        <v>12</v>
      </c>
      <c r="E383" s="43">
        <v>1.21827411167513E-2</v>
      </c>
      <c r="F383" s="43">
        <v>12</v>
      </c>
      <c r="G383" s="43">
        <v>1.35287485907554E-2</v>
      </c>
      <c r="H383" s="43">
        <v>0</v>
      </c>
      <c r="I383" s="43">
        <v>0</v>
      </c>
    </row>
    <row r="384" spans="1:9" ht="15">
      <c r="A384" s="43" t="s">
        <v>595</v>
      </c>
      <c r="B384" s="43" t="s">
        <v>264</v>
      </c>
      <c r="C384" s="43" t="s">
        <v>387</v>
      </c>
      <c r="D384" s="43">
        <v>13</v>
      </c>
      <c r="E384" s="43">
        <v>2.1739130434782601E-2</v>
      </c>
      <c r="F384" s="43">
        <v>13</v>
      </c>
      <c r="G384" s="43">
        <v>2.1311475409836099E-2</v>
      </c>
      <c r="H384" s="43">
        <v>0</v>
      </c>
      <c r="I384" s="43">
        <v>0</v>
      </c>
    </row>
    <row r="385" spans="1:9" ht="15">
      <c r="A385" s="43" t="s">
        <v>595</v>
      </c>
      <c r="B385" s="43" t="s">
        <v>264</v>
      </c>
      <c r="C385" s="43" t="s">
        <v>380</v>
      </c>
      <c r="D385" s="43">
        <v>2</v>
      </c>
      <c r="E385" s="43">
        <v>3.3444816053511701E-3</v>
      </c>
      <c r="F385" s="43">
        <v>2</v>
      </c>
      <c r="G385" s="43">
        <v>3.27868852459016E-3</v>
      </c>
      <c r="H385" s="43">
        <v>0</v>
      </c>
      <c r="I385" s="43">
        <v>0</v>
      </c>
    </row>
    <row r="386" spans="1:9" ht="15">
      <c r="A386" s="43" t="s">
        <v>503</v>
      </c>
      <c r="B386" s="43" t="s">
        <v>272</v>
      </c>
      <c r="C386" s="43" t="s">
        <v>388</v>
      </c>
      <c r="D386" s="43">
        <v>16</v>
      </c>
      <c r="E386" s="43">
        <v>4.2440318302387299E-3</v>
      </c>
      <c r="F386" s="43">
        <v>16</v>
      </c>
      <c r="G386" s="43">
        <v>4.2609853528628502E-3</v>
      </c>
      <c r="H386" s="43">
        <v>0</v>
      </c>
      <c r="I386" s="43">
        <v>0</v>
      </c>
    </row>
    <row r="387" spans="1:9" ht="15">
      <c r="A387" s="43" t="s">
        <v>503</v>
      </c>
      <c r="B387" s="43" t="s">
        <v>272</v>
      </c>
      <c r="C387" s="43" t="s">
        <v>380</v>
      </c>
      <c r="D387" s="43">
        <v>47</v>
      </c>
      <c r="E387" s="43">
        <v>1.24668435013263E-2</v>
      </c>
      <c r="F387" s="43">
        <v>47</v>
      </c>
      <c r="G387" s="43">
        <v>1.25166444740346E-2</v>
      </c>
      <c r="H387" s="43">
        <v>0</v>
      </c>
      <c r="I387" s="43">
        <v>0</v>
      </c>
    </row>
    <row r="388" spans="1:9" ht="15">
      <c r="A388" s="43" t="s">
        <v>504</v>
      </c>
      <c r="B388" s="43" t="s">
        <v>215</v>
      </c>
      <c r="C388" s="43" t="s">
        <v>387</v>
      </c>
      <c r="D388" s="43">
        <v>126</v>
      </c>
      <c r="E388" s="43">
        <v>0.34903047091412698</v>
      </c>
      <c r="F388" s="43">
        <v>126</v>
      </c>
      <c r="G388" s="43">
        <v>0.35694050991501403</v>
      </c>
      <c r="H388" s="43">
        <v>0</v>
      </c>
      <c r="I388" s="43">
        <v>0</v>
      </c>
    </row>
    <row r="389" spans="1:9" ht="15">
      <c r="A389" s="43" t="s">
        <v>504</v>
      </c>
      <c r="B389" s="43" t="s">
        <v>215</v>
      </c>
      <c r="C389" s="43" t="s">
        <v>380</v>
      </c>
      <c r="D389" s="43">
        <v>9</v>
      </c>
      <c r="E389" s="43">
        <v>2.4930747922437699E-2</v>
      </c>
      <c r="F389" s="43">
        <v>9</v>
      </c>
      <c r="G389" s="43">
        <v>2.54957507082153E-2</v>
      </c>
      <c r="H389" s="43">
        <v>0</v>
      </c>
      <c r="I389" s="43">
        <v>0</v>
      </c>
    </row>
    <row r="390" spans="1:9" ht="15">
      <c r="A390" s="43" t="s">
        <v>504</v>
      </c>
      <c r="B390" s="43" t="s">
        <v>215</v>
      </c>
      <c r="C390" s="43" t="s">
        <v>384</v>
      </c>
      <c r="D390" s="43">
        <v>5</v>
      </c>
      <c r="E390" s="43">
        <v>1.38504155124654E-2</v>
      </c>
      <c r="F390" s="43">
        <v>5</v>
      </c>
      <c r="G390" s="43">
        <v>1.4164305949008501E-2</v>
      </c>
      <c r="H390" s="43">
        <v>0</v>
      </c>
      <c r="I390" s="43">
        <v>0</v>
      </c>
    </row>
    <row r="391" spans="1:9" ht="15">
      <c r="A391" s="43" t="s">
        <v>505</v>
      </c>
      <c r="B391" s="43" t="s">
        <v>276</v>
      </c>
      <c r="C391" s="43" t="s">
        <v>387</v>
      </c>
      <c r="D391" s="43">
        <v>405</v>
      </c>
      <c r="E391" s="43">
        <v>8.2350549003659998E-2</v>
      </c>
      <c r="F391" s="43">
        <v>405</v>
      </c>
      <c r="G391" s="43">
        <v>8.3453533896558796E-2</v>
      </c>
      <c r="H391" s="43">
        <v>0</v>
      </c>
      <c r="I391" s="43">
        <v>0</v>
      </c>
    </row>
    <row r="392" spans="1:9" ht="15">
      <c r="A392" s="43" t="s">
        <v>506</v>
      </c>
      <c r="B392" s="43" t="s">
        <v>271</v>
      </c>
      <c r="C392" s="43" t="s">
        <v>385</v>
      </c>
      <c r="D392" s="43">
        <v>12</v>
      </c>
      <c r="E392" s="43">
        <v>1.7777777777777799E-2</v>
      </c>
      <c r="F392" s="43">
        <v>12</v>
      </c>
      <c r="G392" s="43">
        <v>1.78041543026706E-2</v>
      </c>
      <c r="H392" s="43">
        <v>0</v>
      </c>
      <c r="I392" s="43">
        <v>0</v>
      </c>
    </row>
    <row r="393" spans="1:9" ht="15">
      <c r="A393" s="43" t="s">
        <v>506</v>
      </c>
      <c r="B393" s="43" t="s">
        <v>271</v>
      </c>
      <c r="C393" s="43" t="s">
        <v>381</v>
      </c>
      <c r="D393" s="43">
        <v>2</v>
      </c>
      <c r="E393" s="43">
        <v>2.9629629629629602E-3</v>
      </c>
      <c r="F393" s="43">
        <v>2</v>
      </c>
      <c r="G393" s="43">
        <v>2.9673590504451001E-3</v>
      </c>
      <c r="H393" s="43">
        <v>0</v>
      </c>
      <c r="I393" s="43">
        <v>0</v>
      </c>
    </row>
    <row r="394" spans="1:9" ht="15">
      <c r="A394" s="43" t="s">
        <v>598</v>
      </c>
      <c r="B394" s="43" t="s">
        <v>254</v>
      </c>
      <c r="C394" s="43" t="s">
        <v>385</v>
      </c>
      <c r="D394" s="43">
        <v>962</v>
      </c>
      <c r="E394" s="43">
        <v>0.120310155077539</v>
      </c>
      <c r="F394" s="43">
        <v>962</v>
      </c>
      <c r="G394" s="43">
        <v>0.121357386148606</v>
      </c>
      <c r="H394" s="43">
        <v>0</v>
      </c>
      <c r="I394" s="43">
        <v>0</v>
      </c>
    </row>
    <row r="395" spans="1:9" ht="15">
      <c r="A395" s="43" t="s">
        <v>598</v>
      </c>
      <c r="B395" s="43" t="s">
        <v>254</v>
      </c>
      <c r="C395" s="43" t="s">
        <v>386</v>
      </c>
      <c r="D395" s="43">
        <v>4</v>
      </c>
      <c r="E395" s="43">
        <v>5.0025012506253101E-4</v>
      </c>
      <c r="F395" s="43">
        <v>4</v>
      </c>
      <c r="G395" s="43">
        <v>5.0460451621041997E-4</v>
      </c>
      <c r="H395" s="43">
        <v>0</v>
      </c>
      <c r="I395" s="43">
        <v>0</v>
      </c>
    </row>
    <row r="396" spans="1:9" ht="15">
      <c r="A396" s="43" t="s">
        <v>507</v>
      </c>
      <c r="B396" s="43" t="s">
        <v>184</v>
      </c>
      <c r="C396" s="43" t="s">
        <v>382</v>
      </c>
      <c r="D396" s="43">
        <v>8</v>
      </c>
      <c r="E396" s="43">
        <v>2.7027027027027001E-2</v>
      </c>
      <c r="F396" s="43">
        <v>8</v>
      </c>
      <c r="G396" s="43">
        <v>2.7118644067796599E-2</v>
      </c>
      <c r="H396" s="43">
        <v>0</v>
      </c>
      <c r="I396" s="43">
        <v>0</v>
      </c>
    </row>
    <row r="397" spans="1:9" ht="15">
      <c r="A397" s="43" t="s">
        <v>507</v>
      </c>
      <c r="B397" s="43" t="s">
        <v>184</v>
      </c>
      <c r="C397" s="43" t="s">
        <v>383</v>
      </c>
      <c r="D397" s="43">
        <v>9</v>
      </c>
      <c r="E397" s="43">
        <v>3.04054054054054E-2</v>
      </c>
      <c r="F397" s="43">
        <v>9</v>
      </c>
      <c r="G397" s="43">
        <v>3.0508474576271202E-2</v>
      </c>
      <c r="H397" s="43">
        <v>0</v>
      </c>
      <c r="I397" s="43">
        <v>0</v>
      </c>
    </row>
    <row r="398" spans="1:9" ht="15">
      <c r="A398" s="43" t="s">
        <v>507</v>
      </c>
      <c r="B398" s="43" t="s">
        <v>184</v>
      </c>
      <c r="C398" s="43" t="s">
        <v>380</v>
      </c>
      <c r="D398" s="43">
        <v>3</v>
      </c>
      <c r="E398" s="43">
        <v>1.0135135135135099E-2</v>
      </c>
      <c r="F398" s="43">
        <v>3</v>
      </c>
      <c r="G398" s="43">
        <v>1.01694915254237E-2</v>
      </c>
      <c r="H398" s="43">
        <v>0</v>
      </c>
      <c r="I398" s="43">
        <v>0</v>
      </c>
    </row>
    <row r="399" spans="1:9" ht="15">
      <c r="A399" s="43" t="s">
        <v>507</v>
      </c>
      <c r="B399" s="43" t="s">
        <v>184</v>
      </c>
      <c r="C399" s="43" t="s">
        <v>384</v>
      </c>
      <c r="D399" s="43">
        <v>20</v>
      </c>
      <c r="E399" s="43">
        <v>6.7567567567567599E-2</v>
      </c>
      <c r="F399" s="43">
        <v>20</v>
      </c>
      <c r="G399" s="43">
        <v>6.7796610169491497E-2</v>
      </c>
      <c r="H399" s="43">
        <v>0</v>
      </c>
      <c r="I399" s="43">
        <v>0</v>
      </c>
    </row>
    <row r="400" spans="1:9" ht="15">
      <c r="A400" s="43" t="s">
        <v>511</v>
      </c>
      <c r="B400" s="43" t="s">
        <v>176</v>
      </c>
      <c r="C400" s="43" t="s">
        <v>383</v>
      </c>
      <c r="D400" s="43">
        <v>658</v>
      </c>
      <c r="E400" s="43">
        <v>0.222522827189719</v>
      </c>
      <c r="F400" s="43">
        <v>658</v>
      </c>
      <c r="G400" s="43">
        <v>0.22289972899728999</v>
      </c>
      <c r="H400" s="43">
        <v>0</v>
      </c>
      <c r="I400" s="43">
        <v>0</v>
      </c>
    </row>
    <row r="401" spans="1:9" ht="15">
      <c r="A401" s="43" t="s">
        <v>512</v>
      </c>
      <c r="B401" s="43" t="s">
        <v>239</v>
      </c>
      <c r="C401" s="43" t="s">
        <v>382</v>
      </c>
      <c r="D401" s="43">
        <v>9</v>
      </c>
      <c r="E401" s="43">
        <v>1.3215859030837E-2</v>
      </c>
      <c r="F401" s="43">
        <v>9</v>
      </c>
      <c r="G401" s="43">
        <v>1.3698630136986301E-2</v>
      </c>
      <c r="H401" s="43">
        <v>0</v>
      </c>
      <c r="I401" s="43">
        <v>0</v>
      </c>
    </row>
    <row r="402" spans="1:9" ht="15">
      <c r="A402" s="43" t="s">
        <v>512</v>
      </c>
      <c r="B402" s="43" t="s">
        <v>239</v>
      </c>
      <c r="C402" s="43" t="s">
        <v>386</v>
      </c>
      <c r="D402" s="43">
        <v>2</v>
      </c>
      <c r="E402" s="43">
        <v>2.93685756240822E-3</v>
      </c>
      <c r="F402" s="43">
        <v>2</v>
      </c>
      <c r="G402" s="43">
        <v>3.0441400304414001E-3</v>
      </c>
      <c r="H402" s="43">
        <v>0</v>
      </c>
      <c r="I402" s="43">
        <v>0</v>
      </c>
    </row>
    <row r="403" spans="1:9" ht="15">
      <c r="A403" s="43" t="s">
        <v>513</v>
      </c>
      <c r="B403" s="43" t="s">
        <v>245</v>
      </c>
      <c r="C403" s="43" t="s">
        <v>387</v>
      </c>
      <c r="D403" s="43">
        <v>18</v>
      </c>
      <c r="E403" s="43">
        <v>0.134328358208955</v>
      </c>
      <c r="F403" s="43">
        <v>18</v>
      </c>
      <c r="G403" s="43">
        <v>0.140625</v>
      </c>
      <c r="H403" s="43">
        <v>0</v>
      </c>
      <c r="I403" s="43">
        <v>0</v>
      </c>
    </row>
    <row r="404" spans="1:9" ht="15">
      <c r="A404" s="43" t="s">
        <v>513</v>
      </c>
      <c r="B404" s="43" t="s">
        <v>245</v>
      </c>
      <c r="C404" s="43" t="s">
        <v>380</v>
      </c>
      <c r="D404" s="43">
        <v>2</v>
      </c>
      <c r="E404" s="43">
        <v>1.49253731343284E-2</v>
      </c>
      <c r="F404" s="43">
        <v>2</v>
      </c>
      <c r="G404" s="43">
        <v>1.5625E-2</v>
      </c>
      <c r="H404" s="43">
        <v>0</v>
      </c>
      <c r="I404" s="43">
        <v>0</v>
      </c>
    </row>
    <row r="405" spans="1:9" ht="15">
      <c r="A405" s="43" t="s">
        <v>514</v>
      </c>
      <c r="B405" s="43" t="s">
        <v>258</v>
      </c>
      <c r="C405" s="43" t="s">
        <v>382</v>
      </c>
      <c r="D405" s="43">
        <v>9</v>
      </c>
      <c r="E405" s="43">
        <v>0.19148936170212799</v>
      </c>
      <c r="F405" s="43">
        <v>9</v>
      </c>
      <c r="G405" s="43">
        <v>0.1875</v>
      </c>
      <c r="H405" s="43">
        <v>0</v>
      </c>
      <c r="I405" s="43">
        <v>0</v>
      </c>
    </row>
    <row r="406" spans="1:9" ht="15">
      <c r="A406" s="43" t="s">
        <v>514</v>
      </c>
      <c r="B406" s="43" t="s">
        <v>258</v>
      </c>
      <c r="C406" s="43" t="s">
        <v>385</v>
      </c>
      <c r="D406" s="43">
        <v>4</v>
      </c>
      <c r="E406" s="43">
        <v>8.5106382978723402E-2</v>
      </c>
      <c r="F406" s="43">
        <v>4</v>
      </c>
      <c r="G406" s="43">
        <v>8.3333333333333301E-2</v>
      </c>
      <c r="H406" s="43">
        <v>0</v>
      </c>
      <c r="I406" s="43">
        <v>0</v>
      </c>
    </row>
    <row r="407" spans="1:9" ht="15">
      <c r="A407" s="43" t="s">
        <v>514</v>
      </c>
      <c r="B407" s="43" t="s">
        <v>258</v>
      </c>
      <c r="C407" s="43" t="s">
        <v>381</v>
      </c>
      <c r="D407" s="43">
        <v>1</v>
      </c>
      <c r="E407" s="43">
        <v>2.1276595744680899E-2</v>
      </c>
      <c r="F407" s="43">
        <v>1</v>
      </c>
      <c r="G407" s="43">
        <v>2.0833333333333301E-2</v>
      </c>
      <c r="H407" s="43">
        <v>0</v>
      </c>
      <c r="I407" s="43">
        <v>0</v>
      </c>
    </row>
    <row r="408" spans="1:9" ht="15">
      <c r="A408" s="43" t="s">
        <v>514</v>
      </c>
      <c r="B408" s="43" t="s">
        <v>258</v>
      </c>
      <c r="C408" s="43" t="s">
        <v>383</v>
      </c>
      <c r="D408" s="43">
        <v>1</v>
      </c>
      <c r="E408" s="43">
        <v>2.1276595744680899E-2</v>
      </c>
      <c r="F408" s="43">
        <v>1</v>
      </c>
      <c r="G408" s="43">
        <v>2.0833333333333301E-2</v>
      </c>
      <c r="H408" s="43">
        <v>0</v>
      </c>
      <c r="I408" s="43">
        <v>0</v>
      </c>
    </row>
    <row r="409" spans="1:9" ht="15">
      <c r="A409" s="43" t="s">
        <v>515</v>
      </c>
      <c r="B409" s="43" t="s">
        <v>240</v>
      </c>
      <c r="C409" s="43" t="s">
        <v>382</v>
      </c>
      <c r="D409" s="43">
        <v>41</v>
      </c>
      <c r="E409" s="43">
        <v>0.70689655172413801</v>
      </c>
      <c r="F409" s="43">
        <v>41</v>
      </c>
      <c r="G409" s="43">
        <v>0.69491525423728795</v>
      </c>
      <c r="H409" s="43">
        <v>0</v>
      </c>
      <c r="I409" s="43">
        <v>0</v>
      </c>
    </row>
    <row r="410" spans="1:9" ht="15">
      <c r="A410" s="43" t="s">
        <v>515</v>
      </c>
      <c r="B410" s="43" t="s">
        <v>240</v>
      </c>
      <c r="C410" s="43" t="s">
        <v>385</v>
      </c>
      <c r="D410" s="43">
        <v>2</v>
      </c>
      <c r="E410" s="43">
        <v>3.4482758620689703E-2</v>
      </c>
      <c r="F410" s="43">
        <v>2</v>
      </c>
      <c r="G410" s="43">
        <v>3.3898305084745797E-2</v>
      </c>
      <c r="H410" s="43">
        <v>0</v>
      </c>
      <c r="I410" s="43">
        <v>0</v>
      </c>
    </row>
    <row r="411" spans="1:9" ht="15">
      <c r="A411" s="43" t="s">
        <v>515</v>
      </c>
      <c r="B411" s="43" t="s">
        <v>240</v>
      </c>
      <c r="C411" s="43" t="s">
        <v>386</v>
      </c>
      <c r="D411" s="43">
        <v>1</v>
      </c>
      <c r="E411" s="43">
        <v>1.72413793103448E-2</v>
      </c>
      <c r="F411" s="43">
        <v>1</v>
      </c>
      <c r="G411" s="43">
        <v>1.6949152542372899E-2</v>
      </c>
      <c r="H411" s="43">
        <v>0</v>
      </c>
      <c r="I411" s="43">
        <v>0</v>
      </c>
    </row>
    <row r="412" spans="1:9" ht="15">
      <c r="A412" s="43" t="s">
        <v>515</v>
      </c>
      <c r="B412" s="43" t="s">
        <v>240</v>
      </c>
      <c r="C412" s="43" t="s">
        <v>387</v>
      </c>
      <c r="D412" s="43">
        <v>5</v>
      </c>
      <c r="E412" s="43">
        <v>8.6206896551724102E-2</v>
      </c>
      <c r="F412" s="43">
        <v>5</v>
      </c>
      <c r="G412" s="43">
        <v>8.4745762711864403E-2</v>
      </c>
      <c r="H412" s="43">
        <v>0</v>
      </c>
      <c r="I412" s="43">
        <v>0</v>
      </c>
    </row>
    <row r="413" spans="1:9" ht="15">
      <c r="A413" s="43" t="s">
        <v>516</v>
      </c>
      <c r="B413" s="43" t="s">
        <v>223</v>
      </c>
      <c r="C413" s="43" t="s">
        <v>382</v>
      </c>
      <c r="D413" s="43">
        <v>4</v>
      </c>
      <c r="E413" s="43">
        <v>1.86915887850467E-2</v>
      </c>
      <c r="F413" s="43">
        <v>4</v>
      </c>
      <c r="G413" s="43">
        <v>1.88679245283019E-2</v>
      </c>
      <c r="H413" s="43">
        <v>0</v>
      </c>
      <c r="I413" s="43">
        <v>0</v>
      </c>
    </row>
    <row r="414" spans="1:9" ht="15">
      <c r="A414" s="43" t="s">
        <v>516</v>
      </c>
      <c r="B414" s="43" t="s">
        <v>223</v>
      </c>
      <c r="C414" s="43" t="s">
        <v>383</v>
      </c>
      <c r="D414" s="43">
        <v>47</v>
      </c>
      <c r="E414" s="43">
        <v>0.21962616822429901</v>
      </c>
      <c r="F414" s="43">
        <v>47</v>
      </c>
      <c r="G414" s="43">
        <v>0.22169811320754701</v>
      </c>
      <c r="H414" s="43">
        <v>0</v>
      </c>
      <c r="I414" s="43">
        <v>0</v>
      </c>
    </row>
    <row r="415" spans="1:9" ht="15">
      <c r="A415" s="43" t="s">
        <v>516</v>
      </c>
      <c r="B415" s="43" t="s">
        <v>223</v>
      </c>
      <c r="C415" s="43" t="s">
        <v>380</v>
      </c>
      <c r="D415" s="43">
        <v>18</v>
      </c>
      <c r="E415" s="43">
        <v>8.4112149532710304E-2</v>
      </c>
      <c r="F415" s="43">
        <v>18</v>
      </c>
      <c r="G415" s="43">
        <v>8.4905660377358499E-2</v>
      </c>
      <c r="H415" s="43">
        <v>0</v>
      </c>
      <c r="I415" s="43">
        <v>0</v>
      </c>
    </row>
    <row r="416" spans="1:9" ht="15">
      <c r="A416" s="43" t="s">
        <v>591</v>
      </c>
      <c r="B416" s="43" t="s">
        <v>168</v>
      </c>
      <c r="C416" s="43" t="s">
        <v>384</v>
      </c>
      <c r="D416" s="43">
        <v>15</v>
      </c>
      <c r="E416" s="43">
        <v>1.04895104895105E-2</v>
      </c>
      <c r="F416" s="43">
        <v>15</v>
      </c>
      <c r="G416" s="43">
        <v>1.05411103302881E-2</v>
      </c>
      <c r="H416" s="43">
        <v>0</v>
      </c>
      <c r="I416" s="43">
        <v>0</v>
      </c>
    </row>
    <row r="417" spans="1:9" ht="15">
      <c r="A417" s="43" t="s">
        <v>517</v>
      </c>
      <c r="B417" s="43" t="s">
        <v>179</v>
      </c>
      <c r="C417" s="43" t="s">
        <v>382</v>
      </c>
      <c r="D417" s="43">
        <v>122</v>
      </c>
      <c r="E417" s="43">
        <v>2.04081632653061E-2</v>
      </c>
      <c r="F417" s="43">
        <v>122</v>
      </c>
      <c r="G417" s="43">
        <v>2.0670958996950199E-2</v>
      </c>
      <c r="H417" s="43">
        <v>0</v>
      </c>
      <c r="I417" s="43">
        <v>0</v>
      </c>
    </row>
    <row r="418" spans="1:9" ht="15">
      <c r="A418" s="43" t="s">
        <v>517</v>
      </c>
      <c r="B418" s="43" t="s">
        <v>179</v>
      </c>
      <c r="C418" s="43" t="s">
        <v>384</v>
      </c>
      <c r="D418" s="43">
        <v>271</v>
      </c>
      <c r="E418" s="43">
        <v>4.5332887253261997E-2</v>
      </c>
      <c r="F418" s="43">
        <v>271</v>
      </c>
      <c r="G418" s="43">
        <v>4.5916638427651597E-2</v>
      </c>
      <c r="H418" s="43">
        <v>0</v>
      </c>
      <c r="I418" s="43">
        <v>0</v>
      </c>
    </row>
    <row r="419" spans="1:9" ht="15">
      <c r="A419" s="43" t="s">
        <v>518</v>
      </c>
      <c r="B419" s="43" t="s">
        <v>241</v>
      </c>
      <c r="C419" s="43" t="s">
        <v>385</v>
      </c>
      <c r="D419" s="43">
        <v>1</v>
      </c>
      <c r="E419" s="43">
        <v>0.33333333333333298</v>
      </c>
      <c r="F419" s="43">
        <v>1</v>
      </c>
      <c r="G419" s="43">
        <v>0.33333333333333298</v>
      </c>
      <c r="H419" s="43">
        <v>0</v>
      </c>
      <c r="I419" s="43">
        <v>0</v>
      </c>
    </row>
    <row r="420" spans="1:9" ht="15">
      <c r="A420" s="43" t="s">
        <v>518</v>
      </c>
      <c r="B420" s="43" t="s">
        <v>241</v>
      </c>
      <c r="C420" s="43" t="s">
        <v>381</v>
      </c>
      <c r="D420" s="43">
        <v>2</v>
      </c>
      <c r="E420" s="43">
        <v>0.66666666666666696</v>
      </c>
      <c r="F420" s="43">
        <v>2</v>
      </c>
      <c r="G420" s="43">
        <v>0.66666666666666696</v>
      </c>
      <c r="H420" s="43">
        <v>0</v>
      </c>
      <c r="I420" s="43">
        <v>0</v>
      </c>
    </row>
    <row r="421" spans="1:9" ht="15">
      <c r="A421" s="43" t="s">
        <v>519</v>
      </c>
      <c r="B421" s="43" t="s">
        <v>196</v>
      </c>
      <c r="C421" s="43" t="s">
        <v>383</v>
      </c>
      <c r="D421" s="43">
        <v>9</v>
      </c>
      <c r="E421" s="43">
        <v>4.6391752577319603E-2</v>
      </c>
      <c r="F421" s="43">
        <v>9</v>
      </c>
      <c r="G421" s="43">
        <v>4.6632124352331598E-2</v>
      </c>
      <c r="H421" s="43">
        <v>0</v>
      </c>
      <c r="I421" s="43">
        <v>0</v>
      </c>
    </row>
    <row r="422" spans="1:9" ht="15">
      <c r="A422" s="43" t="s">
        <v>519</v>
      </c>
      <c r="B422" s="43" t="s">
        <v>196</v>
      </c>
      <c r="C422" s="43" t="s">
        <v>386</v>
      </c>
      <c r="D422" s="43">
        <v>2</v>
      </c>
      <c r="E422" s="43">
        <v>1.03092783505155E-2</v>
      </c>
      <c r="F422" s="43">
        <v>2</v>
      </c>
      <c r="G422" s="43">
        <v>1.03626943005181E-2</v>
      </c>
      <c r="H422" s="43">
        <v>0</v>
      </c>
      <c r="I422" s="43">
        <v>0</v>
      </c>
    </row>
    <row r="423" spans="1:9" ht="15">
      <c r="A423" s="43" t="s">
        <v>519</v>
      </c>
      <c r="B423" s="43" t="s">
        <v>196</v>
      </c>
      <c r="C423" s="43" t="s">
        <v>380</v>
      </c>
      <c r="D423" s="43">
        <v>12</v>
      </c>
      <c r="E423" s="43">
        <v>6.18556701030928E-2</v>
      </c>
      <c r="F423" s="43">
        <v>12</v>
      </c>
      <c r="G423" s="43">
        <v>6.21761658031088E-2</v>
      </c>
      <c r="H423" s="43">
        <v>0</v>
      </c>
      <c r="I423" s="43">
        <v>0</v>
      </c>
    </row>
    <row r="424" spans="1:9" ht="15">
      <c r="A424" s="43" t="s">
        <v>520</v>
      </c>
      <c r="B424" s="43" t="s">
        <v>202</v>
      </c>
      <c r="C424" s="43" t="s">
        <v>388</v>
      </c>
      <c r="D424" s="43">
        <v>2</v>
      </c>
      <c r="E424" s="43">
        <v>1.9782393669633999E-3</v>
      </c>
      <c r="F424" s="43">
        <v>2</v>
      </c>
      <c r="G424" s="43">
        <v>1.9627085377821401E-3</v>
      </c>
      <c r="H424" s="43">
        <v>0</v>
      </c>
      <c r="I424" s="43">
        <v>0</v>
      </c>
    </row>
    <row r="425" spans="1:9" ht="15">
      <c r="A425" s="43" t="s">
        <v>520</v>
      </c>
      <c r="B425" s="43" t="s">
        <v>202</v>
      </c>
      <c r="C425" s="43" t="s">
        <v>381</v>
      </c>
      <c r="D425" s="43">
        <v>21</v>
      </c>
      <c r="E425" s="43">
        <v>2.0771513353115698E-2</v>
      </c>
      <c r="F425" s="43">
        <v>21</v>
      </c>
      <c r="G425" s="43">
        <v>2.0608439646712499E-2</v>
      </c>
      <c r="H425" s="43">
        <v>0</v>
      </c>
      <c r="I425" s="43">
        <v>0</v>
      </c>
    </row>
    <row r="426" spans="1:9" ht="15">
      <c r="A426" s="43" t="s">
        <v>520</v>
      </c>
      <c r="B426" s="43" t="s">
        <v>202</v>
      </c>
      <c r="C426" s="43" t="s">
        <v>386</v>
      </c>
      <c r="D426" s="43">
        <v>5</v>
      </c>
      <c r="E426" s="43">
        <v>4.9455984174085104E-3</v>
      </c>
      <c r="F426" s="43">
        <v>5</v>
      </c>
      <c r="G426" s="43">
        <v>4.9067713444553504E-3</v>
      </c>
      <c r="H426" s="43">
        <v>0</v>
      </c>
      <c r="I426" s="43">
        <v>0</v>
      </c>
    </row>
    <row r="427" spans="1:9" ht="15">
      <c r="A427" s="43" t="s">
        <v>520</v>
      </c>
      <c r="B427" s="43" t="s">
        <v>202</v>
      </c>
      <c r="C427" s="43" t="s">
        <v>387</v>
      </c>
      <c r="D427" s="43">
        <v>38</v>
      </c>
      <c r="E427" s="43">
        <v>3.75865479723047E-2</v>
      </c>
      <c r="F427" s="43">
        <v>38</v>
      </c>
      <c r="G427" s="43">
        <v>3.7291462217860699E-2</v>
      </c>
      <c r="H427" s="43">
        <v>0</v>
      </c>
      <c r="I427" s="43">
        <v>0</v>
      </c>
    </row>
    <row r="428" spans="1:9" ht="15">
      <c r="A428" s="43" t="s">
        <v>521</v>
      </c>
      <c r="B428" s="43" t="s">
        <v>248</v>
      </c>
      <c r="C428" s="43" t="s">
        <v>382</v>
      </c>
      <c r="D428" s="43">
        <v>4</v>
      </c>
      <c r="E428" s="43">
        <v>0.5</v>
      </c>
      <c r="F428" s="43">
        <v>4</v>
      </c>
      <c r="G428" s="43">
        <v>0.5</v>
      </c>
      <c r="H428" s="43">
        <v>0</v>
      </c>
      <c r="I428" s="43">
        <v>0</v>
      </c>
    </row>
    <row r="429" spans="1:9" ht="15">
      <c r="A429" s="43" t="s">
        <v>521</v>
      </c>
      <c r="B429" s="43" t="s">
        <v>248</v>
      </c>
      <c r="C429" s="43" t="s">
        <v>385</v>
      </c>
      <c r="D429" s="43">
        <v>2</v>
      </c>
      <c r="E429" s="43">
        <v>0.25</v>
      </c>
      <c r="F429" s="43">
        <v>2</v>
      </c>
      <c r="G429" s="43">
        <v>0.25</v>
      </c>
      <c r="H429" s="43">
        <v>0</v>
      </c>
      <c r="I429" s="43">
        <v>0</v>
      </c>
    </row>
    <row r="430" spans="1:9" ht="15">
      <c r="A430" s="43" t="s">
        <v>521</v>
      </c>
      <c r="B430" s="43" t="s">
        <v>248</v>
      </c>
      <c r="C430" s="43" t="s">
        <v>380</v>
      </c>
      <c r="D430" s="43">
        <v>2</v>
      </c>
      <c r="E430" s="43">
        <v>0.25</v>
      </c>
      <c r="F430" s="43">
        <v>2</v>
      </c>
      <c r="G430" s="43">
        <v>0.25</v>
      </c>
      <c r="H430" s="43">
        <v>0</v>
      </c>
      <c r="I430" s="43">
        <v>0</v>
      </c>
    </row>
    <row r="431" spans="1:9" ht="15">
      <c r="A431" s="43" t="s">
        <v>522</v>
      </c>
      <c r="B431" s="43" t="s">
        <v>180</v>
      </c>
      <c r="C431" s="43" t="s">
        <v>386</v>
      </c>
      <c r="D431" s="43">
        <v>1</v>
      </c>
      <c r="E431" s="43">
        <v>2.8628685943315199E-4</v>
      </c>
      <c r="F431" s="43">
        <v>1</v>
      </c>
      <c r="G431" s="43">
        <v>2.8392958546280501E-4</v>
      </c>
      <c r="H431" s="43">
        <v>0</v>
      </c>
      <c r="I431" s="43">
        <v>0</v>
      </c>
    </row>
    <row r="432" spans="1:9" ht="15">
      <c r="A432" s="43" t="s">
        <v>522</v>
      </c>
      <c r="B432" s="43" t="s">
        <v>180</v>
      </c>
      <c r="C432" s="43" t="s">
        <v>380</v>
      </c>
      <c r="D432" s="43">
        <v>157</v>
      </c>
      <c r="E432" s="43">
        <v>4.4947036931004901E-2</v>
      </c>
      <c r="F432" s="43">
        <v>157</v>
      </c>
      <c r="G432" s="43">
        <v>4.4576944917660399E-2</v>
      </c>
      <c r="H432" s="43">
        <v>0</v>
      </c>
      <c r="I432" s="43">
        <v>0</v>
      </c>
    </row>
    <row r="433" spans="1:9" ht="15">
      <c r="A433" s="43" t="s">
        <v>523</v>
      </c>
      <c r="B433" s="43" t="s">
        <v>206</v>
      </c>
      <c r="C433" s="43" t="s">
        <v>381</v>
      </c>
      <c r="D433" s="43">
        <v>57</v>
      </c>
      <c r="E433" s="43">
        <v>7.7656675749318796E-2</v>
      </c>
      <c r="F433" s="43">
        <v>57</v>
      </c>
      <c r="G433" s="43">
        <v>7.8404401650619002E-2</v>
      </c>
      <c r="H433" s="43">
        <v>0</v>
      </c>
      <c r="I433" s="43">
        <v>0</v>
      </c>
    </row>
    <row r="434" spans="1:9" ht="15">
      <c r="A434" s="43" t="s">
        <v>523</v>
      </c>
      <c r="B434" s="43" t="s">
        <v>206</v>
      </c>
      <c r="C434" s="43" t="s">
        <v>387</v>
      </c>
      <c r="D434" s="43">
        <v>102</v>
      </c>
      <c r="E434" s="43">
        <v>0.138964577656676</v>
      </c>
      <c r="F434" s="43">
        <v>102</v>
      </c>
      <c r="G434" s="43">
        <v>0.14030261348005499</v>
      </c>
      <c r="H434" s="43">
        <v>0</v>
      </c>
      <c r="I434" s="43">
        <v>0</v>
      </c>
    </row>
    <row r="435" spans="1:9" ht="15">
      <c r="A435" s="43" t="s">
        <v>523</v>
      </c>
      <c r="B435" s="43" t="s">
        <v>206</v>
      </c>
      <c r="C435" s="43" t="s">
        <v>384</v>
      </c>
      <c r="D435" s="43">
        <v>37</v>
      </c>
      <c r="E435" s="43">
        <v>5.0408719346049E-2</v>
      </c>
      <c r="F435" s="43">
        <v>37</v>
      </c>
      <c r="G435" s="43">
        <v>5.0894085281980701E-2</v>
      </c>
      <c r="H435" s="43">
        <v>0</v>
      </c>
      <c r="I435" s="43">
        <v>0</v>
      </c>
    </row>
    <row r="436" spans="1:9" ht="15">
      <c r="A436" s="43" t="s">
        <v>524</v>
      </c>
      <c r="B436" s="43" t="s">
        <v>209</v>
      </c>
      <c r="C436" s="43" t="s">
        <v>386</v>
      </c>
      <c r="D436" s="43">
        <v>18</v>
      </c>
      <c r="E436" s="43">
        <v>7.32899022801303E-3</v>
      </c>
      <c r="F436" s="43">
        <v>18</v>
      </c>
      <c r="G436" s="43">
        <v>7.3111291632818797E-3</v>
      </c>
      <c r="H436" s="43">
        <v>0</v>
      </c>
      <c r="I436" s="43">
        <v>0</v>
      </c>
    </row>
    <row r="437" spans="1:9" ht="15">
      <c r="A437" s="43" t="s">
        <v>588</v>
      </c>
      <c r="B437" s="43" t="s">
        <v>207</v>
      </c>
      <c r="C437" s="43" t="s">
        <v>385</v>
      </c>
      <c r="D437" s="43">
        <v>1</v>
      </c>
      <c r="E437" s="43">
        <v>8.6206896551724102E-3</v>
      </c>
      <c r="F437" s="43">
        <v>1</v>
      </c>
      <c r="G437" s="43">
        <v>8.3333333333333297E-3</v>
      </c>
      <c r="H437" s="43">
        <v>0</v>
      </c>
      <c r="I437" s="43">
        <v>0</v>
      </c>
    </row>
    <row r="438" spans="1:9" ht="15">
      <c r="A438" s="43" t="s">
        <v>588</v>
      </c>
      <c r="B438" s="43" t="s">
        <v>207</v>
      </c>
      <c r="C438" s="43" t="s">
        <v>381</v>
      </c>
      <c r="D438" s="43">
        <v>7</v>
      </c>
      <c r="E438" s="43">
        <v>6.0344827586206899E-2</v>
      </c>
      <c r="F438" s="43">
        <v>7</v>
      </c>
      <c r="G438" s="43">
        <v>5.83333333333333E-2</v>
      </c>
      <c r="H438" s="43">
        <v>0</v>
      </c>
      <c r="I438" s="43">
        <v>0</v>
      </c>
    </row>
    <row r="439" spans="1:9" ht="15">
      <c r="A439" s="43" t="s">
        <v>588</v>
      </c>
      <c r="B439" s="43" t="s">
        <v>207</v>
      </c>
      <c r="C439" s="43" t="s">
        <v>383</v>
      </c>
      <c r="D439" s="43">
        <v>3</v>
      </c>
      <c r="E439" s="43">
        <v>2.5862068965517199E-2</v>
      </c>
      <c r="F439" s="43">
        <v>3</v>
      </c>
      <c r="G439" s="43">
        <v>2.5000000000000001E-2</v>
      </c>
      <c r="H439" s="43">
        <v>0</v>
      </c>
      <c r="I439" s="43">
        <v>0</v>
      </c>
    </row>
    <row r="440" spans="1:9" ht="15">
      <c r="A440" s="43" t="s">
        <v>588</v>
      </c>
      <c r="B440" s="43" t="s">
        <v>207</v>
      </c>
      <c r="C440" s="43" t="s">
        <v>387</v>
      </c>
      <c r="D440" s="43">
        <v>3</v>
      </c>
      <c r="E440" s="43">
        <v>2.5862068965517199E-2</v>
      </c>
      <c r="F440" s="43">
        <v>3</v>
      </c>
      <c r="G440" s="43">
        <v>2.5000000000000001E-2</v>
      </c>
      <c r="H440" s="43">
        <v>0</v>
      </c>
      <c r="I440" s="43">
        <v>0</v>
      </c>
    </row>
    <row r="441" spans="1:9" ht="15">
      <c r="A441" s="43" t="s">
        <v>527</v>
      </c>
      <c r="B441" s="43" t="s">
        <v>216</v>
      </c>
      <c r="C441" s="43" t="s">
        <v>382</v>
      </c>
      <c r="D441" s="43">
        <v>1</v>
      </c>
      <c r="E441" s="43">
        <v>5.2631578947368403E-3</v>
      </c>
      <c r="F441" s="43">
        <v>1</v>
      </c>
      <c r="G441" s="43">
        <v>5.2910052910052898E-3</v>
      </c>
      <c r="H441" s="43">
        <v>0</v>
      </c>
      <c r="I441" s="43">
        <v>0</v>
      </c>
    </row>
    <row r="442" spans="1:9" ht="15">
      <c r="A442" s="43" t="s">
        <v>527</v>
      </c>
      <c r="B442" s="43" t="s">
        <v>216</v>
      </c>
      <c r="C442" s="43" t="s">
        <v>385</v>
      </c>
      <c r="D442" s="43">
        <v>7</v>
      </c>
      <c r="E442" s="43">
        <v>3.6842105263157898E-2</v>
      </c>
      <c r="F442" s="43">
        <v>7</v>
      </c>
      <c r="G442" s="43">
        <v>3.7037037037037E-2</v>
      </c>
      <c r="H442" s="43">
        <v>0</v>
      </c>
      <c r="I442" s="43">
        <v>0</v>
      </c>
    </row>
    <row r="443" spans="1:9" ht="15">
      <c r="A443" s="43" t="s">
        <v>527</v>
      </c>
      <c r="B443" s="43" t="s">
        <v>216</v>
      </c>
      <c r="C443" s="43" t="s">
        <v>380</v>
      </c>
      <c r="D443" s="43">
        <v>1</v>
      </c>
      <c r="E443" s="43">
        <v>5.2631578947368403E-3</v>
      </c>
      <c r="F443" s="43">
        <v>1</v>
      </c>
      <c r="G443" s="43">
        <v>5.2910052910052898E-3</v>
      </c>
      <c r="H443" s="43">
        <v>0</v>
      </c>
      <c r="I443" s="43">
        <v>0</v>
      </c>
    </row>
    <row r="444" spans="1:9" ht="15">
      <c r="A444" s="43" t="s">
        <v>528</v>
      </c>
      <c r="B444" s="43" t="s">
        <v>217</v>
      </c>
      <c r="C444" s="43" t="s">
        <v>382</v>
      </c>
      <c r="D444" s="43">
        <v>1</v>
      </c>
      <c r="E444" s="43">
        <v>1.0416666666666701E-2</v>
      </c>
      <c r="F444" s="43">
        <v>1</v>
      </c>
      <c r="G444" s="43">
        <v>1.02040816326531E-2</v>
      </c>
      <c r="H444" s="43">
        <v>0</v>
      </c>
      <c r="I444" s="43">
        <v>0</v>
      </c>
    </row>
    <row r="445" spans="1:9" ht="15">
      <c r="A445" s="43" t="s">
        <v>528</v>
      </c>
      <c r="B445" s="43" t="s">
        <v>217</v>
      </c>
      <c r="C445" s="43" t="s">
        <v>387</v>
      </c>
      <c r="D445" s="43">
        <v>12</v>
      </c>
      <c r="E445" s="43">
        <v>0.125</v>
      </c>
      <c r="F445" s="43">
        <v>12</v>
      </c>
      <c r="G445" s="43">
        <v>0.122448979591837</v>
      </c>
      <c r="H445" s="43">
        <v>0</v>
      </c>
      <c r="I445" s="43">
        <v>0</v>
      </c>
    </row>
    <row r="446" spans="1:9" ht="15">
      <c r="A446" s="43" t="s">
        <v>528</v>
      </c>
      <c r="B446" s="43" t="s">
        <v>217</v>
      </c>
      <c r="C446" s="43" t="s">
        <v>380</v>
      </c>
      <c r="D446" s="43">
        <v>4</v>
      </c>
      <c r="E446" s="43">
        <v>4.1666666666666699E-2</v>
      </c>
      <c r="F446" s="43">
        <v>4</v>
      </c>
      <c r="G446" s="43">
        <v>4.08163265306122E-2</v>
      </c>
      <c r="H446" s="43">
        <v>0</v>
      </c>
      <c r="I446" s="43">
        <v>0</v>
      </c>
    </row>
    <row r="447" spans="1:9" ht="15">
      <c r="A447" s="43" t="s">
        <v>529</v>
      </c>
      <c r="B447" s="43" t="s">
        <v>186</v>
      </c>
      <c r="C447" s="43" t="s">
        <v>385</v>
      </c>
      <c r="D447" s="43">
        <v>41</v>
      </c>
      <c r="E447" s="43">
        <v>3.2617342879872703E-2</v>
      </c>
      <c r="F447" s="43">
        <v>41</v>
      </c>
      <c r="G447" s="43">
        <v>3.9234449760765601E-2</v>
      </c>
      <c r="H447" s="43">
        <v>0</v>
      </c>
      <c r="I447" s="43">
        <v>0</v>
      </c>
    </row>
    <row r="448" spans="1:9" ht="15">
      <c r="A448" s="43" t="s">
        <v>529</v>
      </c>
      <c r="B448" s="43" t="s">
        <v>186</v>
      </c>
      <c r="C448" s="43" t="s">
        <v>380</v>
      </c>
      <c r="D448" s="43">
        <v>8</v>
      </c>
      <c r="E448" s="43">
        <v>6.3643595863166298E-3</v>
      </c>
      <c r="F448" s="43">
        <v>8</v>
      </c>
      <c r="G448" s="43">
        <v>7.6555023923445004E-3</v>
      </c>
      <c r="H448" s="43">
        <v>0</v>
      </c>
      <c r="I448" s="43">
        <v>0</v>
      </c>
    </row>
    <row r="449" spans="1:9" ht="15">
      <c r="A449" s="43" t="s">
        <v>530</v>
      </c>
      <c r="B449" s="43" t="s">
        <v>170</v>
      </c>
      <c r="C449" s="43" t="s">
        <v>386</v>
      </c>
      <c r="D449" s="43">
        <v>25</v>
      </c>
      <c r="E449" s="43">
        <v>1.1820330969267099E-2</v>
      </c>
      <c r="F449" s="43">
        <v>25</v>
      </c>
      <c r="G449" s="43">
        <v>1.1786892975011801E-2</v>
      </c>
      <c r="H449" s="43">
        <v>0</v>
      </c>
      <c r="I449" s="43">
        <v>0</v>
      </c>
    </row>
    <row r="450" spans="1:9" ht="15">
      <c r="A450" s="43" t="s">
        <v>530</v>
      </c>
      <c r="B450" s="43" t="s">
        <v>170</v>
      </c>
      <c r="C450" s="43" t="s">
        <v>380</v>
      </c>
      <c r="D450" s="43">
        <v>116</v>
      </c>
      <c r="E450" s="43">
        <v>5.4846335697399502E-2</v>
      </c>
      <c r="F450" s="43">
        <v>116</v>
      </c>
      <c r="G450" s="43">
        <v>5.4691183404054697E-2</v>
      </c>
      <c r="H450" s="43">
        <v>0</v>
      </c>
      <c r="I450" s="43">
        <v>0</v>
      </c>
    </row>
    <row r="451" spans="1:9" ht="15">
      <c r="A451" s="43" t="s">
        <v>530</v>
      </c>
      <c r="B451" s="43" t="s">
        <v>170</v>
      </c>
      <c r="C451" s="43" t="s">
        <v>384</v>
      </c>
      <c r="D451" s="43">
        <v>25</v>
      </c>
      <c r="E451" s="43">
        <v>1.1820330969267099E-2</v>
      </c>
      <c r="F451" s="43">
        <v>25</v>
      </c>
      <c r="G451" s="43">
        <v>1.1786892975011801E-2</v>
      </c>
      <c r="H451" s="43">
        <v>0</v>
      </c>
      <c r="I451" s="43">
        <v>0</v>
      </c>
    </row>
    <row r="452" spans="1:9" ht="15">
      <c r="A452" s="43" t="s">
        <v>531</v>
      </c>
      <c r="B452" s="43" t="s">
        <v>257</v>
      </c>
      <c r="C452" s="43" t="s">
        <v>380</v>
      </c>
      <c r="D452" s="43">
        <v>16</v>
      </c>
      <c r="E452" s="43">
        <v>3.4129692832764501E-3</v>
      </c>
      <c r="F452" s="43">
        <v>16</v>
      </c>
      <c r="G452" s="43">
        <v>3.41588385994876E-3</v>
      </c>
      <c r="H452" s="43">
        <v>0</v>
      </c>
      <c r="I452" s="43">
        <v>0</v>
      </c>
    </row>
    <row r="453" spans="1:9" ht="15">
      <c r="A453" s="43" t="s">
        <v>532</v>
      </c>
      <c r="B453" s="43" t="s">
        <v>211</v>
      </c>
      <c r="C453" s="43" t="s">
        <v>387</v>
      </c>
      <c r="D453" s="43">
        <v>29</v>
      </c>
      <c r="E453" s="43">
        <v>4.87394957983193E-2</v>
      </c>
      <c r="F453" s="43">
        <v>29</v>
      </c>
      <c r="G453" s="43">
        <v>5.0173010380622801E-2</v>
      </c>
      <c r="H453" s="43">
        <v>0</v>
      </c>
      <c r="I453" s="43">
        <v>0</v>
      </c>
    </row>
    <row r="454" spans="1:9" ht="15">
      <c r="A454" s="43" t="s">
        <v>532</v>
      </c>
      <c r="B454" s="43" t="s">
        <v>211</v>
      </c>
      <c r="C454" s="43" t="s">
        <v>380</v>
      </c>
      <c r="D454" s="43">
        <v>198</v>
      </c>
      <c r="E454" s="43">
        <v>0.33277310924369702</v>
      </c>
      <c r="F454" s="43">
        <v>198</v>
      </c>
      <c r="G454" s="43">
        <v>0.34256055363321802</v>
      </c>
      <c r="H454" s="43">
        <v>0</v>
      </c>
      <c r="I454" s="43">
        <v>0</v>
      </c>
    </row>
    <row r="455" spans="1:9" ht="15">
      <c r="A455" s="43" t="s">
        <v>532</v>
      </c>
      <c r="B455" s="43" t="s">
        <v>211</v>
      </c>
      <c r="C455" s="43" t="s">
        <v>384</v>
      </c>
      <c r="D455" s="43">
        <v>12</v>
      </c>
      <c r="E455" s="43">
        <v>2.0168067226890799E-2</v>
      </c>
      <c r="F455" s="43">
        <v>12</v>
      </c>
      <c r="G455" s="43">
        <v>2.0761245674740501E-2</v>
      </c>
      <c r="H455" s="43">
        <v>0</v>
      </c>
      <c r="I455" s="43">
        <v>0</v>
      </c>
    </row>
    <row r="456" spans="1:9" ht="15">
      <c r="A456" s="43" t="s">
        <v>533</v>
      </c>
      <c r="B456" s="43" t="s">
        <v>178</v>
      </c>
      <c r="C456" s="43" t="s">
        <v>386</v>
      </c>
      <c r="D456" s="43">
        <v>12</v>
      </c>
      <c r="E456" s="43">
        <v>4.4004400440044002E-3</v>
      </c>
      <c r="F456" s="43">
        <v>12</v>
      </c>
      <c r="G456" s="43">
        <v>4.45599702933531E-3</v>
      </c>
      <c r="H456" s="43">
        <v>0</v>
      </c>
      <c r="I456" s="43">
        <v>0</v>
      </c>
    </row>
    <row r="457" spans="1:9" ht="15">
      <c r="A457" s="43" t="s">
        <v>533</v>
      </c>
      <c r="B457" s="43" t="s">
        <v>178</v>
      </c>
      <c r="C457" s="43" t="s">
        <v>387</v>
      </c>
      <c r="D457" s="43">
        <v>98</v>
      </c>
      <c r="E457" s="43">
        <v>3.5936927026035903E-2</v>
      </c>
      <c r="F457" s="43">
        <v>98</v>
      </c>
      <c r="G457" s="43">
        <v>3.6390642406238398E-2</v>
      </c>
      <c r="H457" s="43">
        <v>0</v>
      </c>
      <c r="I457" s="43">
        <v>0</v>
      </c>
    </row>
    <row r="458" spans="1:9" ht="15">
      <c r="A458" s="43" t="s">
        <v>535</v>
      </c>
      <c r="B458" s="43" t="s">
        <v>263</v>
      </c>
      <c r="C458" s="43" t="s">
        <v>385</v>
      </c>
      <c r="D458" s="43">
        <v>88</v>
      </c>
      <c r="E458" s="43">
        <v>4.5833333333333302E-2</v>
      </c>
      <c r="F458" s="43">
        <v>88</v>
      </c>
      <c r="G458" s="43">
        <v>4.4875063742988303E-2</v>
      </c>
      <c r="H458" s="43">
        <v>0</v>
      </c>
      <c r="I458" s="43">
        <v>0</v>
      </c>
    </row>
    <row r="459" spans="1:9" ht="15">
      <c r="A459" s="43" t="s">
        <v>535</v>
      </c>
      <c r="B459" s="43" t="s">
        <v>263</v>
      </c>
      <c r="C459" s="43" t="s">
        <v>381</v>
      </c>
      <c r="D459" s="43">
        <v>30</v>
      </c>
      <c r="E459" s="43">
        <v>1.5625E-2</v>
      </c>
      <c r="F459" s="43">
        <v>30</v>
      </c>
      <c r="G459" s="43">
        <v>1.52983171851096E-2</v>
      </c>
      <c r="H459" s="43">
        <v>0</v>
      </c>
      <c r="I459" s="43">
        <v>0</v>
      </c>
    </row>
    <row r="460" spans="1:9" ht="15">
      <c r="A460" s="43" t="s">
        <v>535</v>
      </c>
      <c r="B460" s="43" t="s">
        <v>263</v>
      </c>
      <c r="C460" s="43" t="s">
        <v>386</v>
      </c>
      <c r="D460" s="43">
        <v>14</v>
      </c>
      <c r="E460" s="43">
        <v>7.2916666666666703E-3</v>
      </c>
      <c r="F460" s="43">
        <v>14</v>
      </c>
      <c r="G460" s="43">
        <v>7.1392146863845001E-3</v>
      </c>
      <c r="H460" s="43">
        <v>0</v>
      </c>
      <c r="I460" s="43">
        <v>0</v>
      </c>
    </row>
    <row r="461" spans="1:9" ht="15">
      <c r="A461" s="43" t="s">
        <v>535</v>
      </c>
      <c r="B461" s="43" t="s">
        <v>263</v>
      </c>
      <c r="C461" s="43" t="s">
        <v>387</v>
      </c>
      <c r="D461" s="43">
        <v>83</v>
      </c>
      <c r="E461" s="43">
        <v>4.32291666666667E-2</v>
      </c>
      <c r="F461" s="43">
        <v>83</v>
      </c>
      <c r="G461" s="43">
        <v>4.2325344212136698E-2</v>
      </c>
      <c r="H461" s="43">
        <v>0</v>
      </c>
      <c r="I461" s="43">
        <v>0</v>
      </c>
    </row>
    <row r="462" spans="1:9" ht="15">
      <c r="A462" s="43" t="s">
        <v>535</v>
      </c>
      <c r="B462" s="43" t="s">
        <v>263</v>
      </c>
      <c r="C462" s="43" t="s">
        <v>384</v>
      </c>
      <c r="D462" s="43">
        <v>3</v>
      </c>
      <c r="E462" s="43">
        <v>1.5625000000000001E-3</v>
      </c>
      <c r="F462" s="43">
        <v>3</v>
      </c>
      <c r="G462" s="43">
        <v>1.5298317185109601E-3</v>
      </c>
      <c r="H462" s="43">
        <v>0</v>
      </c>
      <c r="I462" s="43">
        <v>0</v>
      </c>
    </row>
    <row r="463" spans="1:9" ht="15">
      <c r="A463" s="43" t="s">
        <v>536</v>
      </c>
      <c r="B463" s="43" t="s">
        <v>246</v>
      </c>
      <c r="C463" s="43" t="s">
        <v>385</v>
      </c>
      <c r="D463" s="43">
        <v>31</v>
      </c>
      <c r="E463" s="43">
        <v>0.54385964912280704</v>
      </c>
      <c r="F463" s="43">
        <v>31</v>
      </c>
      <c r="G463" s="43">
        <v>0.54385964912280704</v>
      </c>
      <c r="H463" s="43">
        <v>0</v>
      </c>
      <c r="I463" s="43">
        <v>0</v>
      </c>
    </row>
    <row r="464" spans="1:9" ht="15">
      <c r="A464" s="43" t="s">
        <v>536</v>
      </c>
      <c r="B464" s="43" t="s">
        <v>246</v>
      </c>
      <c r="C464" s="43" t="s">
        <v>388</v>
      </c>
      <c r="D464" s="43">
        <v>9</v>
      </c>
      <c r="E464" s="43">
        <v>0.157894736842105</v>
      </c>
      <c r="F464" s="43">
        <v>9</v>
      </c>
      <c r="G464" s="43">
        <v>0.157894736842105</v>
      </c>
      <c r="H464" s="43">
        <v>0</v>
      </c>
      <c r="I464" s="43">
        <v>0</v>
      </c>
    </row>
    <row r="465" spans="1:9" ht="15">
      <c r="A465" s="43" t="s">
        <v>536</v>
      </c>
      <c r="B465" s="43" t="s">
        <v>246</v>
      </c>
      <c r="C465" s="43" t="s">
        <v>381</v>
      </c>
      <c r="D465" s="43">
        <v>3</v>
      </c>
      <c r="E465" s="43">
        <v>5.2631578947368397E-2</v>
      </c>
      <c r="F465" s="43">
        <v>3</v>
      </c>
      <c r="G465" s="43">
        <v>5.2631578947368397E-2</v>
      </c>
      <c r="H465" s="43">
        <v>0</v>
      </c>
      <c r="I465" s="43">
        <v>0</v>
      </c>
    </row>
    <row r="466" spans="1:9" ht="15">
      <c r="A466" s="43" t="s">
        <v>536</v>
      </c>
      <c r="B466" s="43" t="s">
        <v>246</v>
      </c>
      <c r="C466" s="43" t="s">
        <v>386</v>
      </c>
      <c r="D466" s="43">
        <v>11</v>
      </c>
      <c r="E466" s="43">
        <v>0.19298245614035101</v>
      </c>
      <c r="F466" s="43">
        <v>11</v>
      </c>
      <c r="G466" s="43">
        <v>0.19298245614035101</v>
      </c>
      <c r="H466" s="43">
        <v>0</v>
      </c>
      <c r="I466" s="43">
        <v>0</v>
      </c>
    </row>
    <row r="467" spans="1:9" ht="15">
      <c r="A467" s="43" t="s">
        <v>536</v>
      </c>
      <c r="B467" s="43" t="s">
        <v>246</v>
      </c>
      <c r="C467" s="43" t="s">
        <v>387</v>
      </c>
      <c r="D467" s="43">
        <v>3</v>
      </c>
      <c r="E467" s="43">
        <v>5.2631578947368397E-2</v>
      </c>
      <c r="F467" s="43">
        <v>3</v>
      </c>
      <c r="G467" s="43">
        <v>5.2631578947368397E-2</v>
      </c>
      <c r="H467" s="43">
        <v>0</v>
      </c>
      <c r="I467" s="43">
        <v>0</v>
      </c>
    </row>
    <row r="468" spans="1:9" ht="15">
      <c r="A468" s="43" t="s">
        <v>537</v>
      </c>
      <c r="B468" s="43" t="s">
        <v>163</v>
      </c>
      <c r="C468" s="43" t="s">
        <v>386</v>
      </c>
      <c r="D468" s="43">
        <v>1</v>
      </c>
      <c r="E468" s="43">
        <v>1.2813941568426399E-4</v>
      </c>
      <c r="F468" s="43">
        <v>1</v>
      </c>
      <c r="G468" s="43">
        <v>1.23839009287926E-4</v>
      </c>
      <c r="H468" s="43">
        <v>0</v>
      </c>
      <c r="I468" s="43">
        <v>0</v>
      </c>
    </row>
    <row r="469" spans="1:9" ht="15">
      <c r="A469" s="43" t="s">
        <v>538</v>
      </c>
      <c r="B469" s="43" t="s">
        <v>177</v>
      </c>
      <c r="C469" s="43" t="s">
        <v>380</v>
      </c>
      <c r="D469" s="43">
        <v>54</v>
      </c>
      <c r="E469" s="43">
        <v>3.78151260504202E-2</v>
      </c>
      <c r="F469" s="43">
        <v>54</v>
      </c>
      <c r="G469" s="43">
        <v>3.79479971890372E-2</v>
      </c>
      <c r="H469" s="43">
        <v>0</v>
      </c>
      <c r="I469" s="43">
        <v>0</v>
      </c>
    </row>
    <row r="470" spans="1:9" ht="15">
      <c r="A470" s="43" t="s">
        <v>539</v>
      </c>
      <c r="B470" s="43" t="s">
        <v>203</v>
      </c>
      <c r="C470" s="43" t="s">
        <v>385</v>
      </c>
      <c r="D470" s="43">
        <v>32</v>
      </c>
      <c r="E470" s="43">
        <v>0.376470588235294</v>
      </c>
      <c r="F470" s="43">
        <v>32</v>
      </c>
      <c r="G470" s="43">
        <v>0.38095238095238099</v>
      </c>
      <c r="H470" s="43">
        <v>0</v>
      </c>
      <c r="I470" s="43">
        <v>0</v>
      </c>
    </row>
    <row r="471" spans="1:9" ht="15">
      <c r="A471" s="43" t="s">
        <v>539</v>
      </c>
      <c r="B471" s="43" t="s">
        <v>203</v>
      </c>
      <c r="C471" s="43" t="s">
        <v>383</v>
      </c>
      <c r="D471" s="43">
        <v>22</v>
      </c>
      <c r="E471" s="43">
        <v>0.25882352941176501</v>
      </c>
      <c r="F471" s="43">
        <v>22</v>
      </c>
      <c r="G471" s="43">
        <v>0.26190476190476197</v>
      </c>
      <c r="H471" s="43">
        <v>0</v>
      </c>
      <c r="I471" s="43">
        <v>0</v>
      </c>
    </row>
    <row r="472" spans="1:9" ht="15">
      <c r="A472" s="43" t="s">
        <v>539</v>
      </c>
      <c r="B472" s="43" t="s">
        <v>203</v>
      </c>
      <c r="C472" s="43" t="s">
        <v>387</v>
      </c>
      <c r="D472" s="43">
        <v>13</v>
      </c>
      <c r="E472" s="43">
        <v>0.152941176470588</v>
      </c>
      <c r="F472" s="43">
        <v>13</v>
      </c>
      <c r="G472" s="43">
        <v>0.15476190476190499</v>
      </c>
      <c r="H472" s="43">
        <v>0</v>
      </c>
      <c r="I472" s="43">
        <v>0</v>
      </c>
    </row>
    <row r="473" spans="1:9" ht="15">
      <c r="A473" s="43" t="s">
        <v>539</v>
      </c>
      <c r="B473" s="43" t="s">
        <v>203</v>
      </c>
      <c r="C473" s="43" t="s">
        <v>380</v>
      </c>
      <c r="D473" s="43">
        <v>1</v>
      </c>
      <c r="E473" s="43">
        <v>1.1764705882352899E-2</v>
      </c>
      <c r="F473" s="43">
        <v>1</v>
      </c>
      <c r="G473" s="43">
        <v>1.1904761904761901E-2</v>
      </c>
      <c r="H473" s="43">
        <v>0</v>
      </c>
      <c r="I473" s="43">
        <v>0</v>
      </c>
    </row>
    <row r="474" spans="1:9" ht="15">
      <c r="A474" s="43" t="s">
        <v>541</v>
      </c>
      <c r="B474" s="43" t="s">
        <v>212</v>
      </c>
      <c r="C474" s="43" t="s">
        <v>382</v>
      </c>
      <c r="D474" s="43">
        <v>25</v>
      </c>
      <c r="E474" s="43">
        <v>0.16339869281045799</v>
      </c>
      <c r="F474" s="43">
        <v>25</v>
      </c>
      <c r="G474" s="43">
        <v>0.16129032258064499</v>
      </c>
      <c r="H474" s="43">
        <v>0</v>
      </c>
      <c r="I474" s="43">
        <v>0</v>
      </c>
    </row>
    <row r="475" spans="1:9" ht="15">
      <c r="A475" s="43" t="s">
        <v>541</v>
      </c>
      <c r="B475" s="43" t="s">
        <v>212</v>
      </c>
      <c r="C475" s="43" t="s">
        <v>385</v>
      </c>
      <c r="D475" s="43">
        <v>33</v>
      </c>
      <c r="E475" s="43">
        <v>0.21568627450980399</v>
      </c>
      <c r="F475" s="43">
        <v>33</v>
      </c>
      <c r="G475" s="43">
        <v>0.21290322580645199</v>
      </c>
      <c r="H475" s="43">
        <v>0</v>
      </c>
      <c r="I475" s="43">
        <v>0</v>
      </c>
    </row>
    <row r="476" spans="1:9" ht="15">
      <c r="A476" s="43" t="s">
        <v>541</v>
      </c>
      <c r="B476" s="43" t="s">
        <v>212</v>
      </c>
      <c r="C476" s="43" t="s">
        <v>383</v>
      </c>
      <c r="D476" s="43">
        <v>6</v>
      </c>
      <c r="E476" s="43">
        <v>3.9215686274509803E-2</v>
      </c>
      <c r="F476" s="43">
        <v>6</v>
      </c>
      <c r="G476" s="43">
        <v>3.8709677419354799E-2</v>
      </c>
      <c r="H476" s="43">
        <v>0</v>
      </c>
      <c r="I476" s="43">
        <v>0</v>
      </c>
    </row>
    <row r="477" spans="1:9" ht="15">
      <c r="A477" s="43" t="s">
        <v>541</v>
      </c>
      <c r="B477" s="43" t="s">
        <v>212</v>
      </c>
      <c r="C477" s="43" t="s">
        <v>387</v>
      </c>
      <c r="D477" s="43">
        <v>21</v>
      </c>
      <c r="E477" s="43">
        <v>0.13725490196078399</v>
      </c>
      <c r="F477" s="43">
        <v>21</v>
      </c>
      <c r="G477" s="43">
        <v>0.135483870967742</v>
      </c>
      <c r="H477" s="43">
        <v>0</v>
      </c>
      <c r="I477" s="43">
        <v>0</v>
      </c>
    </row>
    <row r="478" spans="1:9" ht="15">
      <c r="A478" s="43" t="s">
        <v>543</v>
      </c>
      <c r="B478" s="43" t="s">
        <v>224</v>
      </c>
      <c r="C478" s="43" t="s">
        <v>382</v>
      </c>
      <c r="D478" s="43">
        <v>0</v>
      </c>
      <c r="E478" s="43">
        <v>0</v>
      </c>
      <c r="F478" s="43">
        <v>0</v>
      </c>
      <c r="G478" s="43">
        <v>0</v>
      </c>
      <c r="H478" s="43">
        <v>0</v>
      </c>
      <c r="I478" s="43" t="e">
        <v>#NUM!</v>
      </c>
    </row>
    <row r="479" spans="1:9" ht="15">
      <c r="A479" s="43" t="s">
        <v>543</v>
      </c>
      <c r="B479" s="43" t="s">
        <v>224</v>
      </c>
      <c r="C479" s="43" t="s">
        <v>385</v>
      </c>
      <c r="D479" s="43">
        <v>0</v>
      </c>
      <c r="E479" s="43">
        <v>0</v>
      </c>
      <c r="F479" s="43">
        <v>0</v>
      </c>
      <c r="G479" s="43">
        <v>0</v>
      </c>
      <c r="H479" s="43">
        <v>0</v>
      </c>
      <c r="I479" s="43" t="e">
        <v>#NUM!</v>
      </c>
    </row>
    <row r="480" spans="1:9" ht="15">
      <c r="A480" s="43" t="s">
        <v>543</v>
      </c>
      <c r="B480" s="43" t="s">
        <v>224</v>
      </c>
      <c r="C480" s="43" t="s">
        <v>388</v>
      </c>
      <c r="D480" s="43">
        <v>0</v>
      </c>
      <c r="E480" s="43">
        <v>0</v>
      </c>
      <c r="F480" s="43">
        <v>0</v>
      </c>
      <c r="G480" s="43">
        <v>0</v>
      </c>
      <c r="H480" s="43">
        <v>0</v>
      </c>
      <c r="I480" s="43" t="e">
        <v>#NUM!</v>
      </c>
    </row>
    <row r="481" spans="1:9" ht="15">
      <c r="A481" s="43" t="s">
        <v>543</v>
      </c>
      <c r="B481" s="43" t="s">
        <v>224</v>
      </c>
      <c r="C481" s="43" t="s">
        <v>381</v>
      </c>
      <c r="D481" s="43">
        <v>0</v>
      </c>
      <c r="E481" s="43">
        <v>0</v>
      </c>
      <c r="F481" s="43">
        <v>0</v>
      </c>
      <c r="G481" s="43">
        <v>0</v>
      </c>
      <c r="H481" s="43">
        <v>0</v>
      </c>
      <c r="I481" s="43" t="e">
        <v>#NUM!</v>
      </c>
    </row>
    <row r="482" spans="1:9" ht="15">
      <c r="A482" s="43" t="s">
        <v>543</v>
      </c>
      <c r="B482" s="43" t="s">
        <v>224</v>
      </c>
      <c r="C482" s="43" t="s">
        <v>383</v>
      </c>
      <c r="D482" s="43">
        <v>0</v>
      </c>
      <c r="E482" s="43">
        <v>0</v>
      </c>
      <c r="F482" s="43">
        <v>0</v>
      </c>
      <c r="G482" s="43">
        <v>0</v>
      </c>
      <c r="H482" s="43">
        <v>0</v>
      </c>
      <c r="I482" s="43" t="e">
        <v>#NUM!</v>
      </c>
    </row>
    <row r="483" spans="1:9" ht="15">
      <c r="A483" s="43" t="s">
        <v>543</v>
      </c>
      <c r="B483" s="43" t="s">
        <v>224</v>
      </c>
      <c r="C483" s="43" t="s">
        <v>386</v>
      </c>
      <c r="D483" s="43">
        <v>0</v>
      </c>
      <c r="E483" s="43">
        <v>0</v>
      </c>
      <c r="F483" s="43">
        <v>0</v>
      </c>
      <c r="G483" s="43">
        <v>0</v>
      </c>
      <c r="H483" s="43">
        <v>0</v>
      </c>
      <c r="I483" s="43" t="e">
        <v>#NUM!</v>
      </c>
    </row>
    <row r="484" spans="1:9" ht="15">
      <c r="A484" s="43" t="s">
        <v>543</v>
      </c>
      <c r="B484" s="43" t="s">
        <v>224</v>
      </c>
      <c r="C484" s="43" t="s">
        <v>387</v>
      </c>
      <c r="D484" s="43">
        <v>0</v>
      </c>
      <c r="E484" s="43">
        <v>0</v>
      </c>
      <c r="F484" s="43">
        <v>0</v>
      </c>
      <c r="G484" s="43">
        <v>0</v>
      </c>
      <c r="H484" s="43">
        <v>0</v>
      </c>
      <c r="I484" s="43" t="e">
        <v>#NUM!</v>
      </c>
    </row>
    <row r="485" spans="1:9" ht="15">
      <c r="A485" s="43" t="s">
        <v>543</v>
      </c>
      <c r="B485" s="43" t="s">
        <v>224</v>
      </c>
      <c r="C485" s="43" t="s">
        <v>380</v>
      </c>
      <c r="D485" s="43">
        <v>0</v>
      </c>
      <c r="E485" s="43">
        <v>0</v>
      </c>
      <c r="F485" s="43">
        <v>0</v>
      </c>
      <c r="G485" s="43">
        <v>0</v>
      </c>
      <c r="H485" s="43">
        <v>0</v>
      </c>
      <c r="I485" s="43" t="e">
        <v>#NUM!</v>
      </c>
    </row>
    <row r="486" spans="1:9" ht="15">
      <c r="A486" s="43" t="s">
        <v>543</v>
      </c>
      <c r="B486" s="43" t="s">
        <v>224</v>
      </c>
      <c r="C486" s="43" t="s">
        <v>384</v>
      </c>
      <c r="D486" s="43">
        <v>0</v>
      </c>
      <c r="E486" s="43">
        <v>0</v>
      </c>
      <c r="F486" s="43">
        <v>0</v>
      </c>
      <c r="G486" s="43">
        <v>0</v>
      </c>
      <c r="H486" s="43">
        <v>0</v>
      </c>
      <c r="I486" s="43" t="e">
        <v>#NUM!</v>
      </c>
    </row>
    <row r="487" spans="1:9" ht="15">
      <c r="A487" s="43" t="s">
        <v>544</v>
      </c>
      <c r="B487" s="43" t="s">
        <v>225</v>
      </c>
      <c r="C487" s="43" t="s">
        <v>385</v>
      </c>
      <c r="D487" s="43">
        <v>22</v>
      </c>
      <c r="E487" s="43">
        <v>0.14864864864864899</v>
      </c>
      <c r="F487" s="43">
        <v>22</v>
      </c>
      <c r="G487" s="43">
        <v>0.15172413793103401</v>
      </c>
      <c r="H487" s="43">
        <v>0</v>
      </c>
      <c r="I487" s="43">
        <v>0</v>
      </c>
    </row>
    <row r="488" spans="1:9" ht="15">
      <c r="A488" s="43" t="s">
        <v>544</v>
      </c>
      <c r="B488" s="43" t="s">
        <v>225</v>
      </c>
      <c r="C488" s="43" t="s">
        <v>383</v>
      </c>
      <c r="D488" s="43">
        <v>12</v>
      </c>
      <c r="E488" s="43">
        <v>8.1081081081081099E-2</v>
      </c>
      <c r="F488" s="43">
        <v>12</v>
      </c>
      <c r="G488" s="43">
        <v>8.2758620689655199E-2</v>
      </c>
      <c r="H488" s="43">
        <v>0</v>
      </c>
      <c r="I488" s="43">
        <v>0</v>
      </c>
    </row>
    <row r="489" spans="1:9" ht="15">
      <c r="A489" s="43" t="s">
        <v>544</v>
      </c>
      <c r="B489" s="43" t="s">
        <v>225</v>
      </c>
      <c r="C489" s="43" t="s">
        <v>387</v>
      </c>
      <c r="D489" s="43">
        <v>18</v>
      </c>
      <c r="E489" s="43">
        <v>0.121621621621622</v>
      </c>
      <c r="F489" s="43">
        <v>18</v>
      </c>
      <c r="G489" s="43">
        <v>0.12413793103448301</v>
      </c>
      <c r="H489" s="43">
        <v>0</v>
      </c>
      <c r="I489" s="43">
        <v>0</v>
      </c>
    </row>
    <row r="490" spans="1:9" ht="15">
      <c r="A490" s="43" t="s">
        <v>544</v>
      </c>
      <c r="B490" s="43" t="s">
        <v>225</v>
      </c>
      <c r="C490" s="43" t="s">
        <v>380</v>
      </c>
      <c r="D490" s="43">
        <v>8</v>
      </c>
      <c r="E490" s="43">
        <v>5.4054054054054099E-2</v>
      </c>
      <c r="F490" s="43">
        <v>8</v>
      </c>
      <c r="G490" s="43">
        <v>5.5172413793103399E-2</v>
      </c>
      <c r="H490" s="43">
        <v>0</v>
      </c>
      <c r="I490" s="43">
        <v>0</v>
      </c>
    </row>
    <row r="491" spans="1:9" ht="15">
      <c r="A491" s="43" t="s">
        <v>545</v>
      </c>
      <c r="B491" s="43" t="s">
        <v>243</v>
      </c>
      <c r="C491" s="43" t="s">
        <v>388</v>
      </c>
      <c r="D491" s="43">
        <v>17</v>
      </c>
      <c r="E491" s="43">
        <v>3.0741410488245899E-2</v>
      </c>
      <c r="F491" s="43">
        <v>17</v>
      </c>
      <c r="G491" s="43">
        <v>3.0141843971631201E-2</v>
      </c>
      <c r="H491" s="43">
        <v>0</v>
      </c>
      <c r="I491" s="43">
        <v>0</v>
      </c>
    </row>
    <row r="492" spans="1:9" ht="15">
      <c r="A492" s="43" t="s">
        <v>545</v>
      </c>
      <c r="B492" s="43" t="s">
        <v>243</v>
      </c>
      <c r="C492" s="43" t="s">
        <v>383</v>
      </c>
      <c r="D492" s="43">
        <v>21</v>
      </c>
      <c r="E492" s="43">
        <v>3.7974683544303799E-2</v>
      </c>
      <c r="F492" s="43">
        <v>21</v>
      </c>
      <c r="G492" s="43">
        <v>3.7234042553191501E-2</v>
      </c>
      <c r="H492" s="43">
        <v>0</v>
      </c>
      <c r="I492" s="43">
        <v>0</v>
      </c>
    </row>
    <row r="493" spans="1:9" ht="15">
      <c r="A493" s="43" t="s">
        <v>545</v>
      </c>
      <c r="B493" s="43" t="s">
        <v>243</v>
      </c>
      <c r="C493" s="43" t="s">
        <v>384</v>
      </c>
      <c r="D493" s="43">
        <v>3</v>
      </c>
      <c r="E493" s="43">
        <v>5.4249547920433997E-3</v>
      </c>
      <c r="F493" s="43">
        <v>3</v>
      </c>
      <c r="G493" s="43">
        <v>5.31914893617021E-3</v>
      </c>
      <c r="H493" s="43">
        <v>0</v>
      </c>
      <c r="I493" s="43">
        <v>0</v>
      </c>
    </row>
    <row r="494" spans="1:9" ht="15">
      <c r="A494" s="43" t="s">
        <v>546</v>
      </c>
      <c r="B494" s="43" t="s">
        <v>251</v>
      </c>
      <c r="C494" s="43" t="s">
        <v>387</v>
      </c>
      <c r="D494" s="43">
        <v>265</v>
      </c>
      <c r="E494" s="43">
        <v>0.249529190207156</v>
      </c>
      <c r="F494" s="43">
        <v>265</v>
      </c>
      <c r="G494" s="43">
        <v>0.24812734082397001</v>
      </c>
      <c r="H494" s="43">
        <v>0</v>
      </c>
      <c r="I494" s="43">
        <v>0</v>
      </c>
    </row>
    <row r="495" spans="1:9" ht="15">
      <c r="A495" s="43" t="s">
        <v>546</v>
      </c>
      <c r="B495" s="43" t="s">
        <v>251</v>
      </c>
      <c r="C495" s="43" t="s">
        <v>380</v>
      </c>
      <c r="D495" s="43">
        <v>21</v>
      </c>
      <c r="E495" s="43">
        <v>1.9774011299434999E-2</v>
      </c>
      <c r="F495" s="43">
        <v>21</v>
      </c>
      <c r="G495" s="43">
        <v>1.9662921348314599E-2</v>
      </c>
      <c r="H495" s="43">
        <v>0</v>
      </c>
      <c r="I495" s="43">
        <v>0</v>
      </c>
    </row>
    <row r="496" spans="1:9" ht="15">
      <c r="A496" s="43" t="s">
        <v>593</v>
      </c>
      <c r="B496" s="43" t="s">
        <v>183</v>
      </c>
      <c r="C496" s="43" t="s">
        <v>388</v>
      </c>
      <c r="D496" s="43">
        <v>3</v>
      </c>
      <c r="E496" s="43">
        <v>3.9766702014846199E-4</v>
      </c>
      <c r="F496" s="43">
        <v>3</v>
      </c>
      <c r="G496" s="43">
        <v>3.9808917197452199E-4</v>
      </c>
      <c r="H496" s="43">
        <v>0</v>
      </c>
      <c r="I496" s="43">
        <v>0</v>
      </c>
    </row>
    <row r="497" spans="1:9" ht="15">
      <c r="A497" s="43" t="s">
        <v>593</v>
      </c>
      <c r="B497" s="43" t="s">
        <v>183</v>
      </c>
      <c r="C497" s="43" t="s">
        <v>386</v>
      </c>
      <c r="D497" s="43">
        <v>11</v>
      </c>
      <c r="E497" s="43">
        <v>1.45811240721103E-3</v>
      </c>
      <c r="F497" s="43">
        <v>11</v>
      </c>
      <c r="G497" s="43">
        <v>1.45966029723991E-3</v>
      </c>
      <c r="H497" s="43">
        <v>0</v>
      </c>
      <c r="I497" s="43">
        <v>0</v>
      </c>
    </row>
    <row r="498" spans="1:9" ht="15">
      <c r="A498" s="43" t="s">
        <v>547</v>
      </c>
      <c r="B498" s="43" t="s">
        <v>226</v>
      </c>
      <c r="C498" s="43" t="s">
        <v>385</v>
      </c>
      <c r="D498" s="43">
        <v>1</v>
      </c>
      <c r="E498" s="43">
        <v>7.1428571428571397E-2</v>
      </c>
      <c r="F498" s="43">
        <v>1</v>
      </c>
      <c r="G498" s="43">
        <v>7.1428571428571397E-2</v>
      </c>
      <c r="H498" s="43">
        <v>0</v>
      </c>
      <c r="I498" s="43">
        <v>0</v>
      </c>
    </row>
    <row r="499" spans="1:9" ht="15">
      <c r="A499" s="43" t="s">
        <v>547</v>
      </c>
      <c r="B499" s="43" t="s">
        <v>226</v>
      </c>
      <c r="C499" s="43" t="s">
        <v>381</v>
      </c>
      <c r="D499" s="43">
        <v>9</v>
      </c>
      <c r="E499" s="43">
        <v>0.64285714285714302</v>
      </c>
      <c r="F499" s="43">
        <v>9</v>
      </c>
      <c r="G499" s="43">
        <v>0.64285714285714302</v>
      </c>
      <c r="H499" s="43">
        <v>0</v>
      </c>
      <c r="I499" s="43">
        <v>0</v>
      </c>
    </row>
    <row r="500" spans="1:9" ht="15">
      <c r="A500" s="43" t="s">
        <v>547</v>
      </c>
      <c r="B500" s="43" t="s">
        <v>226</v>
      </c>
      <c r="C500" s="43" t="s">
        <v>383</v>
      </c>
      <c r="D500" s="43">
        <v>3</v>
      </c>
      <c r="E500" s="43">
        <v>0.214285714285714</v>
      </c>
      <c r="F500" s="43">
        <v>3</v>
      </c>
      <c r="G500" s="43">
        <v>0.214285714285714</v>
      </c>
      <c r="H500" s="43">
        <v>0</v>
      </c>
      <c r="I500" s="43">
        <v>0</v>
      </c>
    </row>
    <row r="501" spans="1:9" ht="15">
      <c r="A501" s="43" t="s">
        <v>547</v>
      </c>
      <c r="B501" s="43" t="s">
        <v>226</v>
      </c>
      <c r="C501" s="43" t="s">
        <v>380</v>
      </c>
      <c r="D501" s="43">
        <v>1</v>
      </c>
      <c r="E501" s="43">
        <v>7.1428571428571397E-2</v>
      </c>
      <c r="F501" s="43">
        <v>1</v>
      </c>
      <c r="G501" s="43">
        <v>7.1428571428571397E-2</v>
      </c>
      <c r="H501" s="43">
        <v>0</v>
      </c>
      <c r="I501" s="43">
        <v>0</v>
      </c>
    </row>
    <row r="502" spans="1:9" ht="15">
      <c r="A502" s="43" t="s">
        <v>548</v>
      </c>
      <c r="B502" s="43" t="s">
        <v>227</v>
      </c>
      <c r="C502" s="43" t="s">
        <v>385</v>
      </c>
      <c r="D502" s="43">
        <v>10</v>
      </c>
      <c r="E502" s="43">
        <v>4.85436893203883E-2</v>
      </c>
      <c r="F502" s="43">
        <v>10</v>
      </c>
      <c r="G502" s="43">
        <v>5.29100529100529E-2</v>
      </c>
      <c r="H502" s="43">
        <v>0</v>
      </c>
      <c r="I502" s="43">
        <v>0</v>
      </c>
    </row>
    <row r="503" spans="1:9" ht="15">
      <c r="A503" s="43" t="s">
        <v>548</v>
      </c>
      <c r="B503" s="43" t="s">
        <v>227</v>
      </c>
      <c r="C503" s="43" t="s">
        <v>383</v>
      </c>
      <c r="D503" s="43">
        <v>1</v>
      </c>
      <c r="E503" s="43">
        <v>4.8543689320388302E-3</v>
      </c>
      <c r="F503" s="43">
        <v>1</v>
      </c>
      <c r="G503" s="43">
        <v>5.2910052910052898E-3</v>
      </c>
      <c r="H503" s="43">
        <v>0</v>
      </c>
      <c r="I503" s="43">
        <v>0</v>
      </c>
    </row>
    <row r="504" spans="1:9" ht="15">
      <c r="A504" s="43" t="s">
        <v>549</v>
      </c>
      <c r="B504" s="43" t="s">
        <v>228</v>
      </c>
      <c r="C504" s="43" t="s">
        <v>382</v>
      </c>
      <c r="D504" s="43">
        <v>1</v>
      </c>
      <c r="E504" s="43">
        <v>2.7027027027027001E-2</v>
      </c>
      <c r="F504" s="43">
        <v>1</v>
      </c>
      <c r="G504" s="43">
        <v>2.9411764705882401E-2</v>
      </c>
      <c r="H504" s="43">
        <v>0</v>
      </c>
      <c r="I504" s="43">
        <v>0</v>
      </c>
    </row>
    <row r="505" spans="1:9" ht="15">
      <c r="A505" s="43" t="s">
        <v>549</v>
      </c>
      <c r="B505" s="43" t="s">
        <v>228</v>
      </c>
      <c r="C505" s="43" t="s">
        <v>385</v>
      </c>
      <c r="D505" s="43">
        <v>9</v>
      </c>
      <c r="E505" s="43">
        <v>0.24324324324324301</v>
      </c>
      <c r="F505" s="43">
        <v>9</v>
      </c>
      <c r="G505" s="43">
        <v>0.26470588235294101</v>
      </c>
      <c r="H505" s="43">
        <v>0</v>
      </c>
      <c r="I505" s="43">
        <v>0</v>
      </c>
    </row>
    <row r="506" spans="1:9" ht="15">
      <c r="A506" s="43" t="s">
        <v>549</v>
      </c>
      <c r="B506" s="43" t="s">
        <v>228</v>
      </c>
      <c r="C506" s="43" t="s">
        <v>381</v>
      </c>
      <c r="D506" s="43">
        <v>2</v>
      </c>
      <c r="E506" s="43">
        <v>5.4054054054054099E-2</v>
      </c>
      <c r="F506" s="43">
        <v>2</v>
      </c>
      <c r="G506" s="43">
        <v>5.8823529411764698E-2</v>
      </c>
      <c r="H506" s="43">
        <v>0</v>
      </c>
      <c r="I506" s="43">
        <v>0</v>
      </c>
    </row>
    <row r="507" spans="1:9" ht="15">
      <c r="A507" s="43" t="s">
        <v>549</v>
      </c>
      <c r="B507" s="43" t="s">
        <v>228</v>
      </c>
      <c r="C507" s="43" t="s">
        <v>387</v>
      </c>
      <c r="D507" s="43">
        <v>10</v>
      </c>
      <c r="E507" s="43">
        <v>0.27027027027027001</v>
      </c>
      <c r="F507" s="43">
        <v>10</v>
      </c>
      <c r="G507" s="43">
        <v>0.29411764705882398</v>
      </c>
      <c r="H507" s="43">
        <v>0</v>
      </c>
      <c r="I507" s="43">
        <v>0</v>
      </c>
    </row>
    <row r="508" spans="1:9" ht="15">
      <c r="A508" s="43" t="s">
        <v>550</v>
      </c>
      <c r="B508" s="43" t="s">
        <v>158</v>
      </c>
      <c r="C508" s="43" t="s">
        <v>381</v>
      </c>
      <c r="D508" s="43">
        <v>2475</v>
      </c>
      <c r="E508" s="43">
        <v>0.112346799818429</v>
      </c>
      <c r="F508" s="43">
        <v>2475</v>
      </c>
      <c r="G508" s="43">
        <v>0.112011223750905</v>
      </c>
      <c r="H508" s="43">
        <v>0</v>
      </c>
      <c r="I508" s="43">
        <v>0</v>
      </c>
    </row>
    <row r="509" spans="1:9" ht="15">
      <c r="A509" s="43" t="s">
        <v>551</v>
      </c>
      <c r="B509" s="43" t="s">
        <v>256</v>
      </c>
      <c r="C509" s="43" t="s">
        <v>382</v>
      </c>
      <c r="D509" s="43">
        <v>12</v>
      </c>
      <c r="E509" s="43">
        <v>2.18978102189781E-2</v>
      </c>
      <c r="F509" s="43">
        <v>12</v>
      </c>
      <c r="G509" s="43">
        <v>2.1428571428571401E-2</v>
      </c>
      <c r="H509" s="43">
        <v>0</v>
      </c>
      <c r="I509" s="43">
        <v>0</v>
      </c>
    </row>
    <row r="510" spans="1:9" ht="15">
      <c r="A510" s="43" t="s">
        <v>551</v>
      </c>
      <c r="B510" s="43" t="s">
        <v>256</v>
      </c>
      <c r="C510" s="43" t="s">
        <v>388</v>
      </c>
      <c r="D510" s="43">
        <v>2</v>
      </c>
      <c r="E510" s="43">
        <v>3.6496350364963498E-3</v>
      </c>
      <c r="F510" s="43">
        <v>2</v>
      </c>
      <c r="G510" s="43">
        <v>3.57142857142857E-3</v>
      </c>
      <c r="H510" s="43">
        <v>0</v>
      </c>
      <c r="I510" s="43">
        <v>0</v>
      </c>
    </row>
    <row r="511" spans="1:9" ht="15">
      <c r="A511" s="43" t="s">
        <v>551</v>
      </c>
      <c r="B511" s="43" t="s">
        <v>256</v>
      </c>
      <c r="C511" s="43" t="s">
        <v>387</v>
      </c>
      <c r="D511" s="43">
        <v>27</v>
      </c>
      <c r="E511" s="43">
        <v>4.9270072992700698E-2</v>
      </c>
      <c r="F511" s="43">
        <v>27</v>
      </c>
      <c r="G511" s="43">
        <v>4.8214285714285703E-2</v>
      </c>
      <c r="H511" s="43">
        <v>0</v>
      </c>
      <c r="I511" s="43">
        <v>0</v>
      </c>
    </row>
    <row r="512" spans="1:9" ht="15">
      <c r="A512" s="43" t="s">
        <v>551</v>
      </c>
      <c r="B512" s="43" t="s">
        <v>256</v>
      </c>
      <c r="C512" s="43" t="s">
        <v>380</v>
      </c>
      <c r="D512" s="43">
        <v>26</v>
      </c>
      <c r="E512" s="43">
        <v>4.7445255474452601E-2</v>
      </c>
      <c r="F512" s="43">
        <v>26</v>
      </c>
      <c r="G512" s="43">
        <v>4.6428571428571402E-2</v>
      </c>
      <c r="H512" s="43">
        <v>0</v>
      </c>
      <c r="I512" s="43">
        <v>0</v>
      </c>
    </row>
    <row r="513" spans="1:9" ht="15">
      <c r="A513" s="43" t="s">
        <v>551</v>
      </c>
      <c r="B513" s="43" t="s">
        <v>256</v>
      </c>
      <c r="C513" s="43" t="s">
        <v>384</v>
      </c>
      <c r="D513" s="43">
        <v>4</v>
      </c>
      <c r="E513" s="43">
        <v>7.2992700729926996E-3</v>
      </c>
      <c r="F513" s="43">
        <v>4</v>
      </c>
      <c r="G513" s="43">
        <v>7.14285714285714E-3</v>
      </c>
      <c r="H513" s="43">
        <v>0</v>
      </c>
      <c r="I513" s="43">
        <v>0</v>
      </c>
    </row>
    <row r="514" spans="1:9" ht="15">
      <c r="A514" s="43" t="s">
        <v>552</v>
      </c>
      <c r="B514" s="43" t="s">
        <v>208</v>
      </c>
      <c r="C514" s="43" t="s">
        <v>382</v>
      </c>
      <c r="D514" s="43">
        <v>21</v>
      </c>
      <c r="E514" s="43">
        <v>3.9697542533081297E-2</v>
      </c>
      <c r="F514" s="43">
        <v>21</v>
      </c>
      <c r="G514" s="43">
        <v>3.8817005545286498E-2</v>
      </c>
      <c r="H514" s="43">
        <v>0</v>
      </c>
      <c r="I514" s="43">
        <v>0</v>
      </c>
    </row>
    <row r="515" spans="1:9" ht="15">
      <c r="A515" s="43" t="s">
        <v>552</v>
      </c>
      <c r="B515" s="43" t="s">
        <v>208</v>
      </c>
      <c r="C515" s="43" t="s">
        <v>383</v>
      </c>
      <c r="D515" s="43">
        <v>10</v>
      </c>
      <c r="E515" s="43">
        <v>1.8903591682419701E-2</v>
      </c>
      <c r="F515" s="43">
        <v>10</v>
      </c>
      <c r="G515" s="43">
        <v>1.84842883548983E-2</v>
      </c>
      <c r="H515" s="43">
        <v>0</v>
      </c>
      <c r="I515" s="43">
        <v>0</v>
      </c>
    </row>
    <row r="516" spans="1:9" ht="15">
      <c r="A516" s="43" t="s">
        <v>552</v>
      </c>
      <c r="B516" s="43" t="s">
        <v>208</v>
      </c>
      <c r="C516" s="43" t="s">
        <v>386</v>
      </c>
      <c r="D516" s="43">
        <v>19</v>
      </c>
      <c r="E516" s="43">
        <v>3.5916824196597398E-2</v>
      </c>
      <c r="F516" s="43">
        <v>19</v>
      </c>
      <c r="G516" s="43">
        <v>3.5120147874306798E-2</v>
      </c>
      <c r="H516" s="43">
        <v>0</v>
      </c>
      <c r="I516" s="43">
        <v>0</v>
      </c>
    </row>
    <row r="517" spans="1:9" ht="15">
      <c r="A517" s="43" t="s">
        <v>552</v>
      </c>
      <c r="B517" s="43" t="s">
        <v>208</v>
      </c>
      <c r="C517" s="43" t="s">
        <v>384</v>
      </c>
      <c r="D517" s="43">
        <v>39</v>
      </c>
      <c r="E517" s="43">
        <v>7.3724007561436697E-2</v>
      </c>
      <c r="F517" s="43">
        <v>39</v>
      </c>
      <c r="G517" s="43">
        <v>7.2088724584103495E-2</v>
      </c>
      <c r="H517" s="43">
        <v>0</v>
      </c>
      <c r="I517" s="43">
        <v>0</v>
      </c>
    </row>
    <row r="518" spans="1:9" ht="15">
      <c r="A518" s="43" t="s">
        <v>554</v>
      </c>
      <c r="B518" s="43" t="s">
        <v>155</v>
      </c>
      <c r="C518" s="43" t="s">
        <v>386</v>
      </c>
      <c r="D518" s="43">
        <v>34</v>
      </c>
      <c r="E518" s="43">
        <v>4.6434131818305998E-4</v>
      </c>
      <c r="F518" s="43">
        <v>34</v>
      </c>
      <c r="G518" s="43">
        <v>4.64957264957265E-4</v>
      </c>
      <c r="H518" s="43">
        <v>0</v>
      </c>
      <c r="I518" s="43">
        <v>0</v>
      </c>
    </row>
    <row r="519" spans="1:9" ht="15">
      <c r="A519" s="43" t="s">
        <v>555</v>
      </c>
      <c r="B519" s="43" t="s">
        <v>229</v>
      </c>
      <c r="C519" s="43" t="s">
        <v>382</v>
      </c>
      <c r="D519" s="43">
        <v>2</v>
      </c>
      <c r="E519" s="43">
        <v>1.3605442176870699E-2</v>
      </c>
      <c r="F519" s="43">
        <v>2</v>
      </c>
      <c r="G519" s="43">
        <v>1.26582278481013E-2</v>
      </c>
      <c r="H519" s="43">
        <v>0</v>
      </c>
      <c r="I519" s="43">
        <v>0</v>
      </c>
    </row>
    <row r="520" spans="1:9" ht="15">
      <c r="A520" s="43" t="s">
        <v>555</v>
      </c>
      <c r="B520" s="43" t="s">
        <v>229</v>
      </c>
      <c r="C520" s="43" t="s">
        <v>385</v>
      </c>
      <c r="D520" s="43">
        <v>73</v>
      </c>
      <c r="E520" s="43">
        <v>0.49659863945578198</v>
      </c>
      <c r="F520" s="43">
        <v>73</v>
      </c>
      <c r="G520" s="43">
        <v>0.462025316455696</v>
      </c>
      <c r="H520" s="43">
        <v>0</v>
      </c>
      <c r="I520" s="43">
        <v>0</v>
      </c>
    </row>
    <row r="521" spans="1:9" ht="15">
      <c r="A521" s="43" t="s">
        <v>555</v>
      </c>
      <c r="B521" s="43" t="s">
        <v>229</v>
      </c>
      <c r="C521" s="43" t="s">
        <v>383</v>
      </c>
      <c r="D521" s="43">
        <v>6</v>
      </c>
      <c r="E521" s="43">
        <v>4.08163265306122E-2</v>
      </c>
      <c r="F521" s="43">
        <v>6</v>
      </c>
      <c r="G521" s="43">
        <v>3.7974683544303799E-2</v>
      </c>
      <c r="H521" s="43">
        <v>0</v>
      </c>
      <c r="I521" s="43">
        <v>0</v>
      </c>
    </row>
    <row r="522" spans="1:9" ht="15">
      <c r="A522" s="43" t="s">
        <v>555</v>
      </c>
      <c r="B522" s="43" t="s">
        <v>229</v>
      </c>
      <c r="C522" s="43" t="s">
        <v>387</v>
      </c>
      <c r="D522" s="43">
        <v>30</v>
      </c>
      <c r="E522" s="43">
        <v>0.20408163265306101</v>
      </c>
      <c r="F522" s="43">
        <v>30</v>
      </c>
      <c r="G522" s="43">
        <v>0.189873417721519</v>
      </c>
      <c r="H522" s="43">
        <v>0</v>
      </c>
      <c r="I522" s="43">
        <v>0</v>
      </c>
    </row>
    <row r="523" spans="1:9" ht="15">
      <c r="A523" s="43" t="s">
        <v>555</v>
      </c>
      <c r="B523" s="43" t="s">
        <v>229</v>
      </c>
      <c r="C523" s="43" t="s">
        <v>380</v>
      </c>
      <c r="D523" s="43">
        <v>8</v>
      </c>
      <c r="E523" s="43">
        <v>5.4421768707482998E-2</v>
      </c>
      <c r="F523" s="43">
        <v>8</v>
      </c>
      <c r="G523" s="43">
        <v>5.0632911392405097E-2</v>
      </c>
      <c r="H523" s="43">
        <v>0</v>
      </c>
      <c r="I523" s="43">
        <v>0</v>
      </c>
    </row>
    <row r="524" spans="1:9" ht="15">
      <c r="A524" s="43" t="s">
        <v>556</v>
      </c>
      <c r="B524" s="43" t="s">
        <v>230</v>
      </c>
      <c r="C524" s="43" t="s">
        <v>382</v>
      </c>
      <c r="D524" s="43">
        <v>7</v>
      </c>
      <c r="E524" s="43">
        <v>0.53846153846153799</v>
      </c>
      <c r="F524" s="43">
        <v>7</v>
      </c>
      <c r="G524" s="43">
        <v>0.53846153846153799</v>
      </c>
      <c r="H524" s="43">
        <v>0</v>
      </c>
      <c r="I524" s="43">
        <v>0</v>
      </c>
    </row>
    <row r="525" spans="1:9" ht="15">
      <c r="A525" s="43" t="s">
        <v>556</v>
      </c>
      <c r="B525" s="43" t="s">
        <v>230</v>
      </c>
      <c r="C525" s="43" t="s">
        <v>385</v>
      </c>
      <c r="D525" s="43">
        <v>4</v>
      </c>
      <c r="E525" s="43">
        <v>0.30769230769230799</v>
      </c>
      <c r="F525" s="43">
        <v>4</v>
      </c>
      <c r="G525" s="43">
        <v>0.30769230769230799</v>
      </c>
      <c r="H525" s="43">
        <v>0</v>
      </c>
      <c r="I525" s="43">
        <v>0</v>
      </c>
    </row>
    <row r="526" spans="1:9" ht="15">
      <c r="A526" s="43" t="s">
        <v>556</v>
      </c>
      <c r="B526" s="43" t="s">
        <v>230</v>
      </c>
      <c r="C526" s="43" t="s">
        <v>381</v>
      </c>
      <c r="D526" s="43">
        <v>1</v>
      </c>
      <c r="E526" s="43">
        <v>7.69230769230769E-2</v>
      </c>
      <c r="F526" s="43">
        <v>1</v>
      </c>
      <c r="G526" s="43">
        <v>7.69230769230769E-2</v>
      </c>
      <c r="H526" s="43">
        <v>0</v>
      </c>
      <c r="I526" s="43">
        <v>0</v>
      </c>
    </row>
    <row r="527" spans="1:9" ht="15">
      <c r="A527" s="43" t="s">
        <v>556</v>
      </c>
      <c r="B527" s="43" t="s">
        <v>230</v>
      </c>
      <c r="C527" s="43" t="s">
        <v>383</v>
      </c>
      <c r="D527" s="43">
        <v>1</v>
      </c>
      <c r="E527" s="43">
        <v>7.69230769230769E-2</v>
      </c>
      <c r="F527" s="43">
        <v>1</v>
      </c>
      <c r="G527" s="43">
        <v>7.69230769230769E-2</v>
      </c>
      <c r="H527" s="43">
        <v>0</v>
      </c>
      <c r="I527" s="43">
        <v>0</v>
      </c>
    </row>
    <row r="528" spans="1:9" ht="15">
      <c r="A528" s="43" t="s">
        <v>599</v>
      </c>
      <c r="B528" s="43" t="s">
        <v>252</v>
      </c>
      <c r="C528" s="43" t="s">
        <v>381</v>
      </c>
      <c r="D528" s="43">
        <v>4</v>
      </c>
      <c r="E528" s="43">
        <v>1.7021276595744698E-2</v>
      </c>
      <c r="F528" s="43">
        <v>4</v>
      </c>
      <c r="G528" s="43">
        <v>1.8018018018018001E-2</v>
      </c>
      <c r="H528" s="43">
        <v>0</v>
      </c>
      <c r="I528" s="43">
        <v>0</v>
      </c>
    </row>
    <row r="529" spans="1:9" ht="15">
      <c r="A529" s="43" t="s">
        <v>599</v>
      </c>
      <c r="B529" s="43" t="s">
        <v>252</v>
      </c>
      <c r="C529" s="43" t="s">
        <v>380</v>
      </c>
      <c r="D529" s="43">
        <v>1</v>
      </c>
      <c r="E529" s="43">
        <v>4.2553191489361703E-3</v>
      </c>
      <c r="F529" s="43">
        <v>1</v>
      </c>
      <c r="G529" s="43">
        <v>4.5045045045045001E-3</v>
      </c>
      <c r="H529" s="43">
        <v>0</v>
      </c>
      <c r="I529" s="43">
        <v>0</v>
      </c>
    </row>
    <row r="530" spans="1:9" ht="15">
      <c r="A530" s="43" t="s">
        <v>557</v>
      </c>
      <c r="B530" s="43" t="s">
        <v>167</v>
      </c>
      <c r="C530" s="43" t="s">
        <v>388</v>
      </c>
      <c r="D530" s="43">
        <v>15</v>
      </c>
      <c r="E530" s="43">
        <v>2.3593066784107701E-4</v>
      </c>
      <c r="F530" s="43">
        <v>15</v>
      </c>
      <c r="G530" s="43">
        <v>2.36376816161871E-4</v>
      </c>
      <c r="H530" s="43">
        <v>0</v>
      </c>
      <c r="I530" s="43">
        <v>0</v>
      </c>
    </row>
    <row r="531" spans="1:9" ht="15">
      <c r="A531" s="43" t="s">
        <v>557</v>
      </c>
      <c r="B531" s="43" t="s">
        <v>167</v>
      </c>
      <c r="C531" s="43" t="s">
        <v>386</v>
      </c>
      <c r="D531" s="43">
        <v>6</v>
      </c>
      <c r="E531" s="43">
        <v>9.4372267136430798E-5</v>
      </c>
      <c r="F531" s="43">
        <v>6</v>
      </c>
      <c r="G531" s="43">
        <v>9.4550726464748296E-5</v>
      </c>
      <c r="H531" s="43">
        <v>0</v>
      </c>
      <c r="I531" s="43">
        <v>0</v>
      </c>
    </row>
    <row r="532" spans="1:9" ht="15">
      <c r="A532" s="43" t="s">
        <v>558</v>
      </c>
      <c r="B532" s="43" t="s">
        <v>231</v>
      </c>
      <c r="C532" s="43" t="s">
        <v>382</v>
      </c>
      <c r="D532" s="43">
        <v>6</v>
      </c>
      <c r="E532" s="43">
        <v>0.19354838709677399</v>
      </c>
      <c r="F532" s="43">
        <v>6</v>
      </c>
      <c r="G532" s="43">
        <v>0.19354838709677399</v>
      </c>
      <c r="H532" s="43">
        <v>0</v>
      </c>
      <c r="I532" s="43">
        <v>0</v>
      </c>
    </row>
    <row r="533" spans="1:9" ht="15">
      <c r="A533" s="43" t="s">
        <v>558</v>
      </c>
      <c r="B533" s="43" t="s">
        <v>231</v>
      </c>
      <c r="C533" s="43" t="s">
        <v>385</v>
      </c>
      <c r="D533" s="43">
        <v>7</v>
      </c>
      <c r="E533" s="43">
        <v>0.225806451612903</v>
      </c>
      <c r="F533" s="43">
        <v>7</v>
      </c>
      <c r="G533" s="43">
        <v>0.225806451612903</v>
      </c>
      <c r="H533" s="43">
        <v>0</v>
      </c>
      <c r="I533" s="43">
        <v>0</v>
      </c>
    </row>
    <row r="534" spans="1:9" ht="15">
      <c r="A534" s="43" t="s">
        <v>558</v>
      </c>
      <c r="B534" s="43" t="s">
        <v>231</v>
      </c>
      <c r="C534" s="43" t="s">
        <v>383</v>
      </c>
      <c r="D534" s="43">
        <v>7</v>
      </c>
      <c r="E534" s="43">
        <v>0.225806451612903</v>
      </c>
      <c r="F534" s="43">
        <v>7</v>
      </c>
      <c r="G534" s="43">
        <v>0.225806451612903</v>
      </c>
      <c r="H534" s="43">
        <v>0</v>
      </c>
      <c r="I534" s="43">
        <v>0</v>
      </c>
    </row>
    <row r="535" spans="1:9" ht="15">
      <c r="A535" s="43" t="s">
        <v>558</v>
      </c>
      <c r="B535" s="43" t="s">
        <v>231</v>
      </c>
      <c r="C535" s="43" t="s">
        <v>386</v>
      </c>
      <c r="D535" s="43">
        <v>6</v>
      </c>
      <c r="E535" s="43">
        <v>0.19354838709677399</v>
      </c>
      <c r="F535" s="43">
        <v>6</v>
      </c>
      <c r="G535" s="43">
        <v>0.19354838709677399</v>
      </c>
      <c r="H535" s="43">
        <v>0</v>
      </c>
      <c r="I535" s="43">
        <v>0</v>
      </c>
    </row>
    <row r="536" spans="1:9" ht="15">
      <c r="A536" s="43" t="s">
        <v>558</v>
      </c>
      <c r="B536" s="43" t="s">
        <v>231</v>
      </c>
      <c r="C536" s="43" t="s">
        <v>387</v>
      </c>
      <c r="D536" s="43">
        <v>5</v>
      </c>
      <c r="E536" s="43">
        <v>0.16129032258064499</v>
      </c>
      <c r="F536" s="43">
        <v>5</v>
      </c>
      <c r="G536" s="43">
        <v>0.16129032258064499</v>
      </c>
      <c r="H536" s="43">
        <v>0</v>
      </c>
      <c r="I536" s="43">
        <v>0</v>
      </c>
    </row>
    <row r="537" spans="1:9" ht="15">
      <c r="A537" s="43" t="s">
        <v>559</v>
      </c>
      <c r="B537" s="43" t="s">
        <v>242</v>
      </c>
      <c r="C537" s="43" t="s">
        <v>382</v>
      </c>
      <c r="D537" s="43">
        <v>2</v>
      </c>
      <c r="E537" s="43">
        <v>2.7027027027027001E-2</v>
      </c>
      <c r="F537" s="43">
        <v>2</v>
      </c>
      <c r="G537" s="43">
        <v>2.66666666666667E-2</v>
      </c>
      <c r="H537" s="43">
        <v>0</v>
      </c>
      <c r="I537" s="43">
        <v>0</v>
      </c>
    </row>
    <row r="538" spans="1:9" ht="15">
      <c r="A538" s="43" t="s">
        <v>559</v>
      </c>
      <c r="B538" s="43" t="s">
        <v>242</v>
      </c>
      <c r="C538" s="43" t="s">
        <v>385</v>
      </c>
      <c r="D538" s="43">
        <v>29</v>
      </c>
      <c r="E538" s="43">
        <v>0.391891891891892</v>
      </c>
      <c r="F538" s="43">
        <v>29</v>
      </c>
      <c r="G538" s="43">
        <v>0.38666666666666699</v>
      </c>
      <c r="H538" s="43">
        <v>0</v>
      </c>
      <c r="I538" s="43">
        <v>0</v>
      </c>
    </row>
    <row r="539" spans="1:9" ht="15">
      <c r="A539" s="43" t="s">
        <v>559</v>
      </c>
      <c r="B539" s="43" t="s">
        <v>242</v>
      </c>
      <c r="C539" s="43" t="s">
        <v>381</v>
      </c>
      <c r="D539" s="43">
        <v>2</v>
      </c>
      <c r="E539" s="43">
        <v>2.7027027027027001E-2</v>
      </c>
      <c r="F539" s="43">
        <v>2</v>
      </c>
      <c r="G539" s="43">
        <v>2.66666666666667E-2</v>
      </c>
      <c r="H539" s="43">
        <v>0</v>
      </c>
      <c r="I539" s="43">
        <v>0</v>
      </c>
    </row>
    <row r="540" spans="1:9" ht="15">
      <c r="A540" s="43" t="s">
        <v>559</v>
      </c>
      <c r="B540" s="43" t="s">
        <v>242</v>
      </c>
      <c r="C540" s="43" t="s">
        <v>387</v>
      </c>
      <c r="D540" s="43">
        <v>14</v>
      </c>
      <c r="E540" s="43">
        <v>0.18918918918918901</v>
      </c>
      <c r="F540" s="43">
        <v>14</v>
      </c>
      <c r="G540" s="43">
        <v>0.18666666666666701</v>
      </c>
      <c r="H540" s="43">
        <v>0</v>
      </c>
      <c r="I540" s="43">
        <v>0</v>
      </c>
    </row>
    <row r="541" spans="1:9" ht="15">
      <c r="A541" s="43" t="s">
        <v>559</v>
      </c>
      <c r="B541" s="43" t="s">
        <v>242</v>
      </c>
      <c r="C541" s="43" t="s">
        <v>380</v>
      </c>
      <c r="D541" s="43">
        <v>2</v>
      </c>
      <c r="E541" s="43">
        <v>2.7027027027027001E-2</v>
      </c>
      <c r="F541" s="43">
        <v>2</v>
      </c>
      <c r="G541" s="43">
        <v>2.66666666666667E-2</v>
      </c>
      <c r="H541" s="43">
        <v>0</v>
      </c>
      <c r="I541" s="43">
        <v>0</v>
      </c>
    </row>
    <row r="542" spans="1:9" ht="15">
      <c r="A542" s="43" t="s">
        <v>560</v>
      </c>
      <c r="B542" s="43" t="s">
        <v>193</v>
      </c>
      <c r="C542" s="43" t="s">
        <v>388</v>
      </c>
      <c r="D542" s="43">
        <v>6</v>
      </c>
      <c r="E542" s="43">
        <v>3.76175548589342E-4</v>
      </c>
      <c r="F542" s="43">
        <v>6</v>
      </c>
      <c r="G542" s="43">
        <v>3.78787878787879E-4</v>
      </c>
      <c r="H542" s="43">
        <v>0</v>
      </c>
      <c r="I542" s="43">
        <v>0</v>
      </c>
    </row>
    <row r="543" spans="1:9" ht="15">
      <c r="A543" s="43" t="s">
        <v>560</v>
      </c>
      <c r="B543" s="43" t="s">
        <v>193</v>
      </c>
      <c r="C543" s="43" t="s">
        <v>386</v>
      </c>
      <c r="D543" s="43">
        <v>5</v>
      </c>
      <c r="E543" s="43">
        <v>3.13479623824451E-4</v>
      </c>
      <c r="F543" s="43">
        <v>5</v>
      </c>
      <c r="G543" s="43">
        <v>3.1565656565656601E-4</v>
      </c>
      <c r="H543" s="43">
        <v>0</v>
      </c>
      <c r="I543" s="43">
        <v>0</v>
      </c>
    </row>
    <row r="544" spans="1:9" ht="15">
      <c r="A544" s="43" t="s">
        <v>562</v>
      </c>
      <c r="B544" s="43" t="s">
        <v>233</v>
      </c>
      <c r="C544" s="43" t="s">
        <v>382</v>
      </c>
      <c r="D544" s="43">
        <v>3</v>
      </c>
      <c r="E544" s="43">
        <v>0.10344827586206901</v>
      </c>
      <c r="F544" s="43">
        <v>3</v>
      </c>
      <c r="G544" s="43">
        <v>0.10344827586206901</v>
      </c>
      <c r="H544" s="43">
        <v>0</v>
      </c>
      <c r="I544" s="43">
        <v>0</v>
      </c>
    </row>
    <row r="545" spans="1:9" ht="15">
      <c r="A545" s="43" t="s">
        <v>562</v>
      </c>
      <c r="B545" s="43" t="s">
        <v>233</v>
      </c>
      <c r="C545" s="43" t="s">
        <v>385</v>
      </c>
      <c r="D545" s="43">
        <v>15</v>
      </c>
      <c r="E545" s="43">
        <v>0.51724137931034497</v>
      </c>
      <c r="F545" s="43">
        <v>15</v>
      </c>
      <c r="G545" s="43">
        <v>0.51724137931034497</v>
      </c>
      <c r="H545" s="43">
        <v>0</v>
      </c>
      <c r="I545" s="43">
        <v>0</v>
      </c>
    </row>
    <row r="546" spans="1:9" ht="15">
      <c r="A546" s="43" t="s">
        <v>562</v>
      </c>
      <c r="B546" s="43" t="s">
        <v>233</v>
      </c>
      <c r="C546" s="43" t="s">
        <v>383</v>
      </c>
      <c r="D546" s="43">
        <v>7</v>
      </c>
      <c r="E546" s="43">
        <v>0.24137931034482801</v>
      </c>
      <c r="F546" s="43">
        <v>7</v>
      </c>
      <c r="G546" s="43">
        <v>0.24137931034482801</v>
      </c>
      <c r="H546" s="43">
        <v>0</v>
      </c>
      <c r="I546" s="43">
        <v>0</v>
      </c>
    </row>
    <row r="547" spans="1:9" ht="15">
      <c r="A547" s="43" t="s">
        <v>562</v>
      </c>
      <c r="B547" s="43" t="s">
        <v>233</v>
      </c>
      <c r="C547" s="43" t="s">
        <v>387</v>
      </c>
      <c r="D547" s="43">
        <v>4</v>
      </c>
      <c r="E547" s="43">
        <v>0.13793103448275901</v>
      </c>
      <c r="F547" s="43">
        <v>4</v>
      </c>
      <c r="G547" s="43">
        <v>0.13793103448275901</v>
      </c>
      <c r="H547" s="43">
        <v>0</v>
      </c>
      <c r="I547" s="43">
        <v>0</v>
      </c>
    </row>
    <row r="548" spans="1:9" ht="15">
      <c r="A548" s="43" t="s">
        <v>563</v>
      </c>
      <c r="B548" s="43" t="s">
        <v>218</v>
      </c>
      <c r="C548" s="43" t="s">
        <v>386</v>
      </c>
      <c r="D548" s="43">
        <v>42</v>
      </c>
      <c r="E548" s="43">
        <v>0.40776699029126201</v>
      </c>
      <c r="F548" s="43">
        <v>42</v>
      </c>
      <c r="G548" s="43">
        <v>0.39622641509433998</v>
      </c>
      <c r="H548" s="43">
        <v>0</v>
      </c>
      <c r="I548" s="43">
        <v>0</v>
      </c>
    </row>
    <row r="549" spans="1:9" ht="15">
      <c r="A549" s="43" t="s">
        <v>563</v>
      </c>
      <c r="B549" s="43" t="s">
        <v>218</v>
      </c>
      <c r="C549" s="43" t="s">
        <v>387</v>
      </c>
      <c r="D549" s="43">
        <v>1</v>
      </c>
      <c r="E549" s="43">
        <v>9.7087378640776708E-3</v>
      </c>
      <c r="F549" s="43">
        <v>1</v>
      </c>
      <c r="G549" s="43">
        <v>9.4339622641509396E-3</v>
      </c>
      <c r="H549" s="43">
        <v>0</v>
      </c>
      <c r="I549" s="43">
        <v>0</v>
      </c>
    </row>
    <row r="550" spans="1:9" ht="15">
      <c r="A550" s="43" t="s">
        <v>563</v>
      </c>
      <c r="B550" s="43" t="s">
        <v>218</v>
      </c>
      <c r="C550" s="43" t="s">
        <v>380</v>
      </c>
      <c r="D550" s="43">
        <v>1</v>
      </c>
      <c r="E550" s="43">
        <v>9.7087378640776708E-3</v>
      </c>
      <c r="F550" s="43">
        <v>1</v>
      </c>
      <c r="G550" s="43">
        <v>9.4339622641509396E-3</v>
      </c>
      <c r="H550" s="43">
        <v>0</v>
      </c>
      <c r="I550" s="43">
        <v>0</v>
      </c>
    </row>
    <row r="551" spans="1:9" ht="15">
      <c r="A551" s="43" t="s">
        <v>563</v>
      </c>
      <c r="B551" s="43" t="s">
        <v>218</v>
      </c>
      <c r="C551" s="43" t="s">
        <v>384</v>
      </c>
      <c r="D551" s="43">
        <v>7</v>
      </c>
      <c r="E551" s="43">
        <v>6.7961165048543701E-2</v>
      </c>
      <c r="F551" s="43">
        <v>7</v>
      </c>
      <c r="G551" s="43">
        <v>6.6037735849056603E-2</v>
      </c>
      <c r="H551" s="43">
        <v>0</v>
      </c>
      <c r="I551" s="43">
        <v>0</v>
      </c>
    </row>
    <row r="552" spans="1:9" ht="15">
      <c r="A552" s="43" t="s">
        <v>564</v>
      </c>
      <c r="B552" s="43" t="s">
        <v>191</v>
      </c>
      <c r="C552" s="43" t="s">
        <v>388</v>
      </c>
      <c r="D552" s="43">
        <v>9</v>
      </c>
      <c r="E552" s="43">
        <v>7.32899022801303E-3</v>
      </c>
      <c r="F552" s="43">
        <v>9</v>
      </c>
      <c r="G552" s="43">
        <v>7.4013157894736803E-3</v>
      </c>
      <c r="H552" s="43">
        <v>0</v>
      </c>
      <c r="I552" s="43">
        <v>0</v>
      </c>
    </row>
    <row r="553" spans="1:9" ht="15">
      <c r="A553" s="43" t="s">
        <v>564</v>
      </c>
      <c r="B553" s="43" t="s">
        <v>191</v>
      </c>
      <c r="C553" s="43" t="s">
        <v>380</v>
      </c>
      <c r="D553" s="43">
        <v>31</v>
      </c>
      <c r="E553" s="43">
        <v>2.5244299674267098E-2</v>
      </c>
      <c r="F553" s="43">
        <v>31</v>
      </c>
      <c r="G553" s="43">
        <v>2.5493421052631599E-2</v>
      </c>
      <c r="H553" s="43">
        <v>0</v>
      </c>
      <c r="I553" s="43">
        <v>0</v>
      </c>
    </row>
    <row r="554" spans="1:9" ht="15">
      <c r="A554" s="43" t="s">
        <v>564</v>
      </c>
      <c r="B554" s="43" t="s">
        <v>191</v>
      </c>
      <c r="C554" s="43" t="s">
        <v>384</v>
      </c>
      <c r="D554" s="43">
        <v>152</v>
      </c>
      <c r="E554" s="43">
        <v>0.12377850162866399</v>
      </c>
      <c r="F554" s="43">
        <v>152</v>
      </c>
      <c r="G554" s="43">
        <v>0.125</v>
      </c>
      <c r="H554" s="43">
        <v>0</v>
      </c>
      <c r="I554" s="43">
        <v>0</v>
      </c>
    </row>
    <row r="555" spans="1:9" ht="15">
      <c r="A555" s="43" t="s">
        <v>565</v>
      </c>
      <c r="B555" s="43" t="s">
        <v>192</v>
      </c>
      <c r="C555" s="43" t="s">
        <v>388</v>
      </c>
      <c r="D555" s="43">
        <v>54</v>
      </c>
      <c r="E555" s="43">
        <v>1.35746606334842E-2</v>
      </c>
      <c r="F555" s="43">
        <v>54</v>
      </c>
      <c r="G555" s="43">
        <v>1.36398080323314E-2</v>
      </c>
      <c r="H555" s="43">
        <v>0</v>
      </c>
      <c r="I555" s="43">
        <v>0</v>
      </c>
    </row>
    <row r="556" spans="1:9" ht="15">
      <c r="A556" s="43" t="s">
        <v>565</v>
      </c>
      <c r="B556" s="43" t="s">
        <v>192</v>
      </c>
      <c r="C556" s="43" t="s">
        <v>386</v>
      </c>
      <c r="D556" s="43">
        <v>1</v>
      </c>
      <c r="E556" s="43">
        <v>2.5138260432378099E-4</v>
      </c>
      <c r="F556" s="43">
        <v>1</v>
      </c>
      <c r="G556" s="43">
        <v>2.5258903763576701E-4</v>
      </c>
      <c r="H556" s="43">
        <v>0</v>
      </c>
      <c r="I556" s="43">
        <v>0</v>
      </c>
    </row>
    <row r="557" spans="1:9" ht="15">
      <c r="A557" s="43" t="s">
        <v>566</v>
      </c>
      <c r="B557" s="43" t="s">
        <v>249</v>
      </c>
      <c r="C557" s="43" t="s">
        <v>386</v>
      </c>
      <c r="D557" s="43">
        <v>30</v>
      </c>
      <c r="E557" s="43">
        <v>1.1424219345011401E-2</v>
      </c>
      <c r="F557" s="43">
        <v>30</v>
      </c>
      <c r="G557" s="43">
        <v>1.12994350282486E-2</v>
      </c>
      <c r="H557" s="43">
        <v>0</v>
      </c>
      <c r="I557" s="43">
        <v>0</v>
      </c>
    </row>
    <row r="558" spans="1:9" ht="15">
      <c r="A558" s="43" t="s">
        <v>566</v>
      </c>
      <c r="B558" s="43" t="s">
        <v>249</v>
      </c>
      <c r="C558" s="43" t="s">
        <v>380</v>
      </c>
      <c r="D558" s="43">
        <v>74</v>
      </c>
      <c r="E558" s="43">
        <v>2.81797410510282E-2</v>
      </c>
      <c r="F558" s="43">
        <v>74</v>
      </c>
      <c r="G558" s="43">
        <v>2.7871939736346499E-2</v>
      </c>
      <c r="H558" s="43">
        <v>0</v>
      </c>
      <c r="I558" s="43">
        <v>0</v>
      </c>
    </row>
    <row r="559" spans="1:9" ht="15">
      <c r="A559" s="43" t="s">
        <v>567</v>
      </c>
      <c r="B559" s="43" t="s">
        <v>194</v>
      </c>
      <c r="C559" s="43" t="s">
        <v>382</v>
      </c>
      <c r="D559" s="43">
        <v>6</v>
      </c>
      <c r="E559" s="43">
        <v>3.5294117647058802E-2</v>
      </c>
      <c r="F559" s="43">
        <v>6</v>
      </c>
      <c r="G559" s="43">
        <v>3.8709677419354799E-2</v>
      </c>
      <c r="H559" s="43">
        <v>0</v>
      </c>
      <c r="I559" s="43">
        <v>0</v>
      </c>
    </row>
    <row r="560" spans="1:9" ht="15">
      <c r="A560" s="43" t="s">
        <v>567</v>
      </c>
      <c r="B560" s="43" t="s">
        <v>194</v>
      </c>
      <c r="C560" s="43" t="s">
        <v>383</v>
      </c>
      <c r="D560" s="43">
        <v>11</v>
      </c>
      <c r="E560" s="43">
        <v>6.4705882352941196E-2</v>
      </c>
      <c r="F560" s="43">
        <v>11</v>
      </c>
      <c r="G560" s="43">
        <v>7.09677419354839E-2</v>
      </c>
      <c r="H560" s="43">
        <v>0</v>
      </c>
      <c r="I560" s="43">
        <v>0</v>
      </c>
    </row>
    <row r="561" spans="1:9" ht="15">
      <c r="A561" s="43" t="s">
        <v>568</v>
      </c>
      <c r="B561" s="43" t="s">
        <v>234</v>
      </c>
      <c r="C561" s="43" t="s">
        <v>381</v>
      </c>
      <c r="D561" s="43">
        <v>7</v>
      </c>
      <c r="E561" s="43">
        <v>0.875</v>
      </c>
      <c r="F561" s="43">
        <v>7</v>
      </c>
      <c r="G561" s="43">
        <v>0.875</v>
      </c>
      <c r="H561" s="43">
        <v>0</v>
      </c>
      <c r="I561" s="43">
        <v>0</v>
      </c>
    </row>
    <row r="562" spans="1:9" ht="15">
      <c r="A562" s="43" t="s">
        <v>568</v>
      </c>
      <c r="B562" s="43" t="s">
        <v>234</v>
      </c>
      <c r="C562" s="43" t="s">
        <v>380</v>
      </c>
      <c r="D562" s="43">
        <v>1</v>
      </c>
      <c r="E562" s="43">
        <v>0.125</v>
      </c>
      <c r="F562" s="43">
        <v>1</v>
      </c>
      <c r="G562" s="43">
        <v>0.125</v>
      </c>
      <c r="H562" s="43">
        <v>0</v>
      </c>
      <c r="I562" s="43">
        <v>0</v>
      </c>
    </row>
    <row r="563" spans="1:9" ht="15">
      <c r="A563" s="43" t="s">
        <v>569</v>
      </c>
      <c r="B563" s="43" t="s">
        <v>175</v>
      </c>
      <c r="C563" s="43" t="s">
        <v>385</v>
      </c>
      <c r="D563" s="43">
        <v>570</v>
      </c>
      <c r="E563" s="43">
        <v>0.104376487822743</v>
      </c>
      <c r="F563" s="43">
        <v>570</v>
      </c>
      <c r="G563" s="43">
        <v>0.10485651214128</v>
      </c>
      <c r="H563" s="43">
        <v>0</v>
      </c>
      <c r="I563" s="43">
        <v>0</v>
      </c>
    </row>
    <row r="564" spans="1:9" ht="15">
      <c r="A564" s="43" t="s">
        <v>570</v>
      </c>
      <c r="B564" s="43" t="s">
        <v>171</v>
      </c>
      <c r="C564" s="43" t="s">
        <v>388</v>
      </c>
      <c r="D564" s="43">
        <v>18</v>
      </c>
      <c r="E564" s="43">
        <v>1.1109053878911299E-3</v>
      </c>
      <c r="F564" s="43">
        <v>18</v>
      </c>
      <c r="G564" s="43">
        <v>1.0886657796056599E-3</v>
      </c>
      <c r="H564" s="43">
        <v>0</v>
      </c>
      <c r="I564" s="43">
        <v>0</v>
      </c>
    </row>
    <row r="565" spans="1:9" ht="15">
      <c r="A565" s="43" t="s">
        <v>571</v>
      </c>
      <c r="B565" s="43" t="s">
        <v>250</v>
      </c>
      <c r="C565" s="43" t="s">
        <v>385</v>
      </c>
      <c r="D565" s="43">
        <v>110</v>
      </c>
      <c r="E565" s="43">
        <v>0.27160493827160498</v>
      </c>
      <c r="F565" s="43">
        <v>110</v>
      </c>
      <c r="G565" s="43">
        <v>0.26634382566586001</v>
      </c>
      <c r="H565" s="43">
        <v>0</v>
      </c>
      <c r="I565" s="43">
        <v>0</v>
      </c>
    </row>
    <row r="566" spans="1:9" ht="15">
      <c r="A566" s="43" t="s">
        <v>571</v>
      </c>
      <c r="B566" s="43" t="s">
        <v>250</v>
      </c>
      <c r="C566" s="43" t="s">
        <v>383</v>
      </c>
      <c r="D566" s="43">
        <v>41</v>
      </c>
      <c r="E566" s="43">
        <v>0.101234567901235</v>
      </c>
      <c r="F566" s="43">
        <v>41</v>
      </c>
      <c r="G566" s="43">
        <v>9.9273607748184001E-2</v>
      </c>
      <c r="H566" s="43">
        <v>0</v>
      </c>
      <c r="I566" s="43">
        <v>0</v>
      </c>
    </row>
    <row r="567" spans="1:9" ht="15">
      <c r="A567" s="43" t="s">
        <v>571</v>
      </c>
      <c r="B567" s="43" t="s">
        <v>250</v>
      </c>
      <c r="C567" s="43" t="s">
        <v>386</v>
      </c>
      <c r="D567" s="43">
        <v>1</v>
      </c>
      <c r="E567" s="43">
        <v>2.4691358024691401E-3</v>
      </c>
      <c r="F567" s="43">
        <v>1</v>
      </c>
      <c r="G567" s="43">
        <v>2.4213075060532702E-3</v>
      </c>
      <c r="H567" s="43">
        <v>0</v>
      </c>
      <c r="I567" s="43">
        <v>0</v>
      </c>
    </row>
    <row r="568" spans="1:9" ht="15">
      <c r="A568" s="43" t="s">
        <v>571</v>
      </c>
      <c r="B568" s="43" t="s">
        <v>250</v>
      </c>
      <c r="C568" s="43" t="s">
        <v>380</v>
      </c>
      <c r="D568" s="43">
        <v>56</v>
      </c>
      <c r="E568" s="43">
        <v>0.13827160493827201</v>
      </c>
      <c r="F568" s="43">
        <v>56</v>
      </c>
      <c r="G568" s="43">
        <v>0.13559322033898299</v>
      </c>
      <c r="H568" s="43">
        <v>0</v>
      </c>
      <c r="I568" s="43">
        <v>0</v>
      </c>
    </row>
    <row r="569" spans="1:9" ht="15">
      <c r="A569" s="43" t="s">
        <v>571</v>
      </c>
      <c r="B569" s="43" t="s">
        <v>250</v>
      </c>
      <c r="C569" s="43" t="s">
        <v>384</v>
      </c>
      <c r="D569" s="43">
        <v>27</v>
      </c>
      <c r="E569" s="43">
        <v>6.6666666666666693E-2</v>
      </c>
      <c r="F569" s="43">
        <v>27</v>
      </c>
      <c r="G569" s="43">
        <v>6.5375302663438301E-2</v>
      </c>
      <c r="H569" s="43">
        <v>0</v>
      </c>
      <c r="I569" s="43">
        <v>0</v>
      </c>
    </row>
    <row r="570" spans="1:9" ht="15">
      <c r="A570" s="43" t="s">
        <v>572</v>
      </c>
      <c r="B570" s="43" t="s">
        <v>164</v>
      </c>
      <c r="C570" s="43" t="s">
        <v>388</v>
      </c>
      <c r="D570" s="43">
        <v>22</v>
      </c>
      <c r="E570" s="43">
        <v>2.9286474973375899E-3</v>
      </c>
      <c r="F570" s="43">
        <v>22</v>
      </c>
      <c r="G570" s="43">
        <v>2.8841111693759798E-3</v>
      </c>
      <c r="H570" s="43">
        <v>0</v>
      </c>
      <c r="I570" s="43">
        <v>0</v>
      </c>
    </row>
    <row r="571" spans="1:9" ht="15">
      <c r="A571" s="43" t="s">
        <v>573</v>
      </c>
      <c r="B571" s="43" t="s">
        <v>166</v>
      </c>
      <c r="C571" s="43" t="s">
        <v>383</v>
      </c>
      <c r="D571" s="43">
        <v>78</v>
      </c>
      <c r="E571" s="43">
        <v>3.0696576151121601E-2</v>
      </c>
      <c r="F571" s="43">
        <v>78</v>
      </c>
      <c r="G571" s="43">
        <v>2.9007065823726301E-2</v>
      </c>
      <c r="H571" s="43">
        <v>0</v>
      </c>
      <c r="I571" s="43">
        <v>0</v>
      </c>
    </row>
    <row r="572" spans="1:9" ht="15">
      <c r="A572" s="43" t="s">
        <v>573</v>
      </c>
      <c r="B572" s="43" t="s">
        <v>166</v>
      </c>
      <c r="C572" s="43" t="s">
        <v>380</v>
      </c>
      <c r="D572" s="43">
        <v>43</v>
      </c>
      <c r="E572" s="43">
        <v>1.6922471467926001E-2</v>
      </c>
      <c r="F572" s="43">
        <v>43</v>
      </c>
      <c r="G572" s="43">
        <v>1.5991074748977301E-2</v>
      </c>
      <c r="H572" s="43">
        <v>0</v>
      </c>
      <c r="I572" s="43">
        <v>0</v>
      </c>
    </row>
    <row r="573" spans="1:9" ht="15">
      <c r="A573" s="43" t="s">
        <v>573</v>
      </c>
      <c r="B573" s="43" t="s">
        <v>166</v>
      </c>
      <c r="C573" s="43" t="s">
        <v>384</v>
      </c>
      <c r="D573" s="43">
        <v>5</v>
      </c>
      <c r="E573" s="43">
        <v>1.9677292404565098E-3</v>
      </c>
      <c r="F573" s="43">
        <v>5</v>
      </c>
      <c r="G573" s="43">
        <v>1.8594272963927099E-3</v>
      </c>
      <c r="H573" s="43">
        <v>0</v>
      </c>
      <c r="I573" s="43">
        <v>0</v>
      </c>
    </row>
    <row r="574" spans="1:9" ht="15">
      <c r="A574" s="43" t="s">
        <v>574</v>
      </c>
      <c r="B574" s="43" t="s">
        <v>244</v>
      </c>
      <c r="C574" s="43" t="s">
        <v>382</v>
      </c>
      <c r="D574" s="43">
        <v>86</v>
      </c>
      <c r="E574" s="43">
        <v>0.12338593974174999</v>
      </c>
      <c r="F574" s="43">
        <v>86</v>
      </c>
      <c r="G574" s="43">
        <v>0.12463768115942001</v>
      </c>
      <c r="H574" s="43">
        <v>0</v>
      </c>
      <c r="I574" s="43">
        <v>0</v>
      </c>
    </row>
    <row r="575" spans="1:9" ht="15">
      <c r="A575" s="43" t="s">
        <v>575</v>
      </c>
      <c r="B575" s="43" t="s">
        <v>199</v>
      </c>
      <c r="C575" s="43" t="s">
        <v>386</v>
      </c>
      <c r="D575" s="43">
        <v>18</v>
      </c>
      <c r="E575" s="43">
        <v>1.22532334921715E-2</v>
      </c>
      <c r="F575" s="43">
        <v>18</v>
      </c>
      <c r="G575" s="43">
        <v>1.22699386503067E-2</v>
      </c>
      <c r="H575" s="43">
        <v>0</v>
      </c>
      <c r="I575" s="43">
        <v>0</v>
      </c>
    </row>
    <row r="576" spans="1:9" ht="15">
      <c r="A576" s="43" t="s">
        <v>575</v>
      </c>
      <c r="B576" s="43" t="s">
        <v>199</v>
      </c>
      <c r="C576" s="43" t="s">
        <v>384</v>
      </c>
      <c r="D576" s="43">
        <v>25</v>
      </c>
      <c r="E576" s="43">
        <v>1.70183798502383E-2</v>
      </c>
      <c r="F576" s="43">
        <v>25</v>
      </c>
      <c r="G576" s="43">
        <v>1.7041581458759399E-2</v>
      </c>
      <c r="H576" s="43">
        <v>0</v>
      </c>
      <c r="I576" s="43">
        <v>0</v>
      </c>
    </row>
    <row r="577" spans="1:9" ht="15">
      <c r="A577" s="43" t="s">
        <v>576</v>
      </c>
      <c r="B577" s="43" t="s">
        <v>235</v>
      </c>
      <c r="C577" s="43" t="s">
        <v>385</v>
      </c>
      <c r="D577" s="43">
        <v>23</v>
      </c>
      <c r="E577" s="43">
        <v>6.6282420749279494E-2</v>
      </c>
      <c r="F577" s="43">
        <v>23</v>
      </c>
      <c r="G577" s="43">
        <v>5.4761904761904803E-2</v>
      </c>
      <c r="H577" s="43">
        <v>0</v>
      </c>
      <c r="I577" s="43">
        <v>0</v>
      </c>
    </row>
    <row r="578" spans="1:9" ht="15">
      <c r="A578" s="43" t="s">
        <v>576</v>
      </c>
      <c r="B578" s="43" t="s">
        <v>235</v>
      </c>
      <c r="C578" s="43" t="s">
        <v>381</v>
      </c>
      <c r="D578" s="43">
        <v>5</v>
      </c>
      <c r="E578" s="43">
        <v>1.4409221902017299E-2</v>
      </c>
      <c r="F578" s="43">
        <v>5</v>
      </c>
      <c r="G578" s="43">
        <v>1.1904761904761901E-2</v>
      </c>
      <c r="H578" s="43">
        <v>0</v>
      </c>
      <c r="I578" s="43">
        <v>0</v>
      </c>
    </row>
    <row r="579" spans="1:9" ht="15">
      <c r="A579" s="43" t="s">
        <v>576</v>
      </c>
      <c r="B579" s="43" t="s">
        <v>235</v>
      </c>
      <c r="C579" s="43" t="s">
        <v>383</v>
      </c>
      <c r="D579" s="43">
        <v>2</v>
      </c>
      <c r="E579" s="43">
        <v>5.7636887608069204E-3</v>
      </c>
      <c r="F579" s="43">
        <v>2</v>
      </c>
      <c r="G579" s="43">
        <v>4.7619047619047597E-3</v>
      </c>
      <c r="H579" s="43">
        <v>0</v>
      </c>
      <c r="I579" s="43">
        <v>0</v>
      </c>
    </row>
    <row r="580" spans="1:9" ht="15">
      <c r="A580" s="43" t="s">
        <v>576</v>
      </c>
      <c r="B580" s="43" t="s">
        <v>235</v>
      </c>
      <c r="C580" s="43" t="s">
        <v>387</v>
      </c>
      <c r="D580" s="43">
        <v>2</v>
      </c>
      <c r="E580" s="43">
        <v>5.7636887608069204E-3</v>
      </c>
      <c r="F580" s="43">
        <v>2</v>
      </c>
      <c r="G580" s="43">
        <v>4.7619047619047597E-3</v>
      </c>
      <c r="H580" s="43">
        <v>0</v>
      </c>
      <c r="I580" s="43">
        <v>0</v>
      </c>
    </row>
    <row r="581" spans="1:9" ht="15">
      <c r="A581" s="43" t="s">
        <v>576</v>
      </c>
      <c r="B581" s="43" t="s">
        <v>235</v>
      </c>
      <c r="C581" s="43" t="s">
        <v>380</v>
      </c>
      <c r="D581" s="43">
        <v>1</v>
      </c>
      <c r="E581" s="43">
        <v>2.8818443804034602E-3</v>
      </c>
      <c r="F581" s="43">
        <v>1</v>
      </c>
      <c r="G581" s="43">
        <v>2.3809523809523799E-3</v>
      </c>
      <c r="H581" s="43">
        <v>0</v>
      </c>
      <c r="I581" s="43">
        <v>0</v>
      </c>
    </row>
    <row r="582" spans="1:9" ht="15">
      <c r="A582" s="43" t="s">
        <v>587</v>
      </c>
      <c r="B582" s="43" t="s">
        <v>269</v>
      </c>
      <c r="C582" s="43" t="s">
        <v>388</v>
      </c>
      <c r="D582" s="43">
        <v>1</v>
      </c>
      <c r="E582" s="43">
        <v>2.7181299266104897E-4</v>
      </c>
      <c r="F582" s="43">
        <v>1</v>
      </c>
      <c r="G582" s="43">
        <v>2.7631942525559497E-4</v>
      </c>
      <c r="H582" s="43">
        <v>0</v>
      </c>
      <c r="I582" s="43">
        <v>0</v>
      </c>
    </row>
    <row r="583" spans="1:9" ht="15">
      <c r="A583" s="43" t="s">
        <v>587</v>
      </c>
      <c r="B583" s="43" t="s">
        <v>269</v>
      </c>
      <c r="C583" s="43" t="s">
        <v>380</v>
      </c>
      <c r="D583" s="43">
        <v>156</v>
      </c>
      <c r="E583" s="43">
        <v>4.2402826855123699E-2</v>
      </c>
      <c r="F583" s="43">
        <v>156</v>
      </c>
      <c r="G583" s="43">
        <v>4.3105830339872898E-2</v>
      </c>
      <c r="H583" s="43">
        <v>0</v>
      </c>
      <c r="I583" s="43">
        <v>0</v>
      </c>
    </row>
    <row r="584" spans="1:9" ht="15">
      <c r="A584" s="43" t="s">
        <v>577</v>
      </c>
      <c r="B584" s="43" t="s">
        <v>219</v>
      </c>
      <c r="C584" s="43" t="s">
        <v>385</v>
      </c>
      <c r="D584" s="43">
        <v>41</v>
      </c>
      <c r="E584" s="43">
        <v>0.35042735042735002</v>
      </c>
      <c r="F584" s="43">
        <v>41</v>
      </c>
      <c r="G584" s="43">
        <v>0.356521739130435</v>
      </c>
      <c r="H584" s="43">
        <v>0</v>
      </c>
      <c r="I584" s="43">
        <v>0</v>
      </c>
    </row>
    <row r="585" spans="1:9" ht="15">
      <c r="A585" s="43" t="s">
        <v>577</v>
      </c>
      <c r="B585" s="43" t="s">
        <v>219</v>
      </c>
      <c r="C585" s="43" t="s">
        <v>381</v>
      </c>
      <c r="D585" s="43">
        <v>2</v>
      </c>
      <c r="E585" s="43">
        <v>1.7094017094017099E-2</v>
      </c>
      <c r="F585" s="43">
        <v>2</v>
      </c>
      <c r="G585" s="43">
        <v>1.7391304347826101E-2</v>
      </c>
      <c r="H585" s="43">
        <v>0</v>
      </c>
      <c r="I585" s="43">
        <v>0</v>
      </c>
    </row>
    <row r="586" spans="1:9" ht="15">
      <c r="A586" s="43" t="s">
        <v>577</v>
      </c>
      <c r="B586" s="43" t="s">
        <v>219</v>
      </c>
      <c r="C586" s="43" t="s">
        <v>383</v>
      </c>
      <c r="D586" s="43">
        <v>14</v>
      </c>
      <c r="E586" s="43">
        <v>0.11965811965812</v>
      </c>
      <c r="F586" s="43">
        <v>14</v>
      </c>
      <c r="G586" s="43">
        <v>0.121739130434783</v>
      </c>
      <c r="H586" s="43">
        <v>0</v>
      </c>
      <c r="I586" s="43">
        <v>0</v>
      </c>
    </row>
    <row r="587" spans="1:9" ht="15">
      <c r="A587" s="43" t="s">
        <v>577</v>
      </c>
      <c r="B587" s="43" t="s">
        <v>219</v>
      </c>
      <c r="C587" s="43" t="s">
        <v>380</v>
      </c>
      <c r="D587" s="43">
        <v>11</v>
      </c>
      <c r="E587" s="43">
        <v>9.4017094017094002E-2</v>
      </c>
      <c r="F587" s="43">
        <v>11</v>
      </c>
      <c r="G587" s="43">
        <v>9.5652173913043495E-2</v>
      </c>
      <c r="H587" s="43">
        <v>0</v>
      </c>
      <c r="I587" s="43">
        <v>0</v>
      </c>
    </row>
    <row r="588" spans="1:9" ht="15">
      <c r="A588" s="43" t="s">
        <v>578</v>
      </c>
      <c r="B588" s="43" t="s">
        <v>189</v>
      </c>
      <c r="C588" s="43" t="s">
        <v>387</v>
      </c>
      <c r="D588" s="43">
        <v>105</v>
      </c>
      <c r="E588" s="43">
        <v>7.2214580467675399E-2</v>
      </c>
      <c r="F588" s="43">
        <v>105</v>
      </c>
      <c r="G588" s="43">
        <v>7.1525885558583094E-2</v>
      </c>
      <c r="H588" s="43">
        <v>0</v>
      </c>
      <c r="I588" s="43">
        <v>0</v>
      </c>
    </row>
    <row r="589" spans="1:9" ht="15">
      <c r="A589" s="43" t="s">
        <v>578</v>
      </c>
      <c r="B589" s="43" t="s">
        <v>189</v>
      </c>
      <c r="C589" s="43" t="s">
        <v>380</v>
      </c>
      <c r="D589" s="43">
        <v>159</v>
      </c>
      <c r="E589" s="43">
        <v>0.109353507565337</v>
      </c>
      <c r="F589" s="43">
        <v>159</v>
      </c>
      <c r="G589" s="43">
        <v>0.108310626702997</v>
      </c>
      <c r="H589" s="43">
        <v>0</v>
      </c>
      <c r="I589" s="43">
        <v>0</v>
      </c>
    </row>
    <row r="590" spans="1:9" ht="15">
      <c r="A590" s="43" t="s">
        <v>578</v>
      </c>
      <c r="B590" s="43" t="s">
        <v>189</v>
      </c>
      <c r="C590" s="43" t="s">
        <v>384</v>
      </c>
      <c r="D590" s="43">
        <v>14</v>
      </c>
      <c r="E590" s="43">
        <v>9.6286107290233808E-3</v>
      </c>
      <c r="F590" s="43">
        <v>14</v>
      </c>
      <c r="G590" s="43">
        <v>9.5367847411444093E-3</v>
      </c>
      <c r="H590" s="43">
        <v>0</v>
      </c>
      <c r="I590" s="43">
        <v>0</v>
      </c>
    </row>
    <row r="591" spans="1:9" ht="15">
      <c r="A591" s="43" t="s">
        <v>579</v>
      </c>
      <c r="B591" s="43" t="s">
        <v>174</v>
      </c>
      <c r="C591" s="43" t="s">
        <v>383</v>
      </c>
      <c r="D591" s="43">
        <v>9</v>
      </c>
      <c r="E591" s="43">
        <v>1.89075630252101E-2</v>
      </c>
      <c r="F591" s="43">
        <v>9</v>
      </c>
      <c r="G591" s="43">
        <v>1.90274841437632E-2</v>
      </c>
      <c r="H591" s="43">
        <v>0</v>
      </c>
      <c r="I591" s="43">
        <v>0</v>
      </c>
    </row>
    <row r="592" spans="1:9" ht="15">
      <c r="A592" s="43" t="s">
        <v>579</v>
      </c>
      <c r="B592" s="43" t="s">
        <v>174</v>
      </c>
      <c r="C592" s="43" t="s">
        <v>387</v>
      </c>
      <c r="D592" s="43">
        <v>7</v>
      </c>
      <c r="E592" s="43">
        <v>1.4705882352941201E-2</v>
      </c>
      <c r="F592" s="43">
        <v>7</v>
      </c>
      <c r="G592" s="43">
        <v>1.4799154334038099E-2</v>
      </c>
      <c r="H592" s="43">
        <v>0</v>
      </c>
      <c r="I592" s="43">
        <v>0</v>
      </c>
    </row>
    <row r="593" spans="1:9" ht="15">
      <c r="A593" s="43" t="s">
        <v>579</v>
      </c>
      <c r="B593" s="43" t="s">
        <v>174</v>
      </c>
      <c r="C593" s="43" t="s">
        <v>380</v>
      </c>
      <c r="D593" s="43">
        <v>21</v>
      </c>
      <c r="E593" s="43">
        <v>4.4117647058823498E-2</v>
      </c>
      <c r="F593" s="43">
        <v>21</v>
      </c>
      <c r="G593" s="43">
        <v>4.4397463002114203E-2</v>
      </c>
      <c r="H593" s="43">
        <v>0</v>
      </c>
      <c r="I593" s="43">
        <v>0</v>
      </c>
    </row>
    <row r="594" spans="1:9" ht="15">
      <c r="A594" s="43" t="s">
        <v>580</v>
      </c>
      <c r="B594" s="43" t="s">
        <v>270</v>
      </c>
      <c r="C594" s="43" t="s">
        <v>388</v>
      </c>
      <c r="D594" s="43">
        <v>233</v>
      </c>
      <c r="E594" s="43">
        <v>6.13109491355946E-3</v>
      </c>
      <c r="F594" s="43">
        <v>233</v>
      </c>
      <c r="G594" s="43">
        <v>6.1068302143942998E-3</v>
      </c>
      <c r="H594" s="43">
        <v>0</v>
      </c>
      <c r="I594" s="43">
        <v>0</v>
      </c>
    </row>
    <row r="595" spans="1:9" ht="15">
      <c r="A595" s="43" t="s">
        <v>580</v>
      </c>
      <c r="B595" s="43" t="s">
        <v>270</v>
      </c>
      <c r="C595" s="43" t="s">
        <v>386</v>
      </c>
      <c r="D595" s="43">
        <v>2</v>
      </c>
      <c r="E595" s="43">
        <v>5.2627424150724901E-5</v>
      </c>
      <c r="F595" s="43">
        <v>2</v>
      </c>
      <c r="G595" s="43">
        <v>5.2419143471195699E-5</v>
      </c>
      <c r="H595" s="43">
        <v>0</v>
      </c>
      <c r="I595" s="43">
        <v>0</v>
      </c>
    </row>
    <row r="596" spans="1:9" ht="15">
      <c r="A596" s="43" t="s">
        <v>582</v>
      </c>
      <c r="B596" s="43" t="s">
        <v>172</v>
      </c>
      <c r="C596" s="43" t="s">
        <v>381</v>
      </c>
      <c r="D596" s="43">
        <v>20</v>
      </c>
      <c r="E596" s="43">
        <v>2.2779043280182199E-2</v>
      </c>
      <c r="F596" s="43">
        <v>20</v>
      </c>
      <c r="G596" s="43">
        <v>2.1231422505307899E-2</v>
      </c>
      <c r="H596" s="43">
        <v>0</v>
      </c>
      <c r="I596" s="43">
        <v>0</v>
      </c>
    </row>
    <row r="597" spans="1:9" ht="15">
      <c r="A597" s="43" t="s">
        <v>582</v>
      </c>
      <c r="B597" s="43" t="s">
        <v>172</v>
      </c>
      <c r="C597" s="43" t="s">
        <v>383</v>
      </c>
      <c r="D597" s="43">
        <v>7</v>
      </c>
      <c r="E597" s="43">
        <v>7.9726651480637803E-3</v>
      </c>
      <c r="F597" s="43">
        <v>7</v>
      </c>
      <c r="G597" s="43">
        <v>7.4309978768577504E-3</v>
      </c>
      <c r="H597" s="43">
        <v>0</v>
      </c>
      <c r="I597" s="43">
        <v>0</v>
      </c>
    </row>
    <row r="598" spans="1:9" ht="15">
      <c r="A598" s="43" t="s">
        <v>582</v>
      </c>
      <c r="B598" s="43" t="s">
        <v>172</v>
      </c>
      <c r="C598" s="43" t="s">
        <v>380</v>
      </c>
      <c r="D598" s="43">
        <v>1</v>
      </c>
      <c r="E598" s="43">
        <v>1.13895216400911E-3</v>
      </c>
      <c r="F598" s="43">
        <v>1</v>
      </c>
      <c r="G598" s="43">
        <v>1.0615711252653899E-3</v>
      </c>
      <c r="H598" s="43">
        <v>0</v>
      </c>
      <c r="I598" s="43">
        <v>0</v>
      </c>
    </row>
    <row r="599" spans="1:9" ht="15">
      <c r="A599" s="43" t="s">
        <v>582</v>
      </c>
      <c r="B599" s="43" t="s">
        <v>172</v>
      </c>
      <c r="C599" s="43" t="s">
        <v>384</v>
      </c>
      <c r="D599" s="43">
        <v>13</v>
      </c>
      <c r="E599" s="43">
        <v>1.48063781321185E-2</v>
      </c>
      <c r="F599" s="43">
        <v>13</v>
      </c>
      <c r="G599" s="43">
        <v>1.38004246284501E-2</v>
      </c>
      <c r="H599" s="43">
        <v>0</v>
      </c>
      <c r="I599" s="43">
        <v>0</v>
      </c>
    </row>
    <row r="600" spans="1:9" ht="15">
      <c r="A600" s="43" t="s">
        <v>583</v>
      </c>
      <c r="B600" s="43" t="s">
        <v>205</v>
      </c>
      <c r="C600" s="43" t="s">
        <v>388</v>
      </c>
      <c r="D600" s="43">
        <v>4</v>
      </c>
      <c r="E600" s="43">
        <v>6.7001675041875996E-3</v>
      </c>
      <c r="F600" s="43">
        <v>4</v>
      </c>
      <c r="G600" s="43">
        <v>7.3260073260073303E-3</v>
      </c>
      <c r="H600" s="43">
        <v>0</v>
      </c>
      <c r="I600" s="43">
        <v>0</v>
      </c>
    </row>
    <row r="601" spans="1:9" ht="15">
      <c r="A601" s="43" t="s">
        <v>584</v>
      </c>
      <c r="B601" s="43" t="s">
        <v>154</v>
      </c>
      <c r="C601" s="43" t="s">
        <v>388</v>
      </c>
      <c r="D601" s="43">
        <v>113</v>
      </c>
      <c r="E601" s="43">
        <v>1.05565053296339E-3</v>
      </c>
      <c r="F601" s="43">
        <v>113</v>
      </c>
      <c r="G601" s="43">
        <v>1.0553449016567999E-3</v>
      </c>
      <c r="H601" s="43">
        <v>0</v>
      </c>
      <c r="I601" s="43">
        <v>0</v>
      </c>
    </row>
    <row r="602" spans="1:9" ht="15">
      <c r="A602" s="43" t="s">
        <v>673</v>
      </c>
      <c r="B602" s="43" t="s">
        <v>267</v>
      </c>
      <c r="C602" s="43" t="s">
        <v>383</v>
      </c>
      <c r="D602" s="43">
        <v>8</v>
      </c>
      <c r="E602" s="43">
        <v>9.5923261390887301E-3</v>
      </c>
      <c r="F602" s="43">
        <v>8</v>
      </c>
      <c r="G602" s="43">
        <v>9.3023255813953504E-3</v>
      </c>
      <c r="H602" s="43">
        <v>0</v>
      </c>
      <c r="I602" s="43">
        <v>0</v>
      </c>
    </row>
    <row r="603" spans="1:9" ht="15">
      <c r="A603" s="43" t="s">
        <v>673</v>
      </c>
      <c r="B603" s="43" t="s">
        <v>267</v>
      </c>
      <c r="C603" s="43" t="s">
        <v>387</v>
      </c>
      <c r="D603" s="43">
        <v>10</v>
      </c>
      <c r="E603" s="43">
        <v>1.1990407673860899E-2</v>
      </c>
      <c r="F603" s="43">
        <v>10</v>
      </c>
      <c r="G603" s="43">
        <v>1.16279069767442E-2</v>
      </c>
      <c r="H603" s="43">
        <v>0</v>
      </c>
      <c r="I603" s="43">
        <v>0</v>
      </c>
    </row>
    <row r="604" spans="1:9" ht="15">
      <c r="A604" s="43" t="s">
        <v>673</v>
      </c>
      <c r="B604" s="43" t="s">
        <v>267</v>
      </c>
      <c r="C604" s="43" t="s">
        <v>384</v>
      </c>
      <c r="D604" s="43">
        <v>5</v>
      </c>
      <c r="E604" s="43">
        <v>5.99520383693046E-3</v>
      </c>
      <c r="F604" s="43">
        <v>5</v>
      </c>
      <c r="G604" s="43">
        <v>5.8139534883720903E-3</v>
      </c>
      <c r="H604" s="43">
        <v>0</v>
      </c>
      <c r="I604" s="43">
        <v>0</v>
      </c>
    </row>
    <row r="605" spans="1:9" ht="15">
      <c r="A605" s="43" t="s">
        <v>589</v>
      </c>
      <c r="B605" s="43" t="s">
        <v>185</v>
      </c>
      <c r="C605" s="43" t="s">
        <v>384</v>
      </c>
      <c r="D605" s="43">
        <v>91</v>
      </c>
      <c r="E605" s="43">
        <v>1.7780382962094599E-2</v>
      </c>
      <c r="F605" s="43">
        <v>92</v>
      </c>
      <c r="G605" s="43">
        <v>1.7993350283590798E-2</v>
      </c>
      <c r="H605" s="43">
        <v>-1</v>
      </c>
      <c r="I605" s="43">
        <v>-1.0869565217391399</v>
      </c>
    </row>
    <row r="606" spans="1:9" ht="15">
      <c r="A606" s="43" t="s">
        <v>650</v>
      </c>
      <c r="B606" s="43" t="s">
        <v>247</v>
      </c>
      <c r="C606" s="43" t="s">
        <v>382</v>
      </c>
      <c r="D606" s="43">
        <v>250</v>
      </c>
      <c r="E606" s="43">
        <v>0.27624309392265201</v>
      </c>
      <c r="F606" s="43">
        <v>251</v>
      </c>
      <c r="G606" s="43">
        <v>0.27673649393605299</v>
      </c>
      <c r="H606" s="43">
        <v>-1</v>
      </c>
      <c r="I606" s="43">
        <v>-0.39840637450199201</v>
      </c>
    </row>
    <row r="607" spans="1:9" ht="15">
      <c r="A607" s="43" t="s">
        <v>650</v>
      </c>
      <c r="B607" s="43" t="s">
        <v>247</v>
      </c>
      <c r="C607" s="43" t="s">
        <v>381</v>
      </c>
      <c r="D607" s="43">
        <v>116</v>
      </c>
      <c r="E607" s="43">
        <v>0.12817679558011</v>
      </c>
      <c r="F607" s="43">
        <v>117</v>
      </c>
      <c r="G607" s="43">
        <v>0.128996692392503</v>
      </c>
      <c r="H607" s="43">
        <v>-1</v>
      </c>
      <c r="I607" s="43">
        <v>-0.854700854700852</v>
      </c>
    </row>
    <row r="608" spans="1:9" ht="15">
      <c r="A608" s="43" t="s">
        <v>650</v>
      </c>
      <c r="B608" s="43" t="s">
        <v>247</v>
      </c>
      <c r="C608" s="43" t="s">
        <v>383</v>
      </c>
      <c r="D608" s="43">
        <v>331</v>
      </c>
      <c r="E608" s="43">
        <v>0.36574585635359103</v>
      </c>
      <c r="F608" s="43">
        <v>332</v>
      </c>
      <c r="G608" s="43">
        <v>0.36604189636163198</v>
      </c>
      <c r="H608" s="43">
        <v>-1</v>
      </c>
      <c r="I608" s="43">
        <v>-0.30120481927711201</v>
      </c>
    </row>
    <row r="609" spans="1:9" ht="15">
      <c r="A609" s="43" t="s">
        <v>650</v>
      </c>
      <c r="B609" s="43" t="s">
        <v>247</v>
      </c>
      <c r="C609" s="43" t="s">
        <v>384</v>
      </c>
      <c r="D609" s="43">
        <v>32</v>
      </c>
      <c r="E609" s="43">
        <v>3.5359116022099499E-2</v>
      </c>
      <c r="F609" s="43">
        <v>33</v>
      </c>
      <c r="G609" s="43">
        <v>3.6383682469680302E-2</v>
      </c>
      <c r="H609" s="43">
        <v>-1</v>
      </c>
      <c r="I609" s="43">
        <v>-3.0303030303030298</v>
      </c>
    </row>
    <row r="610" spans="1:9" ht="15">
      <c r="A610" s="43" t="s">
        <v>661</v>
      </c>
      <c r="B610" s="43" t="s">
        <v>200</v>
      </c>
      <c r="C610" s="43" t="s">
        <v>382</v>
      </c>
      <c r="D610" s="43">
        <v>126</v>
      </c>
      <c r="E610" s="43">
        <v>0.306569343065693</v>
      </c>
      <c r="F610" s="43">
        <v>127</v>
      </c>
      <c r="G610" s="43">
        <v>0.30094786729857798</v>
      </c>
      <c r="H610" s="43">
        <v>-1</v>
      </c>
      <c r="I610" s="43">
        <v>-0.78740157480314799</v>
      </c>
    </row>
    <row r="611" spans="1:9" ht="15">
      <c r="A611" s="43" t="s">
        <v>661</v>
      </c>
      <c r="B611" s="43" t="s">
        <v>200</v>
      </c>
      <c r="C611" s="43" t="s">
        <v>385</v>
      </c>
      <c r="D611" s="43">
        <v>51</v>
      </c>
      <c r="E611" s="43">
        <v>0.124087591240876</v>
      </c>
      <c r="F611" s="43">
        <v>52</v>
      </c>
      <c r="G611" s="43">
        <v>0.123222748815166</v>
      </c>
      <c r="H611" s="43">
        <v>-1</v>
      </c>
      <c r="I611" s="43">
        <v>-1.92307692307693</v>
      </c>
    </row>
    <row r="612" spans="1:9" ht="15">
      <c r="A612" s="43" t="s">
        <v>667</v>
      </c>
      <c r="B612" s="43" t="s">
        <v>220</v>
      </c>
      <c r="C612" s="43" t="s">
        <v>382</v>
      </c>
      <c r="D612" s="43">
        <v>5</v>
      </c>
      <c r="E612" s="43">
        <v>0.1</v>
      </c>
      <c r="F612" s="43">
        <v>6</v>
      </c>
      <c r="G612" s="43">
        <v>0.109090909090909</v>
      </c>
      <c r="H612" s="43">
        <v>-1</v>
      </c>
      <c r="I612" s="43">
        <v>-16.6666666666667</v>
      </c>
    </row>
    <row r="613" spans="1:9" ht="15">
      <c r="A613" s="43" t="s">
        <v>651</v>
      </c>
      <c r="B613" s="43" t="s">
        <v>259</v>
      </c>
      <c r="C613" s="43" t="s">
        <v>382</v>
      </c>
      <c r="D613" s="43">
        <v>379</v>
      </c>
      <c r="E613" s="43">
        <v>0.19485861182519301</v>
      </c>
      <c r="F613" s="43">
        <v>380</v>
      </c>
      <c r="G613" s="43">
        <v>0.19487179487179501</v>
      </c>
      <c r="H613" s="43">
        <v>-1</v>
      </c>
      <c r="I613" s="43">
        <v>-0.26315789473684298</v>
      </c>
    </row>
    <row r="614" spans="1:9" ht="15">
      <c r="A614" s="43" t="s">
        <v>651</v>
      </c>
      <c r="B614" s="43" t="s">
        <v>259</v>
      </c>
      <c r="C614" s="43" t="s">
        <v>380</v>
      </c>
      <c r="D614" s="43">
        <v>19</v>
      </c>
      <c r="E614" s="43">
        <v>9.7686375321336793E-3</v>
      </c>
      <c r="F614" s="43">
        <v>20</v>
      </c>
      <c r="G614" s="43">
        <v>1.02564102564103E-2</v>
      </c>
      <c r="H614" s="43">
        <v>-1</v>
      </c>
      <c r="I614" s="43">
        <v>-5</v>
      </c>
    </row>
    <row r="615" spans="1:9" ht="15">
      <c r="A615" s="43" t="s">
        <v>648</v>
      </c>
      <c r="B615" s="43" t="s">
        <v>182</v>
      </c>
      <c r="C615" s="43" t="s">
        <v>384</v>
      </c>
      <c r="D615" s="43">
        <v>38</v>
      </c>
      <c r="E615" s="43">
        <v>1.2273901808785501E-2</v>
      </c>
      <c r="F615" s="43">
        <v>39</v>
      </c>
      <c r="G615" s="43">
        <v>1.2081784386617099E-2</v>
      </c>
      <c r="H615" s="43">
        <v>-1</v>
      </c>
      <c r="I615" s="43">
        <v>-2.5641025641025701</v>
      </c>
    </row>
    <row r="616" spans="1:9" ht="15">
      <c r="A616" s="43" t="s">
        <v>662</v>
      </c>
      <c r="B616" s="43" t="s">
        <v>169</v>
      </c>
      <c r="C616" s="43" t="s">
        <v>380</v>
      </c>
      <c r="D616" s="43">
        <v>40</v>
      </c>
      <c r="E616" s="43">
        <v>1.27836369447108E-2</v>
      </c>
      <c r="F616" s="43">
        <v>41</v>
      </c>
      <c r="G616" s="43">
        <v>1.3438216978040001E-2</v>
      </c>
      <c r="H616" s="43">
        <v>-1</v>
      </c>
      <c r="I616" s="43">
        <v>-2.4390243902439002</v>
      </c>
    </row>
    <row r="617" spans="1:9" ht="15">
      <c r="A617" s="43" t="s">
        <v>669</v>
      </c>
      <c r="B617" s="43" t="s">
        <v>237</v>
      </c>
      <c r="C617" s="43" t="s">
        <v>380</v>
      </c>
      <c r="D617" s="43">
        <v>33</v>
      </c>
      <c r="E617" s="43">
        <v>5.9674502712477401E-2</v>
      </c>
      <c r="F617" s="43">
        <v>34</v>
      </c>
      <c r="G617" s="43">
        <v>6.2157221206581403E-2</v>
      </c>
      <c r="H617" s="43">
        <v>-1</v>
      </c>
      <c r="I617" s="43">
        <v>-2.9411764705882399</v>
      </c>
    </row>
    <row r="618" spans="1:9" ht="15">
      <c r="A618" s="43" t="s">
        <v>654</v>
      </c>
      <c r="B618" s="43" t="s">
        <v>268</v>
      </c>
      <c r="C618" s="43" t="s">
        <v>387</v>
      </c>
      <c r="D618" s="43">
        <v>97</v>
      </c>
      <c r="E618" s="43">
        <v>4.4110959527057798E-2</v>
      </c>
      <c r="F618" s="43">
        <v>98</v>
      </c>
      <c r="G618" s="43">
        <v>4.5161290322580601E-2</v>
      </c>
      <c r="H618" s="43">
        <v>-1</v>
      </c>
      <c r="I618" s="43">
        <v>-1.0204081632653099</v>
      </c>
    </row>
    <row r="619" spans="1:9" ht="15">
      <c r="A619" s="43" t="s">
        <v>659</v>
      </c>
      <c r="B619" s="43" t="s">
        <v>274</v>
      </c>
      <c r="C619" s="43" t="s">
        <v>384</v>
      </c>
      <c r="D619" s="43">
        <v>46</v>
      </c>
      <c r="E619" s="43">
        <v>1.29068462401796E-2</v>
      </c>
      <c r="F619" s="43">
        <v>47</v>
      </c>
      <c r="G619" s="43">
        <v>1.4046622833233701E-2</v>
      </c>
      <c r="H619" s="43">
        <v>-1</v>
      </c>
      <c r="I619" s="43">
        <v>-2.12765957446809</v>
      </c>
    </row>
    <row r="620" spans="1:9" ht="15">
      <c r="A620" s="43" t="s">
        <v>653</v>
      </c>
      <c r="B620" s="43" t="s">
        <v>261</v>
      </c>
      <c r="C620" s="43" t="s">
        <v>386</v>
      </c>
      <c r="D620" s="43">
        <v>244</v>
      </c>
      <c r="E620" s="43">
        <v>0.216120460584588</v>
      </c>
      <c r="F620" s="43">
        <v>245</v>
      </c>
      <c r="G620" s="43">
        <v>0.22435897435897401</v>
      </c>
      <c r="H620" s="43">
        <v>-1</v>
      </c>
      <c r="I620" s="43">
        <v>-0.40816326530612701</v>
      </c>
    </row>
    <row r="621" spans="1:9" ht="15">
      <c r="A621" s="43" t="s">
        <v>670</v>
      </c>
      <c r="B621" s="43" t="s">
        <v>214</v>
      </c>
      <c r="C621" s="43" t="s">
        <v>385</v>
      </c>
      <c r="D621" s="43">
        <v>31</v>
      </c>
      <c r="E621" s="43">
        <v>0.75609756097560998</v>
      </c>
      <c r="F621" s="43">
        <v>32</v>
      </c>
      <c r="G621" s="43">
        <v>0.76190476190476197</v>
      </c>
      <c r="H621" s="43">
        <v>-1</v>
      </c>
      <c r="I621" s="43">
        <v>-3.125</v>
      </c>
    </row>
    <row r="622" spans="1:9" ht="15">
      <c r="A622" s="43" t="s">
        <v>671</v>
      </c>
      <c r="B622" s="43" t="s">
        <v>221</v>
      </c>
      <c r="C622" s="43" t="s">
        <v>383</v>
      </c>
      <c r="D622" s="43">
        <v>33</v>
      </c>
      <c r="E622" s="43">
        <v>0.217105263157895</v>
      </c>
      <c r="F622" s="43">
        <v>34</v>
      </c>
      <c r="G622" s="43">
        <v>0.21794871794871801</v>
      </c>
      <c r="H622" s="43">
        <v>-1</v>
      </c>
      <c r="I622" s="43">
        <v>-2.9411764705882399</v>
      </c>
    </row>
    <row r="623" spans="1:9" ht="15">
      <c r="A623" s="43" t="s">
        <v>596</v>
      </c>
      <c r="B623" s="43" t="s">
        <v>222</v>
      </c>
      <c r="C623" s="43" t="s">
        <v>383</v>
      </c>
      <c r="D623" s="43">
        <v>55</v>
      </c>
      <c r="E623" s="43">
        <v>0.67901234567901203</v>
      </c>
      <c r="F623" s="43">
        <v>56</v>
      </c>
      <c r="G623" s="43">
        <v>0.63636363636363602</v>
      </c>
      <c r="H623" s="43">
        <v>-1</v>
      </c>
      <c r="I623" s="43">
        <v>-1.78571428571429</v>
      </c>
    </row>
    <row r="624" spans="1:9" ht="15">
      <c r="A624" s="43" t="s">
        <v>596</v>
      </c>
      <c r="B624" s="43" t="s">
        <v>222</v>
      </c>
      <c r="C624" s="43" t="s">
        <v>387</v>
      </c>
      <c r="D624" s="43">
        <v>6</v>
      </c>
      <c r="E624" s="43">
        <v>7.4074074074074098E-2</v>
      </c>
      <c r="F624" s="43">
        <v>7</v>
      </c>
      <c r="G624" s="43">
        <v>7.9545454545454503E-2</v>
      </c>
      <c r="H624" s="43">
        <v>-1</v>
      </c>
      <c r="I624" s="43">
        <v>-14.285714285714301</v>
      </c>
    </row>
    <row r="625" spans="1:9" ht="15">
      <c r="A625" s="43" t="s">
        <v>502</v>
      </c>
      <c r="B625" s="43" t="s">
        <v>266</v>
      </c>
      <c r="C625" s="43" t="s">
        <v>386</v>
      </c>
      <c r="D625" s="43">
        <v>22</v>
      </c>
      <c r="E625" s="43">
        <v>1.8636171113934801E-3</v>
      </c>
      <c r="F625" s="43">
        <v>23</v>
      </c>
      <c r="G625" s="43">
        <v>2.0370206359047001E-3</v>
      </c>
      <c r="H625" s="43">
        <v>-1</v>
      </c>
      <c r="I625" s="43">
        <v>-4.3478260869565197</v>
      </c>
    </row>
    <row r="626" spans="1:9" ht="15">
      <c r="A626" s="43" t="s">
        <v>505</v>
      </c>
      <c r="B626" s="43" t="s">
        <v>276</v>
      </c>
      <c r="C626" s="43" t="s">
        <v>388</v>
      </c>
      <c r="D626" s="43">
        <v>18</v>
      </c>
      <c r="E626" s="43">
        <v>3.6600244001626699E-3</v>
      </c>
      <c r="F626" s="43">
        <v>19</v>
      </c>
      <c r="G626" s="43">
        <v>3.9151040593447296E-3</v>
      </c>
      <c r="H626" s="43">
        <v>-1</v>
      </c>
      <c r="I626" s="43">
        <v>-5.2631578947368496</v>
      </c>
    </row>
    <row r="627" spans="1:9" ht="15">
      <c r="A627" s="43" t="s">
        <v>506</v>
      </c>
      <c r="B627" s="43" t="s">
        <v>271</v>
      </c>
      <c r="C627" s="43" t="s">
        <v>387</v>
      </c>
      <c r="D627" s="43">
        <v>4</v>
      </c>
      <c r="E627" s="43">
        <v>5.92592592592593E-3</v>
      </c>
      <c r="F627" s="43">
        <v>5</v>
      </c>
      <c r="G627" s="43">
        <v>7.4183976261127599E-3</v>
      </c>
      <c r="H627" s="43">
        <v>-1</v>
      </c>
      <c r="I627" s="43">
        <v>-20</v>
      </c>
    </row>
    <row r="628" spans="1:9" ht="15">
      <c r="A628" s="43" t="s">
        <v>598</v>
      </c>
      <c r="B628" s="43" t="s">
        <v>254</v>
      </c>
      <c r="C628" s="43" t="s">
        <v>380</v>
      </c>
      <c r="D628" s="43">
        <v>144</v>
      </c>
      <c r="E628" s="43">
        <v>1.80090045022511E-2</v>
      </c>
      <c r="F628" s="43">
        <v>145</v>
      </c>
      <c r="G628" s="43">
        <v>1.82919137126277E-2</v>
      </c>
      <c r="H628" s="43">
        <v>-1</v>
      </c>
      <c r="I628" s="43">
        <v>-0.68965517241379404</v>
      </c>
    </row>
    <row r="629" spans="1:9" ht="15">
      <c r="A629" s="43" t="s">
        <v>509</v>
      </c>
      <c r="B629" s="43" t="s">
        <v>181</v>
      </c>
      <c r="C629" s="43" t="s">
        <v>387</v>
      </c>
      <c r="D629" s="43">
        <v>712</v>
      </c>
      <c r="E629" s="43">
        <v>0.31644444444444397</v>
      </c>
      <c r="F629" s="43">
        <v>713</v>
      </c>
      <c r="G629" s="43">
        <v>0.31506849315068503</v>
      </c>
      <c r="H629" s="43">
        <v>-1</v>
      </c>
      <c r="I629" s="43">
        <v>-0.140252454417955</v>
      </c>
    </row>
    <row r="630" spans="1:9" ht="15">
      <c r="A630" s="43" t="s">
        <v>512</v>
      </c>
      <c r="B630" s="43" t="s">
        <v>239</v>
      </c>
      <c r="C630" s="43" t="s">
        <v>383</v>
      </c>
      <c r="D630" s="43">
        <v>50</v>
      </c>
      <c r="E630" s="43">
        <v>7.3421439060205596E-2</v>
      </c>
      <c r="F630" s="43">
        <v>51</v>
      </c>
      <c r="G630" s="43">
        <v>7.7625570776255703E-2</v>
      </c>
      <c r="H630" s="43">
        <v>-1</v>
      </c>
      <c r="I630" s="43">
        <v>-1.9607843137254899</v>
      </c>
    </row>
    <row r="631" spans="1:9" ht="15">
      <c r="A631" s="43" t="s">
        <v>514</v>
      </c>
      <c r="B631" s="43" t="s">
        <v>258</v>
      </c>
      <c r="C631" s="43" t="s">
        <v>387</v>
      </c>
      <c r="D631" s="43">
        <v>32</v>
      </c>
      <c r="E631" s="43">
        <v>0.680851063829787</v>
      </c>
      <c r="F631" s="43">
        <v>33</v>
      </c>
      <c r="G631" s="43">
        <v>0.6875</v>
      </c>
      <c r="H631" s="43">
        <v>-1</v>
      </c>
      <c r="I631" s="43">
        <v>-3.0303030303030298</v>
      </c>
    </row>
    <row r="632" spans="1:9" ht="15">
      <c r="A632" s="43" t="s">
        <v>515</v>
      </c>
      <c r="B632" s="43" t="s">
        <v>240</v>
      </c>
      <c r="C632" s="43" t="s">
        <v>381</v>
      </c>
      <c r="D632" s="43">
        <v>9</v>
      </c>
      <c r="E632" s="43">
        <v>0.15517241379310301</v>
      </c>
      <c r="F632" s="43">
        <v>10</v>
      </c>
      <c r="G632" s="43">
        <v>0.169491525423729</v>
      </c>
      <c r="H632" s="43">
        <v>-1</v>
      </c>
      <c r="I632" s="43">
        <v>-10</v>
      </c>
    </row>
    <row r="633" spans="1:9" ht="15">
      <c r="A633" s="43" t="s">
        <v>519</v>
      </c>
      <c r="B633" s="43" t="s">
        <v>196</v>
      </c>
      <c r="C633" s="43" t="s">
        <v>381</v>
      </c>
      <c r="D633" s="43">
        <v>85</v>
      </c>
      <c r="E633" s="43">
        <v>0.43814432989690699</v>
      </c>
      <c r="F633" s="43">
        <v>86</v>
      </c>
      <c r="G633" s="43">
        <v>0.44559585492227999</v>
      </c>
      <c r="H633" s="43">
        <v>-1</v>
      </c>
      <c r="I633" s="43">
        <v>-1.16279069767442</v>
      </c>
    </row>
    <row r="634" spans="1:9" ht="15">
      <c r="A634" s="43" t="s">
        <v>519</v>
      </c>
      <c r="B634" s="43" t="s">
        <v>196</v>
      </c>
      <c r="C634" s="43" t="s">
        <v>387</v>
      </c>
      <c r="D634" s="43">
        <v>41</v>
      </c>
      <c r="E634" s="43">
        <v>0.21134020618556701</v>
      </c>
      <c r="F634" s="43">
        <v>42</v>
      </c>
      <c r="G634" s="43">
        <v>0.21761658031088099</v>
      </c>
      <c r="H634" s="43">
        <v>-1</v>
      </c>
      <c r="I634" s="43">
        <v>-2.38095238095238</v>
      </c>
    </row>
    <row r="635" spans="1:9" ht="15">
      <c r="A635" s="43" t="s">
        <v>520</v>
      </c>
      <c r="B635" s="43" t="s">
        <v>202</v>
      </c>
      <c r="C635" s="43" t="s">
        <v>384</v>
      </c>
      <c r="D635" s="43">
        <v>8</v>
      </c>
      <c r="E635" s="43">
        <v>7.91295746785361E-3</v>
      </c>
      <c r="F635" s="43">
        <v>9</v>
      </c>
      <c r="G635" s="43">
        <v>8.8321884200196297E-3</v>
      </c>
      <c r="H635" s="43">
        <v>-1</v>
      </c>
      <c r="I635" s="43">
        <v>-11.1111111111111</v>
      </c>
    </row>
    <row r="636" spans="1:9" ht="15">
      <c r="A636" s="43" t="s">
        <v>523</v>
      </c>
      <c r="B636" s="43" t="s">
        <v>206</v>
      </c>
      <c r="C636" s="43" t="s">
        <v>380</v>
      </c>
      <c r="D636" s="43">
        <v>72</v>
      </c>
      <c r="E636" s="43">
        <v>9.8092643051771095E-2</v>
      </c>
      <c r="F636" s="43">
        <v>73</v>
      </c>
      <c r="G636" s="43">
        <v>0.10041265474553</v>
      </c>
      <c r="H636" s="43">
        <v>-1</v>
      </c>
      <c r="I636" s="43">
        <v>-1.3698630136986401</v>
      </c>
    </row>
    <row r="637" spans="1:9" ht="15">
      <c r="A637" s="43" t="s">
        <v>524</v>
      </c>
      <c r="B637" s="43" t="s">
        <v>209</v>
      </c>
      <c r="C637" s="43" t="s">
        <v>382</v>
      </c>
      <c r="D637" s="43">
        <v>117</v>
      </c>
      <c r="E637" s="43">
        <v>4.7638436482084698E-2</v>
      </c>
      <c r="F637" s="43">
        <v>118</v>
      </c>
      <c r="G637" s="43">
        <v>4.79285134037368E-2</v>
      </c>
      <c r="H637" s="43">
        <v>-1</v>
      </c>
      <c r="I637" s="43">
        <v>-0.84745762711864203</v>
      </c>
    </row>
    <row r="638" spans="1:9" ht="15">
      <c r="A638" s="43" t="s">
        <v>525</v>
      </c>
      <c r="B638" s="43" t="s">
        <v>210</v>
      </c>
      <c r="C638" s="43" t="s">
        <v>387</v>
      </c>
      <c r="D638" s="43">
        <v>81</v>
      </c>
      <c r="E638" s="43">
        <v>0.53642384105960295</v>
      </c>
      <c r="F638" s="43">
        <v>82</v>
      </c>
      <c r="G638" s="43">
        <v>0.53594771241830097</v>
      </c>
      <c r="H638" s="43">
        <v>-1</v>
      </c>
      <c r="I638" s="43">
        <v>-1.2195121951219501</v>
      </c>
    </row>
    <row r="639" spans="1:9" ht="15">
      <c r="A639" s="43" t="s">
        <v>528</v>
      </c>
      <c r="B639" s="43" t="s">
        <v>217</v>
      </c>
      <c r="C639" s="43" t="s">
        <v>385</v>
      </c>
      <c r="D639" s="43">
        <v>40</v>
      </c>
      <c r="E639" s="43">
        <v>0.41666666666666702</v>
      </c>
      <c r="F639" s="43">
        <v>41</v>
      </c>
      <c r="G639" s="43">
        <v>0.41836734693877597</v>
      </c>
      <c r="H639" s="43">
        <v>-1</v>
      </c>
      <c r="I639" s="43">
        <v>-2.4390243902439002</v>
      </c>
    </row>
    <row r="640" spans="1:9" ht="15">
      <c r="A640" s="43" t="s">
        <v>528</v>
      </c>
      <c r="B640" s="43" t="s">
        <v>217</v>
      </c>
      <c r="C640" s="43" t="s">
        <v>383</v>
      </c>
      <c r="D640" s="43">
        <v>39</v>
      </c>
      <c r="E640" s="43">
        <v>0.40625</v>
      </c>
      <c r="F640" s="43">
        <v>40</v>
      </c>
      <c r="G640" s="43">
        <v>0.40816326530612201</v>
      </c>
      <c r="H640" s="43">
        <v>-1</v>
      </c>
      <c r="I640" s="43">
        <v>-2.5</v>
      </c>
    </row>
    <row r="641" spans="1:9" ht="15">
      <c r="A641" s="43" t="s">
        <v>529</v>
      </c>
      <c r="B641" s="43" t="s">
        <v>186</v>
      </c>
      <c r="C641" s="43" t="s">
        <v>383</v>
      </c>
      <c r="D641" s="43">
        <v>0</v>
      </c>
      <c r="E641" s="43">
        <v>0</v>
      </c>
      <c r="F641" s="43">
        <v>1</v>
      </c>
      <c r="G641" s="43">
        <v>9.5693779904306201E-4</v>
      </c>
      <c r="H641" s="43">
        <v>-1</v>
      </c>
      <c r="I641" s="43">
        <v>-100</v>
      </c>
    </row>
    <row r="642" spans="1:9" ht="15">
      <c r="A642" s="43" t="s">
        <v>533</v>
      </c>
      <c r="B642" s="43" t="s">
        <v>178</v>
      </c>
      <c r="C642" s="43" t="s">
        <v>384</v>
      </c>
      <c r="D642" s="43">
        <v>95</v>
      </c>
      <c r="E642" s="43">
        <v>3.4836817015034799E-2</v>
      </c>
      <c r="F642" s="43">
        <v>96</v>
      </c>
      <c r="G642" s="43">
        <v>3.56479762346825E-2</v>
      </c>
      <c r="H642" s="43">
        <v>-1</v>
      </c>
      <c r="I642" s="43">
        <v>-1.0416666666666601</v>
      </c>
    </row>
    <row r="643" spans="1:9" ht="15">
      <c r="A643" s="43" t="s">
        <v>534</v>
      </c>
      <c r="B643" s="43" t="s">
        <v>190</v>
      </c>
      <c r="C643" s="43" t="s">
        <v>380</v>
      </c>
      <c r="D643" s="43">
        <v>37</v>
      </c>
      <c r="E643" s="43">
        <v>2.6241134751773001E-2</v>
      </c>
      <c r="F643" s="43">
        <v>38</v>
      </c>
      <c r="G643" s="43">
        <v>2.7417027417027399E-2</v>
      </c>
      <c r="H643" s="43">
        <v>-1</v>
      </c>
      <c r="I643" s="43">
        <v>-2.6315789473684199</v>
      </c>
    </row>
    <row r="644" spans="1:9" ht="15">
      <c r="A644" s="43" t="s">
        <v>534</v>
      </c>
      <c r="B644" s="43" t="s">
        <v>190</v>
      </c>
      <c r="C644" s="43" t="s">
        <v>384</v>
      </c>
      <c r="D644" s="43">
        <v>26</v>
      </c>
      <c r="E644" s="43">
        <v>1.8439716312056698E-2</v>
      </c>
      <c r="F644" s="43">
        <v>27</v>
      </c>
      <c r="G644" s="43">
        <v>1.9480519480519501E-2</v>
      </c>
      <c r="H644" s="43">
        <v>-1</v>
      </c>
      <c r="I644" s="43">
        <v>-3.7037037037037099</v>
      </c>
    </row>
    <row r="645" spans="1:9" ht="15">
      <c r="A645" s="43" t="s">
        <v>594</v>
      </c>
      <c r="B645" s="43" t="s">
        <v>187</v>
      </c>
      <c r="C645" s="43" t="s">
        <v>384</v>
      </c>
      <c r="D645" s="43">
        <v>51</v>
      </c>
      <c r="E645" s="43">
        <v>1.2218495448011501E-2</v>
      </c>
      <c r="F645" s="43">
        <v>52</v>
      </c>
      <c r="G645" s="43">
        <v>1.23721151558411E-2</v>
      </c>
      <c r="H645" s="43">
        <v>-1</v>
      </c>
      <c r="I645" s="43">
        <v>-1.92307692307693</v>
      </c>
    </row>
    <row r="646" spans="1:9" ht="15">
      <c r="A646" s="43" t="s">
        <v>538</v>
      </c>
      <c r="B646" s="43" t="s">
        <v>177</v>
      </c>
      <c r="C646" s="43" t="s">
        <v>382</v>
      </c>
      <c r="D646" s="43">
        <v>7</v>
      </c>
      <c r="E646" s="43">
        <v>4.9019607843137298E-3</v>
      </c>
      <c r="F646" s="43">
        <v>8</v>
      </c>
      <c r="G646" s="43">
        <v>5.6219255094870002E-3</v>
      </c>
      <c r="H646" s="43">
        <v>-1</v>
      </c>
      <c r="I646" s="43">
        <v>-12.5</v>
      </c>
    </row>
    <row r="647" spans="1:9" ht="15">
      <c r="A647" s="43" t="s">
        <v>539</v>
      </c>
      <c r="B647" s="43" t="s">
        <v>203</v>
      </c>
      <c r="C647" s="43" t="s">
        <v>382</v>
      </c>
      <c r="D647" s="43">
        <v>11</v>
      </c>
      <c r="E647" s="43">
        <v>0.129411764705882</v>
      </c>
      <c r="F647" s="43">
        <v>12</v>
      </c>
      <c r="G647" s="43">
        <v>0.14285714285714299</v>
      </c>
      <c r="H647" s="43">
        <v>-1</v>
      </c>
      <c r="I647" s="43">
        <v>-8.3333333333333393</v>
      </c>
    </row>
    <row r="648" spans="1:9" ht="15">
      <c r="A648" s="43" t="s">
        <v>540</v>
      </c>
      <c r="B648" s="43" t="s">
        <v>162</v>
      </c>
      <c r="C648" s="43" t="s">
        <v>386</v>
      </c>
      <c r="D648" s="43">
        <v>12</v>
      </c>
      <c r="E648" s="43">
        <v>3.3751476627102398E-4</v>
      </c>
      <c r="F648" s="43">
        <v>13</v>
      </c>
      <c r="G648" s="43">
        <v>3.6383991043940699E-4</v>
      </c>
      <c r="H648" s="43">
        <v>-1</v>
      </c>
      <c r="I648" s="43">
        <v>-7.6923076923076898</v>
      </c>
    </row>
    <row r="649" spans="1:9" ht="15">
      <c r="A649" s="43" t="s">
        <v>541</v>
      </c>
      <c r="B649" s="43" t="s">
        <v>212</v>
      </c>
      <c r="C649" s="43" t="s">
        <v>381</v>
      </c>
      <c r="D649" s="43">
        <v>5</v>
      </c>
      <c r="E649" s="43">
        <v>3.2679738562091498E-2</v>
      </c>
      <c r="F649" s="43">
        <v>6</v>
      </c>
      <c r="G649" s="43">
        <v>3.8709677419354799E-2</v>
      </c>
      <c r="H649" s="43">
        <v>-1</v>
      </c>
      <c r="I649" s="43">
        <v>-16.6666666666667</v>
      </c>
    </row>
    <row r="650" spans="1:9" ht="15">
      <c r="A650" s="43" t="s">
        <v>541</v>
      </c>
      <c r="B650" s="43" t="s">
        <v>212</v>
      </c>
      <c r="C650" s="43" t="s">
        <v>380</v>
      </c>
      <c r="D650" s="43">
        <v>63</v>
      </c>
      <c r="E650" s="43">
        <v>0.41176470588235298</v>
      </c>
      <c r="F650" s="43">
        <v>64</v>
      </c>
      <c r="G650" s="43">
        <v>0.412903225806452</v>
      </c>
      <c r="H650" s="43">
        <v>-1</v>
      </c>
      <c r="I650" s="43">
        <v>-1.5625</v>
      </c>
    </row>
    <row r="651" spans="1:9" ht="15">
      <c r="A651" s="43" t="s">
        <v>542</v>
      </c>
      <c r="B651" s="43" t="s">
        <v>255</v>
      </c>
      <c r="C651" s="43" t="s">
        <v>382</v>
      </c>
      <c r="D651" s="43">
        <v>4</v>
      </c>
      <c r="E651" s="43">
        <v>3.3783783783783799E-3</v>
      </c>
      <c r="F651" s="43">
        <v>5</v>
      </c>
      <c r="G651" s="43">
        <v>4.4603033006244399E-3</v>
      </c>
      <c r="H651" s="43">
        <v>-1</v>
      </c>
      <c r="I651" s="43">
        <v>-20</v>
      </c>
    </row>
    <row r="652" spans="1:9" ht="15">
      <c r="A652" s="43" t="s">
        <v>542</v>
      </c>
      <c r="B652" s="43" t="s">
        <v>255</v>
      </c>
      <c r="C652" s="43" t="s">
        <v>380</v>
      </c>
      <c r="D652" s="43">
        <v>253</v>
      </c>
      <c r="E652" s="43">
        <v>0.21368243243243201</v>
      </c>
      <c r="F652" s="43">
        <v>254</v>
      </c>
      <c r="G652" s="43">
        <v>0.226583407671722</v>
      </c>
      <c r="H652" s="43">
        <v>-1</v>
      </c>
      <c r="I652" s="43">
        <v>-0.39370078740157399</v>
      </c>
    </row>
    <row r="653" spans="1:9" ht="15">
      <c r="A653" s="43" t="s">
        <v>545</v>
      </c>
      <c r="B653" s="43" t="s">
        <v>243</v>
      </c>
      <c r="C653" s="43" t="s">
        <v>382</v>
      </c>
      <c r="D653" s="43">
        <v>62</v>
      </c>
      <c r="E653" s="43">
        <v>0.11211573236889701</v>
      </c>
      <c r="F653" s="43">
        <v>63</v>
      </c>
      <c r="G653" s="43">
        <v>0.111702127659574</v>
      </c>
      <c r="H653" s="43">
        <v>-1</v>
      </c>
      <c r="I653" s="43">
        <v>-1.5873015873015901</v>
      </c>
    </row>
    <row r="654" spans="1:9" ht="15">
      <c r="A654" s="43" t="s">
        <v>551</v>
      </c>
      <c r="B654" s="43" t="s">
        <v>256</v>
      </c>
      <c r="C654" s="43" t="s">
        <v>385</v>
      </c>
      <c r="D654" s="43">
        <v>353</v>
      </c>
      <c r="E654" s="43">
        <v>0.64416058394160602</v>
      </c>
      <c r="F654" s="43">
        <v>354</v>
      </c>
      <c r="G654" s="43">
        <v>0.63214285714285701</v>
      </c>
      <c r="H654" s="43">
        <v>-1</v>
      </c>
      <c r="I654" s="43">
        <v>-0.28248587570621803</v>
      </c>
    </row>
    <row r="655" spans="1:9" ht="15">
      <c r="A655" s="43" t="s">
        <v>551</v>
      </c>
      <c r="B655" s="43" t="s">
        <v>256</v>
      </c>
      <c r="C655" s="43" t="s">
        <v>383</v>
      </c>
      <c r="D655" s="43">
        <v>25</v>
      </c>
      <c r="E655" s="43">
        <v>4.56204379562044E-2</v>
      </c>
      <c r="F655" s="43">
        <v>26</v>
      </c>
      <c r="G655" s="43">
        <v>4.6428571428571402E-2</v>
      </c>
      <c r="H655" s="43">
        <v>-1</v>
      </c>
      <c r="I655" s="43">
        <v>-3.84615384615384</v>
      </c>
    </row>
    <row r="656" spans="1:9" ht="15">
      <c r="A656" s="43" t="s">
        <v>552</v>
      </c>
      <c r="B656" s="43" t="s">
        <v>208</v>
      </c>
      <c r="C656" s="43" t="s">
        <v>385</v>
      </c>
      <c r="D656" s="43">
        <v>58</v>
      </c>
      <c r="E656" s="43">
        <v>0.109640831758034</v>
      </c>
      <c r="F656" s="43">
        <v>59</v>
      </c>
      <c r="G656" s="43">
        <v>0.1090573012939</v>
      </c>
      <c r="H656" s="43">
        <v>-1</v>
      </c>
      <c r="I656" s="43">
        <v>-1.6949152542372801</v>
      </c>
    </row>
    <row r="657" spans="1:9" ht="15">
      <c r="A657" s="43" t="s">
        <v>552</v>
      </c>
      <c r="B657" s="43" t="s">
        <v>208</v>
      </c>
      <c r="C657" s="43" t="s">
        <v>381</v>
      </c>
      <c r="D657" s="43">
        <v>12</v>
      </c>
      <c r="E657" s="43">
        <v>2.26843100189036E-2</v>
      </c>
      <c r="F657" s="43">
        <v>13</v>
      </c>
      <c r="G657" s="43">
        <v>2.4029574861367801E-2</v>
      </c>
      <c r="H657" s="43">
        <v>-1</v>
      </c>
      <c r="I657" s="43">
        <v>-7.6923076923076898</v>
      </c>
    </row>
    <row r="658" spans="1:9" ht="15">
      <c r="A658" s="43" t="s">
        <v>553</v>
      </c>
      <c r="B658" s="43" t="s">
        <v>173</v>
      </c>
      <c r="C658" s="43" t="s">
        <v>386</v>
      </c>
      <c r="D658" s="43">
        <v>182</v>
      </c>
      <c r="E658" s="43">
        <v>3.8542990258365099E-2</v>
      </c>
      <c r="F658" s="43">
        <v>183</v>
      </c>
      <c r="G658" s="43">
        <v>3.7615621788283697E-2</v>
      </c>
      <c r="H658" s="43">
        <v>-1</v>
      </c>
      <c r="I658" s="43">
        <v>-0.54644808743169504</v>
      </c>
    </row>
    <row r="659" spans="1:9" ht="15">
      <c r="A659" s="43" t="s">
        <v>599</v>
      </c>
      <c r="B659" s="43" t="s">
        <v>252</v>
      </c>
      <c r="C659" s="43" t="s">
        <v>387</v>
      </c>
      <c r="D659" s="43">
        <v>9</v>
      </c>
      <c r="E659" s="43">
        <v>3.8297872340425497E-2</v>
      </c>
      <c r="F659" s="43">
        <v>10</v>
      </c>
      <c r="G659" s="43">
        <v>4.5045045045045001E-2</v>
      </c>
      <c r="H659" s="43">
        <v>-1</v>
      </c>
      <c r="I659" s="43">
        <v>-10</v>
      </c>
    </row>
    <row r="660" spans="1:9" ht="15">
      <c r="A660" s="43" t="s">
        <v>559</v>
      </c>
      <c r="B660" s="43" t="s">
        <v>242</v>
      </c>
      <c r="C660" s="43" t="s">
        <v>383</v>
      </c>
      <c r="D660" s="43">
        <v>25</v>
      </c>
      <c r="E660" s="43">
        <v>0.337837837837838</v>
      </c>
      <c r="F660" s="43">
        <v>26</v>
      </c>
      <c r="G660" s="43">
        <v>0.34666666666666701</v>
      </c>
      <c r="H660" s="43">
        <v>-1</v>
      </c>
      <c r="I660" s="43">
        <v>-3.84615384615384</v>
      </c>
    </row>
    <row r="661" spans="1:9" ht="15">
      <c r="A661" s="43" t="s">
        <v>561</v>
      </c>
      <c r="B661" s="43" t="s">
        <v>232</v>
      </c>
      <c r="C661" s="43" t="s">
        <v>381</v>
      </c>
      <c r="D661" s="43">
        <v>29</v>
      </c>
      <c r="E661" s="43">
        <v>3.29545454545455E-2</v>
      </c>
      <c r="F661" s="43">
        <v>30</v>
      </c>
      <c r="G661" s="43">
        <v>3.4013605442176902E-2</v>
      </c>
      <c r="H661" s="43">
        <v>-1</v>
      </c>
      <c r="I661" s="43">
        <v>-3.3333333333333299</v>
      </c>
    </row>
    <row r="662" spans="1:9" ht="15">
      <c r="A662" s="43" t="s">
        <v>563</v>
      </c>
      <c r="B662" s="43" t="s">
        <v>218</v>
      </c>
      <c r="C662" s="43" t="s">
        <v>383</v>
      </c>
      <c r="D662" s="43">
        <v>3</v>
      </c>
      <c r="E662" s="43">
        <v>2.9126213592233E-2</v>
      </c>
      <c r="F662" s="43">
        <v>4</v>
      </c>
      <c r="G662" s="43">
        <v>3.77358490566038E-2</v>
      </c>
      <c r="H662" s="43">
        <v>-1</v>
      </c>
      <c r="I662" s="43">
        <v>-25</v>
      </c>
    </row>
    <row r="663" spans="1:9" ht="15">
      <c r="A663" s="43" t="s">
        <v>567</v>
      </c>
      <c r="B663" s="43" t="s">
        <v>194</v>
      </c>
      <c r="C663" s="43" t="s">
        <v>387</v>
      </c>
      <c r="D663" s="43">
        <v>41</v>
      </c>
      <c r="E663" s="43">
        <v>0.24117647058823499</v>
      </c>
      <c r="F663" s="43">
        <v>42</v>
      </c>
      <c r="G663" s="43">
        <v>0.27096774193548401</v>
      </c>
      <c r="H663" s="43">
        <v>-1</v>
      </c>
      <c r="I663" s="43">
        <v>-2.38095238095238</v>
      </c>
    </row>
    <row r="664" spans="1:9" ht="15">
      <c r="A664" s="43" t="s">
        <v>571</v>
      </c>
      <c r="B664" s="43" t="s">
        <v>250</v>
      </c>
      <c r="C664" s="43" t="s">
        <v>382</v>
      </c>
      <c r="D664" s="43">
        <v>7</v>
      </c>
      <c r="E664" s="43">
        <v>1.72839506172839E-2</v>
      </c>
      <c r="F664" s="43">
        <v>8</v>
      </c>
      <c r="G664" s="43">
        <v>1.93704600484262E-2</v>
      </c>
      <c r="H664" s="43">
        <v>-1</v>
      </c>
      <c r="I664" s="43">
        <v>-12.5</v>
      </c>
    </row>
    <row r="665" spans="1:9" ht="15">
      <c r="A665" s="43" t="s">
        <v>572</v>
      </c>
      <c r="B665" s="43" t="s">
        <v>164</v>
      </c>
      <c r="C665" s="43" t="s">
        <v>385</v>
      </c>
      <c r="D665" s="43">
        <v>730</v>
      </c>
      <c r="E665" s="43">
        <v>9.7177848775292897E-2</v>
      </c>
      <c r="F665" s="43">
        <v>731</v>
      </c>
      <c r="G665" s="43">
        <v>9.5831148400629299E-2</v>
      </c>
      <c r="H665" s="43">
        <v>-1</v>
      </c>
      <c r="I665" s="43">
        <v>-0.13679890560875901</v>
      </c>
    </row>
    <row r="666" spans="1:9" ht="15">
      <c r="A666" s="43" t="s">
        <v>574</v>
      </c>
      <c r="B666" s="43" t="s">
        <v>244</v>
      </c>
      <c r="C666" s="43" t="s">
        <v>387</v>
      </c>
      <c r="D666" s="43">
        <v>79</v>
      </c>
      <c r="E666" s="43">
        <v>0.11334289813486401</v>
      </c>
      <c r="F666" s="43">
        <v>80</v>
      </c>
      <c r="G666" s="43">
        <v>0.115942028985507</v>
      </c>
      <c r="H666" s="43">
        <v>-1</v>
      </c>
      <c r="I666" s="43">
        <v>-1.25</v>
      </c>
    </row>
    <row r="667" spans="1:9" ht="15">
      <c r="A667" s="43" t="s">
        <v>578</v>
      </c>
      <c r="B667" s="43" t="s">
        <v>189</v>
      </c>
      <c r="C667" s="43" t="s">
        <v>385</v>
      </c>
      <c r="D667" s="43">
        <v>478</v>
      </c>
      <c r="E667" s="43">
        <v>0.32874828060522698</v>
      </c>
      <c r="F667" s="43">
        <v>479</v>
      </c>
      <c r="G667" s="43">
        <v>0.326294277929155</v>
      </c>
      <c r="H667" s="43">
        <v>-1</v>
      </c>
      <c r="I667" s="43">
        <v>-0.20876826722337999</v>
      </c>
    </row>
    <row r="668" spans="1:9" ht="15">
      <c r="A668" s="43" t="s">
        <v>673</v>
      </c>
      <c r="B668" s="43" t="s">
        <v>267</v>
      </c>
      <c r="C668" s="43" t="s">
        <v>381</v>
      </c>
      <c r="D668" s="43">
        <v>7</v>
      </c>
      <c r="E668" s="43">
        <v>8.3932853717026395E-3</v>
      </c>
      <c r="F668" s="43">
        <v>8</v>
      </c>
      <c r="G668" s="43">
        <v>9.3023255813953504E-3</v>
      </c>
      <c r="H668" s="43">
        <v>-1</v>
      </c>
      <c r="I668" s="43">
        <v>-12.5</v>
      </c>
    </row>
    <row r="669" spans="1:9" ht="15">
      <c r="A669" s="43" t="s">
        <v>667</v>
      </c>
      <c r="B669" s="43" t="s">
        <v>220</v>
      </c>
      <c r="C669" s="43" t="s">
        <v>385</v>
      </c>
      <c r="D669" s="43">
        <v>8</v>
      </c>
      <c r="E669" s="43">
        <v>0.16</v>
      </c>
      <c r="F669" s="43">
        <v>10</v>
      </c>
      <c r="G669" s="43">
        <v>0.18181818181818199</v>
      </c>
      <c r="H669" s="43">
        <v>-2</v>
      </c>
      <c r="I669" s="43">
        <v>-20</v>
      </c>
    </row>
    <row r="670" spans="1:9" ht="15">
      <c r="A670" s="43" t="s">
        <v>667</v>
      </c>
      <c r="B670" s="43" t="s">
        <v>220</v>
      </c>
      <c r="C670" s="43" t="s">
        <v>381</v>
      </c>
      <c r="D670" s="43">
        <v>4</v>
      </c>
      <c r="E670" s="43">
        <v>0.08</v>
      </c>
      <c r="F670" s="43">
        <v>6</v>
      </c>
      <c r="G670" s="43">
        <v>0.109090909090909</v>
      </c>
      <c r="H670" s="43">
        <v>-2</v>
      </c>
      <c r="I670" s="43">
        <v>-33.3333333333333</v>
      </c>
    </row>
    <row r="671" spans="1:9" ht="15">
      <c r="A671" s="43" t="s">
        <v>586</v>
      </c>
      <c r="B671" s="43" t="s">
        <v>236</v>
      </c>
      <c r="C671" s="43" t="s">
        <v>382</v>
      </c>
      <c r="D671" s="43">
        <v>14</v>
      </c>
      <c r="E671" s="43">
        <v>0.58333333333333304</v>
      </c>
      <c r="F671" s="43">
        <v>16</v>
      </c>
      <c r="G671" s="43">
        <v>0.61538461538461497</v>
      </c>
      <c r="H671" s="43">
        <v>-2</v>
      </c>
      <c r="I671" s="43">
        <v>-12.5</v>
      </c>
    </row>
    <row r="672" spans="1:9" ht="15">
      <c r="A672" s="43" t="s">
        <v>654</v>
      </c>
      <c r="B672" s="43" t="s">
        <v>268</v>
      </c>
      <c r="C672" s="43" t="s">
        <v>385</v>
      </c>
      <c r="D672" s="43">
        <v>75</v>
      </c>
      <c r="E672" s="43">
        <v>3.4106412005456999E-2</v>
      </c>
      <c r="F672" s="43">
        <v>77</v>
      </c>
      <c r="G672" s="43">
        <v>3.5483870967741901E-2</v>
      </c>
      <c r="H672" s="43">
        <v>-2</v>
      </c>
      <c r="I672" s="43">
        <v>-2.5974025974026</v>
      </c>
    </row>
    <row r="673" spans="1:9" ht="15">
      <c r="A673" s="43" t="s">
        <v>668</v>
      </c>
      <c r="B673" s="43" t="s">
        <v>253</v>
      </c>
      <c r="C673" s="43" t="s">
        <v>385</v>
      </c>
      <c r="D673" s="43">
        <v>251</v>
      </c>
      <c r="E673" s="43">
        <v>0.44582593250444003</v>
      </c>
      <c r="F673" s="43">
        <v>253</v>
      </c>
      <c r="G673" s="43">
        <v>0.48467432950191602</v>
      </c>
      <c r="H673" s="43">
        <v>-2</v>
      </c>
      <c r="I673" s="43">
        <v>-0.79051383399208996</v>
      </c>
    </row>
    <row r="674" spans="1:9" ht="15">
      <c r="A674" s="43" t="s">
        <v>665</v>
      </c>
      <c r="B674" s="43" t="s">
        <v>275</v>
      </c>
      <c r="C674" s="43" t="s">
        <v>385</v>
      </c>
      <c r="D674" s="43">
        <v>572</v>
      </c>
      <c r="E674" s="43">
        <v>0.313081554460865</v>
      </c>
      <c r="F674" s="43">
        <v>574</v>
      </c>
      <c r="G674" s="43">
        <v>0.20857558139534901</v>
      </c>
      <c r="H674" s="43">
        <v>-2</v>
      </c>
      <c r="I674" s="43">
        <v>-0.348432055749126</v>
      </c>
    </row>
    <row r="675" spans="1:9" ht="15">
      <c r="A675" s="43" t="s">
        <v>657</v>
      </c>
      <c r="B675" s="43" t="s">
        <v>160</v>
      </c>
      <c r="C675" s="43" t="s">
        <v>386</v>
      </c>
      <c r="D675" s="43">
        <v>82</v>
      </c>
      <c r="E675" s="43">
        <v>1.3993174061433401E-2</v>
      </c>
      <c r="F675" s="43">
        <v>84</v>
      </c>
      <c r="G675" s="43">
        <v>1.3779527559055101E-2</v>
      </c>
      <c r="H675" s="43">
        <v>-2</v>
      </c>
      <c r="I675" s="43">
        <v>-2.38095238095238</v>
      </c>
    </row>
    <row r="676" spans="1:9" ht="15">
      <c r="A676" s="43" t="s">
        <v>666</v>
      </c>
      <c r="B676" s="43" t="s">
        <v>161</v>
      </c>
      <c r="C676" s="43" t="s">
        <v>387</v>
      </c>
      <c r="D676" s="43">
        <v>12</v>
      </c>
      <c r="E676" s="43">
        <v>4.7581284694686796E-3</v>
      </c>
      <c r="F676" s="43">
        <v>14</v>
      </c>
      <c r="G676" s="43">
        <v>5.7119543043655597E-3</v>
      </c>
      <c r="H676" s="43">
        <v>-2</v>
      </c>
      <c r="I676" s="43">
        <v>-14.285714285714301</v>
      </c>
    </row>
    <row r="677" spans="1:9" ht="15">
      <c r="A677" s="43" t="s">
        <v>598</v>
      </c>
      <c r="B677" s="43" t="s">
        <v>254</v>
      </c>
      <c r="C677" s="43" t="s">
        <v>387</v>
      </c>
      <c r="D677" s="43">
        <v>282</v>
      </c>
      <c r="E677" s="43">
        <v>3.5267633816908499E-2</v>
      </c>
      <c r="F677" s="43">
        <v>284</v>
      </c>
      <c r="G677" s="43">
        <v>3.58269206509398E-2</v>
      </c>
      <c r="H677" s="43">
        <v>-2</v>
      </c>
      <c r="I677" s="43">
        <v>-0.70422535211267501</v>
      </c>
    </row>
    <row r="678" spans="1:9" ht="15">
      <c r="A678" s="43" t="s">
        <v>509</v>
      </c>
      <c r="B678" s="43" t="s">
        <v>181</v>
      </c>
      <c r="C678" s="43" t="s">
        <v>382</v>
      </c>
      <c r="D678" s="43">
        <v>219</v>
      </c>
      <c r="E678" s="43">
        <v>9.73333333333333E-2</v>
      </c>
      <c r="F678" s="43">
        <v>221</v>
      </c>
      <c r="G678" s="43">
        <v>9.7657976137870098E-2</v>
      </c>
      <c r="H678" s="43">
        <v>-2</v>
      </c>
      <c r="I678" s="43">
        <v>-0.90497737556560798</v>
      </c>
    </row>
    <row r="679" spans="1:9" ht="15">
      <c r="A679" s="43" t="s">
        <v>509</v>
      </c>
      <c r="B679" s="43" t="s">
        <v>181</v>
      </c>
      <c r="C679" s="43" t="s">
        <v>380</v>
      </c>
      <c r="D679" s="43">
        <v>36</v>
      </c>
      <c r="E679" s="43">
        <v>1.6E-2</v>
      </c>
      <c r="F679" s="43">
        <v>38</v>
      </c>
      <c r="G679" s="43">
        <v>1.67918692001768E-2</v>
      </c>
      <c r="H679" s="43">
        <v>-2</v>
      </c>
      <c r="I679" s="43">
        <v>-5.2631578947368496</v>
      </c>
    </row>
    <row r="680" spans="1:9" ht="15">
      <c r="A680" s="43" t="s">
        <v>512</v>
      </c>
      <c r="B680" s="43" t="s">
        <v>239</v>
      </c>
      <c r="C680" s="43" t="s">
        <v>385</v>
      </c>
      <c r="D680" s="43">
        <v>282</v>
      </c>
      <c r="E680" s="43">
        <v>0.41409691629955903</v>
      </c>
      <c r="F680" s="43">
        <v>284</v>
      </c>
      <c r="G680" s="43">
        <v>0.43226788432267899</v>
      </c>
      <c r="H680" s="43">
        <v>-2</v>
      </c>
      <c r="I680" s="43">
        <v>-0.70422535211267501</v>
      </c>
    </row>
    <row r="681" spans="1:9" ht="15">
      <c r="A681" s="43" t="s">
        <v>516</v>
      </c>
      <c r="B681" s="43" t="s">
        <v>223</v>
      </c>
      <c r="C681" s="43" t="s">
        <v>385</v>
      </c>
      <c r="D681" s="43">
        <v>116</v>
      </c>
      <c r="E681" s="43">
        <v>0.54205607476635498</v>
      </c>
      <c r="F681" s="43">
        <v>118</v>
      </c>
      <c r="G681" s="43">
        <v>0.55660377358490598</v>
      </c>
      <c r="H681" s="43">
        <v>-2</v>
      </c>
      <c r="I681" s="43">
        <v>-1.6949152542372801</v>
      </c>
    </row>
    <row r="682" spans="1:9" ht="15">
      <c r="A682" s="43" t="s">
        <v>524</v>
      </c>
      <c r="B682" s="43" t="s">
        <v>209</v>
      </c>
      <c r="C682" s="43" t="s">
        <v>384</v>
      </c>
      <c r="D682" s="43">
        <v>32</v>
      </c>
      <c r="E682" s="43">
        <v>1.30293159609121E-2</v>
      </c>
      <c r="F682" s="43">
        <v>34</v>
      </c>
      <c r="G682" s="43">
        <v>1.38099106417547E-2</v>
      </c>
      <c r="H682" s="43">
        <v>-2</v>
      </c>
      <c r="I682" s="43">
        <v>-5.8823529411764701</v>
      </c>
    </row>
    <row r="683" spans="1:9" ht="15">
      <c r="A683" s="43" t="s">
        <v>530</v>
      </c>
      <c r="B683" s="43" t="s">
        <v>170</v>
      </c>
      <c r="C683" s="43" t="s">
        <v>385</v>
      </c>
      <c r="D683" s="43">
        <v>197</v>
      </c>
      <c r="E683" s="43">
        <v>9.3144208037825096E-2</v>
      </c>
      <c r="F683" s="43">
        <v>199</v>
      </c>
      <c r="G683" s="43">
        <v>9.3823668081093797E-2</v>
      </c>
      <c r="H683" s="43">
        <v>-2</v>
      </c>
      <c r="I683" s="43">
        <v>-1.0050251256281499</v>
      </c>
    </row>
    <row r="684" spans="1:9" ht="15">
      <c r="A684" s="43" t="s">
        <v>532</v>
      </c>
      <c r="B684" s="43" t="s">
        <v>211</v>
      </c>
      <c r="C684" s="43" t="s">
        <v>385</v>
      </c>
      <c r="D684" s="43">
        <v>190</v>
      </c>
      <c r="E684" s="43">
        <v>0.31932773109243701</v>
      </c>
      <c r="F684" s="43">
        <v>192</v>
      </c>
      <c r="G684" s="43">
        <v>0.33217993079584801</v>
      </c>
      <c r="H684" s="43">
        <v>-2</v>
      </c>
      <c r="I684" s="43">
        <v>-1.0416666666666601</v>
      </c>
    </row>
    <row r="685" spans="1:9" ht="15">
      <c r="A685" s="43" t="s">
        <v>533</v>
      </c>
      <c r="B685" s="43" t="s">
        <v>178</v>
      </c>
      <c r="C685" s="43" t="s">
        <v>380</v>
      </c>
      <c r="D685" s="43">
        <v>518</v>
      </c>
      <c r="E685" s="43">
        <v>0.18995232856618999</v>
      </c>
      <c r="F685" s="43">
        <v>520</v>
      </c>
      <c r="G685" s="43">
        <v>0.19309320460453</v>
      </c>
      <c r="H685" s="43">
        <v>-2</v>
      </c>
      <c r="I685" s="43">
        <v>-0.38461538461538303</v>
      </c>
    </row>
    <row r="686" spans="1:9" ht="15">
      <c r="A686" s="43" t="s">
        <v>594</v>
      </c>
      <c r="B686" s="43" t="s">
        <v>187</v>
      </c>
      <c r="C686" s="43" t="s">
        <v>387</v>
      </c>
      <c r="D686" s="43">
        <v>21</v>
      </c>
      <c r="E686" s="43">
        <v>5.0311451844753203E-3</v>
      </c>
      <c r="F686" s="43">
        <v>23</v>
      </c>
      <c r="G686" s="43">
        <v>5.4722817035450901E-3</v>
      </c>
      <c r="H686" s="43">
        <v>-2</v>
      </c>
      <c r="I686" s="43">
        <v>-8.6956521739130501</v>
      </c>
    </row>
    <row r="687" spans="1:9" ht="15">
      <c r="A687" s="43" t="s">
        <v>538</v>
      </c>
      <c r="B687" s="43" t="s">
        <v>177</v>
      </c>
      <c r="C687" s="43" t="s">
        <v>385</v>
      </c>
      <c r="D687" s="43">
        <v>125</v>
      </c>
      <c r="E687" s="43">
        <v>8.7535014005602194E-2</v>
      </c>
      <c r="F687" s="43">
        <v>127</v>
      </c>
      <c r="G687" s="43">
        <v>8.9248067463106096E-2</v>
      </c>
      <c r="H687" s="43">
        <v>-2</v>
      </c>
      <c r="I687" s="43">
        <v>-1.5748031496063</v>
      </c>
    </row>
    <row r="688" spans="1:9" ht="15">
      <c r="A688" s="43" t="s">
        <v>542</v>
      </c>
      <c r="B688" s="43" t="s">
        <v>255</v>
      </c>
      <c r="C688" s="43" t="s">
        <v>384</v>
      </c>
      <c r="D688" s="43">
        <v>24</v>
      </c>
      <c r="E688" s="43">
        <v>2.0270270270270299E-2</v>
      </c>
      <c r="F688" s="43">
        <v>26</v>
      </c>
      <c r="G688" s="43">
        <v>2.31935771632471E-2</v>
      </c>
      <c r="H688" s="43">
        <v>-2</v>
      </c>
      <c r="I688" s="43">
        <v>-7.6923076923076898</v>
      </c>
    </row>
    <row r="689" spans="1:9" ht="15">
      <c r="A689" s="43" t="s">
        <v>544</v>
      </c>
      <c r="B689" s="43" t="s">
        <v>225</v>
      </c>
      <c r="C689" s="43" t="s">
        <v>381</v>
      </c>
      <c r="D689" s="43">
        <v>12</v>
      </c>
      <c r="E689" s="43">
        <v>8.1081081081081099E-2</v>
      </c>
      <c r="F689" s="43">
        <v>14</v>
      </c>
      <c r="G689" s="43">
        <v>9.6551724137931005E-2</v>
      </c>
      <c r="H689" s="43">
        <v>-2</v>
      </c>
      <c r="I689" s="43">
        <v>-14.285714285714301</v>
      </c>
    </row>
    <row r="690" spans="1:9" ht="15">
      <c r="A690" s="43" t="s">
        <v>553</v>
      </c>
      <c r="B690" s="43" t="s">
        <v>173</v>
      </c>
      <c r="C690" s="43" t="s">
        <v>380</v>
      </c>
      <c r="D690" s="43">
        <v>69</v>
      </c>
      <c r="E690" s="43">
        <v>1.46124523506989E-2</v>
      </c>
      <c r="F690" s="43">
        <v>71</v>
      </c>
      <c r="G690" s="43">
        <v>1.45940390544707E-2</v>
      </c>
      <c r="H690" s="43">
        <v>-2</v>
      </c>
      <c r="I690" s="43">
        <v>-2.8169014084507</v>
      </c>
    </row>
    <row r="691" spans="1:9" ht="15">
      <c r="A691" s="43" t="s">
        <v>565</v>
      </c>
      <c r="B691" s="43" t="s">
        <v>192</v>
      </c>
      <c r="C691" s="43" t="s">
        <v>387</v>
      </c>
      <c r="D691" s="43">
        <v>84</v>
      </c>
      <c r="E691" s="43">
        <v>2.1116138763197598E-2</v>
      </c>
      <c r="F691" s="43">
        <v>86</v>
      </c>
      <c r="G691" s="43">
        <v>2.17226572366759E-2</v>
      </c>
      <c r="H691" s="43">
        <v>-2</v>
      </c>
      <c r="I691" s="43">
        <v>-2.32558139534884</v>
      </c>
    </row>
    <row r="692" spans="1:9" ht="15">
      <c r="A692" s="43" t="s">
        <v>566</v>
      </c>
      <c r="B692" s="43" t="s">
        <v>249</v>
      </c>
      <c r="C692" s="43" t="s">
        <v>387</v>
      </c>
      <c r="D692" s="43">
        <v>27</v>
      </c>
      <c r="E692" s="43">
        <v>1.02817974105103E-2</v>
      </c>
      <c r="F692" s="43">
        <v>29</v>
      </c>
      <c r="G692" s="43">
        <v>1.0922787193973601E-2</v>
      </c>
      <c r="H692" s="43">
        <v>-2</v>
      </c>
      <c r="I692" s="43">
        <v>-6.8965517241379297</v>
      </c>
    </row>
    <row r="693" spans="1:9" ht="15">
      <c r="A693" s="43" t="s">
        <v>597</v>
      </c>
      <c r="B693" s="43" t="s">
        <v>159</v>
      </c>
      <c r="C693" s="43" t="s">
        <v>388</v>
      </c>
      <c r="D693" s="43">
        <v>23</v>
      </c>
      <c r="E693" s="43">
        <v>1.7932324964914999E-3</v>
      </c>
      <c r="F693" s="43">
        <v>25</v>
      </c>
      <c r="G693" s="43">
        <v>1.9589406049208601E-3</v>
      </c>
      <c r="H693" s="43">
        <v>-2</v>
      </c>
      <c r="I693" s="43">
        <v>-8</v>
      </c>
    </row>
    <row r="694" spans="1:9" ht="15">
      <c r="A694" s="43" t="s">
        <v>569</v>
      </c>
      <c r="B694" s="43" t="s">
        <v>175</v>
      </c>
      <c r="C694" s="43" t="s">
        <v>386</v>
      </c>
      <c r="D694" s="43">
        <v>26</v>
      </c>
      <c r="E694" s="43">
        <v>4.76103277787951E-3</v>
      </c>
      <c r="F694" s="43">
        <v>28</v>
      </c>
      <c r="G694" s="43">
        <v>5.1508462104488603E-3</v>
      </c>
      <c r="H694" s="43">
        <v>-2</v>
      </c>
      <c r="I694" s="43">
        <v>-7.1428571428571397</v>
      </c>
    </row>
    <row r="695" spans="1:9" ht="15">
      <c r="A695" s="43" t="s">
        <v>572</v>
      </c>
      <c r="B695" s="43" t="s">
        <v>164</v>
      </c>
      <c r="C695" s="43" t="s">
        <v>386</v>
      </c>
      <c r="D695" s="43">
        <v>32</v>
      </c>
      <c r="E695" s="43">
        <v>4.2598509052183204E-3</v>
      </c>
      <c r="F695" s="43">
        <v>34</v>
      </c>
      <c r="G695" s="43">
        <v>4.4572627163083399E-3</v>
      </c>
      <c r="H695" s="43">
        <v>-2</v>
      </c>
      <c r="I695" s="43">
        <v>-5.8823529411764701</v>
      </c>
    </row>
    <row r="696" spans="1:9" ht="15">
      <c r="A696" s="43" t="s">
        <v>572</v>
      </c>
      <c r="B696" s="43" t="s">
        <v>164</v>
      </c>
      <c r="C696" s="43" t="s">
        <v>384</v>
      </c>
      <c r="D696" s="43">
        <v>512</v>
      </c>
      <c r="E696" s="43">
        <v>6.8157614483493098E-2</v>
      </c>
      <c r="F696" s="43">
        <v>514</v>
      </c>
      <c r="G696" s="43">
        <v>6.7383324593602495E-2</v>
      </c>
      <c r="H696" s="43">
        <v>-2</v>
      </c>
      <c r="I696" s="43">
        <v>-0.38910505836575698</v>
      </c>
    </row>
    <row r="697" spans="1:9" ht="15">
      <c r="A697" s="43" t="s">
        <v>575</v>
      </c>
      <c r="B697" s="43" t="s">
        <v>199</v>
      </c>
      <c r="C697" s="43" t="s">
        <v>385</v>
      </c>
      <c r="D697" s="43">
        <v>245</v>
      </c>
      <c r="E697" s="43">
        <v>0.16678012253233501</v>
      </c>
      <c r="F697" s="43">
        <v>247</v>
      </c>
      <c r="G697" s="43">
        <v>0.16837082481254301</v>
      </c>
      <c r="H697" s="43">
        <v>-2</v>
      </c>
      <c r="I697" s="43">
        <v>-0.80971659919028005</v>
      </c>
    </row>
    <row r="698" spans="1:9" ht="15">
      <c r="A698" s="43" t="s">
        <v>579</v>
      </c>
      <c r="B698" s="43" t="s">
        <v>174</v>
      </c>
      <c r="C698" s="43" t="s">
        <v>384</v>
      </c>
      <c r="D698" s="43">
        <v>74</v>
      </c>
      <c r="E698" s="43">
        <v>0.15546218487395</v>
      </c>
      <c r="F698" s="43">
        <v>76</v>
      </c>
      <c r="G698" s="43">
        <v>0.16067653276955601</v>
      </c>
      <c r="H698" s="43">
        <v>-2</v>
      </c>
      <c r="I698" s="43">
        <v>-2.6315789473684199</v>
      </c>
    </row>
    <row r="699" spans="1:9" ht="15">
      <c r="A699" s="43" t="s">
        <v>581</v>
      </c>
      <c r="B699" s="43" t="s">
        <v>262</v>
      </c>
      <c r="C699" s="43" t="s">
        <v>380</v>
      </c>
      <c r="D699" s="43">
        <v>600</v>
      </c>
      <c r="E699" s="43">
        <v>7.4478649453823195E-2</v>
      </c>
      <c r="F699" s="43">
        <v>602</v>
      </c>
      <c r="G699" s="43">
        <v>7.4339343047666095E-2</v>
      </c>
      <c r="H699" s="43">
        <v>-2</v>
      </c>
      <c r="I699" s="43">
        <v>-0.33222591362126502</v>
      </c>
    </row>
    <row r="700" spans="1:9" ht="15">
      <c r="A700" s="43" t="s">
        <v>582</v>
      </c>
      <c r="B700" s="43" t="s">
        <v>172</v>
      </c>
      <c r="C700" s="43" t="s">
        <v>387</v>
      </c>
      <c r="D700" s="43">
        <v>82</v>
      </c>
      <c r="E700" s="43">
        <v>9.3394077448747198E-2</v>
      </c>
      <c r="F700" s="43">
        <v>84</v>
      </c>
      <c r="G700" s="43">
        <v>8.9171974522293002E-2</v>
      </c>
      <c r="H700" s="43">
        <v>-2</v>
      </c>
      <c r="I700" s="43">
        <v>-2.38095238095238</v>
      </c>
    </row>
    <row r="701" spans="1:9" ht="15">
      <c r="A701" s="43" t="s">
        <v>583</v>
      </c>
      <c r="B701" s="43" t="s">
        <v>205</v>
      </c>
      <c r="C701" s="43" t="s">
        <v>381</v>
      </c>
      <c r="D701" s="43">
        <v>1</v>
      </c>
      <c r="E701" s="43">
        <v>1.6750418760468999E-3</v>
      </c>
      <c r="F701" s="43">
        <v>3</v>
      </c>
      <c r="G701" s="43">
        <v>5.4945054945054897E-3</v>
      </c>
      <c r="H701" s="43">
        <v>-2</v>
      </c>
      <c r="I701" s="43">
        <v>-66.6666666666667</v>
      </c>
    </row>
    <row r="702" spans="1:9" ht="15">
      <c r="A702" s="43" t="s">
        <v>583</v>
      </c>
      <c r="B702" s="43" t="s">
        <v>205</v>
      </c>
      <c r="C702" s="43" t="s">
        <v>383</v>
      </c>
      <c r="D702" s="43">
        <v>22</v>
      </c>
      <c r="E702" s="43">
        <v>3.68509212730318E-2</v>
      </c>
      <c r="F702" s="43">
        <v>24</v>
      </c>
      <c r="G702" s="43">
        <v>4.3956043956044001E-2</v>
      </c>
      <c r="H702" s="43">
        <v>-2</v>
      </c>
      <c r="I702" s="43">
        <v>-8.3333333333333393</v>
      </c>
    </row>
    <row r="703" spans="1:9" ht="15">
      <c r="A703" s="43" t="s">
        <v>655</v>
      </c>
      <c r="B703" s="43" t="s">
        <v>273</v>
      </c>
      <c r="C703" s="43" t="s">
        <v>382</v>
      </c>
      <c r="D703" s="43">
        <v>90</v>
      </c>
      <c r="E703" s="43">
        <v>7.6271186440677999E-2</v>
      </c>
      <c r="F703" s="43">
        <v>93</v>
      </c>
      <c r="G703" s="43">
        <v>8.2961641391614604E-2</v>
      </c>
      <c r="H703" s="43">
        <v>-3</v>
      </c>
      <c r="I703" s="43">
        <v>-3.2258064516128999</v>
      </c>
    </row>
    <row r="704" spans="1:9" ht="15">
      <c r="A704" s="43" t="s">
        <v>655</v>
      </c>
      <c r="B704" s="43" t="s">
        <v>273</v>
      </c>
      <c r="C704" s="43" t="s">
        <v>383</v>
      </c>
      <c r="D704" s="43">
        <v>118</v>
      </c>
      <c r="E704" s="43">
        <v>0.1</v>
      </c>
      <c r="F704" s="43">
        <v>121</v>
      </c>
      <c r="G704" s="43">
        <v>0.10793933987511201</v>
      </c>
      <c r="H704" s="43">
        <v>-3</v>
      </c>
      <c r="I704" s="43">
        <v>-2.4793388429752099</v>
      </c>
    </row>
    <row r="705" spans="1:9" ht="15">
      <c r="A705" s="43" t="s">
        <v>661</v>
      </c>
      <c r="B705" s="43" t="s">
        <v>200</v>
      </c>
      <c r="C705" s="43" t="s">
        <v>387</v>
      </c>
      <c r="D705" s="43">
        <v>36</v>
      </c>
      <c r="E705" s="43">
        <v>8.7591240875912399E-2</v>
      </c>
      <c r="F705" s="43">
        <v>39</v>
      </c>
      <c r="G705" s="43">
        <v>9.2417061611374404E-2</v>
      </c>
      <c r="H705" s="43">
        <v>-3</v>
      </c>
      <c r="I705" s="43">
        <v>-7.6923076923076898</v>
      </c>
    </row>
    <row r="706" spans="1:9" ht="15">
      <c r="A706" s="43" t="s">
        <v>661</v>
      </c>
      <c r="B706" s="43" t="s">
        <v>200</v>
      </c>
      <c r="C706" s="43" t="s">
        <v>380</v>
      </c>
      <c r="D706" s="43">
        <v>98</v>
      </c>
      <c r="E706" s="43">
        <v>0.23844282238442799</v>
      </c>
      <c r="F706" s="43">
        <v>101</v>
      </c>
      <c r="G706" s="43">
        <v>0.23933649289099501</v>
      </c>
      <c r="H706" s="43">
        <v>-3</v>
      </c>
      <c r="I706" s="43">
        <v>-2.9702970297029698</v>
      </c>
    </row>
    <row r="707" spans="1:9" ht="15">
      <c r="A707" s="43" t="s">
        <v>651</v>
      </c>
      <c r="B707" s="43" t="s">
        <v>259</v>
      </c>
      <c r="C707" s="43" t="s">
        <v>384</v>
      </c>
      <c r="D707" s="43">
        <v>86</v>
      </c>
      <c r="E707" s="43">
        <v>4.4215938303341903E-2</v>
      </c>
      <c r="F707" s="43">
        <v>89</v>
      </c>
      <c r="G707" s="43">
        <v>4.5641025641025602E-2</v>
      </c>
      <c r="H707" s="43">
        <v>-3</v>
      </c>
      <c r="I707" s="43">
        <v>-3.3707865168539302</v>
      </c>
    </row>
    <row r="708" spans="1:9" ht="15">
      <c r="A708" s="43" t="s">
        <v>662</v>
      </c>
      <c r="B708" s="43" t="s">
        <v>169</v>
      </c>
      <c r="C708" s="43" t="s">
        <v>387</v>
      </c>
      <c r="D708" s="43">
        <v>271</v>
      </c>
      <c r="E708" s="43">
        <v>8.6609140300415499E-2</v>
      </c>
      <c r="F708" s="43">
        <v>274</v>
      </c>
      <c r="G708" s="43">
        <v>8.9806620780072094E-2</v>
      </c>
      <c r="H708" s="43">
        <v>-3</v>
      </c>
      <c r="I708" s="43">
        <v>-1.09489051094891</v>
      </c>
    </row>
    <row r="709" spans="1:9" ht="15">
      <c r="A709" s="43" t="s">
        <v>671</v>
      </c>
      <c r="B709" s="43" t="s">
        <v>221</v>
      </c>
      <c r="C709" s="43" t="s">
        <v>381</v>
      </c>
      <c r="D709" s="43">
        <v>103</v>
      </c>
      <c r="E709" s="43">
        <v>0.67763157894736803</v>
      </c>
      <c r="F709" s="43">
        <v>106</v>
      </c>
      <c r="G709" s="43">
        <v>0.67948717948717996</v>
      </c>
      <c r="H709" s="43">
        <v>-3</v>
      </c>
      <c r="I709" s="43">
        <v>-2.8301886792452802</v>
      </c>
    </row>
    <row r="710" spans="1:9" ht="15">
      <c r="A710" s="43" t="s">
        <v>665</v>
      </c>
      <c r="B710" s="43" t="s">
        <v>275</v>
      </c>
      <c r="C710" s="43" t="s">
        <v>387</v>
      </c>
      <c r="D710" s="43">
        <v>58</v>
      </c>
      <c r="E710" s="43">
        <v>3.1746031746031703E-2</v>
      </c>
      <c r="F710" s="43">
        <v>61</v>
      </c>
      <c r="G710" s="43">
        <v>2.2165697674418599E-2</v>
      </c>
      <c r="H710" s="43">
        <v>-3</v>
      </c>
      <c r="I710" s="43">
        <v>-4.9180327868852496</v>
      </c>
    </row>
    <row r="711" spans="1:9" ht="15">
      <c r="A711" s="43" t="s">
        <v>658</v>
      </c>
      <c r="B711" s="43" t="s">
        <v>204</v>
      </c>
      <c r="C711" s="43" t="s">
        <v>382</v>
      </c>
      <c r="D711" s="43">
        <v>2</v>
      </c>
      <c r="E711" s="43">
        <v>2.03045685279188E-3</v>
      </c>
      <c r="F711" s="43">
        <v>5</v>
      </c>
      <c r="G711" s="43">
        <v>5.6369785794814003E-3</v>
      </c>
      <c r="H711" s="43">
        <v>-3</v>
      </c>
      <c r="I711" s="43">
        <v>-60</v>
      </c>
    </row>
    <row r="712" spans="1:9" ht="15">
      <c r="A712" s="43" t="s">
        <v>505</v>
      </c>
      <c r="B712" s="43" t="s">
        <v>276</v>
      </c>
      <c r="C712" s="43" t="s">
        <v>380</v>
      </c>
      <c r="D712" s="43">
        <v>256</v>
      </c>
      <c r="E712" s="43">
        <v>5.20536803578691E-2</v>
      </c>
      <c r="F712" s="43">
        <v>259</v>
      </c>
      <c r="G712" s="43">
        <v>5.3369050072120297E-2</v>
      </c>
      <c r="H712" s="43">
        <v>-3</v>
      </c>
      <c r="I712" s="43">
        <v>-1.15830115830116</v>
      </c>
    </row>
    <row r="713" spans="1:9" ht="15">
      <c r="A713" s="43" t="s">
        <v>507</v>
      </c>
      <c r="B713" s="43" t="s">
        <v>184</v>
      </c>
      <c r="C713" s="43" t="s">
        <v>387</v>
      </c>
      <c r="D713" s="43">
        <v>154</v>
      </c>
      <c r="E713" s="43">
        <v>0.52027027027026995</v>
      </c>
      <c r="F713" s="43">
        <v>157</v>
      </c>
      <c r="G713" s="43">
        <v>0.53220338983050897</v>
      </c>
      <c r="H713" s="43">
        <v>-3</v>
      </c>
      <c r="I713" s="43">
        <v>-1.9108280254777099</v>
      </c>
    </row>
    <row r="714" spans="1:9" ht="15">
      <c r="A714" s="43" t="s">
        <v>511</v>
      </c>
      <c r="B714" s="43" t="s">
        <v>176</v>
      </c>
      <c r="C714" s="43" t="s">
        <v>382</v>
      </c>
      <c r="D714" s="43">
        <v>925</v>
      </c>
      <c r="E714" s="43">
        <v>0.31281704430165702</v>
      </c>
      <c r="F714" s="43">
        <v>928</v>
      </c>
      <c r="G714" s="43">
        <v>0.31436314363143603</v>
      </c>
      <c r="H714" s="43">
        <v>-3</v>
      </c>
      <c r="I714" s="43">
        <v>-0.32327586206896097</v>
      </c>
    </row>
    <row r="715" spans="1:9" ht="15">
      <c r="A715" s="43" t="s">
        <v>511</v>
      </c>
      <c r="B715" s="43" t="s">
        <v>176</v>
      </c>
      <c r="C715" s="43" t="s">
        <v>385</v>
      </c>
      <c r="D715" s="43">
        <v>676</v>
      </c>
      <c r="E715" s="43">
        <v>0.228610077781535</v>
      </c>
      <c r="F715" s="43">
        <v>679</v>
      </c>
      <c r="G715" s="43">
        <v>0.23001355013550101</v>
      </c>
      <c r="H715" s="43">
        <v>-3</v>
      </c>
      <c r="I715" s="43">
        <v>-0.44182621502209002</v>
      </c>
    </row>
    <row r="716" spans="1:9" ht="15">
      <c r="A716" s="43" t="s">
        <v>513</v>
      </c>
      <c r="B716" s="43" t="s">
        <v>245</v>
      </c>
      <c r="C716" s="43" t="s">
        <v>382</v>
      </c>
      <c r="D716" s="43">
        <v>30</v>
      </c>
      <c r="E716" s="43">
        <v>0.22388059701492499</v>
      </c>
      <c r="F716" s="43">
        <v>33</v>
      </c>
      <c r="G716" s="43">
        <v>0.2578125</v>
      </c>
      <c r="H716" s="43">
        <v>-3</v>
      </c>
      <c r="I716" s="43">
        <v>-9.0909090909090899</v>
      </c>
    </row>
    <row r="717" spans="1:9" ht="15">
      <c r="A717" s="43" t="s">
        <v>517</v>
      </c>
      <c r="B717" s="43" t="s">
        <v>179</v>
      </c>
      <c r="C717" s="43" t="s">
        <v>381</v>
      </c>
      <c r="D717" s="43">
        <v>769</v>
      </c>
      <c r="E717" s="43">
        <v>0.128638340582134</v>
      </c>
      <c r="F717" s="43">
        <v>772</v>
      </c>
      <c r="G717" s="43">
        <v>0.13080311758725899</v>
      </c>
      <c r="H717" s="43">
        <v>-3</v>
      </c>
      <c r="I717" s="43">
        <v>-0.38860103626943099</v>
      </c>
    </row>
    <row r="718" spans="1:9" ht="15">
      <c r="A718" s="43" t="s">
        <v>524</v>
      </c>
      <c r="B718" s="43" t="s">
        <v>209</v>
      </c>
      <c r="C718" s="43" t="s">
        <v>385</v>
      </c>
      <c r="D718" s="43">
        <v>982</v>
      </c>
      <c r="E718" s="43">
        <v>0.399837133550489</v>
      </c>
      <c r="F718" s="43">
        <v>985</v>
      </c>
      <c r="G718" s="43">
        <v>0.40008123476848101</v>
      </c>
      <c r="H718" s="43">
        <v>-3</v>
      </c>
      <c r="I718" s="43">
        <v>-0.30456852791877997</v>
      </c>
    </row>
    <row r="719" spans="1:9" ht="15">
      <c r="A719" s="43" t="s">
        <v>527</v>
      </c>
      <c r="B719" s="43" t="s">
        <v>216</v>
      </c>
      <c r="C719" s="43" t="s">
        <v>381</v>
      </c>
      <c r="D719" s="43">
        <v>41</v>
      </c>
      <c r="E719" s="43">
        <v>0.215789473684211</v>
      </c>
      <c r="F719" s="43">
        <v>44</v>
      </c>
      <c r="G719" s="43">
        <v>0.23280423280423301</v>
      </c>
      <c r="H719" s="43">
        <v>-3</v>
      </c>
      <c r="I719" s="43">
        <v>-6.8181818181818201</v>
      </c>
    </row>
    <row r="720" spans="1:9" ht="15">
      <c r="A720" s="43" t="s">
        <v>542</v>
      </c>
      <c r="B720" s="43" t="s">
        <v>255</v>
      </c>
      <c r="C720" s="43" t="s">
        <v>383</v>
      </c>
      <c r="D720" s="43">
        <v>36</v>
      </c>
      <c r="E720" s="43">
        <v>3.04054054054054E-2</v>
      </c>
      <c r="F720" s="43">
        <v>39</v>
      </c>
      <c r="G720" s="43">
        <v>3.4790365744870599E-2</v>
      </c>
      <c r="H720" s="43">
        <v>-3</v>
      </c>
      <c r="I720" s="43">
        <v>-7.6923076923076898</v>
      </c>
    </row>
    <row r="721" spans="1:9" ht="15">
      <c r="A721" s="43" t="s">
        <v>563</v>
      </c>
      <c r="B721" s="43" t="s">
        <v>218</v>
      </c>
      <c r="C721" s="43" t="s">
        <v>381</v>
      </c>
      <c r="D721" s="43">
        <v>39</v>
      </c>
      <c r="E721" s="43">
        <v>0.37864077669902901</v>
      </c>
      <c r="F721" s="43">
        <v>42</v>
      </c>
      <c r="G721" s="43">
        <v>0.39622641509433998</v>
      </c>
      <c r="H721" s="43">
        <v>-3</v>
      </c>
      <c r="I721" s="43">
        <v>-7.1428571428571397</v>
      </c>
    </row>
    <row r="722" spans="1:9" ht="15">
      <c r="A722" s="43" t="s">
        <v>566</v>
      </c>
      <c r="B722" s="43" t="s">
        <v>249</v>
      </c>
      <c r="C722" s="43" t="s">
        <v>384</v>
      </c>
      <c r="D722" s="43">
        <v>66</v>
      </c>
      <c r="E722" s="43">
        <v>2.51332825590251E-2</v>
      </c>
      <c r="F722" s="43">
        <v>69</v>
      </c>
      <c r="G722" s="43">
        <v>2.5988700564971701E-2</v>
      </c>
      <c r="H722" s="43">
        <v>-3</v>
      </c>
      <c r="I722" s="43">
        <v>-4.3478260869565197</v>
      </c>
    </row>
    <row r="723" spans="1:9" ht="15">
      <c r="A723" s="43" t="s">
        <v>569</v>
      </c>
      <c r="B723" s="43" t="s">
        <v>175</v>
      </c>
      <c r="C723" s="43" t="s">
        <v>383</v>
      </c>
      <c r="D723" s="43">
        <v>461</v>
      </c>
      <c r="E723" s="43">
        <v>8.4416773484709801E-2</v>
      </c>
      <c r="F723" s="43">
        <v>464</v>
      </c>
      <c r="G723" s="43">
        <v>8.5356880058866796E-2</v>
      </c>
      <c r="H723" s="43">
        <v>-3</v>
      </c>
      <c r="I723" s="43">
        <v>-0.64655172413793405</v>
      </c>
    </row>
    <row r="724" spans="1:9" ht="15">
      <c r="A724" s="43" t="s">
        <v>569</v>
      </c>
      <c r="B724" s="43" t="s">
        <v>175</v>
      </c>
      <c r="C724" s="43" t="s">
        <v>384</v>
      </c>
      <c r="D724" s="43">
        <v>250</v>
      </c>
      <c r="E724" s="43">
        <v>4.5779161325764497E-2</v>
      </c>
      <c r="F724" s="43">
        <v>253</v>
      </c>
      <c r="G724" s="43">
        <v>4.654157468727E-2</v>
      </c>
      <c r="H724" s="43">
        <v>-3</v>
      </c>
      <c r="I724" s="43">
        <v>-1.1857707509881501</v>
      </c>
    </row>
    <row r="725" spans="1:9" ht="15">
      <c r="A725" s="43" t="s">
        <v>574</v>
      </c>
      <c r="B725" s="43" t="s">
        <v>244</v>
      </c>
      <c r="C725" s="43" t="s">
        <v>386</v>
      </c>
      <c r="D725" s="43">
        <v>23</v>
      </c>
      <c r="E725" s="43">
        <v>3.2998565279770402E-2</v>
      </c>
      <c r="F725" s="43">
        <v>26</v>
      </c>
      <c r="G725" s="43">
        <v>3.7681159420289899E-2</v>
      </c>
      <c r="H725" s="43">
        <v>-3</v>
      </c>
      <c r="I725" s="43">
        <v>-11.538461538461499</v>
      </c>
    </row>
    <row r="726" spans="1:9" ht="15">
      <c r="A726" s="43" t="s">
        <v>587</v>
      </c>
      <c r="B726" s="43" t="s">
        <v>269</v>
      </c>
      <c r="C726" s="43" t="s">
        <v>385</v>
      </c>
      <c r="D726" s="43">
        <v>1433</v>
      </c>
      <c r="E726" s="43">
        <v>0.38950801848328298</v>
      </c>
      <c r="F726" s="43">
        <v>1436</v>
      </c>
      <c r="G726" s="43">
        <v>0.39679469466703499</v>
      </c>
      <c r="H726" s="43">
        <v>-3</v>
      </c>
      <c r="I726" s="43">
        <v>-0.20891364902506601</v>
      </c>
    </row>
    <row r="727" spans="1:9" ht="15">
      <c r="A727" s="43" t="s">
        <v>579</v>
      </c>
      <c r="B727" s="43" t="s">
        <v>174</v>
      </c>
      <c r="C727" s="43" t="s">
        <v>385</v>
      </c>
      <c r="D727" s="43">
        <v>96</v>
      </c>
      <c r="E727" s="43">
        <v>0.20168067226890801</v>
      </c>
      <c r="F727" s="43">
        <v>99</v>
      </c>
      <c r="G727" s="43">
        <v>0.209302325581395</v>
      </c>
      <c r="H727" s="43">
        <v>-3</v>
      </c>
      <c r="I727" s="43">
        <v>-3.0303030303030298</v>
      </c>
    </row>
    <row r="728" spans="1:9" ht="15">
      <c r="A728" s="43" t="s">
        <v>583</v>
      </c>
      <c r="B728" s="43" t="s">
        <v>205</v>
      </c>
      <c r="C728" s="43" t="s">
        <v>387</v>
      </c>
      <c r="D728" s="43">
        <v>35</v>
      </c>
      <c r="E728" s="43">
        <v>5.8626465661641501E-2</v>
      </c>
      <c r="F728" s="43">
        <v>38</v>
      </c>
      <c r="G728" s="43">
        <v>6.95970695970696E-2</v>
      </c>
      <c r="H728" s="43">
        <v>-3</v>
      </c>
      <c r="I728" s="43">
        <v>-7.8947368421052699</v>
      </c>
    </row>
    <row r="729" spans="1:9" ht="15">
      <c r="A729" s="43" t="s">
        <v>651</v>
      </c>
      <c r="B729" s="43" t="s">
        <v>259</v>
      </c>
      <c r="C729" s="43" t="s">
        <v>387</v>
      </c>
      <c r="D729" s="43">
        <v>67</v>
      </c>
      <c r="E729" s="43">
        <v>3.4447300771208202E-2</v>
      </c>
      <c r="F729" s="43">
        <v>71</v>
      </c>
      <c r="G729" s="43">
        <v>3.64102564102564E-2</v>
      </c>
      <c r="H729" s="43">
        <v>-4</v>
      </c>
      <c r="I729" s="43">
        <v>-5.6338028169014098</v>
      </c>
    </row>
    <row r="730" spans="1:9" ht="15">
      <c r="A730" s="43" t="s">
        <v>664</v>
      </c>
      <c r="B730" s="43" t="s">
        <v>195</v>
      </c>
      <c r="C730" s="43" t="s">
        <v>385</v>
      </c>
      <c r="D730" s="43">
        <v>55</v>
      </c>
      <c r="E730" s="43">
        <v>3.65691489361702E-2</v>
      </c>
      <c r="F730" s="43">
        <v>59</v>
      </c>
      <c r="G730" s="43">
        <v>3.8892551087672998E-2</v>
      </c>
      <c r="H730" s="43">
        <v>-4</v>
      </c>
      <c r="I730" s="43">
        <v>-6.7796610169491602</v>
      </c>
    </row>
    <row r="731" spans="1:9" ht="15">
      <c r="A731" s="43" t="s">
        <v>652</v>
      </c>
      <c r="B731" s="43" t="s">
        <v>260</v>
      </c>
      <c r="C731" s="43" t="s">
        <v>381</v>
      </c>
      <c r="D731" s="43">
        <v>6</v>
      </c>
      <c r="E731" s="43">
        <v>1.1070110701107E-2</v>
      </c>
      <c r="F731" s="43">
        <v>10</v>
      </c>
      <c r="G731" s="43">
        <v>1.85185185185185E-2</v>
      </c>
      <c r="H731" s="43">
        <v>-4</v>
      </c>
      <c r="I731" s="43">
        <v>-40</v>
      </c>
    </row>
    <row r="732" spans="1:9" ht="15">
      <c r="A732" s="43" t="s">
        <v>652</v>
      </c>
      <c r="B732" s="43" t="s">
        <v>260</v>
      </c>
      <c r="C732" s="43" t="s">
        <v>384</v>
      </c>
      <c r="D732" s="43">
        <v>144</v>
      </c>
      <c r="E732" s="43">
        <v>0.265682656826568</v>
      </c>
      <c r="F732" s="43">
        <v>148</v>
      </c>
      <c r="G732" s="43">
        <v>0.27407407407407403</v>
      </c>
      <c r="H732" s="43">
        <v>-4</v>
      </c>
      <c r="I732" s="43">
        <v>-2.7027027027027</v>
      </c>
    </row>
    <row r="733" spans="1:9" ht="15">
      <c r="A733" s="43" t="s">
        <v>660</v>
      </c>
      <c r="B733" s="43" t="s">
        <v>188</v>
      </c>
      <c r="C733" s="43" t="s">
        <v>383</v>
      </c>
      <c r="D733" s="43">
        <v>82</v>
      </c>
      <c r="E733" s="43">
        <v>0.12713178294573599</v>
      </c>
      <c r="F733" s="43">
        <v>86</v>
      </c>
      <c r="G733" s="43">
        <v>0.13210445468509999</v>
      </c>
      <c r="H733" s="43">
        <v>-4</v>
      </c>
      <c r="I733" s="43">
        <v>-4.6511627906976702</v>
      </c>
    </row>
    <row r="734" spans="1:9" ht="15">
      <c r="A734" s="43" t="s">
        <v>656</v>
      </c>
      <c r="B734" s="43" t="s">
        <v>238</v>
      </c>
      <c r="C734" s="43" t="s">
        <v>381</v>
      </c>
      <c r="D734" s="43">
        <v>371</v>
      </c>
      <c r="E734" s="43">
        <v>5.9964441571035997E-2</v>
      </c>
      <c r="F734" s="43">
        <v>375</v>
      </c>
      <c r="G734" s="43">
        <v>5.7453654052397697E-2</v>
      </c>
      <c r="H734" s="43">
        <v>-4</v>
      </c>
      <c r="I734" s="43">
        <v>-1.06666666666667</v>
      </c>
    </row>
    <row r="735" spans="1:9" ht="15">
      <c r="A735" s="43" t="s">
        <v>590</v>
      </c>
      <c r="B735" s="43" t="s">
        <v>197</v>
      </c>
      <c r="C735" s="43" t="s">
        <v>384</v>
      </c>
      <c r="D735" s="43">
        <v>290</v>
      </c>
      <c r="E735" s="43">
        <v>2.4557540858667098E-2</v>
      </c>
      <c r="F735" s="43">
        <v>294</v>
      </c>
      <c r="G735" s="43">
        <v>2.5231719876416099E-2</v>
      </c>
      <c r="H735" s="43">
        <v>-4</v>
      </c>
      <c r="I735" s="43">
        <v>-1.3605442176870799</v>
      </c>
    </row>
    <row r="736" spans="1:9" ht="15">
      <c r="A736" s="43" t="s">
        <v>595</v>
      </c>
      <c r="B736" s="43" t="s">
        <v>264</v>
      </c>
      <c r="C736" s="43" t="s">
        <v>381</v>
      </c>
      <c r="D736" s="43">
        <v>41</v>
      </c>
      <c r="E736" s="43">
        <v>6.8561872909699006E-2</v>
      </c>
      <c r="F736" s="43">
        <v>45</v>
      </c>
      <c r="G736" s="43">
        <v>7.3770491803278701E-2</v>
      </c>
      <c r="H736" s="43">
        <v>-4</v>
      </c>
      <c r="I736" s="43">
        <v>-8.8888888888888893</v>
      </c>
    </row>
    <row r="737" spans="1:9" ht="15">
      <c r="A737" s="43" t="s">
        <v>508</v>
      </c>
      <c r="B737" s="43" t="s">
        <v>198</v>
      </c>
      <c r="C737" s="43" t="s">
        <v>387</v>
      </c>
      <c r="D737" s="43">
        <v>216</v>
      </c>
      <c r="E737" s="43">
        <v>6.6379840196681E-2</v>
      </c>
      <c r="F737" s="43">
        <v>220</v>
      </c>
      <c r="G737" s="43">
        <v>6.4478311840562699E-2</v>
      </c>
      <c r="H737" s="43">
        <v>-4</v>
      </c>
      <c r="I737" s="43">
        <v>-1.8181818181818199</v>
      </c>
    </row>
    <row r="738" spans="1:9" ht="15">
      <c r="A738" s="43" t="s">
        <v>511</v>
      </c>
      <c r="B738" s="43" t="s">
        <v>176</v>
      </c>
      <c r="C738" s="43" t="s">
        <v>381</v>
      </c>
      <c r="D738" s="43">
        <v>26</v>
      </c>
      <c r="E738" s="43">
        <v>8.79269529928982E-3</v>
      </c>
      <c r="F738" s="43">
        <v>30</v>
      </c>
      <c r="G738" s="43">
        <v>1.01626016260163E-2</v>
      </c>
      <c r="H738" s="43">
        <v>-4</v>
      </c>
      <c r="I738" s="43">
        <v>-13.3333333333333</v>
      </c>
    </row>
    <row r="739" spans="1:9" ht="15">
      <c r="A739" s="43" t="s">
        <v>526</v>
      </c>
      <c r="B739" s="43" t="s">
        <v>57</v>
      </c>
      <c r="C739" s="43" t="s">
        <v>380</v>
      </c>
      <c r="D739" s="43">
        <v>177639</v>
      </c>
      <c r="E739" s="43">
        <v>0.26627343995922798</v>
      </c>
      <c r="F739" s="43">
        <v>177643</v>
      </c>
      <c r="G739" s="43">
        <v>0.266439587898532</v>
      </c>
      <c r="H739" s="43">
        <v>-4</v>
      </c>
      <c r="I739" s="43">
        <v>-2.2517070754291E-3</v>
      </c>
    </row>
    <row r="740" spans="1:9" ht="15">
      <c r="A740" s="43" t="s">
        <v>588</v>
      </c>
      <c r="B740" s="43" t="s">
        <v>207</v>
      </c>
      <c r="C740" s="43" t="s">
        <v>382</v>
      </c>
      <c r="D740" s="43">
        <v>102</v>
      </c>
      <c r="E740" s="43">
        <v>0.87931034482758597</v>
      </c>
      <c r="F740" s="43">
        <v>106</v>
      </c>
      <c r="G740" s="43">
        <v>0.88333333333333297</v>
      </c>
      <c r="H740" s="43">
        <v>-4</v>
      </c>
      <c r="I740" s="43">
        <v>-3.7735849056603801</v>
      </c>
    </row>
    <row r="741" spans="1:9" ht="15">
      <c r="A741" s="43" t="s">
        <v>537</v>
      </c>
      <c r="B741" s="43" t="s">
        <v>163</v>
      </c>
      <c r="C741" s="43" t="s">
        <v>384</v>
      </c>
      <c r="D741" s="43">
        <v>94</v>
      </c>
      <c r="E741" s="43">
        <v>1.2045105074320901E-2</v>
      </c>
      <c r="F741" s="43">
        <v>98</v>
      </c>
      <c r="G741" s="43">
        <v>1.2136222910216699E-2</v>
      </c>
      <c r="H741" s="43">
        <v>-4</v>
      </c>
      <c r="I741" s="43">
        <v>-4.0816326530612299</v>
      </c>
    </row>
    <row r="742" spans="1:9" ht="15">
      <c r="A742" s="43" t="s">
        <v>545</v>
      </c>
      <c r="B742" s="43" t="s">
        <v>243</v>
      </c>
      <c r="C742" s="43" t="s">
        <v>385</v>
      </c>
      <c r="D742" s="43">
        <v>212</v>
      </c>
      <c r="E742" s="43">
        <v>0.38336347197106702</v>
      </c>
      <c r="F742" s="43">
        <v>216</v>
      </c>
      <c r="G742" s="43">
        <v>0.38297872340425498</v>
      </c>
      <c r="H742" s="43">
        <v>-4</v>
      </c>
      <c r="I742" s="43">
        <v>-1.8518518518518501</v>
      </c>
    </row>
    <row r="743" spans="1:9" ht="15">
      <c r="A743" s="43" t="s">
        <v>550</v>
      </c>
      <c r="B743" s="43" t="s">
        <v>158</v>
      </c>
      <c r="C743" s="43" t="s">
        <v>384</v>
      </c>
      <c r="D743" s="43">
        <v>819</v>
      </c>
      <c r="E743" s="43">
        <v>3.7176577394462097E-2</v>
      </c>
      <c r="F743" s="43">
        <v>823</v>
      </c>
      <c r="G743" s="43">
        <v>3.7246560463432297E-2</v>
      </c>
      <c r="H743" s="43">
        <v>-4</v>
      </c>
      <c r="I743" s="43">
        <v>-0.48602673147023501</v>
      </c>
    </row>
    <row r="744" spans="1:9" ht="15">
      <c r="A744" s="43" t="s">
        <v>557</v>
      </c>
      <c r="B744" s="43" t="s">
        <v>167</v>
      </c>
      <c r="C744" s="43" t="s">
        <v>382</v>
      </c>
      <c r="D744" s="43">
        <v>132</v>
      </c>
      <c r="E744" s="43">
        <v>2.0761898770014801E-3</v>
      </c>
      <c r="F744" s="43">
        <v>136</v>
      </c>
      <c r="G744" s="43">
        <v>2.14314979986763E-3</v>
      </c>
      <c r="H744" s="43">
        <v>-4</v>
      </c>
      <c r="I744" s="43">
        <v>-2.9411764705882399</v>
      </c>
    </row>
    <row r="745" spans="1:9" ht="15">
      <c r="A745" s="43" t="s">
        <v>573</v>
      </c>
      <c r="B745" s="43" t="s">
        <v>166</v>
      </c>
      <c r="C745" s="43" t="s">
        <v>385</v>
      </c>
      <c r="D745" s="43">
        <v>188</v>
      </c>
      <c r="E745" s="43">
        <v>7.39866194411649E-2</v>
      </c>
      <c r="F745" s="43">
        <v>192</v>
      </c>
      <c r="G745" s="43">
        <v>7.1402008181480098E-2</v>
      </c>
      <c r="H745" s="43">
        <v>-4</v>
      </c>
      <c r="I745" s="43">
        <v>-2.0833333333333401</v>
      </c>
    </row>
    <row r="746" spans="1:9" ht="15">
      <c r="A746" s="43" t="s">
        <v>583</v>
      </c>
      <c r="B746" s="43" t="s">
        <v>205</v>
      </c>
      <c r="C746" s="43" t="s">
        <v>385</v>
      </c>
      <c r="D746" s="43">
        <v>114</v>
      </c>
      <c r="E746" s="43">
        <v>0.19095477386934701</v>
      </c>
      <c r="F746" s="43">
        <v>118</v>
      </c>
      <c r="G746" s="43">
        <v>0.21611721611721599</v>
      </c>
      <c r="H746" s="43">
        <v>-4</v>
      </c>
      <c r="I746" s="43">
        <v>-3.3898305084745801</v>
      </c>
    </row>
    <row r="747" spans="1:9" ht="15">
      <c r="A747" s="43" t="s">
        <v>584</v>
      </c>
      <c r="B747" s="43" t="s">
        <v>154</v>
      </c>
      <c r="C747" s="43" t="s">
        <v>387</v>
      </c>
      <c r="D747" s="43">
        <v>7711</v>
      </c>
      <c r="E747" s="43">
        <v>7.2036471324607901E-2</v>
      </c>
      <c r="F747" s="43">
        <v>7715</v>
      </c>
      <c r="G747" s="43">
        <v>7.2052972710461904E-2</v>
      </c>
      <c r="H747" s="43">
        <v>-4</v>
      </c>
      <c r="I747" s="43">
        <v>-5.1847051198960999E-2</v>
      </c>
    </row>
    <row r="748" spans="1:9" ht="15">
      <c r="A748" s="43" t="s">
        <v>662</v>
      </c>
      <c r="B748" s="43" t="s">
        <v>169</v>
      </c>
      <c r="C748" s="43" t="s">
        <v>385</v>
      </c>
      <c r="D748" s="43">
        <v>506</v>
      </c>
      <c r="E748" s="43">
        <v>0.16171300735059099</v>
      </c>
      <c r="F748" s="43">
        <v>511</v>
      </c>
      <c r="G748" s="43">
        <v>0.167486070140937</v>
      </c>
      <c r="H748" s="43">
        <v>-5</v>
      </c>
      <c r="I748" s="43">
        <v>-0.97847358121331296</v>
      </c>
    </row>
    <row r="749" spans="1:9" ht="15">
      <c r="A749" s="43" t="s">
        <v>664</v>
      </c>
      <c r="B749" s="43" t="s">
        <v>195</v>
      </c>
      <c r="C749" s="43" t="s">
        <v>382</v>
      </c>
      <c r="D749" s="43">
        <v>206</v>
      </c>
      <c r="E749" s="43">
        <v>0.136968085106383</v>
      </c>
      <c r="F749" s="43">
        <v>211</v>
      </c>
      <c r="G749" s="43">
        <v>0.13909030982201701</v>
      </c>
      <c r="H749" s="43">
        <v>-5</v>
      </c>
      <c r="I749" s="43">
        <v>-2.3696682464454999</v>
      </c>
    </row>
    <row r="750" spans="1:9" ht="15">
      <c r="A750" s="43" t="s">
        <v>659</v>
      </c>
      <c r="B750" s="43" t="s">
        <v>274</v>
      </c>
      <c r="C750" s="43" t="s">
        <v>381</v>
      </c>
      <c r="D750" s="43">
        <v>111</v>
      </c>
      <c r="E750" s="43">
        <v>3.11447811447811E-2</v>
      </c>
      <c r="F750" s="43">
        <v>116</v>
      </c>
      <c r="G750" s="43">
        <v>3.4668260609683199E-2</v>
      </c>
      <c r="H750" s="43">
        <v>-5</v>
      </c>
      <c r="I750" s="43">
        <v>-4.31034482758621</v>
      </c>
    </row>
    <row r="751" spans="1:9" ht="15">
      <c r="A751" s="43" t="s">
        <v>665</v>
      </c>
      <c r="B751" s="43" t="s">
        <v>275</v>
      </c>
      <c r="C751" s="43" t="s">
        <v>381</v>
      </c>
      <c r="D751" s="43">
        <v>30</v>
      </c>
      <c r="E751" s="43">
        <v>1.6420361247947501E-2</v>
      </c>
      <c r="F751" s="43">
        <v>35</v>
      </c>
      <c r="G751" s="43">
        <v>1.2718023255814E-2</v>
      </c>
      <c r="H751" s="43">
        <v>-5</v>
      </c>
      <c r="I751" s="43">
        <v>-14.285714285714301</v>
      </c>
    </row>
    <row r="752" spans="1:9" ht="15">
      <c r="A752" s="43" t="s">
        <v>596</v>
      </c>
      <c r="B752" s="43" t="s">
        <v>222</v>
      </c>
      <c r="C752" s="43" t="s">
        <v>381</v>
      </c>
      <c r="D752" s="43">
        <v>3</v>
      </c>
      <c r="E752" s="43">
        <v>3.7037037037037E-2</v>
      </c>
      <c r="F752" s="43">
        <v>8</v>
      </c>
      <c r="G752" s="43">
        <v>9.0909090909090898E-2</v>
      </c>
      <c r="H752" s="43">
        <v>-5</v>
      </c>
      <c r="I752" s="43">
        <v>-62.5</v>
      </c>
    </row>
    <row r="753" spans="1:9" ht="15">
      <c r="A753" s="43" t="s">
        <v>590</v>
      </c>
      <c r="B753" s="43" t="s">
        <v>197</v>
      </c>
      <c r="C753" s="43" t="s">
        <v>380</v>
      </c>
      <c r="D753" s="43">
        <v>206</v>
      </c>
      <c r="E753" s="43">
        <v>1.74443221271911E-2</v>
      </c>
      <c r="F753" s="43">
        <v>211</v>
      </c>
      <c r="G753" s="43">
        <v>1.81084792310333E-2</v>
      </c>
      <c r="H753" s="43">
        <v>-5</v>
      </c>
      <c r="I753" s="43">
        <v>-2.3696682464454999</v>
      </c>
    </row>
    <row r="754" spans="1:9" ht="15">
      <c r="A754" s="43" t="s">
        <v>505</v>
      </c>
      <c r="B754" s="43" t="s">
        <v>276</v>
      </c>
      <c r="C754" s="43" t="s">
        <v>385</v>
      </c>
      <c r="D754" s="43">
        <v>1429</v>
      </c>
      <c r="E754" s="43">
        <v>0.29056527043513602</v>
      </c>
      <c r="F754" s="43">
        <v>1434</v>
      </c>
      <c r="G754" s="43">
        <v>0.29548732742633399</v>
      </c>
      <c r="H754" s="43">
        <v>-5</v>
      </c>
      <c r="I754" s="43">
        <v>-0.34867503486750701</v>
      </c>
    </row>
    <row r="755" spans="1:9" ht="15">
      <c r="A755" s="43" t="s">
        <v>505</v>
      </c>
      <c r="B755" s="43" t="s">
        <v>276</v>
      </c>
      <c r="C755" s="43" t="s">
        <v>383</v>
      </c>
      <c r="D755" s="43">
        <v>1471</v>
      </c>
      <c r="E755" s="43">
        <v>0.29910532736884898</v>
      </c>
      <c r="F755" s="43">
        <v>1476</v>
      </c>
      <c r="G755" s="43">
        <v>0.30414176797857001</v>
      </c>
      <c r="H755" s="43">
        <v>-5</v>
      </c>
      <c r="I755" s="43">
        <v>-0.33875338753387402</v>
      </c>
    </row>
    <row r="756" spans="1:9" ht="15">
      <c r="A756" s="43" t="s">
        <v>525</v>
      </c>
      <c r="B756" s="43" t="s">
        <v>210</v>
      </c>
      <c r="C756" s="43" t="s">
        <v>385</v>
      </c>
      <c r="D756" s="43">
        <v>3</v>
      </c>
      <c r="E756" s="43">
        <v>1.9867549668874201E-2</v>
      </c>
      <c r="F756" s="43">
        <v>8</v>
      </c>
      <c r="G756" s="43">
        <v>5.22875816993464E-2</v>
      </c>
      <c r="H756" s="43">
        <v>-5</v>
      </c>
      <c r="I756" s="43">
        <v>-62.5</v>
      </c>
    </row>
    <row r="757" spans="1:9" ht="15">
      <c r="A757" s="43" t="s">
        <v>530</v>
      </c>
      <c r="B757" s="43" t="s">
        <v>170</v>
      </c>
      <c r="C757" s="43" t="s">
        <v>383</v>
      </c>
      <c r="D757" s="43">
        <v>94</v>
      </c>
      <c r="E757" s="43">
        <v>4.4444444444444398E-2</v>
      </c>
      <c r="F757" s="43">
        <v>99</v>
      </c>
      <c r="G757" s="43">
        <v>4.6676096181046699E-2</v>
      </c>
      <c r="H757" s="43">
        <v>-5</v>
      </c>
      <c r="I757" s="43">
        <v>-5.0505050505050502</v>
      </c>
    </row>
    <row r="758" spans="1:9" ht="15">
      <c r="A758" s="43" t="s">
        <v>537</v>
      </c>
      <c r="B758" s="43" t="s">
        <v>163</v>
      </c>
      <c r="C758" s="43" t="s">
        <v>381</v>
      </c>
      <c r="D758" s="43">
        <v>440</v>
      </c>
      <c r="E758" s="43">
        <v>5.6381342901076402E-2</v>
      </c>
      <c r="F758" s="43">
        <v>445</v>
      </c>
      <c r="G758" s="43">
        <v>5.5108359133126901E-2</v>
      </c>
      <c r="H758" s="43">
        <v>-5</v>
      </c>
      <c r="I758" s="43">
        <v>-1.1235955056179801</v>
      </c>
    </row>
    <row r="759" spans="1:9" ht="15">
      <c r="A759" s="43" t="s">
        <v>593</v>
      </c>
      <c r="B759" s="43" t="s">
        <v>183</v>
      </c>
      <c r="C759" s="43" t="s">
        <v>382</v>
      </c>
      <c r="D759" s="43">
        <v>4773</v>
      </c>
      <c r="E759" s="43">
        <v>0.63268822905620403</v>
      </c>
      <c r="F759" s="43">
        <v>4778</v>
      </c>
      <c r="G759" s="43">
        <v>0.634023354564756</v>
      </c>
      <c r="H759" s="43">
        <v>-5</v>
      </c>
      <c r="I759" s="43">
        <v>-0.10464629552113799</v>
      </c>
    </row>
    <row r="760" spans="1:9" ht="15">
      <c r="A760" s="43" t="s">
        <v>553</v>
      </c>
      <c r="B760" s="43" t="s">
        <v>173</v>
      </c>
      <c r="C760" s="43" t="s">
        <v>381</v>
      </c>
      <c r="D760" s="43">
        <v>158</v>
      </c>
      <c r="E760" s="43">
        <v>3.34603981363829E-2</v>
      </c>
      <c r="F760" s="43">
        <v>163</v>
      </c>
      <c r="G760" s="43">
        <v>3.3504624871531302E-2</v>
      </c>
      <c r="H760" s="43">
        <v>-5</v>
      </c>
      <c r="I760" s="43">
        <v>-3.0674846625766898</v>
      </c>
    </row>
    <row r="761" spans="1:9" ht="15">
      <c r="A761" s="43" t="s">
        <v>564</v>
      </c>
      <c r="B761" s="43" t="s">
        <v>191</v>
      </c>
      <c r="C761" s="43" t="s">
        <v>383</v>
      </c>
      <c r="D761" s="43">
        <v>97</v>
      </c>
      <c r="E761" s="43">
        <v>7.8990228013029296E-2</v>
      </c>
      <c r="F761" s="43">
        <v>102</v>
      </c>
      <c r="G761" s="43">
        <v>8.3881578947368404E-2</v>
      </c>
      <c r="H761" s="43">
        <v>-5</v>
      </c>
      <c r="I761" s="43">
        <v>-4.9019607843137303</v>
      </c>
    </row>
    <row r="762" spans="1:9" ht="15">
      <c r="A762" s="43" t="s">
        <v>565</v>
      </c>
      <c r="B762" s="43" t="s">
        <v>192</v>
      </c>
      <c r="C762" s="43" t="s">
        <v>381</v>
      </c>
      <c r="D762" s="43">
        <v>28</v>
      </c>
      <c r="E762" s="43">
        <v>7.0387129210658598E-3</v>
      </c>
      <c r="F762" s="43">
        <v>33</v>
      </c>
      <c r="G762" s="43">
        <v>8.3354382419802992E-3</v>
      </c>
      <c r="H762" s="43">
        <v>-5</v>
      </c>
      <c r="I762" s="43">
        <v>-15.151515151515101</v>
      </c>
    </row>
    <row r="763" spans="1:9" ht="15">
      <c r="A763" s="43" t="s">
        <v>574</v>
      </c>
      <c r="B763" s="43" t="s">
        <v>244</v>
      </c>
      <c r="C763" s="43" t="s">
        <v>381</v>
      </c>
      <c r="D763" s="43">
        <v>30</v>
      </c>
      <c r="E763" s="43">
        <v>4.3041606886657098E-2</v>
      </c>
      <c r="F763" s="43">
        <v>35</v>
      </c>
      <c r="G763" s="43">
        <v>5.0724637681159403E-2</v>
      </c>
      <c r="H763" s="43">
        <v>-5</v>
      </c>
      <c r="I763" s="43">
        <v>-14.285714285714301</v>
      </c>
    </row>
    <row r="764" spans="1:9" ht="15">
      <c r="A764" s="43" t="s">
        <v>655</v>
      </c>
      <c r="B764" s="43" t="s">
        <v>273</v>
      </c>
      <c r="C764" s="43" t="s">
        <v>385</v>
      </c>
      <c r="D764" s="43">
        <v>431</v>
      </c>
      <c r="E764" s="43">
        <v>0.365254237288136</v>
      </c>
      <c r="F764" s="43">
        <v>437</v>
      </c>
      <c r="G764" s="43">
        <v>0.38983050847457601</v>
      </c>
      <c r="H764" s="43">
        <v>-6</v>
      </c>
      <c r="I764" s="43">
        <v>-1.3729977116704799</v>
      </c>
    </row>
    <row r="765" spans="1:9" ht="15">
      <c r="A765" s="43" t="s">
        <v>661</v>
      </c>
      <c r="B765" s="43" t="s">
        <v>200</v>
      </c>
      <c r="C765" s="43" t="s">
        <v>381</v>
      </c>
      <c r="D765" s="43">
        <v>28</v>
      </c>
      <c r="E765" s="43">
        <v>6.8126520681265207E-2</v>
      </c>
      <c r="F765" s="43">
        <v>34</v>
      </c>
      <c r="G765" s="43">
        <v>8.0568720379146905E-2</v>
      </c>
      <c r="H765" s="43">
        <v>-6</v>
      </c>
      <c r="I765" s="43">
        <v>-17.647058823529399</v>
      </c>
    </row>
    <row r="766" spans="1:9" ht="15">
      <c r="A766" s="43" t="s">
        <v>660</v>
      </c>
      <c r="B766" s="43" t="s">
        <v>188</v>
      </c>
      <c r="C766" s="43" t="s">
        <v>381</v>
      </c>
      <c r="D766" s="43">
        <v>59</v>
      </c>
      <c r="E766" s="43">
        <v>9.1472868217054304E-2</v>
      </c>
      <c r="F766" s="43">
        <v>65</v>
      </c>
      <c r="G766" s="43">
        <v>9.9846390168970803E-2</v>
      </c>
      <c r="H766" s="43">
        <v>-6</v>
      </c>
      <c r="I766" s="43">
        <v>-9.2307692307692299</v>
      </c>
    </row>
    <row r="767" spans="1:9" ht="15">
      <c r="A767" s="43" t="s">
        <v>590</v>
      </c>
      <c r="B767" s="43" t="s">
        <v>197</v>
      </c>
      <c r="C767" s="43" t="s">
        <v>385</v>
      </c>
      <c r="D767" s="43">
        <v>1351</v>
      </c>
      <c r="E767" s="43">
        <v>0.11440426793123901</v>
      </c>
      <c r="F767" s="43">
        <v>1357</v>
      </c>
      <c r="G767" s="43">
        <v>0.11646069344318601</v>
      </c>
      <c r="H767" s="43">
        <v>-6</v>
      </c>
      <c r="I767" s="43">
        <v>-0.44215180545320598</v>
      </c>
    </row>
    <row r="768" spans="1:9" ht="15">
      <c r="A768" s="43" t="s">
        <v>598</v>
      </c>
      <c r="B768" s="43" t="s">
        <v>254</v>
      </c>
      <c r="C768" s="43" t="s">
        <v>388</v>
      </c>
      <c r="D768" s="43">
        <v>0</v>
      </c>
      <c r="E768" s="43">
        <v>0</v>
      </c>
      <c r="F768" s="43">
        <v>6</v>
      </c>
      <c r="G768" s="43">
        <v>7.5690677431562996E-4</v>
      </c>
      <c r="H768" s="43">
        <v>-6</v>
      </c>
      <c r="I768" s="43">
        <v>-100</v>
      </c>
    </row>
    <row r="769" spans="1:9" ht="15">
      <c r="A769" s="43" t="s">
        <v>510</v>
      </c>
      <c r="B769" s="43" t="s">
        <v>157</v>
      </c>
      <c r="C769" s="43" t="s">
        <v>388</v>
      </c>
      <c r="D769" s="43">
        <v>318</v>
      </c>
      <c r="E769" s="43">
        <v>8.4974480934184894E-3</v>
      </c>
      <c r="F769" s="43">
        <v>325</v>
      </c>
      <c r="G769" s="43">
        <v>8.51587883869615E-3</v>
      </c>
      <c r="H769" s="43">
        <v>-7</v>
      </c>
      <c r="I769" s="43">
        <v>-2.1538461538461502</v>
      </c>
    </row>
    <row r="770" spans="1:9" ht="15">
      <c r="A770" s="43" t="s">
        <v>560</v>
      </c>
      <c r="B770" s="43" t="s">
        <v>193</v>
      </c>
      <c r="C770" s="43" t="s">
        <v>381</v>
      </c>
      <c r="D770" s="43">
        <v>678</v>
      </c>
      <c r="E770" s="43">
        <v>4.2507836990595599E-2</v>
      </c>
      <c r="F770" s="43">
        <v>685</v>
      </c>
      <c r="G770" s="43">
        <v>4.3244949494949503E-2</v>
      </c>
      <c r="H770" s="43">
        <v>-7</v>
      </c>
      <c r="I770" s="43">
        <v>-1.02189781021897</v>
      </c>
    </row>
    <row r="771" spans="1:9" ht="15">
      <c r="A771" s="43" t="s">
        <v>587</v>
      </c>
      <c r="B771" s="43" t="s">
        <v>269</v>
      </c>
      <c r="C771" s="43" t="s">
        <v>384</v>
      </c>
      <c r="D771" s="43">
        <v>243</v>
      </c>
      <c r="E771" s="43">
        <v>6.6050557216634997E-2</v>
      </c>
      <c r="F771" s="43">
        <v>250</v>
      </c>
      <c r="G771" s="43">
        <v>6.9079856313898902E-2</v>
      </c>
      <c r="H771" s="43">
        <v>-7</v>
      </c>
      <c r="I771" s="43">
        <v>-2.8</v>
      </c>
    </row>
    <row r="772" spans="1:9" ht="15">
      <c r="A772" s="43" t="s">
        <v>585</v>
      </c>
      <c r="B772" s="43" t="s">
        <v>156</v>
      </c>
      <c r="C772" s="43" t="s">
        <v>388</v>
      </c>
      <c r="D772" s="43">
        <v>282</v>
      </c>
      <c r="E772" s="43">
        <v>2.21398737556135E-3</v>
      </c>
      <c r="F772" s="43">
        <v>289</v>
      </c>
      <c r="G772" s="43">
        <v>2.2541670891604998E-3</v>
      </c>
      <c r="H772" s="43">
        <v>-7</v>
      </c>
      <c r="I772" s="43">
        <v>-2.4221453287197301</v>
      </c>
    </row>
    <row r="773" spans="1:9" ht="15">
      <c r="A773" s="43" t="s">
        <v>651</v>
      </c>
      <c r="B773" s="43" t="s">
        <v>259</v>
      </c>
      <c r="C773" s="43" t="s">
        <v>381</v>
      </c>
      <c r="D773" s="43">
        <v>197</v>
      </c>
      <c r="E773" s="43">
        <v>0.101285347043702</v>
      </c>
      <c r="F773" s="43">
        <v>205</v>
      </c>
      <c r="G773" s="43">
        <v>0.105128205128205</v>
      </c>
      <c r="H773" s="43">
        <v>-8</v>
      </c>
      <c r="I773" s="43">
        <v>-3.90243902439025</v>
      </c>
    </row>
    <row r="774" spans="1:9" ht="15">
      <c r="A774" s="43" t="s">
        <v>656</v>
      </c>
      <c r="B774" s="43" t="s">
        <v>238</v>
      </c>
      <c r="C774" s="43" t="s">
        <v>384</v>
      </c>
      <c r="D774" s="43">
        <v>370</v>
      </c>
      <c r="E774" s="43">
        <v>5.9802812348472602E-2</v>
      </c>
      <c r="F774" s="43">
        <v>378</v>
      </c>
      <c r="G774" s="43">
        <v>5.7913283284816902E-2</v>
      </c>
      <c r="H774" s="43">
        <v>-8</v>
      </c>
      <c r="I774" s="43">
        <v>-2.1164021164021198</v>
      </c>
    </row>
    <row r="775" spans="1:9" ht="15">
      <c r="A775" s="43" t="s">
        <v>591</v>
      </c>
      <c r="B775" s="43" t="s">
        <v>168</v>
      </c>
      <c r="C775" s="43" t="s">
        <v>382</v>
      </c>
      <c r="D775" s="43">
        <v>621</v>
      </c>
      <c r="E775" s="43">
        <v>0.434265734265734</v>
      </c>
      <c r="F775" s="43">
        <v>629</v>
      </c>
      <c r="G775" s="43">
        <v>0.44202389318341501</v>
      </c>
      <c r="H775" s="43">
        <v>-8</v>
      </c>
      <c r="I775" s="43">
        <v>-1.2718600953895101</v>
      </c>
    </row>
    <row r="776" spans="1:9" ht="15">
      <c r="A776" s="43" t="s">
        <v>524</v>
      </c>
      <c r="B776" s="43" t="s">
        <v>209</v>
      </c>
      <c r="C776" s="43" t="s">
        <v>387</v>
      </c>
      <c r="D776" s="43">
        <v>501</v>
      </c>
      <c r="E776" s="43">
        <v>0.20399022801302899</v>
      </c>
      <c r="F776" s="43">
        <v>509</v>
      </c>
      <c r="G776" s="43">
        <v>0.20674248578391599</v>
      </c>
      <c r="H776" s="43">
        <v>-8</v>
      </c>
      <c r="I776" s="43">
        <v>-1.57170923379175</v>
      </c>
    </row>
    <row r="777" spans="1:9" ht="15">
      <c r="A777" s="43" t="s">
        <v>542</v>
      </c>
      <c r="B777" s="43" t="s">
        <v>255</v>
      </c>
      <c r="C777" s="43" t="s">
        <v>385</v>
      </c>
      <c r="D777" s="43">
        <v>345</v>
      </c>
      <c r="E777" s="43">
        <v>0.29138513513513498</v>
      </c>
      <c r="F777" s="43">
        <v>353</v>
      </c>
      <c r="G777" s="43">
        <v>0.31489741302408603</v>
      </c>
      <c r="H777" s="43">
        <v>-8</v>
      </c>
      <c r="I777" s="43">
        <v>-2.2662889518413598</v>
      </c>
    </row>
    <row r="778" spans="1:9" ht="15">
      <c r="A778" s="43" t="s">
        <v>570</v>
      </c>
      <c r="B778" s="43" t="s">
        <v>171</v>
      </c>
      <c r="C778" s="43" t="s">
        <v>385</v>
      </c>
      <c r="D778" s="43">
        <v>1409</v>
      </c>
      <c r="E778" s="43">
        <v>8.6959205085477997E-2</v>
      </c>
      <c r="F778" s="43">
        <v>1417</v>
      </c>
      <c r="G778" s="43">
        <v>8.5702189427845604E-2</v>
      </c>
      <c r="H778" s="43">
        <v>-8</v>
      </c>
      <c r="I778" s="43">
        <v>-0.56457304163726196</v>
      </c>
    </row>
    <row r="779" spans="1:9" ht="15">
      <c r="A779" s="43" t="s">
        <v>571</v>
      </c>
      <c r="B779" s="43" t="s">
        <v>250</v>
      </c>
      <c r="C779" s="43" t="s">
        <v>381</v>
      </c>
      <c r="D779" s="43">
        <v>34</v>
      </c>
      <c r="E779" s="43">
        <v>8.3950617283950604E-2</v>
      </c>
      <c r="F779" s="43">
        <v>42</v>
      </c>
      <c r="G779" s="43">
        <v>0.101694915254237</v>
      </c>
      <c r="H779" s="43">
        <v>-8</v>
      </c>
      <c r="I779" s="43">
        <v>-19.047619047619001</v>
      </c>
    </row>
    <row r="780" spans="1:9" ht="15">
      <c r="A780" s="43" t="s">
        <v>578</v>
      </c>
      <c r="B780" s="43" t="s">
        <v>189</v>
      </c>
      <c r="C780" s="43" t="s">
        <v>382</v>
      </c>
      <c r="D780" s="43">
        <v>166</v>
      </c>
      <c r="E780" s="43">
        <v>0.114167812929849</v>
      </c>
      <c r="F780" s="43">
        <v>174</v>
      </c>
      <c r="G780" s="43">
        <v>0.118528610354223</v>
      </c>
      <c r="H780" s="43">
        <v>-8</v>
      </c>
      <c r="I780" s="43">
        <v>-4.5977011494252897</v>
      </c>
    </row>
    <row r="781" spans="1:9" ht="15">
      <c r="A781" s="43" t="s">
        <v>663</v>
      </c>
      <c r="B781" s="43" t="s">
        <v>265</v>
      </c>
      <c r="C781" s="43" t="s">
        <v>381</v>
      </c>
      <c r="D781" s="43">
        <v>3</v>
      </c>
      <c r="E781" s="43">
        <v>9.93377483443709E-3</v>
      </c>
      <c r="F781" s="43">
        <v>12</v>
      </c>
      <c r="G781" s="43">
        <v>3.6036036036036001E-2</v>
      </c>
      <c r="H781" s="43">
        <v>-9</v>
      </c>
      <c r="I781" s="43">
        <v>-75</v>
      </c>
    </row>
    <row r="782" spans="1:9" ht="15">
      <c r="A782" s="43" t="s">
        <v>535</v>
      </c>
      <c r="B782" s="43" t="s">
        <v>263</v>
      </c>
      <c r="C782" s="43" t="s">
        <v>380</v>
      </c>
      <c r="D782" s="43">
        <v>244</v>
      </c>
      <c r="E782" s="43">
        <v>0.12708333333333299</v>
      </c>
      <c r="F782" s="43">
        <v>253</v>
      </c>
      <c r="G782" s="43">
        <v>0.12901580826109099</v>
      </c>
      <c r="H782" s="43">
        <v>-9</v>
      </c>
      <c r="I782" s="43">
        <v>-3.5573122529644299</v>
      </c>
    </row>
    <row r="783" spans="1:9" ht="15">
      <c r="A783" s="43" t="s">
        <v>566</v>
      </c>
      <c r="B783" s="43" t="s">
        <v>249</v>
      </c>
      <c r="C783" s="43" t="s">
        <v>382</v>
      </c>
      <c r="D783" s="43">
        <v>1631</v>
      </c>
      <c r="E783" s="43">
        <v>0.62109672505712099</v>
      </c>
      <c r="F783" s="43">
        <v>1640</v>
      </c>
      <c r="G783" s="43">
        <v>0.61770244821092302</v>
      </c>
      <c r="H783" s="43">
        <v>-9</v>
      </c>
      <c r="I783" s="43">
        <v>-0.54878048780487898</v>
      </c>
    </row>
    <row r="784" spans="1:9" ht="15">
      <c r="A784" s="43" t="s">
        <v>572</v>
      </c>
      <c r="B784" s="43" t="s">
        <v>164</v>
      </c>
      <c r="C784" s="43" t="s">
        <v>380</v>
      </c>
      <c r="D784" s="43">
        <v>625</v>
      </c>
      <c r="E784" s="43">
        <v>8.3200212992545305E-2</v>
      </c>
      <c r="F784" s="43">
        <v>634</v>
      </c>
      <c r="G784" s="43">
        <v>8.3114840062926104E-2</v>
      </c>
      <c r="H784" s="43">
        <v>-9</v>
      </c>
      <c r="I784" s="43">
        <v>-1.41955835962145</v>
      </c>
    </row>
    <row r="785" spans="1:9" ht="15">
      <c r="A785" s="43" t="s">
        <v>578</v>
      </c>
      <c r="B785" s="43" t="s">
        <v>189</v>
      </c>
      <c r="C785" s="43" t="s">
        <v>383</v>
      </c>
      <c r="D785" s="43">
        <v>491</v>
      </c>
      <c r="E785" s="43">
        <v>0.33768913342503398</v>
      </c>
      <c r="F785" s="43">
        <v>500</v>
      </c>
      <c r="G785" s="43">
        <v>0.34059945504087202</v>
      </c>
      <c r="H785" s="43">
        <v>-9</v>
      </c>
      <c r="I785" s="43">
        <v>-1.8</v>
      </c>
    </row>
    <row r="786" spans="1:9" ht="15">
      <c r="A786" s="43" t="s">
        <v>595</v>
      </c>
      <c r="B786" s="43" t="s">
        <v>264</v>
      </c>
      <c r="C786" s="43" t="s">
        <v>382</v>
      </c>
      <c r="D786" s="43">
        <v>404</v>
      </c>
      <c r="E786" s="43">
        <v>0.675585284280936</v>
      </c>
      <c r="F786" s="43">
        <v>414</v>
      </c>
      <c r="G786" s="43">
        <v>0.67868852459016404</v>
      </c>
      <c r="H786" s="43">
        <v>-10</v>
      </c>
      <c r="I786" s="43">
        <v>-2.4154589371980699</v>
      </c>
    </row>
    <row r="787" spans="1:9" ht="15">
      <c r="A787" s="43" t="s">
        <v>551</v>
      </c>
      <c r="B787" s="43" t="s">
        <v>256</v>
      </c>
      <c r="C787" s="43" t="s">
        <v>381</v>
      </c>
      <c r="D787" s="43">
        <v>99</v>
      </c>
      <c r="E787" s="43">
        <v>0.18065693430656901</v>
      </c>
      <c r="F787" s="43">
        <v>109</v>
      </c>
      <c r="G787" s="43">
        <v>0.19464285714285701</v>
      </c>
      <c r="H787" s="43">
        <v>-10</v>
      </c>
      <c r="I787" s="43">
        <v>-9.1743119266054993</v>
      </c>
    </row>
    <row r="788" spans="1:9" ht="15">
      <c r="A788" s="43" t="s">
        <v>585</v>
      </c>
      <c r="B788" s="43" t="s">
        <v>156</v>
      </c>
      <c r="C788" s="43" t="s">
        <v>380</v>
      </c>
      <c r="D788" s="43">
        <v>10566</v>
      </c>
      <c r="E788" s="43">
        <v>8.2953867411990095E-2</v>
      </c>
      <c r="F788" s="43">
        <v>10576</v>
      </c>
      <c r="G788" s="43">
        <v>8.2491595622703903E-2</v>
      </c>
      <c r="H788" s="43">
        <v>-10</v>
      </c>
      <c r="I788" s="43">
        <v>-9.4553706505295904E-2</v>
      </c>
    </row>
    <row r="789" spans="1:9" ht="15">
      <c r="A789" s="43" t="s">
        <v>662</v>
      </c>
      <c r="B789" s="43" t="s">
        <v>169</v>
      </c>
      <c r="C789" s="43" t="s">
        <v>384</v>
      </c>
      <c r="D789" s="43">
        <v>143</v>
      </c>
      <c r="E789" s="43">
        <v>4.5701502077341E-2</v>
      </c>
      <c r="F789" s="43">
        <v>154</v>
      </c>
      <c r="G789" s="43">
        <v>5.0475254015076999E-2</v>
      </c>
      <c r="H789" s="43">
        <v>-11</v>
      </c>
      <c r="I789" s="43">
        <v>-7.1428571428571397</v>
      </c>
    </row>
    <row r="790" spans="1:9" ht="15">
      <c r="A790" s="43" t="s">
        <v>657</v>
      </c>
      <c r="B790" s="43" t="s">
        <v>160</v>
      </c>
      <c r="C790" s="43" t="s">
        <v>383</v>
      </c>
      <c r="D790" s="43">
        <v>872</v>
      </c>
      <c r="E790" s="43">
        <v>0.14880546075085299</v>
      </c>
      <c r="F790" s="43">
        <v>883</v>
      </c>
      <c r="G790" s="43">
        <v>0.14484908136482899</v>
      </c>
      <c r="H790" s="43">
        <v>-11</v>
      </c>
      <c r="I790" s="43">
        <v>-1.24575311438279</v>
      </c>
    </row>
    <row r="791" spans="1:9" ht="15">
      <c r="A791" s="43" t="s">
        <v>502</v>
      </c>
      <c r="B791" s="43" t="s">
        <v>266</v>
      </c>
      <c r="C791" s="43" t="s">
        <v>385</v>
      </c>
      <c r="D791" s="43">
        <v>2214</v>
      </c>
      <c r="E791" s="43">
        <v>0.18754764930114401</v>
      </c>
      <c r="F791" s="43">
        <v>2225</v>
      </c>
      <c r="G791" s="43">
        <v>0.19705960499512901</v>
      </c>
      <c r="H791" s="43">
        <v>-11</v>
      </c>
      <c r="I791" s="43">
        <v>-0.49438202247190599</v>
      </c>
    </row>
    <row r="792" spans="1:9" ht="15">
      <c r="A792" s="43" t="s">
        <v>502</v>
      </c>
      <c r="B792" s="43" t="s">
        <v>266</v>
      </c>
      <c r="C792" s="43" t="s">
        <v>383</v>
      </c>
      <c r="D792" s="43">
        <v>1116</v>
      </c>
      <c r="E792" s="43">
        <v>9.4536213468869104E-2</v>
      </c>
      <c r="F792" s="43">
        <v>1127</v>
      </c>
      <c r="G792" s="43">
        <v>9.9814011159330404E-2</v>
      </c>
      <c r="H792" s="43">
        <v>-11</v>
      </c>
      <c r="I792" s="43">
        <v>-0.97604259094942203</v>
      </c>
    </row>
    <row r="793" spans="1:9" ht="15">
      <c r="A793" s="43" t="s">
        <v>555</v>
      </c>
      <c r="B793" s="43" t="s">
        <v>229</v>
      </c>
      <c r="C793" s="43" t="s">
        <v>381</v>
      </c>
      <c r="D793" s="43">
        <v>28</v>
      </c>
      <c r="E793" s="43">
        <v>0.19047619047618999</v>
      </c>
      <c r="F793" s="43">
        <v>39</v>
      </c>
      <c r="G793" s="43">
        <v>0.246835443037975</v>
      </c>
      <c r="H793" s="43">
        <v>-11</v>
      </c>
      <c r="I793" s="43">
        <v>-28.205128205128201</v>
      </c>
    </row>
    <row r="794" spans="1:9" ht="15">
      <c r="A794" s="43" t="s">
        <v>561</v>
      </c>
      <c r="B794" s="43" t="s">
        <v>232</v>
      </c>
      <c r="C794" s="43" t="s">
        <v>383</v>
      </c>
      <c r="D794" s="43">
        <v>382</v>
      </c>
      <c r="E794" s="43">
        <v>0.43409090909090903</v>
      </c>
      <c r="F794" s="43">
        <v>393</v>
      </c>
      <c r="G794" s="43">
        <v>0.445578231292517</v>
      </c>
      <c r="H794" s="43">
        <v>-11</v>
      </c>
      <c r="I794" s="43">
        <v>-2.79898218829516</v>
      </c>
    </row>
    <row r="795" spans="1:9" ht="15">
      <c r="A795" s="43" t="s">
        <v>659</v>
      </c>
      <c r="B795" s="43" t="s">
        <v>274</v>
      </c>
      <c r="C795" s="43" t="s">
        <v>383</v>
      </c>
      <c r="D795" s="43">
        <v>512</v>
      </c>
      <c r="E795" s="43">
        <v>0.143658810325477</v>
      </c>
      <c r="F795" s="43">
        <v>524</v>
      </c>
      <c r="G795" s="43">
        <v>0.15660490137477601</v>
      </c>
      <c r="H795" s="43">
        <v>-12</v>
      </c>
      <c r="I795" s="43">
        <v>-2.29007633587787</v>
      </c>
    </row>
    <row r="796" spans="1:9" ht="15">
      <c r="A796" s="43" t="s">
        <v>520</v>
      </c>
      <c r="B796" s="43" t="s">
        <v>202</v>
      </c>
      <c r="C796" s="43" t="s">
        <v>382</v>
      </c>
      <c r="D796" s="43">
        <v>391</v>
      </c>
      <c r="E796" s="43">
        <v>0.38674579624134497</v>
      </c>
      <c r="F796" s="43">
        <v>403</v>
      </c>
      <c r="G796" s="43">
        <v>0.39548577036310101</v>
      </c>
      <c r="H796" s="43">
        <v>-12</v>
      </c>
      <c r="I796" s="43">
        <v>-2.97766749379652</v>
      </c>
    </row>
    <row r="797" spans="1:9" ht="15">
      <c r="A797" s="43" t="s">
        <v>552</v>
      </c>
      <c r="B797" s="43" t="s">
        <v>208</v>
      </c>
      <c r="C797" s="43" t="s">
        <v>387</v>
      </c>
      <c r="D797" s="43">
        <v>219</v>
      </c>
      <c r="E797" s="43">
        <v>0.413988657844991</v>
      </c>
      <c r="F797" s="43">
        <v>231</v>
      </c>
      <c r="G797" s="43">
        <v>0.42698706099815198</v>
      </c>
      <c r="H797" s="43">
        <v>-12</v>
      </c>
      <c r="I797" s="43">
        <v>-5.1948051948052001</v>
      </c>
    </row>
    <row r="798" spans="1:9" ht="15">
      <c r="A798" s="43" t="s">
        <v>589</v>
      </c>
      <c r="B798" s="43" t="s">
        <v>185</v>
      </c>
      <c r="C798" s="43" t="s">
        <v>383</v>
      </c>
      <c r="D798" s="43">
        <v>2903</v>
      </c>
      <c r="E798" s="43">
        <v>0.56721375537319296</v>
      </c>
      <c r="F798" s="43">
        <v>2916</v>
      </c>
      <c r="G798" s="43">
        <v>0.57031097203207504</v>
      </c>
      <c r="H798" s="43">
        <v>-13</v>
      </c>
      <c r="I798" s="43">
        <v>-0.44581618655692401</v>
      </c>
    </row>
    <row r="799" spans="1:9" ht="15">
      <c r="A799" s="43" t="s">
        <v>538</v>
      </c>
      <c r="B799" s="43" t="s">
        <v>177</v>
      </c>
      <c r="C799" s="43" t="s">
        <v>383</v>
      </c>
      <c r="D799" s="43">
        <v>827</v>
      </c>
      <c r="E799" s="43">
        <v>0.57913165266106403</v>
      </c>
      <c r="F799" s="43">
        <v>840</v>
      </c>
      <c r="G799" s="43">
        <v>0.59030217849613498</v>
      </c>
      <c r="H799" s="43">
        <v>-13</v>
      </c>
      <c r="I799" s="43">
        <v>-1.5476190476190399</v>
      </c>
    </row>
    <row r="800" spans="1:9" ht="15">
      <c r="A800" s="43" t="s">
        <v>564</v>
      </c>
      <c r="B800" s="43" t="s">
        <v>191</v>
      </c>
      <c r="C800" s="43" t="s">
        <v>387</v>
      </c>
      <c r="D800" s="43">
        <v>35</v>
      </c>
      <c r="E800" s="43">
        <v>2.8501628664495099E-2</v>
      </c>
      <c r="F800" s="43">
        <v>48</v>
      </c>
      <c r="G800" s="43">
        <v>3.94736842105263E-2</v>
      </c>
      <c r="H800" s="43">
        <v>-13</v>
      </c>
      <c r="I800" s="43">
        <v>-27.0833333333333</v>
      </c>
    </row>
    <row r="801" spans="1:9" ht="15">
      <c r="A801" s="43" t="s">
        <v>575</v>
      </c>
      <c r="B801" s="43" t="s">
        <v>199</v>
      </c>
      <c r="C801" s="43" t="s">
        <v>382</v>
      </c>
      <c r="D801" s="43">
        <v>447</v>
      </c>
      <c r="E801" s="43">
        <v>0.30428863172226001</v>
      </c>
      <c r="F801" s="43">
        <v>460</v>
      </c>
      <c r="G801" s="43">
        <v>0.31356509884117201</v>
      </c>
      <c r="H801" s="43">
        <v>-13</v>
      </c>
      <c r="I801" s="43">
        <v>-2.8260869565217299</v>
      </c>
    </row>
    <row r="802" spans="1:9" ht="15">
      <c r="A802" s="43" t="s">
        <v>581</v>
      </c>
      <c r="B802" s="43" t="s">
        <v>262</v>
      </c>
      <c r="C802" s="43" t="s">
        <v>387</v>
      </c>
      <c r="D802" s="43">
        <v>409</v>
      </c>
      <c r="E802" s="43">
        <v>5.0769612711022802E-2</v>
      </c>
      <c r="F802" s="43">
        <v>422</v>
      </c>
      <c r="G802" s="43">
        <v>5.2111632501852301E-2</v>
      </c>
      <c r="H802" s="43">
        <v>-13</v>
      </c>
      <c r="I802" s="43">
        <v>-3.0805687203791501</v>
      </c>
    </row>
    <row r="803" spans="1:9" ht="15">
      <c r="A803" s="43" t="s">
        <v>503</v>
      </c>
      <c r="B803" s="43" t="s">
        <v>272</v>
      </c>
      <c r="C803" s="43" t="s">
        <v>381</v>
      </c>
      <c r="D803" s="43">
        <v>135</v>
      </c>
      <c r="E803" s="43">
        <v>3.5809018567639302E-2</v>
      </c>
      <c r="F803" s="43">
        <v>150</v>
      </c>
      <c r="G803" s="43">
        <v>3.9946737683089199E-2</v>
      </c>
      <c r="H803" s="43">
        <v>-15</v>
      </c>
      <c r="I803" s="43">
        <v>-10</v>
      </c>
    </row>
    <row r="804" spans="1:9" ht="15">
      <c r="A804" s="43" t="s">
        <v>593</v>
      </c>
      <c r="B804" s="43" t="s">
        <v>183</v>
      </c>
      <c r="C804" s="43" t="s">
        <v>385</v>
      </c>
      <c r="D804" s="43">
        <v>1587</v>
      </c>
      <c r="E804" s="43">
        <v>0.21036585365853699</v>
      </c>
      <c r="F804" s="43">
        <v>1602</v>
      </c>
      <c r="G804" s="43">
        <v>0.212579617834395</v>
      </c>
      <c r="H804" s="43">
        <v>-15</v>
      </c>
      <c r="I804" s="43">
        <v>-0.936329588014984</v>
      </c>
    </row>
    <row r="805" spans="1:9" ht="15">
      <c r="A805" s="43" t="s">
        <v>565</v>
      </c>
      <c r="B805" s="43" t="s">
        <v>192</v>
      </c>
      <c r="C805" s="43" t="s">
        <v>382</v>
      </c>
      <c r="D805" s="43">
        <v>1385</v>
      </c>
      <c r="E805" s="43">
        <v>0.348164906988436</v>
      </c>
      <c r="F805" s="43">
        <v>1400</v>
      </c>
      <c r="G805" s="43">
        <v>0.35362465269007298</v>
      </c>
      <c r="H805" s="43">
        <v>-15</v>
      </c>
      <c r="I805" s="43">
        <v>-1.0714285714285701</v>
      </c>
    </row>
    <row r="806" spans="1:9" ht="15">
      <c r="A806" s="43" t="s">
        <v>572</v>
      </c>
      <c r="B806" s="43" t="s">
        <v>164</v>
      </c>
      <c r="C806" s="43" t="s">
        <v>381</v>
      </c>
      <c r="D806" s="43">
        <v>205</v>
      </c>
      <c r="E806" s="43">
        <v>2.7289669861554799E-2</v>
      </c>
      <c r="F806" s="43">
        <v>220</v>
      </c>
      <c r="G806" s="43">
        <v>2.8841111693759799E-2</v>
      </c>
      <c r="H806" s="43">
        <v>-15</v>
      </c>
      <c r="I806" s="43">
        <v>-6.8181818181818201</v>
      </c>
    </row>
    <row r="807" spans="1:9" ht="15">
      <c r="A807" s="43" t="s">
        <v>664</v>
      </c>
      <c r="B807" s="43" t="s">
        <v>195</v>
      </c>
      <c r="C807" s="43" t="s">
        <v>383</v>
      </c>
      <c r="D807" s="43">
        <v>1126</v>
      </c>
      <c r="E807" s="43">
        <v>0.74867021276595702</v>
      </c>
      <c r="F807" s="43">
        <v>1142</v>
      </c>
      <c r="G807" s="43">
        <v>0.75280158206987502</v>
      </c>
      <c r="H807" s="43">
        <v>-16</v>
      </c>
      <c r="I807" s="43">
        <v>-1.4010507880910601</v>
      </c>
    </row>
    <row r="808" spans="1:9" ht="15">
      <c r="A808" s="43" t="s">
        <v>656</v>
      </c>
      <c r="B808" s="43" t="s">
        <v>238</v>
      </c>
      <c r="C808" s="43" t="s">
        <v>383</v>
      </c>
      <c r="D808" s="43">
        <v>2108</v>
      </c>
      <c r="E808" s="43">
        <v>0.34071440116372997</v>
      </c>
      <c r="F808" s="43">
        <v>2124</v>
      </c>
      <c r="G808" s="43">
        <v>0.32541749655278102</v>
      </c>
      <c r="H808" s="43">
        <v>-16</v>
      </c>
      <c r="I808" s="43">
        <v>-0.75329566854990304</v>
      </c>
    </row>
    <row r="809" spans="1:9" ht="15">
      <c r="A809" s="43" t="s">
        <v>508</v>
      </c>
      <c r="B809" s="43" t="s">
        <v>198</v>
      </c>
      <c r="C809" s="43" t="s">
        <v>383</v>
      </c>
      <c r="D809" s="43">
        <v>648</v>
      </c>
      <c r="E809" s="43">
        <v>0.199139520590043</v>
      </c>
      <c r="F809" s="43">
        <v>664</v>
      </c>
      <c r="G809" s="43">
        <v>0.194607268464244</v>
      </c>
      <c r="H809" s="43">
        <v>-16</v>
      </c>
      <c r="I809" s="43">
        <v>-2.4096385542168601</v>
      </c>
    </row>
    <row r="810" spans="1:9" ht="15">
      <c r="A810" s="43" t="s">
        <v>510</v>
      </c>
      <c r="B810" s="43" t="s">
        <v>157</v>
      </c>
      <c r="C810" s="43" t="s">
        <v>381</v>
      </c>
      <c r="D810" s="43">
        <v>1721</v>
      </c>
      <c r="E810" s="43">
        <v>4.5987761537022699E-2</v>
      </c>
      <c r="F810" s="43">
        <v>1737</v>
      </c>
      <c r="G810" s="43">
        <v>4.5514097054816099E-2</v>
      </c>
      <c r="H810" s="43">
        <v>-16</v>
      </c>
      <c r="I810" s="43">
        <v>-0.92112838226827698</v>
      </c>
    </row>
    <row r="811" spans="1:9" ht="15">
      <c r="A811" s="43" t="s">
        <v>550</v>
      </c>
      <c r="B811" s="43" t="s">
        <v>158</v>
      </c>
      <c r="C811" s="43" t="s">
        <v>387</v>
      </c>
      <c r="D811" s="43">
        <v>2612</v>
      </c>
      <c r="E811" s="43">
        <v>0.11856559237403499</v>
      </c>
      <c r="F811" s="43">
        <v>2628</v>
      </c>
      <c r="G811" s="43">
        <v>0.118935553946416</v>
      </c>
      <c r="H811" s="43">
        <v>-16</v>
      </c>
      <c r="I811" s="43">
        <v>-0.60882800608828003</v>
      </c>
    </row>
    <row r="812" spans="1:9" ht="15">
      <c r="A812" s="43" t="s">
        <v>597</v>
      </c>
      <c r="B812" s="43" t="s">
        <v>159</v>
      </c>
      <c r="C812" s="43" t="s">
        <v>383</v>
      </c>
      <c r="D812" s="43">
        <v>6901</v>
      </c>
      <c r="E812" s="43">
        <v>0.53804771557773301</v>
      </c>
      <c r="F812" s="43">
        <v>6917</v>
      </c>
      <c r="G812" s="43">
        <v>0.54199968656950304</v>
      </c>
      <c r="H812" s="43">
        <v>-16</v>
      </c>
      <c r="I812" s="43">
        <v>-0.231314153534767</v>
      </c>
    </row>
    <row r="813" spans="1:9" ht="15">
      <c r="A813" s="43" t="s">
        <v>590</v>
      </c>
      <c r="B813" s="43" t="s">
        <v>197</v>
      </c>
      <c r="C813" s="43" t="s">
        <v>381</v>
      </c>
      <c r="D813" s="43">
        <v>1358</v>
      </c>
      <c r="E813" s="43">
        <v>0.114997036158862</v>
      </c>
      <c r="F813" s="43">
        <v>1375</v>
      </c>
      <c r="G813" s="43">
        <v>0.118005492619293</v>
      </c>
      <c r="H813" s="43">
        <v>-17</v>
      </c>
      <c r="I813" s="43">
        <v>-1.2363636363636401</v>
      </c>
    </row>
    <row r="814" spans="1:9" ht="15">
      <c r="A814" s="43" t="s">
        <v>537</v>
      </c>
      <c r="B814" s="43" t="s">
        <v>163</v>
      </c>
      <c r="C814" s="43" t="s">
        <v>385</v>
      </c>
      <c r="D814" s="43">
        <v>653</v>
      </c>
      <c r="E814" s="43">
        <v>8.3675038441824695E-2</v>
      </c>
      <c r="F814" s="43">
        <v>670</v>
      </c>
      <c r="G814" s="43">
        <v>8.2972136222910206E-2</v>
      </c>
      <c r="H814" s="43">
        <v>-17</v>
      </c>
      <c r="I814" s="43">
        <v>-2.5373134328358198</v>
      </c>
    </row>
    <row r="815" spans="1:9" ht="15">
      <c r="A815" s="43" t="s">
        <v>569</v>
      </c>
      <c r="B815" s="43" t="s">
        <v>175</v>
      </c>
      <c r="C815" s="43" t="s">
        <v>381</v>
      </c>
      <c r="D815" s="43">
        <v>106</v>
      </c>
      <c r="E815" s="43">
        <v>1.9410364402124201E-2</v>
      </c>
      <c r="F815" s="43">
        <v>123</v>
      </c>
      <c r="G815" s="43">
        <v>2.2626931567328899E-2</v>
      </c>
      <c r="H815" s="43">
        <v>-17</v>
      </c>
      <c r="I815" s="43">
        <v>-13.821138211382101</v>
      </c>
    </row>
    <row r="816" spans="1:9" ht="15">
      <c r="A816" s="43" t="s">
        <v>656</v>
      </c>
      <c r="B816" s="43" t="s">
        <v>238</v>
      </c>
      <c r="C816" s="43" t="s">
        <v>382</v>
      </c>
      <c r="D816" s="43">
        <v>541</v>
      </c>
      <c r="E816" s="43">
        <v>8.7441409406820797E-2</v>
      </c>
      <c r="F816" s="43">
        <v>560</v>
      </c>
      <c r="G816" s="43">
        <v>8.5797456718247303E-2</v>
      </c>
      <c r="H816" s="43">
        <v>-19</v>
      </c>
      <c r="I816" s="43">
        <v>-3.3928571428571401</v>
      </c>
    </row>
    <row r="817" spans="1:9" ht="15">
      <c r="A817" s="43" t="s">
        <v>522</v>
      </c>
      <c r="B817" s="43" t="s">
        <v>180</v>
      </c>
      <c r="C817" s="43" t="s">
        <v>383</v>
      </c>
      <c r="D817" s="43">
        <v>888</v>
      </c>
      <c r="E817" s="43">
        <v>0.25422273117663902</v>
      </c>
      <c r="F817" s="43">
        <v>907</v>
      </c>
      <c r="G817" s="43">
        <v>0.25752413401476398</v>
      </c>
      <c r="H817" s="43">
        <v>-19</v>
      </c>
      <c r="I817" s="43">
        <v>-2.0948180815876598</v>
      </c>
    </row>
    <row r="818" spans="1:9" ht="15">
      <c r="A818" s="43" t="s">
        <v>546</v>
      </c>
      <c r="B818" s="43" t="s">
        <v>251</v>
      </c>
      <c r="C818" s="43" t="s">
        <v>381</v>
      </c>
      <c r="D818" s="43">
        <v>155</v>
      </c>
      <c r="E818" s="43">
        <v>0.145951035781544</v>
      </c>
      <c r="F818" s="43">
        <v>174</v>
      </c>
      <c r="G818" s="43">
        <v>0.162921348314607</v>
      </c>
      <c r="H818" s="43">
        <v>-19</v>
      </c>
      <c r="I818" s="43">
        <v>-10.919540229885101</v>
      </c>
    </row>
    <row r="819" spans="1:9" ht="15">
      <c r="A819" s="43" t="s">
        <v>647</v>
      </c>
      <c r="B819" s="43" t="s">
        <v>153</v>
      </c>
      <c r="C819" s="43" t="s">
        <v>384</v>
      </c>
      <c r="D819" s="43">
        <v>12888</v>
      </c>
      <c r="E819" s="43">
        <v>2.9639987305033401E-2</v>
      </c>
      <c r="F819" s="43">
        <v>12908</v>
      </c>
      <c r="G819" s="43">
        <v>2.9692061031125101E-2</v>
      </c>
      <c r="H819" s="43">
        <v>-20</v>
      </c>
      <c r="I819" s="43">
        <v>-0.154942671211655</v>
      </c>
    </row>
    <row r="820" spans="1:9" ht="15">
      <c r="A820" s="43" t="s">
        <v>598</v>
      </c>
      <c r="B820" s="43" t="s">
        <v>254</v>
      </c>
      <c r="C820" s="43" t="s">
        <v>382</v>
      </c>
      <c r="D820" s="43">
        <v>2109</v>
      </c>
      <c r="E820" s="43">
        <v>0.26375687843922002</v>
      </c>
      <c r="F820" s="43">
        <v>2129</v>
      </c>
      <c r="G820" s="43">
        <v>0.26857575375299603</v>
      </c>
      <c r="H820" s="43">
        <v>-20</v>
      </c>
      <c r="I820" s="43">
        <v>-0.939408172851108</v>
      </c>
    </row>
    <row r="821" spans="1:9" ht="15">
      <c r="A821" s="43" t="s">
        <v>522</v>
      </c>
      <c r="B821" s="43" t="s">
        <v>180</v>
      </c>
      <c r="C821" s="43" t="s">
        <v>381</v>
      </c>
      <c r="D821" s="43">
        <v>236</v>
      </c>
      <c r="E821" s="43">
        <v>6.75636988262239E-2</v>
      </c>
      <c r="F821" s="43">
        <v>256</v>
      </c>
      <c r="G821" s="43">
        <v>7.2685973878478097E-2</v>
      </c>
      <c r="H821" s="43">
        <v>-20</v>
      </c>
      <c r="I821" s="43">
        <v>-7.8125</v>
      </c>
    </row>
    <row r="822" spans="1:9" ht="15">
      <c r="A822" s="43" t="s">
        <v>522</v>
      </c>
      <c r="B822" s="43" t="s">
        <v>180</v>
      </c>
      <c r="C822" s="43" t="s">
        <v>382</v>
      </c>
      <c r="D822" s="43">
        <v>711</v>
      </c>
      <c r="E822" s="43">
        <v>0.20354995705697099</v>
      </c>
      <c r="F822" s="43">
        <v>732</v>
      </c>
      <c r="G822" s="43">
        <v>0.207836456558773</v>
      </c>
      <c r="H822" s="43">
        <v>-21</v>
      </c>
      <c r="I822" s="43">
        <v>-2.8688524590163902</v>
      </c>
    </row>
    <row r="823" spans="1:9" ht="15">
      <c r="A823" s="43" t="s">
        <v>531</v>
      </c>
      <c r="B823" s="43" t="s">
        <v>257</v>
      </c>
      <c r="C823" s="43" t="s">
        <v>382</v>
      </c>
      <c r="D823" s="43">
        <v>145</v>
      </c>
      <c r="E823" s="43">
        <v>3.09300341296928E-2</v>
      </c>
      <c r="F823" s="43">
        <v>166</v>
      </c>
      <c r="G823" s="43">
        <v>3.5439795046968398E-2</v>
      </c>
      <c r="H823" s="43">
        <v>-21</v>
      </c>
      <c r="I823" s="43">
        <v>-12.6506024096386</v>
      </c>
    </row>
    <row r="824" spans="1:9" ht="15">
      <c r="A824" s="43" t="s">
        <v>566</v>
      </c>
      <c r="B824" s="43" t="s">
        <v>249</v>
      </c>
      <c r="C824" s="43" t="s">
        <v>385</v>
      </c>
      <c r="D824" s="43">
        <v>271</v>
      </c>
      <c r="E824" s="43">
        <v>0.10319878141660301</v>
      </c>
      <c r="F824" s="43">
        <v>292</v>
      </c>
      <c r="G824" s="43">
        <v>0.109981167608286</v>
      </c>
      <c r="H824" s="43">
        <v>-21</v>
      </c>
      <c r="I824" s="43">
        <v>-7.1917808219178001</v>
      </c>
    </row>
    <row r="825" spans="1:9" ht="15">
      <c r="A825" s="43" t="s">
        <v>663</v>
      </c>
      <c r="B825" s="43" t="s">
        <v>265</v>
      </c>
      <c r="C825" s="43" t="s">
        <v>382</v>
      </c>
      <c r="D825" s="43">
        <v>272</v>
      </c>
      <c r="E825" s="43">
        <v>0.90066225165562896</v>
      </c>
      <c r="F825" s="43">
        <v>294</v>
      </c>
      <c r="G825" s="43">
        <v>0.88288288288288297</v>
      </c>
      <c r="H825" s="43">
        <v>-22</v>
      </c>
      <c r="I825" s="43">
        <v>-7.4829931972789101</v>
      </c>
    </row>
    <row r="826" spans="1:9" ht="15">
      <c r="A826" s="43" t="s">
        <v>540</v>
      </c>
      <c r="B826" s="43" t="s">
        <v>162</v>
      </c>
      <c r="C826" s="43" t="s">
        <v>384</v>
      </c>
      <c r="D826" s="43">
        <v>1277</v>
      </c>
      <c r="E826" s="43">
        <v>3.5917196377341497E-2</v>
      </c>
      <c r="F826" s="43">
        <v>1299</v>
      </c>
      <c r="G826" s="43">
        <v>3.63560033585223E-2</v>
      </c>
      <c r="H826" s="43">
        <v>-22</v>
      </c>
      <c r="I826" s="43">
        <v>-1.69361046959199</v>
      </c>
    </row>
    <row r="827" spans="1:9" ht="15">
      <c r="A827" s="43" t="s">
        <v>553</v>
      </c>
      <c r="B827" s="43" t="s">
        <v>173</v>
      </c>
      <c r="C827" s="43" t="s">
        <v>383</v>
      </c>
      <c r="D827" s="43">
        <v>2234</v>
      </c>
      <c r="E827" s="43">
        <v>0.47310461668784398</v>
      </c>
      <c r="F827" s="43">
        <v>2258</v>
      </c>
      <c r="G827" s="43">
        <v>0.46413155190133598</v>
      </c>
      <c r="H827" s="43">
        <v>-24</v>
      </c>
      <c r="I827" s="43">
        <v>-1.06288751107174</v>
      </c>
    </row>
    <row r="828" spans="1:9" ht="15">
      <c r="A828" s="43" t="s">
        <v>570</v>
      </c>
      <c r="B828" s="43" t="s">
        <v>171</v>
      </c>
      <c r="C828" s="43" t="s">
        <v>383</v>
      </c>
      <c r="D828" s="43">
        <v>2560</v>
      </c>
      <c r="E828" s="43">
        <v>0.15799543294451601</v>
      </c>
      <c r="F828" s="43">
        <v>2584</v>
      </c>
      <c r="G828" s="43">
        <v>0.15628402080561299</v>
      </c>
      <c r="H828" s="43">
        <v>-24</v>
      </c>
      <c r="I828" s="43">
        <v>-0.92879256965944201</v>
      </c>
    </row>
    <row r="829" spans="1:9" ht="15">
      <c r="A829" s="43" t="s">
        <v>673</v>
      </c>
      <c r="B829" s="43" t="s">
        <v>267</v>
      </c>
      <c r="C829" s="43" t="s">
        <v>382</v>
      </c>
      <c r="D829" s="43">
        <v>789</v>
      </c>
      <c r="E829" s="43">
        <v>0.94604316546762601</v>
      </c>
      <c r="F829" s="43">
        <v>815</v>
      </c>
      <c r="G829" s="43">
        <v>0.94767441860465096</v>
      </c>
      <c r="H829" s="43">
        <v>-26</v>
      </c>
      <c r="I829" s="43">
        <v>-3.1901840490797602</v>
      </c>
    </row>
    <row r="830" spans="1:9" ht="15">
      <c r="A830" s="43" t="s">
        <v>510</v>
      </c>
      <c r="B830" s="43" t="s">
        <v>157</v>
      </c>
      <c r="C830" s="43" t="s">
        <v>385</v>
      </c>
      <c r="D830" s="43">
        <v>6375</v>
      </c>
      <c r="E830" s="43">
        <v>0.17034978489164401</v>
      </c>
      <c r="F830" s="43">
        <v>6402</v>
      </c>
      <c r="G830" s="43">
        <v>0.16774971177025499</v>
      </c>
      <c r="H830" s="43">
        <v>-27</v>
      </c>
      <c r="I830" s="43">
        <v>-0.42174320524835901</v>
      </c>
    </row>
    <row r="831" spans="1:9" ht="15">
      <c r="A831" s="43" t="s">
        <v>557</v>
      </c>
      <c r="B831" s="43" t="s">
        <v>167</v>
      </c>
      <c r="C831" s="43" t="s">
        <v>381</v>
      </c>
      <c r="D831" s="43">
        <v>2658</v>
      </c>
      <c r="E831" s="43">
        <v>4.1806914341438899E-2</v>
      </c>
      <c r="F831" s="43">
        <v>2685</v>
      </c>
      <c r="G831" s="43">
        <v>4.2311450092974899E-2</v>
      </c>
      <c r="H831" s="43">
        <v>-27</v>
      </c>
      <c r="I831" s="43">
        <v>-1.0055865921787801</v>
      </c>
    </row>
    <row r="832" spans="1:9" ht="15">
      <c r="A832" s="43" t="s">
        <v>557</v>
      </c>
      <c r="B832" s="43" t="s">
        <v>167</v>
      </c>
      <c r="C832" s="43" t="s">
        <v>384</v>
      </c>
      <c r="D832" s="43">
        <v>5133</v>
      </c>
      <c r="E832" s="43">
        <v>8.0735474535216595E-2</v>
      </c>
      <c r="F832" s="43">
        <v>5160</v>
      </c>
      <c r="G832" s="43">
        <v>8.1313624759683595E-2</v>
      </c>
      <c r="H832" s="43">
        <v>-27</v>
      </c>
      <c r="I832" s="43">
        <v>-0.52325581395349396</v>
      </c>
    </row>
    <row r="833" spans="1:9" ht="15">
      <c r="A833" s="43" t="s">
        <v>662</v>
      </c>
      <c r="B833" s="43" t="s">
        <v>169</v>
      </c>
      <c r="C833" s="43" t="s">
        <v>383</v>
      </c>
      <c r="D833" s="43">
        <v>1088</v>
      </c>
      <c r="E833" s="43">
        <v>0.34771492489613298</v>
      </c>
      <c r="F833" s="43">
        <v>1116</v>
      </c>
      <c r="G833" s="43">
        <v>0.36578171091445399</v>
      </c>
      <c r="H833" s="43">
        <v>-28</v>
      </c>
      <c r="I833" s="43">
        <v>-2.5089605734767</v>
      </c>
    </row>
    <row r="834" spans="1:9" ht="15">
      <c r="A834" s="43" t="s">
        <v>531</v>
      </c>
      <c r="B834" s="43" t="s">
        <v>257</v>
      </c>
      <c r="C834" s="43" t="s">
        <v>381</v>
      </c>
      <c r="D834" s="43">
        <v>394</v>
      </c>
      <c r="E834" s="43">
        <v>8.4044368600682595E-2</v>
      </c>
      <c r="F834" s="43">
        <v>422</v>
      </c>
      <c r="G834" s="43">
        <v>9.0093936806148606E-2</v>
      </c>
      <c r="H834" s="43">
        <v>-28</v>
      </c>
      <c r="I834" s="43">
        <v>-6.6350710900473997</v>
      </c>
    </row>
    <row r="835" spans="1:9" ht="15">
      <c r="A835" s="43" t="s">
        <v>585</v>
      </c>
      <c r="B835" s="43" t="s">
        <v>156</v>
      </c>
      <c r="C835" s="43" t="s">
        <v>381</v>
      </c>
      <c r="D835" s="43">
        <v>8905</v>
      </c>
      <c r="E835" s="43">
        <v>6.9913324749552502E-2</v>
      </c>
      <c r="F835" s="43">
        <v>8934</v>
      </c>
      <c r="G835" s="43">
        <v>6.9684182610933898E-2</v>
      </c>
      <c r="H835" s="43">
        <v>-29</v>
      </c>
      <c r="I835" s="43">
        <v>-0.324602641593907</v>
      </c>
    </row>
    <row r="836" spans="1:9" ht="15">
      <c r="A836" s="43" t="s">
        <v>540</v>
      </c>
      <c r="B836" s="43" t="s">
        <v>162</v>
      </c>
      <c r="C836" s="43" t="s">
        <v>381</v>
      </c>
      <c r="D836" s="43">
        <v>2718</v>
      </c>
      <c r="E836" s="43">
        <v>7.6447094560386994E-2</v>
      </c>
      <c r="F836" s="43">
        <v>2748</v>
      </c>
      <c r="G836" s="43">
        <v>7.6910159529806899E-2</v>
      </c>
      <c r="H836" s="43">
        <v>-30</v>
      </c>
      <c r="I836" s="43">
        <v>-1.0917030567685599</v>
      </c>
    </row>
    <row r="837" spans="1:9" ht="15">
      <c r="A837" s="43" t="s">
        <v>580</v>
      </c>
      <c r="B837" s="43" t="s">
        <v>270</v>
      </c>
      <c r="C837" s="43" t="s">
        <v>387</v>
      </c>
      <c r="D837" s="43">
        <v>2812</v>
      </c>
      <c r="E837" s="43">
        <v>7.3994158355919298E-2</v>
      </c>
      <c r="F837" s="43">
        <v>2842</v>
      </c>
      <c r="G837" s="43">
        <v>7.44876028725691E-2</v>
      </c>
      <c r="H837" s="43">
        <v>-30</v>
      </c>
      <c r="I837" s="43">
        <v>-1.05559465165377</v>
      </c>
    </row>
    <row r="838" spans="1:9" ht="15">
      <c r="A838" s="43" t="s">
        <v>540</v>
      </c>
      <c r="B838" s="43" t="s">
        <v>162</v>
      </c>
      <c r="C838" s="43" t="s">
        <v>380</v>
      </c>
      <c r="D838" s="43">
        <v>2952</v>
      </c>
      <c r="E838" s="43">
        <v>8.3028632502672006E-2</v>
      </c>
      <c r="F838" s="43">
        <v>2983</v>
      </c>
      <c r="G838" s="43">
        <v>8.3487265603134603E-2</v>
      </c>
      <c r="H838" s="43">
        <v>-31</v>
      </c>
      <c r="I838" s="43">
        <v>-1.03922225947033</v>
      </c>
    </row>
    <row r="839" spans="1:9" ht="15">
      <c r="A839" s="43" t="s">
        <v>545</v>
      </c>
      <c r="B839" s="43" t="s">
        <v>243</v>
      </c>
      <c r="C839" s="43" t="s">
        <v>381</v>
      </c>
      <c r="D839" s="43">
        <v>14</v>
      </c>
      <c r="E839" s="43">
        <v>2.53164556962025E-2</v>
      </c>
      <c r="F839" s="43">
        <v>45</v>
      </c>
      <c r="G839" s="43">
        <v>7.9787234042553196E-2</v>
      </c>
      <c r="H839" s="43">
        <v>-31</v>
      </c>
      <c r="I839" s="43">
        <v>-68.8888888888889</v>
      </c>
    </row>
    <row r="840" spans="1:9" ht="15">
      <c r="A840" s="43" t="s">
        <v>570</v>
      </c>
      <c r="B840" s="43" t="s">
        <v>171</v>
      </c>
      <c r="C840" s="43" t="s">
        <v>384</v>
      </c>
      <c r="D840" s="43">
        <v>376</v>
      </c>
      <c r="E840" s="43">
        <v>2.3205579213725899E-2</v>
      </c>
      <c r="F840" s="43">
        <v>407</v>
      </c>
      <c r="G840" s="43">
        <v>2.4615942905528002E-2</v>
      </c>
      <c r="H840" s="43">
        <v>-31</v>
      </c>
      <c r="I840" s="43">
        <v>-7.61670761670762</v>
      </c>
    </row>
    <row r="841" spans="1:9" ht="15">
      <c r="A841" s="43" t="s">
        <v>580</v>
      </c>
      <c r="B841" s="43" t="s">
        <v>270</v>
      </c>
      <c r="C841" s="43" t="s">
        <v>381</v>
      </c>
      <c r="D841" s="43">
        <v>4138</v>
      </c>
      <c r="E841" s="43">
        <v>0.10888614056785</v>
      </c>
      <c r="F841" s="43">
        <v>4170</v>
      </c>
      <c r="G841" s="43">
        <v>0.10929391413744299</v>
      </c>
      <c r="H841" s="43">
        <v>-32</v>
      </c>
      <c r="I841" s="43">
        <v>-0.76738609112709799</v>
      </c>
    </row>
    <row r="842" spans="1:9" ht="15">
      <c r="A842" s="43" t="s">
        <v>509</v>
      </c>
      <c r="B842" s="43" t="s">
        <v>181</v>
      </c>
      <c r="C842" s="43" t="s">
        <v>381</v>
      </c>
      <c r="D842" s="43">
        <v>308</v>
      </c>
      <c r="E842" s="43">
        <v>0.136888888888889</v>
      </c>
      <c r="F842" s="43">
        <v>341</v>
      </c>
      <c r="G842" s="43">
        <v>0.150684931506849</v>
      </c>
      <c r="H842" s="43">
        <v>-33</v>
      </c>
      <c r="I842" s="43">
        <v>-9.67741935483871</v>
      </c>
    </row>
    <row r="843" spans="1:9" ht="15">
      <c r="A843" s="43" t="s">
        <v>535</v>
      </c>
      <c r="B843" s="43" t="s">
        <v>263</v>
      </c>
      <c r="C843" s="43" t="s">
        <v>382</v>
      </c>
      <c r="D843" s="43">
        <v>301</v>
      </c>
      <c r="E843" s="43">
        <v>0.156770833333333</v>
      </c>
      <c r="F843" s="43">
        <v>334</v>
      </c>
      <c r="G843" s="43">
        <v>0.17032126466088701</v>
      </c>
      <c r="H843" s="43">
        <v>-33</v>
      </c>
      <c r="I843" s="43">
        <v>-9.8802395209580798</v>
      </c>
    </row>
    <row r="844" spans="1:9" ht="15">
      <c r="A844" s="43" t="s">
        <v>510</v>
      </c>
      <c r="B844" s="43" t="s">
        <v>157</v>
      </c>
      <c r="C844" s="43" t="s">
        <v>383</v>
      </c>
      <c r="D844" s="43">
        <v>3488</v>
      </c>
      <c r="E844" s="43">
        <v>9.3204713678753701E-2</v>
      </c>
      <c r="F844" s="43">
        <v>3522</v>
      </c>
      <c r="G844" s="43">
        <v>9.2285923907347203E-2</v>
      </c>
      <c r="H844" s="43">
        <v>-34</v>
      </c>
      <c r="I844" s="43">
        <v>-0.96536059057353896</v>
      </c>
    </row>
    <row r="845" spans="1:9" ht="15">
      <c r="A845" s="43" t="s">
        <v>585</v>
      </c>
      <c r="B845" s="43" t="s">
        <v>156</v>
      </c>
      <c r="C845" s="43" t="s">
        <v>384</v>
      </c>
      <c r="D845" s="43">
        <v>14294</v>
      </c>
      <c r="E845" s="43">
        <v>0.112222466476149</v>
      </c>
      <c r="F845" s="43">
        <v>14329</v>
      </c>
      <c r="G845" s="43">
        <v>0.111764568237304</v>
      </c>
      <c r="H845" s="43">
        <v>-35</v>
      </c>
      <c r="I845" s="43">
        <v>-0.24425989252564501</v>
      </c>
    </row>
    <row r="846" spans="1:9" ht="15">
      <c r="A846" s="43" t="s">
        <v>526</v>
      </c>
      <c r="B846" s="43" t="s">
        <v>57</v>
      </c>
      <c r="C846" s="43" t="s">
        <v>388</v>
      </c>
      <c r="D846" s="43">
        <v>3966</v>
      </c>
      <c r="E846" s="43">
        <v>5.9448683165200201E-3</v>
      </c>
      <c r="F846" s="43">
        <v>4003</v>
      </c>
      <c r="G846" s="43">
        <v>6.0039386317379297E-3</v>
      </c>
      <c r="H846" s="43">
        <v>-37</v>
      </c>
      <c r="I846" s="43">
        <v>-0.924306769922556</v>
      </c>
    </row>
    <row r="847" spans="1:9" ht="15">
      <c r="A847" s="43" t="s">
        <v>584</v>
      </c>
      <c r="B847" s="43" t="s">
        <v>154</v>
      </c>
      <c r="C847" s="43" t="s">
        <v>386</v>
      </c>
      <c r="D847" s="43">
        <v>209</v>
      </c>
      <c r="E847" s="43">
        <v>1.9524863839765301E-3</v>
      </c>
      <c r="F847" s="43">
        <v>247</v>
      </c>
      <c r="G847" s="43">
        <v>2.3068158469843301E-3</v>
      </c>
      <c r="H847" s="43">
        <v>-38</v>
      </c>
      <c r="I847" s="43">
        <v>-15.384615384615399</v>
      </c>
    </row>
    <row r="848" spans="1:9" ht="15">
      <c r="A848" s="43" t="s">
        <v>581</v>
      </c>
      <c r="B848" s="43" t="s">
        <v>262</v>
      </c>
      <c r="C848" s="43" t="s">
        <v>382</v>
      </c>
      <c r="D848" s="43">
        <v>2884</v>
      </c>
      <c r="E848" s="43">
        <v>0.357994041708044</v>
      </c>
      <c r="F848" s="43">
        <v>2923</v>
      </c>
      <c r="G848" s="43">
        <v>0.360953321807854</v>
      </c>
      <c r="H848" s="43">
        <v>-39</v>
      </c>
      <c r="I848" s="43">
        <v>-1.33424563804311</v>
      </c>
    </row>
    <row r="849" spans="1:9" ht="15">
      <c r="A849" s="43" t="s">
        <v>530</v>
      </c>
      <c r="B849" s="43" t="s">
        <v>170</v>
      </c>
      <c r="C849" s="43" t="s">
        <v>381</v>
      </c>
      <c r="D849" s="43">
        <v>304</v>
      </c>
      <c r="E849" s="43">
        <v>0.14373522458628801</v>
      </c>
      <c r="F849" s="43">
        <v>345</v>
      </c>
      <c r="G849" s="43">
        <v>0.162659123055163</v>
      </c>
      <c r="H849" s="43">
        <v>-41</v>
      </c>
      <c r="I849" s="43">
        <v>-11.884057971014499</v>
      </c>
    </row>
    <row r="850" spans="1:9" ht="15">
      <c r="A850" s="43" t="s">
        <v>540</v>
      </c>
      <c r="B850" s="43" t="s">
        <v>162</v>
      </c>
      <c r="C850" s="43" t="s">
        <v>382</v>
      </c>
      <c r="D850" s="43">
        <v>3237</v>
      </c>
      <c r="E850" s="43">
        <v>9.1044608201608798E-2</v>
      </c>
      <c r="F850" s="43">
        <v>3281</v>
      </c>
      <c r="G850" s="43">
        <v>9.1827595857822603E-2</v>
      </c>
      <c r="H850" s="43">
        <v>-44</v>
      </c>
      <c r="I850" s="43">
        <v>-1.3410545565376499</v>
      </c>
    </row>
    <row r="851" spans="1:9" ht="15">
      <c r="A851" s="43" t="s">
        <v>580</v>
      </c>
      <c r="B851" s="43" t="s">
        <v>270</v>
      </c>
      <c r="C851" s="43" t="s">
        <v>384</v>
      </c>
      <c r="D851" s="43">
        <v>1621</v>
      </c>
      <c r="E851" s="43">
        <v>4.26545272741626E-2</v>
      </c>
      <c r="F851" s="43">
        <v>1668</v>
      </c>
      <c r="G851" s="43">
        <v>4.3717565654977197E-2</v>
      </c>
      <c r="H851" s="43">
        <v>-47</v>
      </c>
      <c r="I851" s="43">
        <v>-2.8177458033573202</v>
      </c>
    </row>
    <row r="852" spans="1:9" ht="15">
      <c r="A852" s="43" t="s">
        <v>581</v>
      </c>
      <c r="B852" s="43" t="s">
        <v>262</v>
      </c>
      <c r="C852" s="43" t="s">
        <v>385</v>
      </c>
      <c r="D852" s="43">
        <v>750</v>
      </c>
      <c r="E852" s="43">
        <v>9.3098311817279095E-2</v>
      </c>
      <c r="F852" s="43">
        <v>803</v>
      </c>
      <c r="G852" s="43">
        <v>9.9160286490491495E-2</v>
      </c>
      <c r="H852" s="43">
        <v>-53</v>
      </c>
      <c r="I852" s="43">
        <v>-6.6002490660024904</v>
      </c>
    </row>
    <row r="853" spans="1:9" ht="15">
      <c r="A853" s="43" t="s">
        <v>554</v>
      </c>
      <c r="B853" s="43" t="s">
        <v>155</v>
      </c>
      <c r="C853" s="43" t="s">
        <v>385</v>
      </c>
      <c r="D853" s="43">
        <v>14267</v>
      </c>
      <c r="E853" s="43">
        <v>0.194845811368168</v>
      </c>
      <c r="F853" s="43">
        <v>14321</v>
      </c>
      <c r="G853" s="43">
        <v>0.195842735042735</v>
      </c>
      <c r="H853" s="43">
        <v>-54</v>
      </c>
      <c r="I853" s="43">
        <v>-0.37706864045806698</v>
      </c>
    </row>
    <row r="854" spans="1:9" ht="15">
      <c r="A854" s="43" t="s">
        <v>649</v>
      </c>
      <c r="B854" s="43" t="s">
        <v>165</v>
      </c>
      <c r="C854" s="43" t="s">
        <v>384</v>
      </c>
      <c r="D854" s="43">
        <v>5306</v>
      </c>
      <c r="E854" s="43">
        <v>0.168423057389538</v>
      </c>
      <c r="F854" s="43">
        <v>5369</v>
      </c>
      <c r="G854" s="43">
        <v>0.172914653784219</v>
      </c>
      <c r="H854" s="43">
        <v>-63</v>
      </c>
      <c r="I854" s="43">
        <v>-1.1734028683181199</v>
      </c>
    </row>
    <row r="855" spans="1:9" ht="15">
      <c r="A855" s="43" t="s">
        <v>582</v>
      </c>
      <c r="B855" s="43" t="s">
        <v>172</v>
      </c>
      <c r="C855" s="43" t="s">
        <v>382</v>
      </c>
      <c r="D855" s="43">
        <v>724</v>
      </c>
      <c r="E855" s="43">
        <v>0.82460136674259699</v>
      </c>
      <c r="F855" s="43">
        <v>788</v>
      </c>
      <c r="G855" s="43">
        <v>0.83651804670912999</v>
      </c>
      <c r="H855" s="43">
        <v>-64</v>
      </c>
      <c r="I855" s="43">
        <v>-8.1218274111675193</v>
      </c>
    </row>
    <row r="856" spans="1:9" ht="15">
      <c r="A856" s="43" t="s">
        <v>576</v>
      </c>
      <c r="B856" s="43" t="s">
        <v>235</v>
      </c>
      <c r="C856" s="43" t="s">
        <v>382</v>
      </c>
      <c r="D856" s="43">
        <v>314</v>
      </c>
      <c r="E856" s="43">
        <v>0.90489913544668599</v>
      </c>
      <c r="F856" s="43">
        <v>387</v>
      </c>
      <c r="G856" s="43">
        <v>0.92142857142857104</v>
      </c>
      <c r="H856" s="43">
        <v>-73</v>
      </c>
      <c r="I856" s="43">
        <v>-18.863049095607199</v>
      </c>
    </row>
    <row r="857" spans="1:9" ht="15">
      <c r="A857" s="43" t="s">
        <v>554</v>
      </c>
      <c r="B857" s="43" t="s">
        <v>155</v>
      </c>
      <c r="C857" s="43" t="s">
        <v>387</v>
      </c>
      <c r="D857" s="43">
        <v>32088</v>
      </c>
      <c r="E857" s="43">
        <v>0.438228947584059</v>
      </c>
      <c r="F857" s="43">
        <v>32169</v>
      </c>
      <c r="G857" s="43">
        <v>0.43991794871794898</v>
      </c>
      <c r="H857" s="43">
        <v>-81</v>
      </c>
      <c r="I857" s="43">
        <v>-0.251795206565331</v>
      </c>
    </row>
    <row r="858" spans="1:9" ht="15">
      <c r="A858" s="43" t="s">
        <v>647</v>
      </c>
      <c r="B858" s="43" t="s">
        <v>153</v>
      </c>
      <c r="C858" s="43" t="s">
        <v>388</v>
      </c>
      <c r="D858" s="43">
        <v>2277</v>
      </c>
      <c r="E858" s="43">
        <v>5.2366737347579904E-3</v>
      </c>
      <c r="F858" s="43">
        <v>2363</v>
      </c>
      <c r="G858" s="43">
        <v>5.4355702058063804E-3</v>
      </c>
      <c r="H858" s="43">
        <v>-86</v>
      </c>
      <c r="I858" s="43">
        <v>-3.6394413880660199</v>
      </c>
    </row>
    <row r="859" spans="1:9" ht="15">
      <c r="A859" s="43" t="s">
        <v>502</v>
      </c>
      <c r="B859" s="43" t="s">
        <v>266</v>
      </c>
      <c r="C859" s="43" t="s">
        <v>382</v>
      </c>
      <c r="D859" s="43">
        <v>3786</v>
      </c>
      <c r="E859" s="43">
        <v>0.32071156289707797</v>
      </c>
      <c r="F859" s="43">
        <v>3875</v>
      </c>
      <c r="G859" s="43">
        <v>0.34319369409264</v>
      </c>
      <c r="H859" s="43">
        <v>-89</v>
      </c>
      <c r="I859" s="43">
        <v>-2.2967741935483899</v>
      </c>
    </row>
    <row r="860" spans="1:9" ht="15">
      <c r="A860" s="43" t="s">
        <v>649</v>
      </c>
      <c r="B860" s="43" t="s">
        <v>165</v>
      </c>
      <c r="C860" s="43" t="s">
        <v>381</v>
      </c>
      <c r="D860" s="43">
        <v>2310</v>
      </c>
      <c r="E860" s="43">
        <v>7.33240223463687E-2</v>
      </c>
      <c r="F860" s="43">
        <v>2400</v>
      </c>
      <c r="G860" s="43">
        <v>7.7294685990338202E-2</v>
      </c>
      <c r="H860" s="43">
        <v>-90</v>
      </c>
      <c r="I860" s="43">
        <v>-3.75</v>
      </c>
    </row>
    <row r="861" spans="1:9" ht="15">
      <c r="A861" s="43" t="s">
        <v>572</v>
      </c>
      <c r="B861" s="43" t="s">
        <v>164</v>
      </c>
      <c r="C861" s="43" t="s">
        <v>382</v>
      </c>
      <c r="D861" s="43">
        <v>3667</v>
      </c>
      <c r="E861" s="43">
        <v>0.48815228966986202</v>
      </c>
      <c r="F861" s="43">
        <v>3759</v>
      </c>
      <c r="G861" s="43">
        <v>0.49278972207656002</v>
      </c>
      <c r="H861" s="43">
        <v>-92</v>
      </c>
      <c r="I861" s="43">
        <v>-2.44745943069965</v>
      </c>
    </row>
    <row r="862" spans="1:9" ht="15">
      <c r="A862" s="43" t="s">
        <v>550</v>
      </c>
      <c r="B862" s="43" t="s">
        <v>158</v>
      </c>
      <c r="C862" s="43" t="s">
        <v>383</v>
      </c>
      <c r="D862" s="43">
        <v>9339</v>
      </c>
      <c r="E862" s="43">
        <v>0.42392192464820699</v>
      </c>
      <c r="F862" s="43">
        <v>9438</v>
      </c>
      <c r="G862" s="43">
        <v>0.42713613323678501</v>
      </c>
      <c r="H862" s="43">
        <v>-99</v>
      </c>
      <c r="I862" s="43">
        <v>-1.0489510489510501</v>
      </c>
    </row>
    <row r="863" spans="1:9" ht="15">
      <c r="A863" s="43" t="s">
        <v>540</v>
      </c>
      <c r="B863" s="43" t="s">
        <v>162</v>
      </c>
      <c r="C863" s="43" t="s">
        <v>383</v>
      </c>
      <c r="D863" s="43">
        <v>19655</v>
      </c>
      <c r="E863" s="43">
        <v>0.55282106092141503</v>
      </c>
      <c r="F863" s="43">
        <v>19765</v>
      </c>
      <c r="G863" s="43">
        <v>0.55317660229498999</v>
      </c>
      <c r="H863" s="43">
        <v>-110</v>
      </c>
      <c r="I863" s="43">
        <v>-0.55653933721224702</v>
      </c>
    </row>
    <row r="864" spans="1:9" ht="15">
      <c r="A864" s="43" t="s">
        <v>553</v>
      </c>
      <c r="B864" s="43" t="s">
        <v>173</v>
      </c>
      <c r="C864" s="43" t="s">
        <v>382</v>
      </c>
      <c r="D864" s="43">
        <v>1180</v>
      </c>
      <c r="E864" s="43">
        <v>0.24989411266412501</v>
      </c>
      <c r="F864" s="43">
        <v>1319</v>
      </c>
      <c r="G864" s="43">
        <v>0.27112024665981499</v>
      </c>
      <c r="H864" s="43">
        <v>-139</v>
      </c>
      <c r="I864" s="43">
        <v>-10.538286580743</v>
      </c>
    </row>
    <row r="865" spans="1:9" ht="15">
      <c r="A865" s="43" t="s">
        <v>648</v>
      </c>
      <c r="B865" s="43" t="s">
        <v>182</v>
      </c>
      <c r="C865" s="43" t="s">
        <v>382</v>
      </c>
      <c r="D865" s="43">
        <v>2926</v>
      </c>
      <c r="E865" s="43">
        <v>0.94509043927648595</v>
      </c>
      <c r="F865" s="43">
        <v>3081</v>
      </c>
      <c r="G865" s="43">
        <v>0.95446096654275103</v>
      </c>
      <c r="H865" s="43">
        <v>-155</v>
      </c>
      <c r="I865" s="43">
        <v>-5.0308341447581997</v>
      </c>
    </row>
    <row r="866" spans="1:9" ht="15">
      <c r="A866" s="43" t="s">
        <v>573</v>
      </c>
      <c r="B866" s="43" t="s">
        <v>166</v>
      </c>
      <c r="C866" s="43" t="s">
        <v>382</v>
      </c>
      <c r="D866" s="43">
        <v>1481</v>
      </c>
      <c r="E866" s="43">
        <v>0.58284140102321902</v>
      </c>
      <c r="F866" s="43">
        <v>1642</v>
      </c>
      <c r="G866" s="43">
        <v>0.61063592413536605</v>
      </c>
      <c r="H866" s="43">
        <v>-161</v>
      </c>
      <c r="I866" s="43">
        <v>-9.8051157125456694</v>
      </c>
    </row>
    <row r="867" spans="1:9" ht="15">
      <c r="A867" s="43" t="s">
        <v>647</v>
      </c>
      <c r="B867" s="43" t="s">
        <v>153</v>
      </c>
      <c r="C867" s="43" t="s">
        <v>381</v>
      </c>
      <c r="D867" s="43">
        <v>40431</v>
      </c>
      <c r="E867" s="43">
        <v>9.2983731124286498E-2</v>
      </c>
      <c r="F867" s="43">
        <v>40598</v>
      </c>
      <c r="G867" s="43">
        <v>9.3386914606571003E-2</v>
      </c>
      <c r="H867" s="43">
        <v>-167</v>
      </c>
      <c r="I867" s="43">
        <v>-0.41135031282328899</v>
      </c>
    </row>
    <row r="868" spans="1:9" ht="15">
      <c r="A868" s="43" t="s">
        <v>580</v>
      </c>
      <c r="B868" s="43" t="s">
        <v>270</v>
      </c>
      <c r="C868" s="43" t="s">
        <v>385</v>
      </c>
      <c r="D868" s="43">
        <v>8074</v>
      </c>
      <c r="E868" s="43">
        <v>0.21245691129647701</v>
      </c>
      <c r="F868" s="43">
        <v>8241</v>
      </c>
      <c r="G868" s="43">
        <v>0.215993080673062</v>
      </c>
      <c r="H868" s="43">
        <v>-167</v>
      </c>
      <c r="I868" s="43">
        <v>-2.0264531003519002</v>
      </c>
    </row>
    <row r="869" spans="1:9" ht="15">
      <c r="A869" s="43" t="s">
        <v>508</v>
      </c>
      <c r="B869" s="43" t="s">
        <v>198</v>
      </c>
      <c r="C869" s="43" t="s">
        <v>382</v>
      </c>
      <c r="D869" s="43">
        <v>1946</v>
      </c>
      <c r="E869" s="43">
        <v>0.59803318992009802</v>
      </c>
      <c r="F869" s="43">
        <v>2116</v>
      </c>
      <c r="G869" s="43">
        <v>0.62016412661195797</v>
      </c>
      <c r="H869" s="43">
        <v>-170</v>
      </c>
      <c r="I869" s="43">
        <v>-8.0340264650283508</v>
      </c>
    </row>
    <row r="870" spans="1:9" ht="15">
      <c r="A870" s="43" t="s">
        <v>594</v>
      </c>
      <c r="B870" s="43" t="s">
        <v>187</v>
      </c>
      <c r="C870" s="43" t="s">
        <v>382</v>
      </c>
      <c r="D870" s="43">
        <v>2243</v>
      </c>
      <c r="E870" s="43">
        <v>0.53737422137038804</v>
      </c>
      <c r="F870" s="43">
        <v>2484</v>
      </c>
      <c r="G870" s="43">
        <v>0.59100642398286896</v>
      </c>
      <c r="H870" s="43">
        <v>-241</v>
      </c>
      <c r="I870" s="43">
        <v>-9.7020933977455694</v>
      </c>
    </row>
    <row r="871" spans="1:9" ht="15">
      <c r="A871" s="43" t="s">
        <v>585</v>
      </c>
      <c r="B871" s="43" t="s">
        <v>156</v>
      </c>
      <c r="C871" s="43" t="s">
        <v>385</v>
      </c>
      <c r="D871" s="43">
        <v>32501</v>
      </c>
      <c r="E871" s="43">
        <v>0.25516597054297602</v>
      </c>
      <c r="F871" s="43">
        <v>32745</v>
      </c>
      <c r="G871" s="43">
        <v>0.25540727105384298</v>
      </c>
      <c r="H871" s="43">
        <v>-244</v>
      </c>
      <c r="I871" s="43">
        <v>-0.74515193159261395</v>
      </c>
    </row>
    <row r="872" spans="1:9" ht="15">
      <c r="A872" s="43" t="s">
        <v>592</v>
      </c>
      <c r="B872" s="43" t="s">
        <v>213</v>
      </c>
      <c r="C872" s="43" t="s">
        <v>382</v>
      </c>
      <c r="D872" s="43">
        <v>747</v>
      </c>
      <c r="E872" s="43">
        <v>0.92910447761194004</v>
      </c>
      <c r="F872" s="43">
        <v>996</v>
      </c>
      <c r="G872" s="43">
        <v>0.95128939828080195</v>
      </c>
      <c r="H872" s="43">
        <v>-249</v>
      </c>
      <c r="I872" s="43">
        <v>-25</v>
      </c>
    </row>
    <row r="873" spans="1:9" ht="15">
      <c r="A873" s="43" t="s">
        <v>537</v>
      </c>
      <c r="B873" s="43" t="s">
        <v>163</v>
      </c>
      <c r="C873" s="43" t="s">
        <v>382</v>
      </c>
      <c r="D873" s="43">
        <v>5809</v>
      </c>
      <c r="E873" s="43">
        <v>0.74436186570989205</v>
      </c>
      <c r="F873" s="43">
        <v>6065</v>
      </c>
      <c r="G873" s="43">
        <v>0.75108359133126901</v>
      </c>
      <c r="H873" s="43">
        <v>-256</v>
      </c>
      <c r="I873" s="43">
        <v>-4.2209398186314999</v>
      </c>
    </row>
    <row r="874" spans="1:9" ht="15">
      <c r="A874" s="43" t="s">
        <v>657</v>
      </c>
      <c r="B874" s="43" t="s">
        <v>160</v>
      </c>
      <c r="C874" s="43" t="s">
        <v>382</v>
      </c>
      <c r="D874" s="43">
        <v>2407</v>
      </c>
      <c r="E874" s="43">
        <v>0.41075085324232102</v>
      </c>
      <c r="F874" s="43">
        <v>2664</v>
      </c>
      <c r="G874" s="43">
        <v>0.43700787401574798</v>
      </c>
      <c r="H874" s="43">
        <v>-257</v>
      </c>
      <c r="I874" s="43">
        <v>-9.6471471471471499</v>
      </c>
    </row>
    <row r="875" spans="1:9" ht="15">
      <c r="A875" s="43" t="s">
        <v>656</v>
      </c>
      <c r="B875" s="43" t="s">
        <v>238</v>
      </c>
      <c r="C875" s="43" t="s">
        <v>387</v>
      </c>
      <c r="D875" s="43">
        <v>542</v>
      </c>
      <c r="E875" s="43">
        <v>8.7603038629384206E-2</v>
      </c>
      <c r="F875" s="43">
        <v>850</v>
      </c>
      <c r="G875" s="43">
        <v>0.130228282518768</v>
      </c>
      <c r="H875" s="43">
        <v>-308</v>
      </c>
      <c r="I875" s="43">
        <v>-36.235294117647101</v>
      </c>
    </row>
    <row r="876" spans="1:9" ht="15">
      <c r="A876" s="43" t="s">
        <v>570</v>
      </c>
      <c r="B876" s="43" t="s">
        <v>171</v>
      </c>
      <c r="C876" s="43" t="s">
        <v>382</v>
      </c>
      <c r="D876" s="43">
        <v>9788</v>
      </c>
      <c r="E876" s="43">
        <v>0.60408566314879997</v>
      </c>
      <c r="F876" s="43">
        <v>10112</v>
      </c>
      <c r="G876" s="43">
        <v>0.61158824240957999</v>
      </c>
      <c r="H876" s="43">
        <v>-324</v>
      </c>
      <c r="I876" s="43">
        <v>-3.2041139240506298</v>
      </c>
    </row>
    <row r="877" spans="1:9" ht="15">
      <c r="A877" s="43" t="s">
        <v>647</v>
      </c>
      <c r="B877" s="43" t="s">
        <v>153</v>
      </c>
      <c r="C877" s="43" t="s">
        <v>382</v>
      </c>
      <c r="D877" s="43">
        <v>5972</v>
      </c>
      <c r="E877" s="43">
        <v>1.3734482013164099E-2</v>
      </c>
      <c r="F877" s="43">
        <v>6322</v>
      </c>
      <c r="G877" s="43">
        <v>1.4542393077066401E-2</v>
      </c>
      <c r="H877" s="43">
        <v>-350</v>
      </c>
      <c r="I877" s="43">
        <v>-5.5362227143309104</v>
      </c>
    </row>
    <row r="878" spans="1:9" ht="15">
      <c r="A878" s="43" t="s">
        <v>526</v>
      </c>
      <c r="B878" s="43" t="s">
        <v>57</v>
      </c>
      <c r="C878" s="43" t="s">
        <v>382</v>
      </c>
      <c r="D878" s="43">
        <v>3187</v>
      </c>
      <c r="E878" s="43">
        <v>4.7771798599973003E-3</v>
      </c>
      <c r="F878" s="43">
        <v>3552</v>
      </c>
      <c r="G878" s="43">
        <v>5.3275018785743497E-3</v>
      </c>
      <c r="H878" s="43">
        <v>-365</v>
      </c>
      <c r="I878" s="43">
        <v>-10.275900900900901</v>
      </c>
    </row>
    <row r="879" spans="1:9" ht="15">
      <c r="A879" s="43" t="s">
        <v>584</v>
      </c>
      <c r="B879" s="43" t="s">
        <v>154</v>
      </c>
      <c r="C879" s="43" t="s">
        <v>383</v>
      </c>
      <c r="D879" s="43">
        <v>52089</v>
      </c>
      <c r="E879" s="43">
        <v>0.48661752753566301</v>
      </c>
      <c r="F879" s="43">
        <v>52525</v>
      </c>
      <c r="G879" s="43">
        <v>0.490548592562153</v>
      </c>
      <c r="H879" s="43">
        <v>-436</v>
      </c>
      <c r="I879" s="43">
        <v>-0.83008091385055005</v>
      </c>
    </row>
    <row r="880" spans="1:9" ht="15">
      <c r="A880" s="43" t="s">
        <v>526</v>
      </c>
      <c r="B880" s="43" t="s">
        <v>57</v>
      </c>
      <c r="C880" s="43" t="s">
        <v>381</v>
      </c>
      <c r="D880" s="43">
        <v>39620</v>
      </c>
      <c r="E880" s="43">
        <v>5.9388724836238797E-2</v>
      </c>
      <c r="F880" s="43">
        <v>40084</v>
      </c>
      <c r="G880" s="43">
        <v>6.0120378744587401E-2</v>
      </c>
      <c r="H880" s="43">
        <v>-464</v>
      </c>
      <c r="I880" s="43">
        <v>-1.1575691048797501</v>
      </c>
    </row>
    <row r="881" spans="1:9" ht="15">
      <c r="A881" s="43" t="s">
        <v>585</v>
      </c>
      <c r="B881" s="43" t="s">
        <v>156</v>
      </c>
      <c r="C881" s="43" t="s">
        <v>387</v>
      </c>
      <c r="D881" s="43">
        <v>19060</v>
      </c>
      <c r="E881" s="43">
        <v>0.14964042332694799</v>
      </c>
      <c r="F881" s="43">
        <v>19660</v>
      </c>
      <c r="G881" s="43">
        <v>0.153345761151887</v>
      </c>
      <c r="H881" s="43">
        <v>-600</v>
      </c>
      <c r="I881" s="43">
        <v>-3.05188199389623</v>
      </c>
    </row>
    <row r="882" spans="1:9" ht="15">
      <c r="A882" s="43" t="s">
        <v>647</v>
      </c>
      <c r="B882" s="43" t="s">
        <v>153</v>
      </c>
      <c r="C882" s="43" t="s">
        <v>380</v>
      </c>
      <c r="D882" s="43">
        <v>39306</v>
      </c>
      <c r="E882" s="43">
        <v>9.0396441729643201E-2</v>
      </c>
      <c r="F882" s="43">
        <v>39994</v>
      </c>
      <c r="G882" s="43">
        <v>9.1997543297088494E-2</v>
      </c>
      <c r="H882" s="43">
        <v>-688</v>
      </c>
      <c r="I882" s="43">
        <v>-1.7202580387058</v>
      </c>
    </row>
    <row r="883" spans="1:9" ht="15">
      <c r="A883" s="43" t="s">
        <v>510</v>
      </c>
      <c r="B883" s="43" t="s">
        <v>157</v>
      </c>
      <c r="C883" s="43" t="s">
        <v>382</v>
      </c>
      <c r="D883" s="43">
        <v>16692</v>
      </c>
      <c r="E883" s="43">
        <v>0.44603586029981601</v>
      </c>
      <c r="F883" s="43">
        <v>17408</v>
      </c>
      <c r="G883" s="43">
        <v>0.45613667330468499</v>
      </c>
      <c r="H883" s="43">
        <v>-716</v>
      </c>
      <c r="I883" s="43">
        <v>-4.1130514705882399</v>
      </c>
    </row>
    <row r="884" spans="1:9" ht="15">
      <c r="A884" s="43" t="s">
        <v>665</v>
      </c>
      <c r="B884" s="43" t="s">
        <v>275</v>
      </c>
      <c r="C884" s="43" t="s">
        <v>382</v>
      </c>
      <c r="D884" s="43">
        <v>790</v>
      </c>
      <c r="E884" s="43">
        <v>0.43240284619594999</v>
      </c>
      <c r="F884" s="43">
        <v>1746</v>
      </c>
      <c r="G884" s="43">
        <v>0.63444767441860495</v>
      </c>
      <c r="H884" s="43">
        <v>-956</v>
      </c>
      <c r="I884" s="43">
        <v>-54.753722794959899</v>
      </c>
    </row>
  </sheetData>
  <mergeCells count="1">
    <mergeCell ref="H1:I1"/>
  </mergeCells>
  <hyperlinks>
    <hyperlink ref="H1:I1" location="Index!A1" display="Regresar al Índice" xr:uid="{0618DFA7-35C2-4D28-8A27-BC7F7545601D}"/>
  </hyperlink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
  <dimension ref="A1:I13"/>
  <sheetViews>
    <sheetView workbookViewId="0"/>
  </sheetViews>
  <sheetFormatPr baseColWidth="10" defaultColWidth="11.42578125" defaultRowHeight="15"/>
  <cols>
    <col min="1" max="1" width="18.42578125" style="312" customWidth="1"/>
    <col min="2" max="2" width="13.7109375" style="312" customWidth="1"/>
    <col min="3" max="3" width="15.28515625" style="312" customWidth="1"/>
    <col min="4" max="4" width="17.140625" style="312" customWidth="1"/>
    <col min="5" max="5" width="14.5703125" style="312" customWidth="1"/>
    <col min="6" max="16384" width="11.42578125" style="312"/>
  </cols>
  <sheetData>
    <row r="1" spans="1:9">
      <c r="A1" s="43" t="s">
        <v>2075</v>
      </c>
      <c r="H1" s="90" t="s">
        <v>38</v>
      </c>
      <c r="I1" s="90"/>
    </row>
    <row r="2" spans="1:9">
      <c r="A2" s="312" t="s">
        <v>1781</v>
      </c>
    </row>
    <row r="6" spans="1:9" ht="45">
      <c r="A6" s="27" t="s">
        <v>642</v>
      </c>
      <c r="B6" s="28" t="s">
        <v>1788</v>
      </c>
      <c r="C6" s="28" t="s">
        <v>1789</v>
      </c>
      <c r="D6" s="28" t="s">
        <v>1790</v>
      </c>
      <c r="E6" s="28" t="s">
        <v>1791</v>
      </c>
    </row>
    <row r="7" spans="1:9">
      <c r="A7" s="30" t="s">
        <v>167</v>
      </c>
      <c r="B7" s="558">
        <v>17</v>
      </c>
      <c r="C7" s="549">
        <f>D7-B7</f>
        <v>98</v>
      </c>
      <c r="D7" s="549">
        <v>115</v>
      </c>
      <c r="E7" s="565">
        <f>B7/D7</f>
        <v>0.14782608695652175</v>
      </c>
    </row>
    <row r="8" spans="1:9">
      <c r="A8" s="30" t="s">
        <v>57</v>
      </c>
      <c r="B8" s="560">
        <v>229</v>
      </c>
      <c r="C8" s="551">
        <f t="shared" ref="C8:C13" si="0">D8-B8</f>
        <v>63</v>
      </c>
      <c r="D8" s="551">
        <v>292</v>
      </c>
      <c r="E8" s="552">
        <f>B8/D8</f>
        <v>0.78424657534246578</v>
      </c>
    </row>
    <row r="9" spans="1:9">
      <c r="A9" s="30" t="s">
        <v>1787</v>
      </c>
      <c r="B9" s="558">
        <v>143</v>
      </c>
      <c r="C9" s="553">
        <f t="shared" si="0"/>
        <v>218</v>
      </c>
      <c r="D9" s="553">
        <v>361</v>
      </c>
      <c r="E9" s="550">
        <f t="shared" ref="E9:E13" si="1">B9/D9</f>
        <v>0.39612188365650969</v>
      </c>
    </row>
    <row r="10" spans="1:9">
      <c r="A10" s="30" t="s">
        <v>156</v>
      </c>
      <c r="B10" s="560">
        <v>113</v>
      </c>
      <c r="C10" s="551">
        <f t="shared" si="0"/>
        <v>156</v>
      </c>
      <c r="D10" s="551">
        <v>269</v>
      </c>
      <c r="E10" s="552">
        <f t="shared" si="1"/>
        <v>0.4200743494423792</v>
      </c>
    </row>
    <row r="11" spans="1:9">
      <c r="A11" s="30" t="s">
        <v>165</v>
      </c>
      <c r="B11" s="558">
        <v>89</v>
      </c>
      <c r="C11" s="553">
        <f t="shared" si="0"/>
        <v>244</v>
      </c>
      <c r="D11" s="553">
        <v>333</v>
      </c>
      <c r="E11" s="550">
        <f t="shared" si="1"/>
        <v>0.26726726726726729</v>
      </c>
    </row>
    <row r="12" spans="1:9">
      <c r="A12" s="30" t="s">
        <v>153</v>
      </c>
      <c r="B12" s="560">
        <v>402</v>
      </c>
      <c r="C12" s="551">
        <f t="shared" si="0"/>
        <v>314</v>
      </c>
      <c r="D12" s="551">
        <v>716</v>
      </c>
      <c r="E12" s="552">
        <f t="shared" si="1"/>
        <v>0.56145251396648044</v>
      </c>
    </row>
    <row r="13" spans="1:9">
      <c r="A13" s="30" t="s">
        <v>53</v>
      </c>
      <c r="B13" s="34">
        <v>993</v>
      </c>
      <c r="C13" s="34">
        <f t="shared" si="0"/>
        <v>1093</v>
      </c>
      <c r="D13" s="34">
        <v>2086</v>
      </c>
      <c r="E13" s="35">
        <f t="shared" si="1"/>
        <v>0.47603068072866733</v>
      </c>
    </row>
  </sheetData>
  <mergeCells count="1">
    <mergeCell ref="H1:I1"/>
  </mergeCells>
  <hyperlinks>
    <hyperlink ref="H1:I1" location="Index!A1" display="Regresar al Índice" xr:uid="{B73CC1D3-38CF-4BB8-BE11-CCB6C81719A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dimension ref="A1:I12"/>
  <sheetViews>
    <sheetView workbookViewId="0"/>
  </sheetViews>
  <sheetFormatPr baseColWidth="10" defaultColWidth="11.42578125" defaultRowHeight="15"/>
  <cols>
    <col min="1" max="1" width="22.42578125" style="312" customWidth="1"/>
    <col min="2" max="16384" width="11.42578125" style="312"/>
  </cols>
  <sheetData>
    <row r="1" spans="1:9">
      <c r="A1" s="43" t="s">
        <v>2076</v>
      </c>
      <c r="H1" s="90" t="s">
        <v>38</v>
      </c>
      <c r="I1" s="90"/>
    </row>
    <row r="2" spans="1:9">
      <c r="A2" s="312" t="s">
        <v>1781</v>
      </c>
    </row>
    <row r="6" spans="1:9" ht="30">
      <c r="A6" s="27" t="s">
        <v>1792</v>
      </c>
      <c r="B6" s="28" t="s">
        <v>1793</v>
      </c>
      <c r="C6" s="28" t="s">
        <v>1794</v>
      </c>
    </row>
    <row r="7" spans="1:9">
      <c r="A7" s="30" t="s">
        <v>1795</v>
      </c>
      <c r="B7" s="549">
        <v>432</v>
      </c>
      <c r="C7" s="550">
        <f>B7/$B$12</f>
        <v>0.43504531722054379</v>
      </c>
    </row>
    <row r="8" spans="1:9">
      <c r="A8" s="30" t="s">
        <v>1796</v>
      </c>
      <c r="B8" s="551">
        <v>291</v>
      </c>
      <c r="C8" s="552">
        <f t="shared" ref="C8:C12" si="0">B8/$B$12</f>
        <v>0.29305135951661632</v>
      </c>
    </row>
    <row r="9" spans="1:9">
      <c r="A9" s="30" t="s">
        <v>1797</v>
      </c>
      <c r="B9" s="553">
        <v>147</v>
      </c>
      <c r="C9" s="550">
        <f t="shared" si="0"/>
        <v>0.14803625377643503</v>
      </c>
    </row>
    <row r="10" spans="1:9">
      <c r="A10" s="30" t="s">
        <v>1798</v>
      </c>
      <c r="B10" s="551">
        <v>78</v>
      </c>
      <c r="C10" s="552">
        <f t="shared" si="0"/>
        <v>7.8549848942598186E-2</v>
      </c>
    </row>
    <row r="11" spans="1:9">
      <c r="A11" s="30" t="s">
        <v>1799</v>
      </c>
      <c r="B11" s="553">
        <v>45</v>
      </c>
      <c r="C11" s="550">
        <f t="shared" si="0"/>
        <v>4.5317220543806644E-2</v>
      </c>
    </row>
    <row r="12" spans="1:9">
      <c r="A12" s="30" t="s">
        <v>53</v>
      </c>
      <c r="B12" s="36">
        <v>993</v>
      </c>
      <c r="C12" s="37">
        <f t="shared" si="0"/>
        <v>1</v>
      </c>
    </row>
  </sheetData>
  <mergeCells count="1">
    <mergeCell ref="H1:I1"/>
  </mergeCells>
  <hyperlinks>
    <hyperlink ref="H1:I1" location="Index!A1" display="Regresar al Índice" xr:uid="{5FFD21AC-7C11-4CA8-8B0B-54A59CEAC07B}"/>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dimension ref="A1:L26"/>
  <sheetViews>
    <sheetView workbookViewId="0"/>
  </sheetViews>
  <sheetFormatPr baseColWidth="10" defaultColWidth="11.42578125" defaultRowHeight="15"/>
  <cols>
    <col min="1" max="1" width="37" style="312" customWidth="1"/>
    <col min="2" max="2" width="23.140625" style="312" customWidth="1"/>
    <col min="3" max="3" width="21.28515625" style="312" customWidth="1"/>
    <col min="4" max="7" width="11.42578125" style="312"/>
    <col min="8" max="8" width="12.85546875" style="312" customWidth="1"/>
    <col min="9" max="16384" width="11.42578125" style="312"/>
  </cols>
  <sheetData>
    <row r="1" spans="1:12">
      <c r="A1" s="43" t="s">
        <v>2077</v>
      </c>
      <c r="H1" s="90" t="s">
        <v>38</v>
      </c>
      <c r="I1" s="90"/>
    </row>
    <row r="2" spans="1:12">
      <c r="A2" s="312" t="s">
        <v>1781</v>
      </c>
    </row>
    <row r="6" spans="1:12">
      <c r="A6" s="27" t="s">
        <v>1800</v>
      </c>
      <c r="B6" s="28" t="s">
        <v>642</v>
      </c>
      <c r="C6" s="28" t="s">
        <v>1782</v>
      </c>
      <c r="D6" s="28" t="s">
        <v>1801</v>
      </c>
    </row>
    <row r="7" spans="1:12">
      <c r="A7" s="30" t="s">
        <v>1802</v>
      </c>
      <c r="B7" s="547" t="s">
        <v>153</v>
      </c>
      <c r="C7" s="548">
        <v>42985000</v>
      </c>
      <c r="D7" s="547">
        <v>16</v>
      </c>
      <c r="L7" s="313"/>
    </row>
    <row r="8" spans="1:12">
      <c r="A8" s="30" t="s">
        <v>1803</v>
      </c>
      <c r="B8" s="312" t="s">
        <v>153</v>
      </c>
      <c r="C8" s="313">
        <v>39562000</v>
      </c>
      <c r="D8" s="312">
        <v>15</v>
      </c>
      <c r="L8" s="313"/>
    </row>
    <row r="9" spans="1:12">
      <c r="A9" s="30" t="s">
        <v>1804</v>
      </c>
      <c r="B9" s="547" t="s">
        <v>153</v>
      </c>
      <c r="C9" s="548">
        <v>38272727.272727273</v>
      </c>
      <c r="D9" s="547">
        <v>11</v>
      </c>
      <c r="L9" s="313"/>
    </row>
    <row r="10" spans="1:12">
      <c r="A10" s="30" t="s">
        <v>1805</v>
      </c>
      <c r="B10" s="312" t="s">
        <v>153</v>
      </c>
      <c r="C10" s="313">
        <v>36870106.205128208</v>
      </c>
      <c r="D10" s="312">
        <v>78</v>
      </c>
      <c r="L10" s="313"/>
    </row>
    <row r="11" spans="1:12">
      <c r="A11" s="30" t="s">
        <v>1806</v>
      </c>
      <c r="B11" s="547" t="s">
        <v>153</v>
      </c>
      <c r="C11" s="548">
        <v>35548857.142857142</v>
      </c>
      <c r="D11" s="547">
        <v>35</v>
      </c>
      <c r="L11" s="313"/>
    </row>
    <row r="12" spans="1:12">
      <c r="A12" s="30" t="s">
        <v>1807</v>
      </c>
      <c r="B12" s="312" t="s">
        <v>153</v>
      </c>
      <c r="C12" s="313">
        <v>30569000</v>
      </c>
      <c r="D12" s="312">
        <v>10</v>
      </c>
      <c r="L12" s="313"/>
    </row>
    <row r="13" spans="1:12">
      <c r="A13" s="30" t="s">
        <v>1808</v>
      </c>
      <c r="B13" s="547" t="s">
        <v>153</v>
      </c>
      <c r="C13" s="548">
        <v>29820000</v>
      </c>
      <c r="D13" s="547">
        <v>6</v>
      </c>
      <c r="L13" s="313"/>
    </row>
    <row r="14" spans="1:12">
      <c r="A14" s="30" t="s">
        <v>1809</v>
      </c>
      <c r="B14" s="312" t="s">
        <v>153</v>
      </c>
      <c r="C14" s="313">
        <v>27648307.746478874</v>
      </c>
      <c r="D14" s="312">
        <v>71</v>
      </c>
      <c r="L14" s="313"/>
    </row>
    <row r="15" spans="1:12">
      <c r="A15" s="30" t="s">
        <v>1810</v>
      </c>
      <c r="B15" s="547" t="s">
        <v>153</v>
      </c>
      <c r="C15" s="548">
        <v>25328888.888888888</v>
      </c>
      <c r="D15" s="547">
        <v>9</v>
      </c>
      <c r="L15" s="313"/>
    </row>
    <row r="16" spans="1:12">
      <c r="A16" s="30" t="s">
        <v>1811</v>
      </c>
      <c r="B16" s="312" t="s">
        <v>153</v>
      </c>
      <c r="C16" s="313">
        <v>23410142.684210528</v>
      </c>
      <c r="D16" s="312">
        <v>38</v>
      </c>
      <c r="L16" s="313"/>
    </row>
    <row r="17" spans="1:12">
      <c r="A17" s="30" t="s">
        <v>1812</v>
      </c>
      <c r="B17" s="547" t="s">
        <v>153</v>
      </c>
      <c r="C17" s="548">
        <v>22949923.076923076</v>
      </c>
      <c r="D17" s="547">
        <v>26</v>
      </c>
      <c r="L17" s="313"/>
    </row>
    <row r="18" spans="1:12">
      <c r="A18" s="30" t="s">
        <v>1813</v>
      </c>
      <c r="B18" s="312" t="s">
        <v>1787</v>
      </c>
      <c r="C18" s="313">
        <v>22771277.533333335</v>
      </c>
      <c r="D18" s="312">
        <v>150</v>
      </c>
      <c r="L18" s="313"/>
    </row>
    <row r="19" spans="1:12">
      <c r="A19" s="30" t="s">
        <v>1814</v>
      </c>
      <c r="B19" s="547" t="s">
        <v>153</v>
      </c>
      <c r="C19" s="548">
        <v>22512341.666666668</v>
      </c>
      <c r="D19" s="547">
        <v>30</v>
      </c>
      <c r="L19" s="313"/>
    </row>
    <row r="20" spans="1:12">
      <c r="A20" s="30" t="s">
        <v>1815</v>
      </c>
      <c r="B20" s="312" t="s">
        <v>153</v>
      </c>
      <c r="C20" s="313">
        <v>22392500</v>
      </c>
      <c r="D20" s="312">
        <v>4</v>
      </c>
      <c r="L20" s="313"/>
    </row>
    <row r="21" spans="1:12">
      <c r="A21" s="30" t="s">
        <v>1816</v>
      </c>
      <c r="B21" s="547" t="s">
        <v>153</v>
      </c>
      <c r="C21" s="548">
        <v>21477500</v>
      </c>
      <c r="D21" s="547">
        <v>12</v>
      </c>
      <c r="L21" s="313"/>
    </row>
    <row r="22" spans="1:12">
      <c r="A22" s="30" t="s">
        <v>1817</v>
      </c>
      <c r="B22" s="312" t="s">
        <v>1787</v>
      </c>
      <c r="C22" s="313">
        <v>19626970</v>
      </c>
      <c r="D22" s="312">
        <v>4</v>
      </c>
      <c r="L22" s="313"/>
    </row>
    <row r="23" spans="1:12">
      <c r="A23" s="30" t="s">
        <v>1818</v>
      </c>
      <c r="B23" s="547" t="s">
        <v>153</v>
      </c>
      <c r="C23" s="548">
        <v>19583333.333333332</v>
      </c>
      <c r="D23" s="547">
        <v>6</v>
      </c>
      <c r="L23" s="313"/>
    </row>
    <row r="24" spans="1:12">
      <c r="A24" s="30" t="s">
        <v>1819</v>
      </c>
      <c r="B24" s="312" t="s">
        <v>153</v>
      </c>
      <c r="C24" s="313">
        <v>18990000</v>
      </c>
      <c r="D24" s="312">
        <v>5</v>
      </c>
      <c r="L24" s="313"/>
    </row>
    <row r="25" spans="1:12">
      <c r="A25" s="30" t="s">
        <v>1809</v>
      </c>
      <c r="B25" s="547" t="s">
        <v>57</v>
      </c>
      <c r="C25" s="548">
        <v>18882288.14778325</v>
      </c>
      <c r="D25" s="547">
        <v>203</v>
      </c>
      <c r="L25" s="313"/>
    </row>
    <row r="26" spans="1:12">
      <c r="A26" s="30" t="s">
        <v>1820</v>
      </c>
      <c r="B26" s="312" t="s">
        <v>153</v>
      </c>
      <c r="C26" s="313">
        <v>18272435.850000001</v>
      </c>
      <c r="D26" s="312">
        <v>160</v>
      </c>
      <c r="L26" s="313"/>
    </row>
  </sheetData>
  <autoFilter ref="A6:D26" xr:uid="{00000000-0009-0000-0000-000016000000}"/>
  <mergeCells count="1">
    <mergeCell ref="H1:I1"/>
  </mergeCells>
  <hyperlinks>
    <hyperlink ref="H1:I1" location="Index!A1" display="Regresar al Índice" xr:uid="{2D6A69ED-1A53-4D7B-BD1E-CD19039D30D9}"/>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dimension ref="A1:I26"/>
  <sheetViews>
    <sheetView workbookViewId="0"/>
  </sheetViews>
  <sheetFormatPr baseColWidth="10" defaultColWidth="11.42578125" defaultRowHeight="15"/>
  <cols>
    <col min="1" max="1" width="31.7109375" style="312" customWidth="1"/>
    <col min="2" max="2" width="21.7109375" style="312" customWidth="1"/>
    <col min="3" max="3" width="14.7109375" style="312" customWidth="1"/>
    <col min="4" max="11" width="11.42578125" style="312"/>
    <col min="12" max="12" width="17.42578125" style="312" customWidth="1"/>
    <col min="13" max="15" width="22" style="312" customWidth="1"/>
    <col min="16" max="16384" width="11.42578125" style="312"/>
  </cols>
  <sheetData>
    <row r="1" spans="1:9">
      <c r="A1" s="43" t="s">
        <v>2078</v>
      </c>
      <c r="H1" s="90" t="s">
        <v>38</v>
      </c>
      <c r="I1" s="90"/>
    </row>
    <row r="2" spans="1:9">
      <c r="A2" s="312" t="s">
        <v>1781</v>
      </c>
    </row>
    <row r="6" spans="1:9" ht="30">
      <c r="A6" s="38" t="s">
        <v>1800</v>
      </c>
      <c r="B6" s="39" t="s">
        <v>642</v>
      </c>
      <c r="C6" s="38" t="s">
        <v>1782</v>
      </c>
      <c r="D6" s="38" t="s">
        <v>1801</v>
      </c>
    </row>
    <row r="7" spans="1:9">
      <c r="A7" s="30" t="s">
        <v>1821</v>
      </c>
      <c r="B7" s="561" t="s">
        <v>1787</v>
      </c>
      <c r="C7" s="562">
        <v>340000</v>
      </c>
      <c r="D7" s="561">
        <v>8</v>
      </c>
    </row>
    <row r="8" spans="1:9">
      <c r="A8" s="30" t="s">
        <v>1822</v>
      </c>
      <c r="B8" s="563" t="s">
        <v>1787</v>
      </c>
      <c r="C8" s="564">
        <v>406666.66666666669</v>
      </c>
      <c r="D8" s="563">
        <v>3</v>
      </c>
    </row>
    <row r="9" spans="1:9">
      <c r="A9" s="30" t="s">
        <v>1823</v>
      </c>
      <c r="B9" s="561" t="s">
        <v>1824</v>
      </c>
      <c r="C9" s="562">
        <v>410400</v>
      </c>
      <c r="D9" s="561">
        <v>5</v>
      </c>
    </row>
    <row r="10" spans="1:9">
      <c r="A10" s="30" t="s">
        <v>1825</v>
      </c>
      <c r="B10" s="563" t="s">
        <v>1824</v>
      </c>
      <c r="C10" s="564">
        <v>413333.33333333331</v>
      </c>
      <c r="D10" s="563">
        <v>3</v>
      </c>
    </row>
    <row r="11" spans="1:9">
      <c r="A11" s="30" t="s">
        <v>1826</v>
      </c>
      <c r="B11" s="561" t="s">
        <v>167</v>
      </c>
      <c r="C11" s="562">
        <v>429285.71428571426</v>
      </c>
      <c r="D11" s="561">
        <v>7</v>
      </c>
    </row>
    <row r="12" spans="1:9">
      <c r="A12" s="30" t="s">
        <v>1827</v>
      </c>
      <c r="B12" s="563" t="s">
        <v>1787</v>
      </c>
      <c r="C12" s="564">
        <v>431225</v>
      </c>
      <c r="D12" s="563">
        <v>4</v>
      </c>
    </row>
    <row r="13" spans="1:9">
      <c r="A13" s="30" t="s">
        <v>1828</v>
      </c>
      <c r="B13" s="561" t="s">
        <v>1787</v>
      </c>
      <c r="C13" s="562">
        <v>431833.33333333331</v>
      </c>
      <c r="D13" s="561">
        <v>6</v>
      </c>
    </row>
    <row r="14" spans="1:9">
      <c r="A14" s="30" t="s">
        <v>1829</v>
      </c>
      <c r="B14" s="563" t="s">
        <v>1787</v>
      </c>
      <c r="C14" s="564">
        <v>448166.66666666669</v>
      </c>
      <c r="D14" s="563">
        <v>6</v>
      </c>
    </row>
    <row r="15" spans="1:9">
      <c r="A15" s="30" t="s">
        <v>1830</v>
      </c>
      <c r="B15" s="561" t="s">
        <v>1787</v>
      </c>
      <c r="C15" s="562">
        <v>451666.66666666669</v>
      </c>
      <c r="D15" s="561">
        <v>3</v>
      </c>
    </row>
    <row r="16" spans="1:9">
      <c r="A16" s="30" t="s">
        <v>1831</v>
      </c>
      <c r="B16" s="563" t="s">
        <v>1787</v>
      </c>
      <c r="C16" s="564">
        <v>467980</v>
      </c>
      <c r="D16" s="563">
        <v>5</v>
      </c>
    </row>
    <row r="17" spans="1:4">
      <c r="A17" s="30" t="s">
        <v>1832</v>
      </c>
      <c r="B17" s="561" t="s">
        <v>1787</v>
      </c>
      <c r="C17" s="562">
        <v>475693.75</v>
      </c>
      <c r="D17" s="561">
        <v>16</v>
      </c>
    </row>
    <row r="18" spans="1:4">
      <c r="A18" s="30" t="s">
        <v>1833</v>
      </c>
      <c r="B18" s="563" t="s">
        <v>1787</v>
      </c>
      <c r="C18" s="564">
        <v>479390</v>
      </c>
      <c r="D18" s="563">
        <v>10</v>
      </c>
    </row>
    <row r="19" spans="1:4">
      <c r="A19" s="30" t="s">
        <v>1834</v>
      </c>
      <c r="B19" s="561" t="s">
        <v>1787</v>
      </c>
      <c r="C19" s="562">
        <v>505513.42767295596</v>
      </c>
      <c r="D19" s="561">
        <v>159</v>
      </c>
    </row>
    <row r="20" spans="1:4">
      <c r="A20" s="30" t="s">
        <v>1835</v>
      </c>
      <c r="B20" s="563" t="s">
        <v>1787</v>
      </c>
      <c r="C20" s="564">
        <v>540700</v>
      </c>
      <c r="D20" s="563">
        <v>3</v>
      </c>
    </row>
    <row r="21" spans="1:4">
      <c r="A21" s="30" t="s">
        <v>1836</v>
      </c>
      <c r="B21" s="561" t="s">
        <v>1787</v>
      </c>
      <c r="C21" s="562">
        <v>545000</v>
      </c>
      <c r="D21" s="561">
        <v>5</v>
      </c>
    </row>
    <row r="22" spans="1:4">
      <c r="A22" s="30" t="s">
        <v>1837</v>
      </c>
      <c r="B22" s="563" t="s">
        <v>1787</v>
      </c>
      <c r="C22" s="564">
        <v>564090.90909090906</v>
      </c>
      <c r="D22" s="563">
        <v>11</v>
      </c>
    </row>
    <row r="23" spans="1:4">
      <c r="A23" s="30" t="s">
        <v>1838</v>
      </c>
      <c r="B23" s="561" t="s">
        <v>1787</v>
      </c>
      <c r="C23" s="562">
        <v>567308.33333333337</v>
      </c>
      <c r="D23" s="561">
        <v>12</v>
      </c>
    </row>
    <row r="24" spans="1:4">
      <c r="A24" s="30" t="s">
        <v>1839</v>
      </c>
      <c r="B24" s="563" t="s">
        <v>1787</v>
      </c>
      <c r="C24" s="564">
        <v>570666.66666666663</v>
      </c>
      <c r="D24" s="563">
        <v>3</v>
      </c>
    </row>
    <row r="25" spans="1:4">
      <c r="A25" s="30" t="s">
        <v>1840</v>
      </c>
      <c r="B25" s="561" t="s">
        <v>1787</v>
      </c>
      <c r="C25" s="562">
        <v>635384.61538461538</v>
      </c>
      <c r="D25" s="561">
        <v>13</v>
      </c>
    </row>
    <row r="26" spans="1:4">
      <c r="A26" s="30" t="s">
        <v>1841</v>
      </c>
      <c r="B26" s="563" t="s">
        <v>153</v>
      </c>
      <c r="C26" s="564">
        <v>641263.15789473685</v>
      </c>
      <c r="D26" s="563">
        <v>19</v>
      </c>
    </row>
  </sheetData>
  <autoFilter ref="A6:D26" xr:uid="{00000000-0009-0000-0000-000017000000}"/>
  <mergeCells count="1">
    <mergeCell ref="H1:I1"/>
  </mergeCells>
  <hyperlinks>
    <hyperlink ref="H1:I1" location="Index!A1" display="Regresar al Índice" xr:uid="{D29A6253-5167-4963-9D01-AC34AA4E086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1"/>
  <dimension ref="A1:I13"/>
  <sheetViews>
    <sheetView workbookViewId="0"/>
  </sheetViews>
  <sheetFormatPr baseColWidth="10" defaultColWidth="11.42578125" defaultRowHeight="15"/>
  <cols>
    <col min="1" max="16384" width="11.42578125" style="312"/>
  </cols>
  <sheetData>
    <row r="1" spans="1:9">
      <c r="A1" s="43" t="s">
        <v>2079</v>
      </c>
      <c r="H1" s="90" t="s">
        <v>38</v>
      </c>
      <c r="I1" s="90"/>
    </row>
    <row r="2" spans="1:9">
      <c r="A2" s="312" t="s">
        <v>1781</v>
      </c>
    </row>
    <row r="6" spans="1:9" ht="30">
      <c r="A6" s="27" t="s">
        <v>642</v>
      </c>
      <c r="B6" s="28" t="s">
        <v>1842</v>
      </c>
      <c r="C6" s="28" t="s">
        <v>1783</v>
      </c>
      <c r="D6" s="28" t="s">
        <v>1784</v>
      </c>
      <c r="E6" s="28" t="s">
        <v>1785</v>
      </c>
      <c r="F6" s="28" t="s">
        <v>1786</v>
      </c>
    </row>
    <row r="7" spans="1:9">
      <c r="A7" s="30" t="s">
        <v>167</v>
      </c>
      <c r="B7" s="557">
        <v>7750</v>
      </c>
      <c r="C7" s="40">
        <v>7750</v>
      </c>
      <c r="D7" s="553">
        <v>1500</v>
      </c>
      <c r="E7" s="553">
        <v>14000</v>
      </c>
      <c r="F7" s="558">
        <v>2</v>
      </c>
    </row>
    <row r="8" spans="1:9">
      <c r="A8" s="30" t="s">
        <v>57</v>
      </c>
      <c r="B8" s="559">
        <v>24353.112718089989</v>
      </c>
      <c r="C8" s="41">
        <v>21000</v>
      </c>
      <c r="D8" s="551">
        <v>2200</v>
      </c>
      <c r="E8" s="551">
        <v>98000</v>
      </c>
      <c r="F8" s="560">
        <v>2178</v>
      </c>
    </row>
    <row r="9" spans="1:9">
      <c r="A9" s="30" t="s">
        <v>1787</v>
      </c>
      <c r="B9" s="557">
        <v>15449.212034383954</v>
      </c>
      <c r="C9" s="40">
        <v>12500</v>
      </c>
      <c r="D9" s="553">
        <v>1800</v>
      </c>
      <c r="E9" s="553">
        <v>65000</v>
      </c>
      <c r="F9" s="558">
        <v>698</v>
      </c>
    </row>
    <row r="10" spans="1:9">
      <c r="A10" s="30" t="s">
        <v>156</v>
      </c>
      <c r="B10" s="559">
        <v>10636.111111111111</v>
      </c>
      <c r="C10" s="41">
        <v>10500</v>
      </c>
      <c r="D10" s="551">
        <v>3000</v>
      </c>
      <c r="E10" s="551">
        <v>23000</v>
      </c>
      <c r="F10" s="560">
        <v>126</v>
      </c>
    </row>
    <row r="11" spans="1:9">
      <c r="A11" s="30" t="s">
        <v>1824</v>
      </c>
      <c r="B11" s="557">
        <v>5255.5555555555557</v>
      </c>
      <c r="C11" s="40">
        <v>4500</v>
      </c>
      <c r="D11" s="553">
        <v>3500</v>
      </c>
      <c r="E11" s="553">
        <v>10000</v>
      </c>
      <c r="F11" s="558">
        <v>27</v>
      </c>
    </row>
    <row r="12" spans="1:9">
      <c r="A12" s="30" t="s">
        <v>153</v>
      </c>
      <c r="B12" s="559">
        <v>25124.946550416982</v>
      </c>
      <c r="C12" s="41">
        <v>22000</v>
      </c>
      <c r="D12" s="551">
        <v>1500</v>
      </c>
      <c r="E12" s="551">
        <v>100000</v>
      </c>
      <c r="F12" s="560">
        <v>3957</v>
      </c>
    </row>
    <row r="13" spans="1:9">
      <c r="A13" s="30" t="s">
        <v>53</v>
      </c>
      <c r="B13" s="31">
        <v>23574.92744705209</v>
      </c>
      <c r="C13" s="42">
        <v>20000</v>
      </c>
      <c r="D13" s="32">
        <v>1500</v>
      </c>
      <c r="E13" s="32">
        <v>100000</v>
      </c>
      <c r="F13" s="33">
        <v>6988</v>
      </c>
    </row>
  </sheetData>
  <mergeCells count="1">
    <mergeCell ref="H1:I1"/>
  </mergeCells>
  <hyperlinks>
    <hyperlink ref="H1:I1" location="Index!A1" display="Regresar al Índice" xr:uid="{973F4B74-1FE2-4A3E-B80F-8D7DE71239A6}"/>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3"/>
  <dimension ref="A1:I13"/>
  <sheetViews>
    <sheetView workbookViewId="0"/>
  </sheetViews>
  <sheetFormatPr baseColWidth="10" defaultColWidth="11.42578125" defaultRowHeight="15"/>
  <cols>
    <col min="1" max="1" width="15.28515625" style="312" customWidth="1"/>
    <col min="2" max="16384" width="11.42578125" style="312"/>
  </cols>
  <sheetData>
    <row r="1" spans="1:9">
      <c r="A1" s="43" t="s">
        <v>2080</v>
      </c>
      <c r="H1" s="90" t="s">
        <v>38</v>
      </c>
      <c r="I1" s="90"/>
    </row>
    <row r="2" spans="1:9">
      <c r="A2" s="312" t="s">
        <v>1781</v>
      </c>
    </row>
    <row r="6" spans="1:9" ht="75">
      <c r="A6" s="27" t="s">
        <v>642</v>
      </c>
      <c r="B6" s="28" t="s">
        <v>1788</v>
      </c>
      <c r="C6" s="28" t="s">
        <v>1789</v>
      </c>
      <c r="D6" s="28" t="s">
        <v>1790</v>
      </c>
      <c r="E6" s="28" t="s">
        <v>1791</v>
      </c>
    </row>
    <row r="7" spans="1:9">
      <c r="A7" s="30" t="s">
        <v>167</v>
      </c>
      <c r="B7" s="554">
        <v>1</v>
      </c>
      <c r="C7" s="553">
        <f>D7-B7</f>
        <v>114</v>
      </c>
      <c r="D7" s="553">
        <v>115</v>
      </c>
      <c r="E7" s="555">
        <f>B7/D7</f>
        <v>8.6956521739130436E-3</v>
      </c>
      <c r="F7" s="556"/>
    </row>
    <row r="8" spans="1:9">
      <c r="A8" s="30" t="s">
        <v>57</v>
      </c>
      <c r="B8" s="551">
        <v>90</v>
      </c>
      <c r="C8" s="551">
        <f t="shared" ref="C8:C13" si="0">D8-B8</f>
        <v>202</v>
      </c>
      <c r="D8" s="551">
        <v>292</v>
      </c>
      <c r="E8" s="552">
        <f>B8/D8</f>
        <v>0.30821917808219179</v>
      </c>
    </row>
    <row r="9" spans="1:9">
      <c r="A9" s="30" t="s">
        <v>1787</v>
      </c>
      <c r="B9" s="553">
        <v>49</v>
      </c>
      <c r="C9" s="553">
        <f t="shared" si="0"/>
        <v>312</v>
      </c>
      <c r="D9" s="553">
        <v>361</v>
      </c>
      <c r="E9" s="550">
        <f t="shared" ref="E9:E13" si="1">B9/D9</f>
        <v>0.13573407202216067</v>
      </c>
    </row>
    <row r="10" spans="1:9">
      <c r="A10" s="30" t="s">
        <v>156</v>
      </c>
      <c r="B10" s="551">
        <v>22</v>
      </c>
      <c r="C10" s="551">
        <f t="shared" si="0"/>
        <v>247</v>
      </c>
      <c r="D10" s="551">
        <v>269</v>
      </c>
      <c r="E10" s="552">
        <f t="shared" si="1"/>
        <v>8.1784386617100371E-2</v>
      </c>
    </row>
    <row r="11" spans="1:9">
      <c r="A11" s="30" t="s">
        <v>1824</v>
      </c>
      <c r="B11" s="553">
        <v>7</v>
      </c>
      <c r="C11" s="553">
        <f t="shared" si="0"/>
        <v>326</v>
      </c>
      <c r="D11" s="553">
        <v>333</v>
      </c>
      <c r="E11" s="550">
        <f t="shared" si="1"/>
        <v>2.1021021021021023E-2</v>
      </c>
    </row>
    <row r="12" spans="1:9">
      <c r="A12" s="30" t="s">
        <v>153</v>
      </c>
      <c r="B12" s="551">
        <v>201</v>
      </c>
      <c r="C12" s="551">
        <f t="shared" si="0"/>
        <v>515</v>
      </c>
      <c r="D12" s="551">
        <v>716</v>
      </c>
      <c r="E12" s="552">
        <f t="shared" si="1"/>
        <v>0.28072625698324022</v>
      </c>
    </row>
    <row r="13" spans="1:9">
      <c r="A13" s="30" t="s">
        <v>53</v>
      </c>
      <c r="B13" s="34">
        <v>370</v>
      </c>
      <c r="C13" s="34">
        <f t="shared" si="0"/>
        <v>1716</v>
      </c>
      <c r="D13" s="34">
        <v>2086</v>
      </c>
      <c r="E13" s="35">
        <f t="shared" si="1"/>
        <v>0.17737296260786195</v>
      </c>
    </row>
  </sheetData>
  <mergeCells count="1">
    <mergeCell ref="H1:I1"/>
  </mergeCells>
  <hyperlinks>
    <hyperlink ref="H1:I1" location="Index!A1" display="Regresar al Índice" xr:uid="{549C6B08-9A17-4421-B2BB-ABC0DBEB1DC4}"/>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4"/>
  <dimension ref="A1:I12"/>
  <sheetViews>
    <sheetView workbookViewId="0"/>
  </sheetViews>
  <sheetFormatPr baseColWidth="10" defaultColWidth="11.42578125" defaultRowHeight="15"/>
  <cols>
    <col min="1" max="1" width="23.7109375" style="312" customWidth="1"/>
    <col min="2" max="16384" width="11.42578125" style="312"/>
  </cols>
  <sheetData>
    <row r="1" spans="1:9">
      <c r="A1" s="43" t="s">
        <v>2081</v>
      </c>
      <c r="H1" s="90" t="s">
        <v>38</v>
      </c>
      <c r="I1" s="90"/>
    </row>
    <row r="2" spans="1:9">
      <c r="A2" s="312" t="s">
        <v>1781</v>
      </c>
    </row>
    <row r="6" spans="1:9" ht="30">
      <c r="A6" s="27" t="s">
        <v>1843</v>
      </c>
      <c r="B6" s="28" t="s">
        <v>1793</v>
      </c>
      <c r="C6" s="28" t="s">
        <v>1794</v>
      </c>
    </row>
    <row r="7" spans="1:9">
      <c r="A7" s="30" t="s">
        <v>1844</v>
      </c>
      <c r="B7" s="549">
        <v>108</v>
      </c>
      <c r="C7" s="550">
        <f>B7/B$12</f>
        <v>0.29189189189189191</v>
      </c>
    </row>
    <row r="8" spans="1:9">
      <c r="A8" s="30" t="s">
        <v>1845</v>
      </c>
      <c r="B8" s="551">
        <v>134</v>
      </c>
      <c r="C8" s="552">
        <f t="shared" ref="C8:C12" si="0">B8/B$12</f>
        <v>0.36216216216216218</v>
      </c>
    </row>
    <row r="9" spans="1:9">
      <c r="A9" s="30" t="s">
        <v>1846</v>
      </c>
      <c r="B9" s="553">
        <v>71</v>
      </c>
      <c r="C9" s="550">
        <f t="shared" si="0"/>
        <v>0.1918918918918919</v>
      </c>
    </row>
    <row r="10" spans="1:9">
      <c r="A10" s="30" t="s">
        <v>1847</v>
      </c>
      <c r="B10" s="551">
        <v>33</v>
      </c>
      <c r="C10" s="552">
        <f t="shared" si="0"/>
        <v>8.9189189189189194E-2</v>
      </c>
    </row>
    <row r="11" spans="1:9">
      <c r="A11" s="30" t="s">
        <v>1848</v>
      </c>
      <c r="B11" s="553">
        <v>24</v>
      </c>
      <c r="C11" s="550">
        <f t="shared" si="0"/>
        <v>6.4864864864864868E-2</v>
      </c>
    </row>
    <row r="12" spans="1:9">
      <c r="A12" s="30" t="s">
        <v>1475</v>
      </c>
      <c r="B12" s="36">
        <v>370</v>
      </c>
      <c r="C12" s="37">
        <f t="shared" si="0"/>
        <v>1</v>
      </c>
    </row>
  </sheetData>
  <mergeCells count="1">
    <mergeCell ref="H1:I1"/>
  </mergeCells>
  <hyperlinks>
    <hyperlink ref="H1:I1" location="Index!A1" display="Regresar al Índice" xr:uid="{0ED10C62-FBE5-4E69-8242-26FAA6A56606}"/>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5"/>
  <dimension ref="A1:I26"/>
  <sheetViews>
    <sheetView workbookViewId="0"/>
  </sheetViews>
  <sheetFormatPr baseColWidth="10" defaultColWidth="11.42578125" defaultRowHeight="15"/>
  <cols>
    <col min="1" max="1" width="37" style="312" customWidth="1"/>
    <col min="2" max="7" width="11.42578125" style="312"/>
    <col min="8" max="8" width="45.85546875" style="312" customWidth="1"/>
    <col min="9" max="9" width="30.140625" style="312" customWidth="1"/>
    <col min="10" max="10" width="22.5703125" style="312" customWidth="1"/>
    <col min="11" max="16384" width="11.42578125" style="312"/>
  </cols>
  <sheetData>
    <row r="1" spans="1:9">
      <c r="A1" s="43" t="s">
        <v>2082</v>
      </c>
      <c r="H1" s="90" t="s">
        <v>38</v>
      </c>
      <c r="I1" s="90"/>
    </row>
    <row r="2" spans="1:9">
      <c r="A2" s="312" t="s">
        <v>1781</v>
      </c>
    </row>
    <row r="6" spans="1:9" ht="30">
      <c r="A6" s="27" t="s">
        <v>1800</v>
      </c>
      <c r="B6" s="28" t="s">
        <v>642</v>
      </c>
      <c r="C6" s="28" t="s">
        <v>1782</v>
      </c>
      <c r="D6" s="27" t="s">
        <v>1801</v>
      </c>
    </row>
    <row r="7" spans="1:9">
      <c r="A7" s="30" t="s">
        <v>1849</v>
      </c>
      <c r="B7" s="547" t="s">
        <v>153</v>
      </c>
      <c r="C7" s="548">
        <v>80000</v>
      </c>
      <c r="D7" s="547">
        <v>4</v>
      </c>
    </row>
    <row r="8" spans="1:9">
      <c r="A8" s="30" t="s">
        <v>1850</v>
      </c>
      <c r="B8" s="312" t="s">
        <v>153</v>
      </c>
      <c r="C8" s="313">
        <v>75000</v>
      </c>
      <c r="D8" s="312">
        <v>3</v>
      </c>
    </row>
    <row r="9" spans="1:9">
      <c r="A9" s="30" t="s">
        <v>1812</v>
      </c>
      <c r="B9" s="547" t="s">
        <v>153</v>
      </c>
      <c r="C9" s="548">
        <v>65714.28571428571</v>
      </c>
      <c r="D9" s="547">
        <v>7</v>
      </c>
    </row>
    <row r="10" spans="1:9">
      <c r="A10" s="30" t="s">
        <v>1851</v>
      </c>
      <c r="B10" s="312" t="s">
        <v>153</v>
      </c>
      <c r="C10" s="313">
        <v>60000</v>
      </c>
      <c r="D10" s="312">
        <v>4</v>
      </c>
    </row>
    <row r="11" spans="1:9">
      <c r="A11" s="30" t="s">
        <v>1813</v>
      </c>
      <c r="B11" s="547" t="s">
        <v>1787</v>
      </c>
      <c r="C11" s="548">
        <v>51250</v>
      </c>
      <c r="D11" s="547">
        <v>4</v>
      </c>
    </row>
    <row r="12" spans="1:9">
      <c r="A12" s="30" t="s">
        <v>1852</v>
      </c>
      <c r="B12" s="312" t="s">
        <v>153</v>
      </c>
      <c r="C12" s="313">
        <v>49333.333333333336</v>
      </c>
      <c r="D12" s="312">
        <v>3</v>
      </c>
    </row>
    <row r="13" spans="1:9">
      <c r="A13" s="30" t="s">
        <v>1853</v>
      </c>
      <c r="B13" s="547" t="s">
        <v>153</v>
      </c>
      <c r="C13" s="548">
        <v>42754.272908366533</v>
      </c>
      <c r="D13" s="547">
        <v>251</v>
      </c>
    </row>
    <row r="14" spans="1:9">
      <c r="A14" s="30" t="s">
        <v>1820</v>
      </c>
      <c r="B14" s="312" t="s">
        <v>153</v>
      </c>
      <c r="C14" s="313">
        <v>42488.095238095237</v>
      </c>
      <c r="D14" s="312">
        <v>42</v>
      </c>
    </row>
    <row r="15" spans="1:9">
      <c r="A15" s="30" t="s">
        <v>1809</v>
      </c>
      <c r="B15" s="547" t="s">
        <v>57</v>
      </c>
      <c r="C15" s="548">
        <v>40885.185185185182</v>
      </c>
      <c r="D15" s="547">
        <v>27</v>
      </c>
    </row>
    <row r="16" spans="1:9">
      <c r="A16" s="30" t="s">
        <v>1854</v>
      </c>
      <c r="B16" s="312" t="s">
        <v>1787</v>
      </c>
      <c r="C16" s="313">
        <v>38041.666666666664</v>
      </c>
      <c r="D16" s="312">
        <v>12</v>
      </c>
    </row>
    <row r="17" spans="1:4">
      <c r="A17" s="30" t="s">
        <v>1855</v>
      </c>
      <c r="B17" s="547" t="s">
        <v>57</v>
      </c>
      <c r="C17" s="548">
        <v>38000</v>
      </c>
      <c r="D17" s="547">
        <v>3</v>
      </c>
    </row>
    <row r="18" spans="1:4">
      <c r="A18" s="30" t="s">
        <v>1856</v>
      </c>
      <c r="B18" s="312" t="s">
        <v>153</v>
      </c>
      <c r="C18" s="313">
        <v>37111.111111111109</v>
      </c>
      <c r="D18" s="312">
        <v>9</v>
      </c>
    </row>
    <row r="19" spans="1:4">
      <c r="A19" s="30" t="s">
        <v>1857</v>
      </c>
      <c r="B19" s="547" t="s">
        <v>57</v>
      </c>
      <c r="C19" s="548">
        <v>36900</v>
      </c>
      <c r="D19" s="547">
        <v>15</v>
      </c>
    </row>
    <row r="20" spans="1:4">
      <c r="A20" s="30" t="s">
        <v>1858</v>
      </c>
      <c r="B20" s="312" t="s">
        <v>153</v>
      </c>
      <c r="C20" s="313">
        <v>36037.142857142855</v>
      </c>
      <c r="D20" s="312">
        <v>70</v>
      </c>
    </row>
    <row r="21" spans="1:4">
      <c r="A21" s="30" t="s">
        <v>1859</v>
      </c>
      <c r="B21" s="547" t="s">
        <v>153</v>
      </c>
      <c r="C21" s="548">
        <v>34800</v>
      </c>
      <c r="D21" s="547">
        <v>10</v>
      </c>
    </row>
    <row r="22" spans="1:4">
      <c r="A22" s="30" t="s">
        <v>1860</v>
      </c>
      <c r="B22" s="312" t="s">
        <v>57</v>
      </c>
      <c r="C22" s="313">
        <v>32307.692307692309</v>
      </c>
      <c r="D22" s="312">
        <v>26</v>
      </c>
    </row>
    <row r="23" spans="1:4">
      <c r="A23" s="30" t="s">
        <v>1861</v>
      </c>
      <c r="B23" s="547" t="s">
        <v>57</v>
      </c>
      <c r="C23" s="548">
        <v>32006.387096774193</v>
      </c>
      <c r="D23" s="547">
        <v>31</v>
      </c>
    </row>
    <row r="24" spans="1:4">
      <c r="A24" s="30" t="s">
        <v>1862</v>
      </c>
      <c r="B24" s="312" t="s">
        <v>57</v>
      </c>
      <c r="C24" s="313">
        <v>31787.5</v>
      </c>
      <c r="D24" s="312">
        <v>8</v>
      </c>
    </row>
    <row r="25" spans="1:4">
      <c r="A25" s="30" t="s">
        <v>1863</v>
      </c>
      <c r="B25" s="547" t="s">
        <v>153</v>
      </c>
      <c r="C25" s="548">
        <v>31750</v>
      </c>
      <c r="D25" s="547">
        <v>14</v>
      </c>
    </row>
    <row r="26" spans="1:4">
      <c r="A26" s="30" t="s">
        <v>1864</v>
      </c>
      <c r="B26" s="312" t="s">
        <v>1787</v>
      </c>
      <c r="C26" s="313">
        <v>31437.5</v>
      </c>
      <c r="D26" s="312">
        <v>8</v>
      </c>
    </row>
  </sheetData>
  <autoFilter ref="A6:D26" xr:uid="{00000000-0009-0000-0000-00001B000000}"/>
  <mergeCells count="1">
    <mergeCell ref="H1:I1"/>
  </mergeCells>
  <hyperlinks>
    <hyperlink ref="H1:I1" location="Index!A1" display="Regresar al Índice" xr:uid="{7A3E9301-E312-4880-9FF6-E2223673FCB9}"/>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6"/>
  <dimension ref="A1:I26"/>
  <sheetViews>
    <sheetView workbookViewId="0"/>
  </sheetViews>
  <sheetFormatPr baseColWidth="10" defaultColWidth="11.42578125" defaultRowHeight="15"/>
  <cols>
    <col min="1" max="1" width="34.7109375" style="312" customWidth="1"/>
    <col min="2" max="16384" width="11.42578125" style="312"/>
  </cols>
  <sheetData>
    <row r="1" spans="1:9">
      <c r="A1" s="43" t="s">
        <v>2083</v>
      </c>
      <c r="H1" s="90" t="s">
        <v>38</v>
      </c>
      <c r="I1" s="90"/>
    </row>
    <row r="2" spans="1:9">
      <c r="A2" s="312" t="s">
        <v>1781</v>
      </c>
    </row>
    <row r="6" spans="1:9" ht="30">
      <c r="A6" s="27" t="s">
        <v>1800</v>
      </c>
      <c r="B6" s="28" t="s">
        <v>642</v>
      </c>
      <c r="C6" s="28" t="s">
        <v>1782</v>
      </c>
      <c r="D6" s="28" t="s">
        <v>1801</v>
      </c>
    </row>
    <row r="7" spans="1:9">
      <c r="A7" s="30" t="s">
        <v>1865</v>
      </c>
      <c r="B7" s="547" t="s">
        <v>57</v>
      </c>
      <c r="C7" s="548">
        <v>5050</v>
      </c>
      <c r="D7" s="547">
        <v>4</v>
      </c>
    </row>
    <row r="8" spans="1:9">
      <c r="A8" s="30" t="s">
        <v>1866</v>
      </c>
      <c r="B8" s="312" t="s">
        <v>57</v>
      </c>
      <c r="C8" s="313">
        <v>5625</v>
      </c>
      <c r="D8" s="312">
        <v>4</v>
      </c>
    </row>
    <row r="9" spans="1:9">
      <c r="A9" s="30" t="s">
        <v>1867</v>
      </c>
      <c r="B9" s="547" t="s">
        <v>153</v>
      </c>
      <c r="C9" s="548">
        <v>5900</v>
      </c>
      <c r="D9" s="547">
        <v>4</v>
      </c>
    </row>
    <row r="10" spans="1:9">
      <c r="A10" s="30" t="s">
        <v>1868</v>
      </c>
      <c r="B10" s="312" t="s">
        <v>1787</v>
      </c>
      <c r="C10" s="313">
        <v>6250</v>
      </c>
      <c r="D10" s="312">
        <v>4</v>
      </c>
    </row>
    <row r="11" spans="1:9">
      <c r="A11" s="30" t="s">
        <v>1869</v>
      </c>
      <c r="B11" s="547" t="s">
        <v>57</v>
      </c>
      <c r="C11" s="548">
        <v>6500</v>
      </c>
      <c r="D11" s="547">
        <v>3</v>
      </c>
    </row>
    <row r="12" spans="1:9">
      <c r="A12" s="30" t="s">
        <v>1870</v>
      </c>
      <c r="B12" s="312" t="s">
        <v>153</v>
      </c>
      <c r="C12" s="313">
        <v>6500</v>
      </c>
      <c r="D12" s="312">
        <v>4</v>
      </c>
    </row>
    <row r="13" spans="1:9">
      <c r="A13" s="30" t="s">
        <v>1871</v>
      </c>
      <c r="B13" s="547" t="s">
        <v>57</v>
      </c>
      <c r="C13" s="548">
        <v>6500</v>
      </c>
      <c r="D13" s="547">
        <v>3</v>
      </c>
    </row>
    <row r="14" spans="1:9">
      <c r="A14" s="30" t="s">
        <v>1872</v>
      </c>
      <c r="B14" s="312" t="s">
        <v>153</v>
      </c>
      <c r="C14" s="313">
        <v>7075</v>
      </c>
      <c r="D14" s="312">
        <v>4</v>
      </c>
    </row>
    <row r="15" spans="1:9">
      <c r="A15" s="30" t="s">
        <v>1873</v>
      </c>
      <c r="B15" s="547" t="s">
        <v>153</v>
      </c>
      <c r="C15" s="548">
        <v>7233.333333333333</v>
      </c>
      <c r="D15" s="547">
        <v>3</v>
      </c>
    </row>
    <row r="16" spans="1:9">
      <c r="A16" s="30" t="s">
        <v>1874</v>
      </c>
      <c r="B16" s="312" t="s">
        <v>156</v>
      </c>
      <c r="C16" s="313">
        <v>7455.5555555555557</v>
      </c>
      <c r="D16" s="312">
        <v>9</v>
      </c>
    </row>
    <row r="17" spans="1:4">
      <c r="A17" s="30" t="s">
        <v>1875</v>
      </c>
      <c r="B17" s="547" t="s">
        <v>153</v>
      </c>
      <c r="C17" s="548">
        <v>7533.333333333333</v>
      </c>
      <c r="D17" s="547">
        <v>3</v>
      </c>
    </row>
    <row r="18" spans="1:4">
      <c r="A18" s="30" t="s">
        <v>1876</v>
      </c>
      <c r="B18" s="312" t="s">
        <v>1787</v>
      </c>
      <c r="C18" s="313">
        <v>7575</v>
      </c>
      <c r="D18" s="312">
        <v>4</v>
      </c>
    </row>
    <row r="19" spans="1:4">
      <c r="A19" s="30" t="s">
        <v>1877</v>
      </c>
      <c r="B19" s="547" t="s">
        <v>153</v>
      </c>
      <c r="C19" s="548">
        <v>7600</v>
      </c>
      <c r="D19" s="547">
        <v>4</v>
      </c>
    </row>
    <row r="20" spans="1:4">
      <c r="A20" s="30" t="s">
        <v>1878</v>
      </c>
      <c r="B20" s="312" t="s">
        <v>153</v>
      </c>
      <c r="C20" s="313">
        <v>8169.2307692307695</v>
      </c>
      <c r="D20" s="312">
        <v>13</v>
      </c>
    </row>
    <row r="21" spans="1:4">
      <c r="A21" s="30" t="s">
        <v>1879</v>
      </c>
      <c r="B21" s="547" t="s">
        <v>57</v>
      </c>
      <c r="C21" s="548">
        <v>8600</v>
      </c>
      <c r="D21" s="547">
        <v>5</v>
      </c>
    </row>
    <row r="22" spans="1:4">
      <c r="A22" s="30" t="s">
        <v>1880</v>
      </c>
      <c r="B22" s="312" t="s">
        <v>1787</v>
      </c>
      <c r="C22" s="313">
        <v>8835.2941176470595</v>
      </c>
      <c r="D22" s="312">
        <v>17</v>
      </c>
    </row>
    <row r="23" spans="1:4">
      <c r="A23" s="30" t="s">
        <v>1881</v>
      </c>
      <c r="B23" s="547" t="s">
        <v>153</v>
      </c>
      <c r="C23" s="548">
        <v>9063.1578947368416</v>
      </c>
      <c r="D23" s="547">
        <v>19</v>
      </c>
    </row>
    <row r="24" spans="1:4">
      <c r="A24" s="30" t="s">
        <v>1882</v>
      </c>
      <c r="B24" s="312" t="s">
        <v>153</v>
      </c>
      <c r="C24" s="313">
        <v>9166.6666666666661</v>
      </c>
      <c r="D24" s="312">
        <v>3</v>
      </c>
    </row>
    <row r="25" spans="1:4">
      <c r="A25" s="30" t="s">
        <v>1883</v>
      </c>
      <c r="B25" s="547" t="s">
        <v>156</v>
      </c>
      <c r="C25" s="548">
        <v>9263.636363636364</v>
      </c>
      <c r="D25" s="547">
        <v>11</v>
      </c>
    </row>
    <row r="26" spans="1:4">
      <c r="A26" s="30" t="s">
        <v>1884</v>
      </c>
      <c r="B26" s="312" t="s">
        <v>153</v>
      </c>
      <c r="C26" s="313">
        <v>9322.2222222222226</v>
      </c>
      <c r="D26" s="312">
        <v>9</v>
      </c>
    </row>
  </sheetData>
  <autoFilter ref="A6:D26" xr:uid="{00000000-0009-0000-0000-00001C000000}"/>
  <mergeCells count="1">
    <mergeCell ref="H1:I1"/>
  </mergeCells>
  <hyperlinks>
    <hyperlink ref="H1:I1" location="Index!A1" display="Regresar al Índice" xr:uid="{D56F1E9C-055D-4375-9927-1F50134C1BC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K13"/>
  <sheetViews>
    <sheetView workbookViewId="0"/>
  </sheetViews>
  <sheetFormatPr baseColWidth="10" defaultColWidth="11.42578125" defaultRowHeight="14.25"/>
  <cols>
    <col min="1" max="1" width="11.42578125" style="50"/>
    <col min="2" max="2" width="20.42578125" style="50" customWidth="1"/>
    <col min="3" max="3" width="10.85546875" style="50" customWidth="1"/>
    <col min="4" max="4" width="12.140625" style="50" customWidth="1"/>
    <col min="5" max="6" width="11.42578125" style="50"/>
    <col min="7" max="7" width="12.140625" style="50" customWidth="1"/>
    <col min="8" max="16384" width="11.42578125" style="50"/>
  </cols>
  <sheetData>
    <row r="1" spans="1:11" ht="15">
      <c r="A1" s="43" t="s">
        <v>1377</v>
      </c>
      <c r="H1" s="90" t="s">
        <v>38</v>
      </c>
      <c r="I1" s="90"/>
    </row>
    <row r="2" spans="1:11">
      <c r="A2" s="50" t="s">
        <v>1372</v>
      </c>
    </row>
    <row r="8" spans="1:11">
      <c r="B8" s="50" t="s">
        <v>1259</v>
      </c>
    </row>
    <row r="9" spans="1:11" ht="28.15" customHeight="1">
      <c r="B9" s="91" t="s">
        <v>1241</v>
      </c>
      <c r="C9" s="93" t="s">
        <v>1260</v>
      </c>
      <c r="D9" s="95" t="s">
        <v>1261</v>
      </c>
      <c r="E9" s="95"/>
      <c r="F9" s="95"/>
      <c r="G9" s="95"/>
      <c r="H9" s="95"/>
      <c r="I9" s="95"/>
      <c r="J9" s="95"/>
      <c r="K9" s="95"/>
    </row>
    <row r="10" spans="1:11" ht="30.75" thickBot="1">
      <c r="B10" s="92"/>
      <c r="C10" s="94"/>
      <c r="D10" s="84" t="s">
        <v>1262</v>
      </c>
      <c r="E10" s="84" t="s">
        <v>1263</v>
      </c>
      <c r="F10" s="84" t="s">
        <v>1264</v>
      </c>
      <c r="G10" s="84" t="s">
        <v>1265</v>
      </c>
      <c r="H10" s="84" t="s">
        <v>1266</v>
      </c>
      <c r="I10" s="84" t="s">
        <v>1267</v>
      </c>
      <c r="J10" s="84" t="s">
        <v>1268</v>
      </c>
      <c r="K10" s="84" t="s">
        <v>1269</v>
      </c>
    </row>
    <row r="11" spans="1:11" ht="45.75" thickBot="1">
      <c r="B11" s="640" t="s">
        <v>1246</v>
      </c>
      <c r="C11" s="717">
        <v>5.4916999999999998</v>
      </c>
      <c r="D11" s="718">
        <v>2.073</v>
      </c>
      <c r="E11" s="718">
        <v>1.8439000000000001</v>
      </c>
      <c r="F11" s="718">
        <v>1.2602</v>
      </c>
      <c r="G11" s="718">
        <v>1.0077</v>
      </c>
      <c r="H11" s="718">
        <v>0.36980000000000002</v>
      </c>
      <c r="I11" s="718">
        <v>0</v>
      </c>
      <c r="J11" s="718">
        <v>0</v>
      </c>
      <c r="K11" s="738">
        <v>4.9599999999999998E-2</v>
      </c>
    </row>
    <row r="12" spans="1:11" ht="45.75" thickBot="1">
      <c r="B12" s="662" t="s">
        <v>1251</v>
      </c>
      <c r="C12" s="719">
        <v>4.6375000000000002</v>
      </c>
      <c r="D12" s="719">
        <v>3.0598999999999998</v>
      </c>
      <c r="E12" s="719">
        <v>2.8492999999999999</v>
      </c>
      <c r="F12" s="719">
        <v>2.2200000000000002</v>
      </c>
      <c r="G12" s="719">
        <v>1.9639</v>
      </c>
      <c r="H12" s="719">
        <v>1.321</v>
      </c>
      <c r="I12" s="719">
        <v>0.76559999999999995</v>
      </c>
      <c r="J12" s="719">
        <v>0.80010000000000003</v>
      </c>
      <c r="K12" s="739">
        <v>1.0450999999999999</v>
      </c>
    </row>
    <row r="13" spans="1:11" ht="19.149999999999999" customHeight="1" thickBot="1">
      <c r="B13" s="640" t="s">
        <v>620</v>
      </c>
      <c r="C13" s="717">
        <v>6.0354000000000001</v>
      </c>
      <c r="D13" s="717">
        <v>3.1560999999999999</v>
      </c>
      <c r="E13" s="717">
        <v>2.5773000000000001</v>
      </c>
      <c r="F13" s="717">
        <v>1.9689000000000001</v>
      </c>
      <c r="G13" s="717">
        <v>1.6967000000000001</v>
      </c>
      <c r="H13" s="717">
        <v>1.1462000000000001</v>
      </c>
      <c r="I13" s="717">
        <v>0.62529999999999997</v>
      </c>
      <c r="J13" s="717">
        <v>0.69669999999999999</v>
      </c>
      <c r="K13" s="738">
        <v>1.2890999999999999</v>
      </c>
    </row>
  </sheetData>
  <mergeCells count="4">
    <mergeCell ref="C9:C10"/>
    <mergeCell ref="D9:K9"/>
    <mergeCell ref="H1:I1"/>
    <mergeCell ref="B9:B10"/>
  </mergeCells>
  <hyperlinks>
    <hyperlink ref="H1:I1" location="Index!A1" display="Regresar al 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Y159"/>
  <sheetViews>
    <sheetView topLeftCell="P4" zoomScale="90" zoomScaleNormal="90" workbookViewId="0"/>
  </sheetViews>
  <sheetFormatPr baseColWidth="10" defaultColWidth="11.42578125" defaultRowHeight="14.25"/>
  <cols>
    <col min="1" max="1" width="34.42578125" style="133" customWidth="1"/>
    <col min="2" max="2" width="9.140625" style="133" bestFit="1" customWidth="1"/>
    <col min="3" max="3" width="13" style="133" customWidth="1"/>
    <col min="4" max="4" width="9.42578125" style="133" customWidth="1"/>
    <col min="5" max="5" width="10.5703125" style="133" customWidth="1"/>
    <col min="6" max="6" width="8" style="133" bestFit="1" customWidth="1"/>
    <col min="7" max="7" width="12.7109375" style="133" bestFit="1" customWidth="1"/>
    <col min="8" max="8" width="8" style="133" customWidth="1"/>
    <col min="9" max="9" width="8.140625" style="133" customWidth="1"/>
    <col min="10" max="16384" width="11.42578125" style="133"/>
  </cols>
  <sheetData>
    <row r="1" spans="1:51" ht="15">
      <c r="A1" s="43" t="s">
        <v>2084</v>
      </c>
      <c r="H1" s="106" t="s">
        <v>38</v>
      </c>
      <c r="I1" s="106"/>
    </row>
    <row r="2" spans="1:51">
      <c r="A2" s="343" t="s">
        <v>838</v>
      </c>
    </row>
    <row r="3" spans="1:51">
      <c r="A3" s="343"/>
    </row>
    <row r="4" spans="1:51">
      <c r="A4" s="343"/>
    </row>
    <row r="5" spans="1:51">
      <c r="A5" s="343"/>
    </row>
    <row r="8" spans="1:51" ht="12.75" customHeight="1">
      <c r="A8" s="386" t="s">
        <v>35</v>
      </c>
      <c r="B8" s="105">
        <v>2020</v>
      </c>
      <c r="C8" s="105"/>
      <c r="D8" s="105"/>
      <c r="E8" s="105"/>
      <c r="F8" s="105"/>
      <c r="G8" s="105"/>
      <c r="H8" s="105"/>
      <c r="I8" s="105"/>
      <c r="J8" s="543">
        <v>2021</v>
      </c>
      <c r="K8" s="543"/>
      <c r="L8" s="543"/>
      <c r="M8" s="543"/>
      <c r="N8" s="543"/>
      <c r="O8" s="543"/>
      <c r="P8" s="543"/>
      <c r="Q8" s="543"/>
      <c r="R8" s="543"/>
      <c r="S8" s="543"/>
      <c r="T8" s="543"/>
      <c r="U8" s="543">
        <v>2022</v>
      </c>
      <c r="V8" s="543"/>
      <c r="W8" s="543"/>
      <c r="X8" s="543"/>
      <c r="Y8" s="105" t="s">
        <v>280</v>
      </c>
      <c r="Z8" s="105"/>
      <c r="AA8" s="105" t="s">
        <v>703</v>
      </c>
      <c r="AB8" s="105"/>
      <c r="AG8" s="43"/>
      <c r="AH8" s="43"/>
      <c r="AI8" s="43"/>
      <c r="AJ8" s="43"/>
      <c r="AK8" s="43"/>
      <c r="AL8" s="43"/>
      <c r="AM8" s="43"/>
      <c r="AN8" s="43"/>
      <c r="AO8" s="43"/>
      <c r="AP8" s="43"/>
      <c r="AQ8" s="43"/>
      <c r="AR8" s="43"/>
      <c r="AS8" s="43"/>
      <c r="AT8" s="43"/>
      <c r="AU8" s="43"/>
      <c r="AV8" s="43"/>
      <c r="AW8" s="43"/>
      <c r="AX8" s="43"/>
      <c r="AY8" s="43"/>
    </row>
    <row r="9" spans="1:51" ht="28.5" customHeight="1">
      <c r="A9" s="386"/>
      <c r="B9" s="86" t="s">
        <v>40</v>
      </c>
      <c r="C9" s="86" t="s">
        <v>44</v>
      </c>
      <c r="D9" s="86" t="s">
        <v>45</v>
      </c>
      <c r="E9" s="86" t="s">
        <v>46</v>
      </c>
      <c r="F9" s="86" t="s">
        <v>47</v>
      </c>
      <c r="G9" s="86" t="s">
        <v>48</v>
      </c>
      <c r="H9" s="86" t="s">
        <v>49</v>
      </c>
      <c r="I9" s="86" t="s">
        <v>50</v>
      </c>
      <c r="J9" s="86" t="s">
        <v>39</v>
      </c>
      <c r="K9" s="86" t="s">
        <v>40</v>
      </c>
      <c r="L9" s="86" t="s">
        <v>41</v>
      </c>
      <c r="M9" s="86" t="s">
        <v>43</v>
      </c>
      <c r="N9" s="86" t="s">
        <v>44</v>
      </c>
      <c r="O9" s="86" t="s">
        <v>45</v>
      </c>
      <c r="P9" s="86" t="s">
        <v>46</v>
      </c>
      <c r="Q9" s="86" t="s">
        <v>47</v>
      </c>
      <c r="R9" s="86" t="s">
        <v>48</v>
      </c>
      <c r="S9" s="86" t="s">
        <v>49</v>
      </c>
      <c r="T9" s="86" t="s">
        <v>50</v>
      </c>
      <c r="U9" s="86" t="s">
        <v>39</v>
      </c>
      <c r="V9" s="86" t="s">
        <v>40</v>
      </c>
      <c r="W9" s="86" t="s">
        <v>41</v>
      </c>
      <c r="X9" s="86" t="s">
        <v>42</v>
      </c>
      <c r="Y9" s="86" t="s">
        <v>297</v>
      </c>
      <c r="Z9" s="86" t="s">
        <v>442</v>
      </c>
      <c r="AA9" s="86" t="s">
        <v>297</v>
      </c>
      <c r="AB9" s="86" t="s">
        <v>442</v>
      </c>
      <c r="AG9" s="43"/>
      <c r="AH9" s="43"/>
      <c r="AI9" s="43"/>
      <c r="AJ9" s="43"/>
      <c r="AK9" s="43"/>
      <c r="AL9" s="43"/>
      <c r="AM9" s="43"/>
      <c r="AN9" s="43"/>
      <c r="AO9" s="43"/>
      <c r="AP9" s="43"/>
      <c r="AQ9" s="43"/>
      <c r="AR9" s="43"/>
      <c r="AS9" s="43"/>
      <c r="AT9" s="43"/>
      <c r="AU9" s="43"/>
      <c r="AV9" s="43"/>
      <c r="AW9" s="43"/>
      <c r="AX9" s="43"/>
      <c r="AY9" s="43"/>
    </row>
    <row r="10" spans="1:51" ht="30">
      <c r="A10" s="387" t="s">
        <v>36</v>
      </c>
      <c r="B10" s="44">
        <v>41.838602329450907</v>
      </c>
      <c r="C10" s="44">
        <v>35.235715067593461</v>
      </c>
      <c r="D10" s="44">
        <v>32.712146422628948</v>
      </c>
      <c r="E10" s="44">
        <v>33.68552412645591</v>
      </c>
      <c r="F10" s="44">
        <v>33.815609090054785</v>
      </c>
      <c r="G10" s="44">
        <v>32.251655629139073</v>
      </c>
      <c r="H10" s="44">
        <v>32.138103161397666</v>
      </c>
      <c r="I10" s="44">
        <v>32.371048252911812</v>
      </c>
      <c r="J10" s="44">
        <v>33.760399334442596</v>
      </c>
      <c r="K10" s="44">
        <v>34.134775374376041</v>
      </c>
      <c r="L10" s="44">
        <v>37.868988391376448</v>
      </c>
      <c r="M10" s="44">
        <v>38.885191347753747</v>
      </c>
      <c r="N10" s="44">
        <v>41.229235880398669</v>
      </c>
      <c r="O10" s="44">
        <v>37.034883720930239</v>
      </c>
      <c r="P10" s="44">
        <v>36.608623548922054</v>
      </c>
      <c r="Q10" s="44">
        <v>38.843594009983363</v>
      </c>
      <c r="R10" s="44">
        <v>38.928571428571431</v>
      </c>
      <c r="S10" s="44">
        <v>37.895174708818629</v>
      </c>
      <c r="T10" s="44">
        <v>39.084858569051583</v>
      </c>
      <c r="U10" s="44">
        <v>38.391376451077946</v>
      </c>
      <c r="V10" s="44">
        <v>38.828903654485046</v>
      </c>
      <c r="W10" s="44">
        <v>37.441860465116278</v>
      </c>
      <c r="X10" s="44">
        <v>37.753743760399331</v>
      </c>
      <c r="Y10" s="45">
        <v>8.3298022963795848E-3</v>
      </c>
      <c r="Z10" s="44">
        <v>0.31188329528305303</v>
      </c>
      <c r="AA10" s="45">
        <v>-4.8836721861245103E-2</v>
      </c>
      <c r="AB10" s="44">
        <v>-1.9384359400998363</v>
      </c>
      <c r="AG10" s="43"/>
      <c r="AH10" s="43"/>
      <c r="AI10" s="43"/>
      <c r="AJ10" s="43"/>
      <c r="AK10" s="43"/>
      <c r="AL10" s="43"/>
      <c r="AM10" s="43"/>
      <c r="AN10" s="43"/>
      <c r="AO10" s="43"/>
      <c r="AP10" s="43"/>
      <c r="AQ10" s="43"/>
      <c r="AR10" s="43"/>
      <c r="AS10" s="43"/>
      <c r="AT10" s="43"/>
      <c r="AU10" s="43"/>
      <c r="AV10" s="43"/>
      <c r="AW10" s="43"/>
      <c r="AX10" s="43"/>
      <c r="AY10" s="43"/>
    </row>
    <row r="11" spans="1:51" ht="57">
      <c r="A11" s="544" t="s">
        <v>462</v>
      </c>
      <c r="B11" s="46">
        <v>40.557404326123127</v>
      </c>
      <c r="C11" s="46">
        <v>30.504966887417218</v>
      </c>
      <c r="D11" s="46">
        <v>28.868552412645592</v>
      </c>
      <c r="E11" s="46">
        <v>29.118136439267886</v>
      </c>
      <c r="F11" s="46">
        <v>30.897009966777407</v>
      </c>
      <c r="G11" s="46">
        <v>31.125827814569536</v>
      </c>
      <c r="H11" s="46">
        <v>30.199667221297837</v>
      </c>
      <c r="I11" s="46">
        <v>29.700499168053245</v>
      </c>
      <c r="J11" s="46">
        <v>31.447587354409318</v>
      </c>
      <c r="K11" s="46">
        <v>30.865224625623959</v>
      </c>
      <c r="L11" s="46">
        <v>33.540630182421225</v>
      </c>
      <c r="M11" s="46">
        <v>36.938435940099836</v>
      </c>
      <c r="N11" s="46">
        <v>39.036544850498338</v>
      </c>
      <c r="O11" s="46">
        <v>35.963455149501662</v>
      </c>
      <c r="P11" s="46">
        <v>36.442786069651739</v>
      </c>
      <c r="Q11" s="46">
        <v>36.980033277870213</v>
      </c>
      <c r="R11" s="46">
        <v>38.455149501661133</v>
      </c>
      <c r="S11" s="46">
        <v>36.397670549084857</v>
      </c>
      <c r="T11" s="46">
        <v>38.727121464226286</v>
      </c>
      <c r="U11" s="46">
        <v>37.603648424543948</v>
      </c>
      <c r="V11" s="46">
        <v>38.870431893687709</v>
      </c>
      <c r="W11" s="46">
        <v>38.081395348837212</v>
      </c>
      <c r="X11" s="46">
        <v>39.018302828618971</v>
      </c>
      <c r="Y11" s="47">
        <v>2.4602761301139253E-2</v>
      </c>
      <c r="Z11" s="46">
        <v>0.93690747978175892</v>
      </c>
      <c r="AA11" s="47">
        <v>6.8337129840546629E-2</v>
      </c>
      <c r="AB11" s="46">
        <v>2.4958402662229631</v>
      </c>
      <c r="AG11" s="43"/>
      <c r="AH11" s="43"/>
      <c r="AI11" s="43"/>
      <c r="AJ11" s="43"/>
      <c r="AK11" s="43"/>
      <c r="AL11" s="43"/>
      <c r="AM11" s="43"/>
      <c r="AN11" s="43"/>
      <c r="AO11" s="43"/>
      <c r="AP11" s="43"/>
      <c r="AQ11" s="43"/>
      <c r="AR11" s="43"/>
      <c r="AS11" s="43"/>
      <c r="AT11" s="43"/>
      <c r="AU11" s="43"/>
      <c r="AV11" s="43"/>
      <c r="AW11" s="43"/>
      <c r="AX11" s="43"/>
      <c r="AY11" s="43"/>
    </row>
    <row r="12" spans="1:51" ht="42.75">
      <c r="A12" s="545" t="s">
        <v>463</v>
      </c>
      <c r="B12" s="48">
        <v>48.211314475873543</v>
      </c>
      <c r="C12" s="48">
        <v>50.703642384105962</v>
      </c>
      <c r="D12" s="48">
        <v>49.667221297836939</v>
      </c>
      <c r="E12" s="48">
        <v>53.078202995008319</v>
      </c>
      <c r="F12" s="48">
        <v>50.166112956810629</v>
      </c>
      <c r="G12" s="48">
        <v>47.226821192052981</v>
      </c>
      <c r="H12" s="48">
        <v>46.339434276206326</v>
      </c>
      <c r="I12" s="48">
        <v>48.336106489184694</v>
      </c>
      <c r="J12" s="48">
        <v>49.084858569051583</v>
      </c>
      <c r="K12" s="48">
        <v>48.960066555740433</v>
      </c>
      <c r="L12" s="48">
        <v>54.892205638474294</v>
      </c>
      <c r="M12" s="48">
        <v>53.577371048252914</v>
      </c>
      <c r="N12" s="48">
        <v>57.973421926910298</v>
      </c>
      <c r="O12" s="48">
        <v>50.747508305647841</v>
      </c>
      <c r="P12" s="48">
        <v>49.087893864013267</v>
      </c>
      <c r="Q12" s="48">
        <v>54.700499168053241</v>
      </c>
      <c r="R12" s="48">
        <v>52.616279069767444</v>
      </c>
      <c r="S12" s="48">
        <v>50.873544093178033</v>
      </c>
      <c r="T12" s="48">
        <v>52.163061564059902</v>
      </c>
      <c r="U12" s="48">
        <v>51.907131011608627</v>
      </c>
      <c r="V12" s="48">
        <v>52.740863787375417</v>
      </c>
      <c r="W12" s="48">
        <v>48.421926910299007</v>
      </c>
      <c r="X12" s="48">
        <v>48.003327787021632</v>
      </c>
      <c r="Y12" s="49">
        <v>-8.6448258049049986E-3</v>
      </c>
      <c r="Z12" s="48">
        <v>-0.41859912327737447</v>
      </c>
      <c r="AA12" s="49">
        <v>-0.14581791265729083</v>
      </c>
      <c r="AB12" s="48">
        <v>-8.1946755407653882</v>
      </c>
      <c r="AG12" s="43"/>
      <c r="AH12" s="43"/>
      <c r="AI12" s="43"/>
      <c r="AJ12" s="43"/>
      <c r="AK12" s="43"/>
      <c r="AL12" s="43"/>
      <c r="AM12" s="43"/>
      <c r="AN12" s="43"/>
      <c r="AO12" s="43"/>
      <c r="AP12" s="43"/>
      <c r="AQ12" s="43"/>
      <c r="AR12" s="43"/>
      <c r="AS12" s="43"/>
      <c r="AT12" s="43"/>
      <c r="AU12" s="43"/>
      <c r="AV12" s="43"/>
      <c r="AW12" s="43"/>
      <c r="AX12" s="43"/>
      <c r="AY12" s="43"/>
    </row>
    <row r="13" spans="1:51" ht="42.75">
      <c r="A13" s="544" t="s">
        <v>464</v>
      </c>
      <c r="B13" s="46">
        <v>40.806988352745421</v>
      </c>
      <c r="C13" s="46">
        <v>28.766556291390728</v>
      </c>
      <c r="D13" s="46">
        <v>24.292845257903494</v>
      </c>
      <c r="E13" s="46">
        <v>22.795341098169718</v>
      </c>
      <c r="F13" s="46">
        <v>25.498338870431894</v>
      </c>
      <c r="G13" s="46">
        <v>25.082781456953644</v>
      </c>
      <c r="H13" s="46">
        <v>25.623960066555739</v>
      </c>
      <c r="I13" s="46">
        <v>24.916805324459233</v>
      </c>
      <c r="J13" s="46">
        <v>27.495840266222963</v>
      </c>
      <c r="K13" s="46">
        <v>25.9567387687188</v>
      </c>
      <c r="L13" s="46">
        <v>32.048092868988391</v>
      </c>
      <c r="M13" s="46">
        <v>35.024958402662229</v>
      </c>
      <c r="N13" s="46">
        <v>37.043189368770761</v>
      </c>
      <c r="O13" s="46">
        <v>36.544850498338867</v>
      </c>
      <c r="P13" s="46">
        <v>36.235489220563849</v>
      </c>
      <c r="Q13" s="46">
        <v>37.853577371048253</v>
      </c>
      <c r="R13" s="46">
        <v>38.538205980066444</v>
      </c>
      <c r="S13" s="46">
        <v>37.229617304492514</v>
      </c>
      <c r="T13" s="46">
        <v>37.603993344425959</v>
      </c>
      <c r="U13" s="46">
        <v>36.77446102819237</v>
      </c>
      <c r="V13" s="46">
        <v>37.790697674418603</v>
      </c>
      <c r="W13" s="46">
        <v>37.5</v>
      </c>
      <c r="X13" s="46">
        <v>38.851913477537437</v>
      </c>
      <c r="Y13" s="47">
        <v>3.6051026067664971E-2</v>
      </c>
      <c r="Z13" s="46">
        <v>1.3519134775374368</v>
      </c>
      <c r="AA13" s="47">
        <v>0.13625304136253025</v>
      </c>
      <c r="AB13" s="46">
        <v>4.6589018302828578</v>
      </c>
      <c r="AG13" s="43"/>
      <c r="AH13" s="43"/>
      <c r="AI13" s="43"/>
      <c r="AJ13" s="43"/>
      <c r="AK13" s="43"/>
      <c r="AL13" s="43"/>
      <c r="AM13" s="43"/>
      <c r="AN13" s="43"/>
      <c r="AO13" s="43"/>
      <c r="AP13" s="43"/>
      <c r="AQ13" s="43"/>
      <c r="AR13" s="43"/>
      <c r="AS13" s="43"/>
      <c r="AT13" s="43"/>
      <c r="AU13" s="43"/>
      <c r="AV13" s="43"/>
      <c r="AW13" s="43"/>
      <c r="AX13" s="43"/>
      <c r="AY13" s="43"/>
    </row>
    <row r="14" spans="1:51" ht="42.75">
      <c r="A14" s="545" t="s">
        <v>465</v>
      </c>
      <c r="B14" s="48">
        <v>52.163061564059902</v>
      </c>
      <c r="C14" s="48">
        <v>53.062913907284766</v>
      </c>
      <c r="D14" s="48">
        <v>49.500831946755405</v>
      </c>
      <c r="E14" s="48">
        <v>53.785357737104825</v>
      </c>
      <c r="F14" s="48">
        <v>52.533222591362126</v>
      </c>
      <c r="G14" s="48">
        <v>47.309602649006621</v>
      </c>
      <c r="H14" s="48">
        <v>47.712146422628955</v>
      </c>
      <c r="I14" s="48">
        <v>48.336106489184694</v>
      </c>
      <c r="J14" s="48">
        <v>49.0432612312812</v>
      </c>
      <c r="K14" s="48">
        <v>52.246256239600669</v>
      </c>
      <c r="L14" s="48">
        <v>56.923714759535656</v>
      </c>
      <c r="M14" s="48">
        <v>54.742096505823625</v>
      </c>
      <c r="N14" s="48">
        <v>58.471760797342192</v>
      </c>
      <c r="O14" s="48">
        <v>52.699335548172755</v>
      </c>
      <c r="P14" s="48">
        <v>50.082918739635154</v>
      </c>
      <c r="Q14" s="48">
        <v>55.282861896838604</v>
      </c>
      <c r="R14" s="48">
        <v>52.823920265780728</v>
      </c>
      <c r="S14" s="48">
        <v>52.079866888519135</v>
      </c>
      <c r="T14" s="48">
        <v>53.785357737104825</v>
      </c>
      <c r="U14" s="48">
        <v>53.399668325041461</v>
      </c>
      <c r="V14" s="48">
        <v>52.699335548172755</v>
      </c>
      <c r="W14" s="48">
        <v>49.08637873754153</v>
      </c>
      <c r="X14" s="48">
        <v>48.502495840266221</v>
      </c>
      <c r="Y14" s="49">
        <v>-1.189500860100634E-2</v>
      </c>
      <c r="Z14" s="48">
        <v>-0.58388289727530918</v>
      </c>
      <c r="AA14" s="49">
        <v>-0.163558106169297</v>
      </c>
      <c r="AB14" s="48">
        <v>-9.4841930116472568</v>
      </c>
      <c r="AG14" s="43"/>
      <c r="AH14" s="43"/>
      <c r="AI14" s="43"/>
      <c r="AJ14" s="43"/>
      <c r="AK14" s="43"/>
      <c r="AL14" s="43"/>
      <c r="AM14" s="43"/>
      <c r="AN14" s="43"/>
      <c r="AO14" s="43"/>
      <c r="AP14" s="43"/>
      <c r="AQ14" s="43"/>
      <c r="AR14" s="43"/>
      <c r="AS14" s="43"/>
      <c r="AT14" s="43"/>
      <c r="AU14" s="43"/>
      <c r="AV14" s="43"/>
      <c r="AW14" s="43"/>
      <c r="AX14" s="43"/>
      <c r="AY14" s="43"/>
    </row>
    <row r="15" spans="1:51" ht="85.5">
      <c r="A15" s="544" t="s">
        <v>37</v>
      </c>
      <c r="B15" s="46">
        <v>27.45424292845258</v>
      </c>
      <c r="C15" s="46">
        <v>13.16225165562914</v>
      </c>
      <c r="D15" s="46">
        <v>11.231281198003328</v>
      </c>
      <c r="E15" s="46">
        <v>9.6505823627287857</v>
      </c>
      <c r="F15" s="46">
        <v>9.9833610648918469</v>
      </c>
      <c r="G15" s="46">
        <v>10.513245033112582</v>
      </c>
      <c r="H15" s="46">
        <v>10.8153078202995</v>
      </c>
      <c r="I15" s="46">
        <v>10.565723793677204</v>
      </c>
      <c r="J15" s="46">
        <v>11.73044925124792</v>
      </c>
      <c r="K15" s="46">
        <v>12.645590682196339</v>
      </c>
      <c r="L15" s="46">
        <v>11.940298507462687</v>
      </c>
      <c r="M15" s="46">
        <v>14.143094841930116</v>
      </c>
      <c r="N15" s="46">
        <v>13.621262458471762</v>
      </c>
      <c r="O15" s="46">
        <v>9.2192691029900331</v>
      </c>
      <c r="P15" s="46">
        <v>11.194029850746269</v>
      </c>
      <c r="Q15" s="46">
        <v>9.4009983361064897</v>
      </c>
      <c r="R15" s="46">
        <v>12.209302325581396</v>
      </c>
      <c r="S15" s="46">
        <v>12.895174708818635</v>
      </c>
      <c r="T15" s="46">
        <v>13.144758735440933</v>
      </c>
      <c r="U15" s="46">
        <v>12.271973466003317</v>
      </c>
      <c r="V15" s="46">
        <v>12.043189368770765</v>
      </c>
      <c r="W15" s="46">
        <v>14.119601328903654</v>
      </c>
      <c r="X15" s="46">
        <v>14.392678868552412</v>
      </c>
      <c r="Y15" s="47">
        <v>1.9340315161006094E-2</v>
      </c>
      <c r="Z15" s="46">
        <v>0.27307753964875836</v>
      </c>
      <c r="AA15" s="47">
        <v>6.134969325153361E-2</v>
      </c>
      <c r="AB15" s="46">
        <v>0.83194675540765317</v>
      </c>
      <c r="AG15" s="43"/>
      <c r="AH15" s="43"/>
      <c r="AI15" s="43"/>
      <c r="AJ15" s="43"/>
      <c r="AK15" s="43"/>
      <c r="AL15" s="43"/>
      <c r="AM15" s="43"/>
      <c r="AN15" s="43"/>
      <c r="AO15" s="43"/>
      <c r="AP15" s="43"/>
      <c r="AQ15" s="43"/>
      <c r="AR15" s="43"/>
      <c r="AS15" s="43"/>
      <c r="AT15" s="43"/>
      <c r="AU15" s="43"/>
      <c r="AV15" s="43"/>
      <c r="AW15" s="43"/>
      <c r="AX15" s="43"/>
      <c r="AY15" s="43"/>
    </row>
    <row r="159" spans="2:2">
      <c r="B159" s="546"/>
    </row>
  </sheetData>
  <mergeCells count="7">
    <mergeCell ref="AA8:AB8"/>
    <mergeCell ref="U8:X8"/>
    <mergeCell ref="Y8:Z8"/>
    <mergeCell ref="H1:I1"/>
    <mergeCell ref="A8:A9"/>
    <mergeCell ref="B8:I8"/>
    <mergeCell ref="J8:T8"/>
  </mergeCells>
  <hyperlinks>
    <hyperlink ref="H1:I1" location="Index!A1" display="Regresar al Índice" xr:uid="{00000000-0004-0000-1D00-000000000000}"/>
  </hyperlink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7"/>
  <dimension ref="A1:AB261"/>
  <sheetViews>
    <sheetView zoomScaleNormal="100" workbookViewId="0"/>
  </sheetViews>
  <sheetFormatPr baseColWidth="10" defaultColWidth="11.42578125" defaultRowHeight="15"/>
  <cols>
    <col min="1" max="1" width="11.42578125" style="312"/>
    <col min="2" max="2" width="27.85546875" style="312" bestFit="1" customWidth="1"/>
    <col min="3" max="6" width="11.42578125" style="312"/>
    <col min="7" max="7" width="3" style="312" bestFit="1" customWidth="1"/>
    <col min="8" max="8" width="22.140625" style="312" bestFit="1" customWidth="1"/>
    <col min="9" max="9" width="15.28515625" style="312" bestFit="1" customWidth="1"/>
    <col min="10" max="10" width="13.5703125" style="312" bestFit="1" customWidth="1"/>
    <col min="11" max="11" width="12" style="312" bestFit="1" customWidth="1"/>
    <col min="12" max="14" width="11.42578125" style="312"/>
    <col min="15" max="15" width="11.85546875" style="312" bestFit="1" customWidth="1"/>
    <col min="16" max="16" width="9.7109375" style="312" bestFit="1" customWidth="1"/>
    <col min="17" max="17" width="27.85546875" style="312" bestFit="1" customWidth="1"/>
    <col min="18" max="18" width="12.42578125" style="312" bestFit="1" customWidth="1"/>
    <col min="19" max="19" width="15.28515625" style="312" bestFit="1" customWidth="1"/>
    <col min="20" max="23" width="11.42578125" style="312"/>
    <col min="24" max="24" width="22.42578125" style="312" bestFit="1" customWidth="1"/>
    <col min="25" max="25" width="12.42578125" style="312" bestFit="1" customWidth="1"/>
    <col min="26" max="26" width="15.28515625" style="312" bestFit="1" customWidth="1"/>
    <col min="27" max="28" width="12" style="312" bestFit="1" customWidth="1"/>
    <col min="29" max="16384" width="11.42578125" style="312"/>
  </cols>
  <sheetData>
    <row r="1" spans="1:18">
      <c r="A1" s="43" t="s">
        <v>2085</v>
      </c>
      <c r="H1" s="90" t="s">
        <v>38</v>
      </c>
      <c r="I1" s="90"/>
    </row>
    <row r="2" spans="1:18">
      <c r="A2" s="312" t="s">
        <v>152</v>
      </c>
    </row>
    <row r="5" spans="1:18" ht="28.5">
      <c r="A5" s="312" t="s">
        <v>1963</v>
      </c>
      <c r="B5" s="312" t="s">
        <v>1964</v>
      </c>
      <c r="C5" s="312" t="s">
        <v>1359</v>
      </c>
      <c r="D5" s="318">
        <f>SUM(C6:C129)</f>
        <v>130420</v>
      </c>
      <c r="E5" s="312">
        <v>1</v>
      </c>
      <c r="H5" s="522" t="s">
        <v>642</v>
      </c>
      <c r="I5" s="522" t="s">
        <v>1971</v>
      </c>
      <c r="J5" s="522" t="s">
        <v>1359</v>
      </c>
      <c r="K5" s="523" t="s">
        <v>1359</v>
      </c>
      <c r="L5" s="523" t="s">
        <v>1359</v>
      </c>
      <c r="P5" s="319"/>
      <c r="Q5" s="319"/>
      <c r="R5" s="319"/>
    </row>
    <row r="6" spans="1:18" ht="28.5">
      <c r="A6" s="312">
        <v>1</v>
      </c>
      <c r="B6" s="312" t="s">
        <v>185</v>
      </c>
      <c r="C6" s="313">
        <v>36</v>
      </c>
      <c r="D6" s="314">
        <f>C6/$D$5</f>
        <v>2.760312835454685E-4</v>
      </c>
      <c r="H6" s="522"/>
      <c r="I6" s="522"/>
      <c r="J6" s="522"/>
      <c r="K6" s="523" t="s">
        <v>1972</v>
      </c>
      <c r="L6" s="523" t="s">
        <v>1973</v>
      </c>
      <c r="P6" s="319"/>
      <c r="Q6" s="319"/>
      <c r="R6" s="535"/>
    </row>
    <row r="7" spans="1:18">
      <c r="A7" s="312">
        <v>2</v>
      </c>
      <c r="B7" s="312" t="s">
        <v>254</v>
      </c>
      <c r="C7" s="313">
        <v>78</v>
      </c>
      <c r="D7" s="314">
        <f t="shared" ref="D7:D23" si="0">C7/$D$5</f>
        <v>5.9806778101518176E-4</v>
      </c>
      <c r="H7" s="526" t="s">
        <v>57</v>
      </c>
      <c r="I7" s="536">
        <v>667130</v>
      </c>
      <c r="J7" s="536">
        <v>49154</v>
      </c>
      <c r="K7" s="537">
        <v>7.3999999999999996E-2</v>
      </c>
      <c r="L7" s="537">
        <v>0.377</v>
      </c>
      <c r="P7" s="319"/>
      <c r="Q7" s="319"/>
      <c r="R7" s="535"/>
    </row>
    <row r="8" spans="1:18">
      <c r="A8" s="312">
        <v>3</v>
      </c>
      <c r="B8" s="312" t="s">
        <v>168</v>
      </c>
      <c r="C8" s="313">
        <v>86</v>
      </c>
      <c r="D8" s="314">
        <f t="shared" si="0"/>
        <v>6.5940806624750802E-4</v>
      </c>
      <c r="H8" s="526" t="s">
        <v>153</v>
      </c>
      <c r="I8" s="538">
        <v>434818</v>
      </c>
      <c r="J8" s="538">
        <v>25527</v>
      </c>
      <c r="K8" s="539">
        <v>5.8999999999999997E-2</v>
      </c>
      <c r="L8" s="539">
        <v>0.19600000000000001</v>
      </c>
      <c r="P8" s="319"/>
      <c r="Q8" s="319"/>
      <c r="R8" s="535"/>
    </row>
    <row r="9" spans="1:18">
      <c r="A9" s="312">
        <v>4</v>
      </c>
      <c r="B9" s="312" t="s">
        <v>207</v>
      </c>
      <c r="C9" s="313">
        <v>1</v>
      </c>
      <c r="D9" s="314">
        <f t="shared" si="0"/>
        <v>7.6675356540407912E-6</v>
      </c>
      <c r="H9" s="526" t="s">
        <v>155</v>
      </c>
      <c r="I9" s="536">
        <v>73222</v>
      </c>
      <c r="J9" s="536">
        <v>23925</v>
      </c>
      <c r="K9" s="537">
        <v>0.32700000000000001</v>
      </c>
      <c r="L9" s="537">
        <v>0.183</v>
      </c>
      <c r="P9" s="319"/>
      <c r="Q9" s="319"/>
      <c r="R9" s="319"/>
    </row>
    <row r="10" spans="1:18" ht="30">
      <c r="A10" s="312">
        <v>5</v>
      </c>
      <c r="B10" s="312" t="s">
        <v>187</v>
      </c>
      <c r="C10" s="313">
        <v>14</v>
      </c>
      <c r="D10" s="314">
        <f t="shared" si="0"/>
        <v>1.0734549915657108E-4</v>
      </c>
      <c r="H10" s="526" t="s">
        <v>154</v>
      </c>
      <c r="I10" s="538">
        <v>107043</v>
      </c>
      <c r="J10" s="538">
        <v>7296</v>
      </c>
      <c r="K10" s="539">
        <v>6.8000000000000005E-2</v>
      </c>
      <c r="L10" s="539">
        <v>5.6000000000000001E-2</v>
      </c>
      <c r="P10" s="319"/>
      <c r="Q10" s="319"/>
      <c r="R10" s="535"/>
    </row>
    <row r="11" spans="1:18" ht="30">
      <c r="A11" s="312">
        <v>6</v>
      </c>
      <c r="B11" s="312" t="s">
        <v>183</v>
      </c>
      <c r="C11" s="313">
        <v>189</v>
      </c>
      <c r="D11" s="314">
        <f t="shared" si="0"/>
        <v>1.4491642386137095E-3</v>
      </c>
      <c r="H11" s="526" t="s">
        <v>1563</v>
      </c>
      <c r="I11" s="536">
        <v>127372</v>
      </c>
      <c r="J11" s="536">
        <v>5553</v>
      </c>
      <c r="K11" s="537">
        <v>4.3999999999999997E-2</v>
      </c>
      <c r="L11" s="537">
        <v>4.2999999999999997E-2</v>
      </c>
      <c r="P11" s="319"/>
      <c r="Q11" s="319"/>
      <c r="R11" s="535"/>
    </row>
    <row r="12" spans="1:18">
      <c r="A12" s="312">
        <v>7</v>
      </c>
      <c r="B12" s="312" t="s">
        <v>252</v>
      </c>
      <c r="C12" s="313">
        <v>2</v>
      </c>
      <c r="D12" s="314">
        <f t="shared" si="0"/>
        <v>1.5335071308081582E-5</v>
      </c>
      <c r="H12" s="526" t="s">
        <v>165</v>
      </c>
      <c r="I12" s="538">
        <v>31504</v>
      </c>
      <c r="J12" s="538">
        <v>3248</v>
      </c>
      <c r="K12" s="539">
        <v>0.10299999999999999</v>
      </c>
      <c r="L12" s="539">
        <v>2.5000000000000001E-2</v>
      </c>
      <c r="P12" s="319"/>
      <c r="Q12" s="319"/>
      <c r="R12" s="319"/>
    </row>
    <row r="13" spans="1:18" ht="30">
      <c r="A13" s="312">
        <v>8</v>
      </c>
      <c r="B13" s="312" t="s">
        <v>159</v>
      </c>
      <c r="C13" s="313">
        <v>313</v>
      </c>
      <c r="D13" s="314">
        <f t="shared" si="0"/>
        <v>2.3999386597147675E-3</v>
      </c>
      <c r="H13" s="526" t="s">
        <v>270</v>
      </c>
      <c r="I13" s="536">
        <v>38003</v>
      </c>
      <c r="J13" s="536">
        <v>1803</v>
      </c>
      <c r="K13" s="537">
        <v>4.7E-2</v>
      </c>
      <c r="L13" s="537">
        <v>1.4E-2</v>
      </c>
      <c r="P13" s="319"/>
      <c r="Q13" s="319"/>
      <c r="R13" s="535"/>
    </row>
    <row r="14" spans="1:18">
      <c r="A14" s="312">
        <v>9</v>
      </c>
      <c r="B14" s="312" t="s">
        <v>269</v>
      </c>
      <c r="C14" s="313">
        <v>194</v>
      </c>
      <c r="D14" s="314">
        <f t="shared" si="0"/>
        <v>1.4875019168839134E-3</v>
      </c>
      <c r="H14" s="526" t="s">
        <v>157</v>
      </c>
      <c r="I14" s="538">
        <v>37423</v>
      </c>
      <c r="J14" s="538">
        <v>1447</v>
      </c>
      <c r="K14" s="539">
        <v>3.9E-2</v>
      </c>
      <c r="L14" s="539">
        <v>1.0999999999999999E-2</v>
      </c>
      <c r="P14" s="319"/>
      <c r="Q14" s="319"/>
      <c r="R14" s="535"/>
    </row>
    <row r="15" spans="1:18">
      <c r="A15" s="312">
        <v>10</v>
      </c>
      <c r="B15" s="312" t="s">
        <v>213</v>
      </c>
      <c r="C15" s="313">
        <v>29</v>
      </c>
      <c r="D15" s="314">
        <f t="shared" si="0"/>
        <v>2.2235853396718294E-4</v>
      </c>
      <c r="H15" s="526" t="s">
        <v>167</v>
      </c>
      <c r="I15" s="536">
        <v>63578</v>
      </c>
      <c r="J15" s="536">
        <v>1325</v>
      </c>
      <c r="K15" s="537">
        <v>2.1000000000000001E-2</v>
      </c>
      <c r="L15" s="537">
        <v>0.01</v>
      </c>
      <c r="P15" s="319"/>
      <c r="Q15" s="319"/>
      <c r="R15" s="319"/>
    </row>
    <row r="16" spans="1:18">
      <c r="A16" s="312">
        <v>11</v>
      </c>
      <c r="B16" s="312" t="s">
        <v>236</v>
      </c>
      <c r="C16" s="313">
        <v>1</v>
      </c>
      <c r="D16" s="314">
        <f t="shared" si="0"/>
        <v>7.6675356540407912E-6</v>
      </c>
      <c r="H16" s="526" t="s">
        <v>266</v>
      </c>
      <c r="I16" s="538">
        <v>11805</v>
      </c>
      <c r="J16" s="538">
        <v>1061</v>
      </c>
      <c r="K16" s="539">
        <v>0.09</v>
      </c>
      <c r="L16" s="539">
        <v>8.0000000000000002E-3</v>
      </c>
      <c r="P16" s="319"/>
      <c r="Q16" s="319"/>
      <c r="R16" s="319"/>
    </row>
    <row r="17" spans="1:18">
      <c r="A17" s="312">
        <v>12</v>
      </c>
      <c r="B17" s="312" t="s">
        <v>222</v>
      </c>
      <c r="C17" s="313">
        <v>1</v>
      </c>
      <c r="D17" s="314">
        <f t="shared" si="0"/>
        <v>7.6675356540407912E-6</v>
      </c>
      <c r="I17" s="313"/>
      <c r="J17" s="540"/>
      <c r="P17" s="319"/>
      <c r="Q17" s="319"/>
      <c r="R17" s="319"/>
    </row>
    <row r="18" spans="1:18">
      <c r="A18" s="312">
        <v>13</v>
      </c>
      <c r="B18" s="312" t="s">
        <v>197</v>
      </c>
      <c r="C18" s="313">
        <v>210</v>
      </c>
      <c r="D18" s="314">
        <f t="shared" si="0"/>
        <v>1.6101824873485662E-3</v>
      </c>
      <c r="P18" s="319"/>
      <c r="Q18" s="319"/>
      <c r="R18" s="535"/>
    </row>
    <row r="19" spans="1:18" ht="28.5">
      <c r="A19" s="312">
        <v>14</v>
      </c>
      <c r="B19" s="312" t="s">
        <v>264</v>
      </c>
      <c r="C19" s="313">
        <v>1</v>
      </c>
      <c r="D19" s="314">
        <f t="shared" si="0"/>
        <v>7.6675356540407912E-6</v>
      </c>
      <c r="H19" s="522" t="s">
        <v>2</v>
      </c>
      <c r="I19" s="522" t="s">
        <v>1971</v>
      </c>
      <c r="J19" s="522" t="s">
        <v>1359</v>
      </c>
      <c r="K19" s="523" t="s">
        <v>1359</v>
      </c>
      <c r="L19" s="523" t="s">
        <v>1359</v>
      </c>
      <c r="P19" s="319"/>
      <c r="Q19" s="319"/>
      <c r="R19" s="319"/>
    </row>
    <row r="20" spans="1:18" ht="28.5">
      <c r="A20" s="312">
        <v>15</v>
      </c>
      <c r="B20" s="312" t="s">
        <v>266</v>
      </c>
      <c r="C20" s="313">
        <v>1061</v>
      </c>
      <c r="D20" s="314">
        <f t="shared" si="0"/>
        <v>8.1352553289372794E-3</v>
      </c>
      <c r="H20" s="522"/>
      <c r="I20" s="522"/>
      <c r="J20" s="522"/>
      <c r="K20" s="523" t="s">
        <v>1972</v>
      </c>
      <c r="L20" s="523" t="s">
        <v>1973</v>
      </c>
      <c r="P20" s="319"/>
      <c r="Q20" s="319"/>
      <c r="R20" s="535"/>
    </row>
    <row r="21" spans="1:18">
      <c r="A21" s="312">
        <v>16</v>
      </c>
      <c r="B21" s="312" t="s">
        <v>272</v>
      </c>
      <c r="C21" s="313">
        <v>41</v>
      </c>
      <c r="D21" s="314">
        <f t="shared" si="0"/>
        <v>3.1436896181567245E-4</v>
      </c>
      <c r="H21" s="526" t="s">
        <v>184</v>
      </c>
      <c r="I21" s="541">
        <v>296</v>
      </c>
      <c r="J21" s="541">
        <v>151</v>
      </c>
      <c r="K21" s="537">
        <v>0.51</v>
      </c>
      <c r="L21" s="537">
        <v>1E-3</v>
      </c>
      <c r="P21" s="319"/>
      <c r="Q21" s="319"/>
      <c r="R21" s="535"/>
    </row>
    <row r="22" spans="1:18">
      <c r="A22" s="312">
        <v>17</v>
      </c>
      <c r="B22" s="312" t="s">
        <v>215</v>
      </c>
      <c r="C22" s="313">
        <v>20</v>
      </c>
      <c r="D22" s="314">
        <f t="shared" si="0"/>
        <v>1.5335071308081582E-4</v>
      </c>
      <c r="H22" s="526" t="s">
        <v>170</v>
      </c>
      <c r="I22" s="538">
        <v>2115</v>
      </c>
      <c r="J22" s="542">
        <v>734</v>
      </c>
      <c r="K22" s="539">
        <v>0.34699999999999998</v>
      </c>
      <c r="L22" s="539">
        <v>6.0000000000000001E-3</v>
      </c>
      <c r="P22" s="319"/>
      <c r="Q22" s="319"/>
      <c r="R22" s="319"/>
    </row>
    <row r="23" spans="1:18">
      <c r="A23" s="312">
        <v>18</v>
      </c>
      <c r="B23" s="312" t="s">
        <v>276</v>
      </c>
      <c r="C23" s="313">
        <v>147</v>
      </c>
      <c r="D23" s="314">
        <f t="shared" si="0"/>
        <v>1.1271277411439963E-3</v>
      </c>
      <c r="H23" s="526" t="s">
        <v>155</v>
      </c>
      <c r="I23" s="536">
        <v>73222</v>
      </c>
      <c r="J23" s="536">
        <v>23925</v>
      </c>
      <c r="K23" s="537">
        <v>0.32700000000000001</v>
      </c>
      <c r="L23" s="537">
        <v>0.183</v>
      </c>
      <c r="P23" s="319"/>
      <c r="Q23" s="319"/>
      <c r="R23" s="535"/>
    </row>
    <row r="24" spans="1:18">
      <c r="H24" s="526" t="s">
        <v>216</v>
      </c>
      <c r="I24" s="542">
        <v>190</v>
      </c>
      <c r="J24" s="542">
        <v>52</v>
      </c>
      <c r="K24" s="539">
        <v>0.27400000000000002</v>
      </c>
      <c r="L24" s="539">
        <v>0</v>
      </c>
      <c r="P24" s="319"/>
      <c r="Q24" s="319"/>
      <c r="R24" s="319"/>
    </row>
    <row r="25" spans="1:18">
      <c r="A25" s="312">
        <v>20</v>
      </c>
      <c r="B25" s="312" t="s">
        <v>184</v>
      </c>
      <c r="C25" s="313">
        <v>151</v>
      </c>
      <c r="D25" s="314">
        <f t="shared" ref="D25:D32" si="1">C25/$D$5</f>
        <v>1.1577978837601596E-3</v>
      </c>
      <c r="H25" s="526" t="s">
        <v>251</v>
      </c>
      <c r="I25" s="536">
        <v>1062</v>
      </c>
      <c r="J25" s="541">
        <v>267</v>
      </c>
      <c r="K25" s="537">
        <v>0.251</v>
      </c>
      <c r="L25" s="537">
        <v>2E-3</v>
      </c>
      <c r="P25" s="319"/>
      <c r="Q25" s="319"/>
      <c r="R25" s="319"/>
    </row>
    <row r="26" spans="1:18">
      <c r="A26" s="312">
        <v>21</v>
      </c>
      <c r="B26" s="312" t="s">
        <v>198</v>
      </c>
      <c r="C26" s="313">
        <v>58</v>
      </c>
      <c r="D26" s="314">
        <f t="shared" si="1"/>
        <v>4.4471706793436589E-4</v>
      </c>
      <c r="H26" s="526" t="s">
        <v>177</v>
      </c>
      <c r="I26" s="538">
        <v>1428</v>
      </c>
      <c r="J26" s="542">
        <v>323</v>
      </c>
      <c r="K26" s="539">
        <v>0.22600000000000001</v>
      </c>
      <c r="L26" s="539">
        <v>2E-3</v>
      </c>
      <c r="P26" s="319"/>
      <c r="Q26" s="319"/>
      <c r="R26" s="535"/>
    </row>
    <row r="27" spans="1:18">
      <c r="A27" s="312">
        <v>22</v>
      </c>
      <c r="B27" s="312" t="s">
        <v>181</v>
      </c>
      <c r="C27" s="313">
        <v>303</v>
      </c>
      <c r="D27" s="314">
        <f t="shared" si="1"/>
        <v>2.3232633031743596E-3</v>
      </c>
      <c r="H27" s="526" t="s">
        <v>250</v>
      </c>
      <c r="I27" s="541">
        <v>405</v>
      </c>
      <c r="J27" s="541">
        <v>74</v>
      </c>
      <c r="K27" s="537">
        <v>0.183</v>
      </c>
      <c r="L27" s="537">
        <v>1E-3</v>
      </c>
      <c r="P27" s="319"/>
      <c r="Q27" s="319"/>
      <c r="R27" s="535"/>
    </row>
    <row r="28" spans="1:18" ht="30">
      <c r="A28" s="312">
        <v>23</v>
      </c>
      <c r="B28" s="312" t="s">
        <v>157</v>
      </c>
      <c r="C28" s="313">
        <v>1447</v>
      </c>
      <c r="D28" s="314">
        <f t="shared" si="1"/>
        <v>1.1094924091397024E-2</v>
      </c>
      <c r="H28" s="526" t="s">
        <v>194</v>
      </c>
      <c r="I28" s="542">
        <v>170</v>
      </c>
      <c r="J28" s="542">
        <v>27</v>
      </c>
      <c r="K28" s="539">
        <v>0.159</v>
      </c>
      <c r="L28" s="539">
        <v>0</v>
      </c>
      <c r="P28" s="319"/>
      <c r="Q28" s="319"/>
      <c r="R28" s="535"/>
    </row>
    <row r="29" spans="1:18">
      <c r="A29" s="312">
        <v>24</v>
      </c>
      <c r="B29" s="312" t="s">
        <v>176</v>
      </c>
      <c r="C29" s="313">
        <v>60</v>
      </c>
      <c r="D29" s="314">
        <f t="shared" si="1"/>
        <v>4.6005213924244745E-4</v>
      </c>
      <c r="H29" s="526" t="s">
        <v>179</v>
      </c>
      <c r="I29" s="536">
        <v>5978</v>
      </c>
      <c r="J29" s="541">
        <v>921</v>
      </c>
      <c r="K29" s="537">
        <v>0.154</v>
      </c>
      <c r="L29" s="537">
        <v>7.0000000000000001E-3</v>
      </c>
      <c r="P29" s="319"/>
      <c r="Q29" s="319"/>
      <c r="R29" s="535"/>
    </row>
    <row r="30" spans="1:18">
      <c r="A30" s="312">
        <v>25</v>
      </c>
      <c r="B30" s="312" t="s">
        <v>239</v>
      </c>
      <c r="C30" s="313">
        <v>56</v>
      </c>
      <c r="D30" s="314">
        <f t="shared" si="1"/>
        <v>4.2938199662628432E-4</v>
      </c>
      <c r="H30" s="526" t="s">
        <v>181</v>
      </c>
      <c r="I30" s="538">
        <v>2250</v>
      </c>
      <c r="J30" s="542">
        <v>303</v>
      </c>
      <c r="K30" s="539">
        <v>0.13500000000000001</v>
      </c>
      <c r="L30" s="539">
        <v>2E-3</v>
      </c>
      <c r="P30" s="319"/>
      <c r="Q30" s="319"/>
      <c r="R30" s="319"/>
    </row>
    <row r="31" spans="1:18">
      <c r="A31" s="312">
        <v>26</v>
      </c>
      <c r="B31" s="312" t="s">
        <v>245</v>
      </c>
      <c r="C31" s="313">
        <v>3</v>
      </c>
      <c r="D31" s="314">
        <f t="shared" si="1"/>
        <v>2.3002606962122375E-5</v>
      </c>
      <c r="P31" s="319"/>
      <c r="Q31" s="319"/>
      <c r="R31" s="319"/>
    </row>
    <row r="32" spans="1:18">
      <c r="A32" s="312">
        <v>27</v>
      </c>
      <c r="B32" s="312" t="s">
        <v>258</v>
      </c>
      <c r="C32" s="313">
        <v>3</v>
      </c>
      <c r="D32" s="314">
        <f t="shared" si="1"/>
        <v>2.3002606962122375E-5</v>
      </c>
      <c r="P32" s="319"/>
      <c r="Q32" s="319"/>
      <c r="R32" s="319"/>
    </row>
    <row r="33" spans="1:18">
      <c r="P33" s="319"/>
      <c r="Q33" s="319"/>
      <c r="R33" s="319"/>
    </row>
    <row r="34" spans="1:18">
      <c r="A34" s="312">
        <v>29</v>
      </c>
      <c r="B34" s="312" t="s">
        <v>223</v>
      </c>
      <c r="C34" s="313">
        <v>1</v>
      </c>
      <c r="D34" s="314">
        <f>C34/$D$5</f>
        <v>7.6675356540407912E-6</v>
      </c>
      <c r="P34" s="319"/>
      <c r="Q34" s="319"/>
      <c r="R34" s="319"/>
    </row>
    <row r="35" spans="1:18">
      <c r="A35" s="312">
        <v>30</v>
      </c>
      <c r="B35" s="312" t="s">
        <v>179</v>
      </c>
      <c r="C35" s="313">
        <v>921</v>
      </c>
      <c r="D35" s="314">
        <f>C35/$D$5</f>
        <v>7.0618003373715691E-3</v>
      </c>
      <c r="P35" s="319"/>
      <c r="Q35" s="319"/>
      <c r="R35" s="535"/>
    </row>
    <row r="36" spans="1:18">
      <c r="P36" s="319"/>
      <c r="Q36" s="319"/>
      <c r="R36" s="319"/>
    </row>
    <row r="37" spans="1:18">
      <c r="A37" s="312">
        <v>32</v>
      </c>
      <c r="B37" s="312" t="s">
        <v>196</v>
      </c>
      <c r="C37" s="313">
        <v>1</v>
      </c>
      <c r="D37" s="314">
        <f>C37/$D$5</f>
        <v>7.6675356540407912E-6</v>
      </c>
      <c r="P37" s="319"/>
      <c r="Q37" s="319"/>
      <c r="R37" s="319"/>
    </row>
    <row r="38" spans="1:18">
      <c r="A38" s="312">
        <v>33</v>
      </c>
      <c r="B38" s="312" t="s">
        <v>202</v>
      </c>
      <c r="C38" s="313">
        <v>12</v>
      </c>
      <c r="D38" s="314">
        <f>C38/$D$5</f>
        <v>9.2010427848489501E-5</v>
      </c>
      <c r="P38" s="319"/>
      <c r="Q38" s="319"/>
      <c r="R38" s="535"/>
    </row>
    <row r="39" spans="1:18">
      <c r="P39" s="319"/>
      <c r="Q39" s="319"/>
      <c r="R39" s="319"/>
    </row>
    <row r="40" spans="1:18">
      <c r="A40" s="312">
        <v>35</v>
      </c>
      <c r="B40" s="312" t="s">
        <v>180</v>
      </c>
      <c r="C40" s="313">
        <v>122</v>
      </c>
      <c r="D40" s="314">
        <f>C40/$D$5</f>
        <v>9.3543934979297653E-4</v>
      </c>
      <c r="P40" s="319"/>
      <c r="Q40" s="319"/>
      <c r="R40" s="535"/>
    </row>
    <row r="41" spans="1:18">
      <c r="A41" s="312">
        <v>36</v>
      </c>
      <c r="B41" s="312" t="s">
        <v>206</v>
      </c>
      <c r="C41" s="313">
        <v>28</v>
      </c>
      <c r="D41" s="314">
        <f>C41/$D$5</f>
        <v>2.1469099831314216E-4</v>
      </c>
      <c r="P41" s="319"/>
      <c r="Q41" s="319"/>
      <c r="R41" s="319"/>
    </row>
    <row r="42" spans="1:18">
      <c r="A42" s="312">
        <v>37</v>
      </c>
      <c r="B42" s="312" t="s">
        <v>209</v>
      </c>
      <c r="C42" s="313">
        <v>91</v>
      </c>
      <c r="D42" s="314">
        <f>C42/$D$5</f>
        <v>6.9774574451771196E-4</v>
      </c>
      <c r="P42" s="319"/>
      <c r="Q42" s="319"/>
      <c r="R42" s="535"/>
    </row>
    <row r="43" spans="1:18">
      <c r="P43" s="319"/>
      <c r="Q43" s="319"/>
      <c r="R43" s="319"/>
    </row>
    <row r="44" spans="1:18">
      <c r="A44" s="312">
        <v>39</v>
      </c>
      <c r="B44" s="312" t="s">
        <v>57</v>
      </c>
      <c r="C44" s="313">
        <v>49154</v>
      </c>
      <c r="D44" s="314">
        <f>C44/$D$5</f>
        <v>0.37689004753872107</v>
      </c>
      <c r="P44" s="319"/>
      <c r="Q44" s="319"/>
      <c r="R44" s="535"/>
    </row>
    <row r="45" spans="1:18">
      <c r="A45" s="312">
        <v>40</v>
      </c>
      <c r="B45" s="312" t="s">
        <v>216</v>
      </c>
      <c r="C45" s="313">
        <v>52</v>
      </c>
      <c r="D45" s="314">
        <f>C45/$D$5</f>
        <v>3.9871185401012114E-4</v>
      </c>
      <c r="P45" s="319"/>
      <c r="Q45" s="319"/>
      <c r="R45" s="319"/>
    </row>
    <row r="46" spans="1:18">
      <c r="P46" s="319"/>
      <c r="Q46" s="319"/>
      <c r="R46" s="319"/>
    </row>
    <row r="47" spans="1:18">
      <c r="A47" s="312">
        <v>42</v>
      </c>
      <c r="B47" s="312" t="s">
        <v>186</v>
      </c>
      <c r="C47" s="313">
        <v>7</v>
      </c>
      <c r="D47" s="314">
        <f t="shared" ref="D47:D53" si="2">C47/$D$5</f>
        <v>5.367274957828554E-5</v>
      </c>
      <c r="P47" s="319"/>
      <c r="Q47" s="319"/>
      <c r="R47" s="535"/>
    </row>
    <row r="48" spans="1:18">
      <c r="A48" s="312">
        <v>43</v>
      </c>
      <c r="B48" s="312" t="s">
        <v>170</v>
      </c>
      <c r="C48" s="313">
        <v>734</v>
      </c>
      <c r="D48" s="314">
        <f t="shared" si="2"/>
        <v>5.6279711700659412E-3</v>
      </c>
      <c r="P48" s="319"/>
      <c r="Q48" s="319"/>
      <c r="R48" s="535"/>
    </row>
    <row r="49" spans="1:18">
      <c r="A49" s="312">
        <v>44</v>
      </c>
      <c r="B49" s="312" t="s">
        <v>257</v>
      </c>
      <c r="C49" s="313">
        <v>141</v>
      </c>
      <c r="D49" s="314">
        <f t="shared" si="2"/>
        <v>1.0811225272197515E-3</v>
      </c>
      <c r="P49" s="319"/>
      <c r="Q49" s="319"/>
      <c r="R49" s="535"/>
    </row>
    <row r="50" spans="1:18">
      <c r="A50" s="312">
        <v>45</v>
      </c>
      <c r="B50" s="312" t="s">
        <v>211</v>
      </c>
      <c r="C50" s="313">
        <v>11</v>
      </c>
      <c r="D50" s="314">
        <f t="shared" si="2"/>
        <v>8.4342892194448705E-5</v>
      </c>
      <c r="P50" s="319"/>
      <c r="Q50" s="319"/>
      <c r="R50" s="319"/>
    </row>
    <row r="51" spans="1:18">
      <c r="A51" s="312">
        <v>46</v>
      </c>
      <c r="B51" s="312" t="s">
        <v>178</v>
      </c>
      <c r="C51" s="313">
        <v>35</v>
      </c>
      <c r="D51" s="314">
        <f t="shared" si="2"/>
        <v>2.6836374789142769E-4</v>
      </c>
      <c r="P51" s="319"/>
      <c r="Q51" s="319"/>
      <c r="R51" s="535"/>
    </row>
    <row r="52" spans="1:18">
      <c r="A52" s="312">
        <v>47</v>
      </c>
      <c r="B52" s="312" t="s">
        <v>190</v>
      </c>
      <c r="C52" s="313">
        <v>130</v>
      </c>
      <c r="D52" s="314">
        <f t="shared" si="2"/>
        <v>9.967796350253029E-4</v>
      </c>
      <c r="P52" s="319"/>
      <c r="Q52" s="319"/>
      <c r="R52" s="535"/>
    </row>
    <row r="53" spans="1:18">
      <c r="A53" s="312">
        <v>48</v>
      </c>
      <c r="B53" s="312" t="s">
        <v>263</v>
      </c>
      <c r="C53" s="313">
        <v>10</v>
      </c>
      <c r="D53" s="314">
        <f t="shared" si="2"/>
        <v>7.6675356540407909E-5</v>
      </c>
      <c r="P53" s="319"/>
      <c r="Q53" s="319"/>
      <c r="R53" s="535"/>
    </row>
    <row r="54" spans="1:18">
      <c r="P54" s="319"/>
      <c r="Q54" s="319"/>
      <c r="R54" s="319"/>
    </row>
    <row r="55" spans="1:18">
      <c r="A55" s="312">
        <v>50</v>
      </c>
      <c r="B55" s="312" t="s">
        <v>163</v>
      </c>
      <c r="C55" s="313">
        <v>378</v>
      </c>
      <c r="D55" s="314">
        <f>C55/$D$5</f>
        <v>2.898328477227419E-3</v>
      </c>
      <c r="P55" s="319"/>
      <c r="Q55" s="319"/>
      <c r="R55" s="535"/>
    </row>
    <row r="56" spans="1:18">
      <c r="A56" s="312">
        <v>51</v>
      </c>
      <c r="B56" s="312" t="s">
        <v>177</v>
      </c>
      <c r="C56" s="313">
        <v>323</v>
      </c>
      <c r="D56" s="314">
        <f>C56/$D$5</f>
        <v>2.4766140162551754E-3</v>
      </c>
      <c r="P56" s="319"/>
      <c r="Q56" s="319"/>
      <c r="R56" s="535"/>
    </row>
    <row r="57" spans="1:18">
      <c r="P57" s="319"/>
      <c r="Q57" s="319"/>
      <c r="R57" s="319"/>
    </row>
    <row r="58" spans="1:18">
      <c r="A58" s="312">
        <v>53</v>
      </c>
      <c r="B58" s="312" t="s">
        <v>162</v>
      </c>
      <c r="C58" s="313">
        <v>918</v>
      </c>
      <c r="D58" s="314">
        <f t="shared" ref="D58:D63" si="3">C58/$D$5</f>
        <v>7.0387977304094467E-3</v>
      </c>
      <c r="P58" s="319"/>
      <c r="Q58" s="319"/>
      <c r="R58" s="535"/>
    </row>
    <row r="59" spans="1:18">
      <c r="A59" s="312">
        <v>54</v>
      </c>
      <c r="B59" s="312" t="s">
        <v>212</v>
      </c>
      <c r="C59" s="313">
        <v>1</v>
      </c>
      <c r="D59" s="314">
        <f t="shared" si="3"/>
        <v>7.6675356540407912E-6</v>
      </c>
      <c r="P59" s="319"/>
      <c r="Q59" s="319"/>
      <c r="R59" s="319"/>
    </row>
    <row r="60" spans="1:18">
      <c r="A60" s="312">
        <v>55</v>
      </c>
      <c r="B60" s="312" t="s">
        <v>255</v>
      </c>
      <c r="C60" s="313">
        <v>28</v>
      </c>
      <c r="D60" s="314">
        <f t="shared" si="3"/>
        <v>2.1469099831314216E-4</v>
      </c>
      <c r="P60" s="319"/>
      <c r="Q60" s="319"/>
      <c r="R60" s="535"/>
    </row>
    <row r="61" spans="1:18">
      <c r="A61" s="312">
        <v>57</v>
      </c>
      <c r="B61" s="312" t="s">
        <v>225</v>
      </c>
      <c r="C61" s="313">
        <v>13</v>
      </c>
      <c r="D61" s="314">
        <f t="shared" si="3"/>
        <v>9.9677963502530284E-5</v>
      </c>
      <c r="P61" s="319"/>
      <c r="Q61" s="319"/>
      <c r="R61" s="319"/>
    </row>
    <row r="62" spans="1:18">
      <c r="A62" s="312">
        <v>58</v>
      </c>
      <c r="B62" s="312" t="s">
        <v>243</v>
      </c>
      <c r="C62" s="313">
        <v>70</v>
      </c>
      <c r="D62" s="314">
        <f t="shared" si="3"/>
        <v>5.3672749578285539E-4</v>
      </c>
      <c r="P62" s="319"/>
      <c r="Q62" s="319"/>
      <c r="R62" s="319"/>
    </row>
    <row r="63" spans="1:18">
      <c r="A63" s="312">
        <v>59</v>
      </c>
      <c r="B63" s="312" t="s">
        <v>251</v>
      </c>
      <c r="C63" s="313">
        <v>267</v>
      </c>
      <c r="D63" s="314">
        <f t="shared" si="3"/>
        <v>2.0472320196288914E-3</v>
      </c>
      <c r="P63" s="319"/>
      <c r="Q63" s="319"/>
      <c r="R63" s="535"/>
    </row>
    <row r="64" spans="1:18">
      <c r="P64" s="319"/>
      <c r="Q64" s="319"/>
      <c r="R64" s="319"/>
    </row>
    <row r="65" spans="1:18">
      <c r="P65" s="319"/>
      <c r="Q65" s="319"/>
      <c r="R65" s="319"/>
    </row>
    <row r="66" spans="1:18">
      <c r="P66" s="319"/>
      <c r="Q66" s="319"/>
      <c r="R66" s="319"/>
    </row>
    <row r="67" spans="1:18">
      <c r="A67" s="312">
        <v>63</v>
      </c>
      <c r="B67" s="312" t="s">
        <v>158</v>
      </c>
      <c r="C67" s="313">
        <v>573</v>
      </c>
      <c r="D67" s="314">
        <f t="shared" ref="D67:D72" si="4">C67/$D$5</f>
        <v>4.3934979297653737E-3</v>
      </c>
      <c r="P67" s="319"/>
      <c r="Q67" s="319"/>
      <c r="R67" s="535"/>
    </row>
    <row r="68" spans="1:18">
      <c r="A68" s="312">
        <v>64</v>
      </c>
      <c r="B68" s="312" t="s">
        <v>256</v>
      </c>
      <c r="C68" s="313">
        <v>9</v>
      </c>
      <c r="D68" s="314">
        <f t="shared" si="4"/>
        <v>6.9007820886367126E-5</v>
      </c>
      <c r="P68" s="319"/>
      <c r="Q68" s="319"/>
      <c r="R68" s="319"/>
    </row>
    <row r="69" spans="1:18">
      <c r="A69" s="312">
        <v>65</v>
      </c>
      <c r="B69" s="312" t="s">
        <v>208</v>
      </c>
      <c r="C69" s="313">
        <v>27</v>
      </c>
      <c r="D69" s="314">
        <f t="shared" si="4"/>
        <v>2.0702346265910138E-4</v>
      </c>
      <c r="P69" s="319"/>
      <c r="Q69" s="319"/>
      <c r="R69" s="319"/>
    </row>
    <row r="70" spans="1:18">
      <c r="A70" s="312">
        <v>66</v>
      </c>
      <c r="B70" s="312" t="s">
        <v>173</v>
      </c>
      <c r="C70" s="313">
        <v>128</v>
      </c>
      <c r="D70" s="314">
        <f t="shared" si="4"/>
        <v>9.8144456371722128E-4</v>
      </c>
      <c r="P70" s="319"/>
      <c r="Q70" s="319"/>
      <c r="R70" s="535"/>
    </row>
    <row r="71" spans="1:18">
      <c r="A71" s="312">
        <v>67</v>
      </c>
      <c r="B71" s="312" t="s">
        <v>155</v>
      </c>
      <c r="C71" s="313">
        <v>23925</v>
      </c>
      <c r="D71" s="314">
        <f t="shared" si="4"/>
        <v>0.18344579052292592</v>
      </c>
      <c r="P71" s="319"/>
      <c r="Q71" s="319"/>
      <c r="R71" s="535"/>
    </row>
    <row r="72" spans="1:18">
      <c r="A72" s="312">
        <v>68</v>
      </c>
      <c r="B72" s="312" t="s">
        <v>229</v>
      </c>
      <c r="C72" s="313">
        <v>8</v>
      </c>
      <c r="D72" s="314">
        <f t="shared" si="4"/>
        <v>6.134028523232633E-5</v>
      </c>
      <c r="P72" s="319"/>
      <c r="Q72" s="319"/>
      <c r="R72" s="319"/>
    </row>
    <row r="73" spans="1:18">
      <c r="P73" s="319"/>
      <c r="Q73" s="319"/>
      <c r="R73" s="319"/>
    </row>
    <row r="74" spans="1:18">
      <c r="A74" s="312">
        <v>70</v>
      </c>
      <c r="B74" s="312" t="s">
        <v>167</v>
      </c>
      <c r="C74" s="313">
        <v>1325</v>
      </c>
      <c r="D74" s="314">
        <f t="shared" ref="D74:D79" si="5">C74/$D$5</f>
        <v>1.0159484741604049E-2</v>
      </c>
      <c r="P74" s="319"/>
      <c r="Q74" s="319"/>
      <c r="R74" s="535"/>
    </row>
    <row r="75" spans="1:18">
      <c r="A75" s="312">
        <v>71</v>
      </c>
      <c r="B75" s="312" t="s">
        <v>231</v>
      </c>
      <c r="C75" s="313">
        <v>2</v>
      </c>
      <c r="D75" s="314">
        <f t="shared" si="5"/>
        <v>1.5335071308081582E-5</v>
      </c>
      <c r="P75" s="319"/>
      <c r="Q75" s="319"/>
      <c r="R75" s="319"/>
    </row>
    <row r="76" spans="1:18">
      <c r="A76" s="312">
        <v>72</v>
      </c>
      <c r="B76" s="312" t="s">
        <v>242</v>
      </c>
      <c r="C76" s="313">
        <v>2</v>
      </c>
      <c r="D76" s="314">
        <f t="shared" si="5"/>
        <v>1.5335071308081582E-5</v>
      </c>
      <c r="P76" s="319"/>
      <c r="Q76" s="319"/>
      <c r="R76" s="319"/>
    </row>
    <row r="77" spans="1:18">
      <c r="A77" s="312">
        <v>73</v>
      </c>
      <c r="B77" s="312" t="s">
        <v>193</v>
      </c>
      <c r="C77" s="313">
        <v>314</v>
      </c>
      <c r="D77" s="314">
        <f t="shared" si="5"/>
        <v>2.4076061953688084E-3</v>
      </c>
      <c r="P77" s="319"/>
      <c r="Q77" s="319"/>
      <c r="R77" s="535"/>
    </row>
    <row r="78" spans="1:18">
      <c r="A78" s="312">
        <v>74</v>
      </c>
      <c r="B78" s="312" t="s">
        <v>232</v>
      </c>
      <c r="C78" s="313">
        <v>4</v>
      </c>
      <c r="D78" s="314">
        <f t="shared" si="5"/>
        <v>3.0670142616163165E-5</v>
      </c>
      <c r="P78" s="319"/>
      <c r="Q78" s="319"/>
      <c r="R78" s="319"/>
    </row>
    <row r="79" spans="1:18">
      <c r="A79" s="312">
        <v>75</v>
      </c>
      <c r="B79" s="312" t="s">
        <v>233</v>
      </c>
      <c r="C79" s="313">
        <v>1</v>
      </c>
      <c r="D79" s="314">
        <f t="shared" si="5"/>
        <v>7.6675356540407912E-6</v>
      </c>
      <c r="P79" s="319"/>
      <c r="Q79" s="319"/>
      <c r="R79" s="319"/>
    </row>
    <row r="80" spans="1:18">
      <c r="P80" s="319"/>
      <c r="Q80" s="319"/>
      <c r="R80" s="319"/>
    </row>
    <row r="81" spans="1:18">
      <c r="A81" s="312">
        <v>77</v>
      </c>
      <c r="B81" s="312" t="s">
        <v>191</v>
      </c>
      <c r="C81" s="313">
        <v>11</v>
      </c>
      <c r="D81" s="314">
        <f>C81/$D$5</f>
        <v>8.4342892194448705E-5</v>
      </c>
      <c r="P81" s="319"/>
      <c r="Q81" s="319"/>
      <c r="R81" s="535"/>
    </row>
    <row r="82" spans="1:18">
      <c r="A82" s="312">
        <v>78</v>
      </c>
      <c r="B82" s="312" t="s">
        <v>192</v>
      </c>
      <c r="C82" s="313">
        <v>31</v>
      </c>
      <c r="D82" s="314">
        <f>C82/$D$5</f>
        <v>2.3769360527526454E-4</v>
      </c>
      <c r="P82" s="319"/>
      <c r="Q82" s="319"/>
      <c r="R82" s="535"/>
    </row>
    <row r="83" spans="1:18">
      <c r="A83" s="312">
        <v>79</v>
      </c>
      <c r="B83" s="312" t="s">
        <v>249</v>
      </c>
      <c r="C83" s="313">
        <v>46</v>
      </c>
      <c r="D83" s="314">
        <f>C83/$D$5</f>
        <v>3.5270664008587639E-4</v>
      </c>
      <c r="P83" s="319"/>
      <c r="Q83" s="319"/>
      <c r="R83" s="535"/>
    </row>
    <row r="84" spans="1:18">
      <c r="A84" s="312">
        <v>80</v>
      </c>
      <c r="B84" s="312" t="s">
        <v>194</v>
      </c>
      <c r="C84" s="313">
        <v>27</v>
      </c>
      <c r="D84" s="314">
        <f t="shared" ref="D84" si="6">C84/$D$5</f>
        <v>2.0702346265910138E-4</v>
      </c>
      <c r="P84" s="319"/>
      <c r="Q84" s="319"/>
      <c r="R84" s="319"/>
    </row>
    <row r="85" spans="1:18">
      <c r="P85" s="319"/>
      <c r="Q85" s="319"/>
      <c r="R85" s="319"/>
    </row>
    <row r="86" spans="1:18">
      <c r="A86" s="312">
        <v>82</v>
      </c>
      <c r="B86" s="312" t="s">
        <v>175</v>
      </c>
      <c r="C86" s="313">
        <v>186</v>
      </c>
      <c r="D86" s="314">
        <f t="shared" ref="D86:D92" si="7">C86/$D$5</f>
        <v>1.4261616316515872E-3</v>
      </c>
      <c r="P86" s="319"/>
      <c r="Q86" s="319"/>
      <c r="R86" s="535"/>
    </row>
    <row r="87" spans="1:18">
      <c r="A87" s="312">
        <v>83</v>
      </c>
      <c r="B87" s="312" t="s">
        <v>171</v>
      </c>
      <c r="C87" s="313">
        <v>290</v>
      </c>
      <c r="D87" s="314">
        <f t="shared" si="7"/>
        <v>2.2235853396718294E-3</v>
      </c>
      <c r="P87" s="319"/>
      <c r="Q87" s="319"/>
      <c r="R87" s="535"/>
    </row>
    <row r="88" spans="1:18">
      <c r="A88" s="312">
        <v>84</v>
      </c>
      <c r="B88" s="312" t="s">
        <v>250</v>
      </c>
      <c r="C88" s="313">
        <v>74</v>
      </c>
      <c r="D88" s="314">
        <f t="shared" si="7"/>
        <v>5.6739763839901852E-4</v>
      </c>
      <c r="P88" s="319"/>
      <c r="Q88" s="319"/>
      <c r="R88" s="319"/>
    </row>
    <row r="89" spans="1:18">
      <c r="A89" s="312">
        <v>85</v>
      </c>
      <c r="B89" s="312" t="s">
        <v>164</v>
      </c>
      <c r="C89" s="313">
        <v>159</v>
      </c>
      <c r="D89" s="314">
        <f t="shared" si="7"/>
        <v>1.2191381689924858E-3</v>
      </c>
      <c r="P89" s="319"/>
      <c r="Q89" s="319"/>
      <c r="R89" s="535"/>
    </row>
    <row r="90" spans="1:18">
      <c r="A90" s="312">
        <v>86</v>
      </c>
      <c r="B90" s="312" t="s">
        <v>166</v>
      </c>
      <c r="C90" s="313">
        <v>183</v>
      </c>
      <c r="D90" s="314">
        <f t="shared" si="7"/>
        <v>1.4031590246894648E-3</v>
      </c>
      <c r="P90" s="319"/>
      <c r="Q90" s="319"/>
      <c r="R90" s="535"/>
    </row>
    <row r="91" spans="1:18">
      <c r="A91" s="312">
        <v>87</v>
      </c>
      <c r="B91" s="312" t="s">
        <v>244</v>
      </c>
      <c r="C91" s="313">
        <v>38</v>
      </c>
      <c r="D91" s="314">
        <f t="shared" si="7"/>
        <v>2.9136635485355007E-4</v>
      </c>
      <c r="P91" s="319"/>
      <c r="Q91" s="319"/>
      <c r="R91" s="319"/>
    </row>
    <row r="92" spans="1:18">
      <c r="A92" s="312">
        <v>88</v>
      </c>
      <c r="B92" s="312" t="s">
        <v>199</v>
      </c>
      <c r="C92" s="313">
        <v>36</v>
      </c>
      <c r="D92" s="314">
        <f t="shared" si="7"/>
        <v>2.760312835454685E-4</v>
      </c>
      <c r="P92" s="319"/>
      <c r="Q92" s="319"/>
      <c r="R92" s="535"/>
    </row>
    <row r="93" spans="1:18">
      <c r="P93" s="319"/>
      <c r="Q93" s="319"/>
      <c r="R93" s="319"/>
    </row>
    <row r="94" spans="1:18">
      <c r="A94" s="312">
        <v>90</v>
      </c>
      <c r="B94" s="312" t="s">
        <v>219</v>
      </c>
      <c r="C94" s="313">
        <v>9</v>
      </c>
      <c r="D94" s="314">
        <f>C94/$D$5</f>
        <v>6.9007820886367126E-5</v>
      </c>
      <c r="P94" s="319"/>
      <c r="Q94" s="319"/>
      <c r="R94" s="319"/>
    </row>
    <row r="95" spans="1:18">
      <c r="A95" s="312">
        <v>91</v>
      </c>
      <c r="B95" s="312" t="s">
        <v>189</v>
      </c>
      <c r="C95" s="313">
        <v>17</v>
      </c>
      <c r="D95" s="314">
        <f>C95/$D$5</f>
        <v>1.3034810611869344E-4</v>
      </c>
      <c r="P95" s="319"/>
      <c r="Q95" s="319"/>
      <c r="R95" s="535"/>
    </row>
    <row r="96" spans="1:18">
      <c r="P96" s="319"/>
      <c r="Q96" s="319"/>
      <c r="R96" s="319"/>
    </row>
    <row r="97" spans="1:18">
      <c r="A97" s="312">
        <v>93</v>
      </c>
      <c r="B97" s="312" t="s">
        <v>270</v>
      </c>
      <c r="C97" s="313">
        <v>1803</v>
      </c>
      <c r="D97" s="314">
        <f t="shared" ref="D97:D107" si="8">C97/$D$5</f>
        <v>1.3824566784235546E-2</v>
      </c>
      <c r="P97" s="319"/>
      <c r="Q97" s="319"/>
      <c r="R97" s="535"/>
    </row>
    <row r="98" spans="1:18">
      <c r="A98" s="312">
        <v>94</v>
      </c>
      <c r="B98" s="312" t="s">
        <v>262</v>
      </c>
      <c r="C98" s="313">
        <v>499</v>
      </c>
      <c r="D98" s="314">
        <f t="shared" si="8"/>
        <v>3.8261002913663549E-3</v>
      </c>
      <c r="P98" s="319"/>
      <c r="Q98" s="319"/>
      <c r="R98" s="535"/>
    </row>
    <row r="99" spans="1:18">
      <c r="A99" s="312">
        <v>95</v>
      </c>
      <c r="B99" s="312" t="s">
        <v>172</v>
      </c>
      <c r="C99" s="313">
        <v>61</v>
      </c>
      <c r="D99" s="314">
        <f t="shared" si="8"/>
        <v>4.6771967489648826E-4</v>
      </c>
      <c r="P99" s="319"/>
      <c r="Q99" s="319"/>
      <c r="R99" s="319"/>
    </row>
    <row r="100" spans="1:18">
      <c r="A100" s="312">
        <v>96</v>
      </c>
      <c r="B100" s="312" t="s">
        <v>205</v>
      </c>
      <c r="C100" s="313">
        <v>3</v>
      </c>
      <c r="D100" s="314">
        <f t="shared" si="8"/>
        <v>2.3002606962122375E-5</v>
      </c>
      <c r="P100" s="319"/>
      <c r="Q100" s="319"/>
      <c r="R100" s="319"/>
    </row>
    <row r="101" spans="1:18">
      <c r="A101" s="312">
        <v>97</v>
      </c>
      <c r="B101" s="312" t="s">
        <v>154</v>
      </c>
      <c r="C101" s="313">
        <v>7296</v>
      </c>
      <c r="D101" s="314">
        <f t="shared" si="8"/>
        <v>5.594234013188161E-2</v>
      </c>
      <c r="P101" s="319"/>
      <c r="Q101" s="319"/>
      <c r="R101" s="535"/>
    </row>
    <row r="102" spans="1:18">
      <c r="A102" s="312">
        <v>98</v>
      </c>
      <c r="B102" s="312" t="s">
        <v>1563</v>
      </c>
      <c r="C102" s="313">
        <v>5553</v>
      </c>
      <c r="D102" s="314">
        <f t="shared" si="8"/>
        <v>4.2577825486888515E-2</v>
      </c>
      <c r="P102" s="319"/>
      <c r="Q102" s="319"/>
      <c r="R102" s="535"/>
    </row>
    <row r="103" spans="1:18">
      <c r="A103" s="312">
        <v>99</v>
      </c>
      <c r="B103" s="312" t="s">
        <v>267</v>
      </c>
      <c r="C103" s="313">
        <v>3</v>
      </c>
      <c r="D103" s="314">
        <f t="shared" si="8"/>
        <v>2.3002606962122375E-5</v>
      </c>
      <c r="P103" s="319"/>
      <c r="Q103" s="319"/>
      <c r="R103" s="319"/>
    </row>
    <row r="104" spans="1:18">
      <c r="A104" s="312">
        <v>100</v>
      </c>
      <c r="B104" s="312" t="s">
        <v>273</v>
      </c>
      <c r="C104" s="313">
        <v>40</v>
      </c>
      <c r="D104" s="314">
        <f t="shared" si="8"/>
        <v>3.0670142616163164E-4</v>
      </c>
      <c r="P104" s="319"/>
      <c r="Q104" s="319"/>
      <c r="R104" s="535"/>
    </row>
    <row r="105" spans="1:18">
      <c r="A105" s="312">
        <v>101</v>
      </c>
      <c r="B105" s="312" t="s">
        <v>165</v>
      </c>
      <c r="C105" s="313">
        <v>3248</v>
      </c>
      <c r="D105" s="314">
        <f t="shared" si="8"/>
        <v>2.490415580432449E-2</v>
      </c>
      <c r="P105" s="319"/>
      <c r="Q105" s="319"/>
      <c r="R105" s="535"/>
    </row>
    <row r="106" spans="1:18">
      <c r="A106" s="312">
        <v>102</v>
      </c>
      <c r="B106" s="312" t="s">
        <v>247</v>
      </c>
      <c r="C106" s="313">
        <v>10</v>
      </c>
      <c r="D106" s="314">
        <f t="shared" si="8"/>
        <v>7.6675356540407909E-5</v>
      </c>
      <c r="P106" s="319"/>
      <c r="Q106" s="319"/>
      <c r="R106" s="319"/>
    </row>
    <row r="107" spans="1:18">
      <c r="A107" s="312">
        <v>103</v>
      </c>
      <c r="B107" s="312" t="s">
        <v>200</v>
      </c>
      <c r="C107" s="313">
        <v>25</v>
      </c>
      <c r="D107" s="314">
        <f t="shared" si="8"/>
        <v>1.9168839135101979E-4</v>
      </c>
      <c r="P107" s="319"/>
      <c r="Q107" s="319"/>
      <c r="R107" s="319"/>
    </row>
    <row r="108" spans="1:18">
      <c r="P108" s="319"/>
      <c r="Q108" s="319"/>
      <c r="R108" s="319"/>
    </row>
    <row r="109" spans="1:18">
      <c r="A109" s="312">
        <v>105</v>
      </c>
      <c r="B109" s="312" t="s">
        <v>259</v>
      </c>
      <c r="C109" s="313">
        <v>22</v>
      </c>
      <c r="D109" s="314">
        <f>C109/$D$5</f>
        <v>1.6868578438889741E-4</v>
      </c>
      <c r="P109" s="319"/>
      <c r="Q109" s="319"/>
      <c r="R109" s="535"/>
    </row>
    <row r="110" spans="1:18">
      <c r="A110" s="312">
        <v>106</v>
      </c>
      <c r="B110" s="312" t="s">
        <v>182</v>
      </c>
      <c r="C110" s="313">
        <v>23</v>
      </c>
      <c r="D110" s="314">
        <f>C110/$D$5</f>
        <v>1.7635332004293819E-4</v>
      </c>
      <c r="P110" s="319"/>
      <c r="Q110" s="319"/>
      <c r="R110" s="535"/>
    </row>
    <row r="111" spans="1:18">
      <c r="P111" s="319"/>
      <c r="Q111" s="319"/>
      <c r="R111" s="319"/>
    </row>
    <row r="112" spans="1:18">
      <c r="A112" s="312">
        <v>108</v>
      </c>
      <c r="B112" s="312" t="s">
        <v>169</v>
      </c>
      <c r="C112" s="313">
        <v>64</v>
      </c>
      <c r="D112" s="314">
        <f t="shared" ref="D112:D118" si="9">C112/$D$5</f>
        <v>4.9072228185861064E-4</v>
      </c>
      <c r="P112" s="319"/>
      <c r="Q112" s="319"/>
      <c r="R112" s="535"/>
    </row>
    <row r="113" spans="1:18">
      <c r="A113" s="312">
        <v>109</v>
      </c>
      <c r="B113" s="312" t="s">
        <v>195</v>
      </c>
      <c r="C113" s="313">
        <v>21</v>
      </c>
      <c r="D113" s="314">
        <f t="shared" si="9"/>
        <v>1.6101824873485663E-4</v>
      </c>
      <c r="P113" s="319"/>
      <c r="Q113" s="319"/>
      <c r="R113" s="535"/>
    </row>
    <row r="114" spans="1:18">
      <c r="A114" s="312">
        <v>110</v>
      </c>
      <c r="B114" s="312" t="s">
        <v>237</v>
      </c>
      <c r="C114" s="313">
        <v>62</v>
      </c>
      <c r="D114" s="314">
        <f t="shared" si="9"/>
        <v>4.7538721055052907E-4</v>
      </c>
      <c r="P114" s="319"/>
      <c r="Q114" s="319"/>
      <c r="R114" s="319"/>
    </row>
    <row r="115" spans="1:18">
      <c r="A115" s="312">
        <v>111</v>
      </c>
      <c r="B115" s="312" t="s">
        <v>268</v>
      </c>
      <c r="C115" s="313">
        <v>11</v>
      </c>
      <c r="D115" s="314">
        <f t="shared" si="9"/>
        <v>8.4342892194448705E-5</v>
      </c>
      <c r="P115" s="319"/>
      <c r="Q115" s="319"/>
      <c r="R115" s="535"/>
    </row>
    <row r="116" spans="1:18">
      <c r="A116" s="312">
        <v>112</v>
      </c>
      <c r="B116" s="312" t="s">
        <v>260</v>
      </c>
      <c r="C116" s="313">
        <v>3</v>
      </c>
      <c r="D116" s="314">
        <f t="shared" si="9"/>
        <v>2.3002606962122375E-5</v>
      </c>
      <c r="P116" s="319"/>
      <c r="Q116" s="319"/>
      <c r="R116" s="319"/>
    </row>
    <row r="117" spans="1:18">
      <c r="A117" s="312">
        <v>113</v>
      </c>
      <c r="B117" s="312" t="s">
        <v>274</v>
      </c>
      <c r="C117" s="313">
        <v>54</v>
      </c>
      <c r="D117" s="314">
        <f t="shared" si="9"/>
        <v>4.1404692531820276E-4</v>
      </c>
      <c r="P117" s="319"/>
      <c r="Q117" s="319"/>
      <c r="R117" s="535"/>
    </row>
    <row r="118" spans="1:18">
      <c r="A118" s="312">
        <v>114</v>
      </c>
      <c r="B118" s="312" t="s">
        <v>261</v>
      </c>
      <c r="C118" s="313">
        <v>105</v>
      </c>
      <c r="D118" s="314">
        <f t="shared" si="9"/>
        <v>8.0509124367428308E-4</v>
      </c>
      <c r="P118" s="319"/>
      <c r="Q118" s="319"/>
      <c r="R118" s="535"/>
    </row>
    <row r="119" spans="1:18">
      <c r="P119" s="319"/>
      <c r="Q119" s="319"/>
      <c r="R119" s="319"/>
    </row>
    <row r="120" spans="1:18">
      <c r="A120" s="312">
        <v>116</v>
      </c>
      <c r="B120" s="312" t="s">
        <v>188</v>
      </c>
      <c r="C120" s="313">
        <v>33</v>
      </c>
      <c r="D120" s="314">
        <f t="shared" ref="D120:D129" si="10">C120/$D$5</f>
        <v>2.5302867658334613E-4</v>
      </c>
      <c r="P120" s="319"/>
      <c r="Q120" s="319"/>
      <c r="R120" s="319"/>
    </row>
    <row r="121" spans="1:18">
      <c r="A121" s="312">
        <v>117</v>
      </c>
      <c r="B121" s="312" t="s">
        <v>221</v>
      </c>
      <c r="C121" s="313">
        <v>4</v>
      </c>
      <c r="D121" s="314">
        <f t="shared" si="10"/>
        <v>3.0670142616163165E-5</v>
      </c>
      <c r="P121" s="319"/>
      <c r="Q121" s="319"/>
      <c r="R121" s="319"/>
    </row>
    <row r="122" spans="1:18">
      <c r="A122" s="312">
        <v>118</v>
      </c>
      <c r="B122" s="312" t="s">
        <v>253</v>
      </c>
      <c r="C122" s="313">
        <v>18</v>
      </c>
      <c r="D122" s="314">
        <f t="shared" si="10"/>
        <v>1.3801564177273425E-4</v>
      </c>
      <c r="P122" s="319"/>
      <c r="Q122" s="319"/>
      <c r="R122" s="319"/>
    </row>
    <row r="123" spans="1:18">
      <c r="A123" s="312">
        <v>119</v>
      </c>
      <c r="B123" s="312" t="s">
        <v>275</v>
      </c>
      <c r="C123" s="313">
        <v>28</v>
      </c>
      <c r="D123" s="314">
        <f t="shared" si="10"/>
        <v>2.1469099831314216E-4</v>
      </c>
      <c r="P123" s="319"/>
      <c r="Q123" s="319"/>
      <c r="R123" s="535"/>
    </row>
    <row r="124" spans="1:18">
      <c r="A124" s="312">
        <v>120</v>
      </c>
      <c r="B124" s="312" t="s">
        <v>153</v>
      </c>
      <c r="C124" s="313">
        <v>25527</v>
      </c>
      <c r="D124" s="314">
        <f t="shared" si="10"/>
        <v>0.19572918264069927</v>
      </c>
      <c r="P124" s="319"/>
      <c r="Q124" s="319"/>
      <c r="R124" s="535"/>
    </row>
    <row r="125" spans="1:18">
      <c r="A125" s="312">
        <v>121</v>
      </c>
      <c r="B125" s="312" t="s">
        <v>160</v>
      </c>
      <c r="C125" s="313">
        <v>87</v>
      </c>
      <c r="D125" s="314">
        <f t="shared" si="10"/>
        <v>6.6707560190154883E-4</v>
      </c>
      <c r="P125" s="319"/>
      <c r="Q125" s="319"/>
      <c r="R125" s="535"/>
    </row>
    <row r="126" spans="1:18">
      <c r="A126" s="312">
        <v>122</v>
      </c>
      <c r="B126" s="312" t="s">
        <v>201</v>
      </c>
      <c r="C126" s="313">
        <v>4</v>
      </c>
      <c r="D126" s="314">
        <f t="shared" si="10"/>
        <v>3.0670142616163165E-5</v>
      </c>
      <c r="P126" s="319"/>
      <c r="Q126" s="319"/>
      <c r="R126" s="319"/>
    </row>
    <row r="127" spans="1:18">
      <c r="A127" s="312">
        <v>123</v>
      </c>
      <c r="B127" s="312" t="s">
        <v>161</v>
      </c>
      <c r="C127" s="313">
        <v>3</v>
      </c>
      <c r="D127" s="314">
        <f t="shared" si="10"/>
        <v>2.3002606962122375E-5</v>
      </c>
      <c r="P127" s="319"/>
      <c r="Q127" s="319"/>
      <c r="R127" s="535"/>
    </row>
    <row r="128" spans="1:18">
      <c r="A128" s="312">
        <v>124</v>
      </c>
      <c r="B128" s="312" t="s">
        <v>238</v>
      </c>
      <c r="C128" s="313">
        <v>423</v>
      </c>
      <c r="D128" s="314">
        <f t="shared" si="10"/>
        <v>3.2433675816592547E-3</v>
      </c>
      <c r="P128" s="319"/>
      <c r="Q128" s="319"/>
      <c r="R128" s="535"/>
    </row>
    <row r="129" spans="1:28">
      <c r="A129" s="312">
        <v>125</v>
      </c>
      <c r="B129" s="312" t="s">
        <v>204</v>
      </c>
      <c r="C129" s="313">
        <v>9</v>
      </c>
      <c r="D129" s="314">
        <f t="shared" si="10"/>
        <v>6.9007820886367126E-5</v>
      </c>
      <c r="P129" s="319"/>
      <c r="Q129" s="319"/>
      <c r="R129" s="319"/>
    </row>
    <row r="130" spans="1:28">
      <c r="P130" s="319"/>
      <c r="Q130" s="319"/>
      <c r="R130" s="535"/>
      <c r="S130" s="535"/>
      <c r="U130" s="535"/>
    </row>
    <row r="136" spans="1:28">
      <c r="O136" s="312" t="s">
        <v>1965</v>
      </c>
      <c r="P136" s="312" t="s">
        <v>642</v>
      </c>
      <c r="Q136" s="312" t="s">
        <v>1966</v>
      </c>
      <c r="R136" s="312" t="s">
        <v>1359</v>
      </c>
      <c r="S136" s="312" t="s">
        <v>1967</v>
      </c>
      <c r="T136" s="312" t="s">
        <v>1968</v>
      </c>
      <c r="X136" s="312" t="s">
        <v>642</v>
      </c>
      <c r="Y136" s="312" t="s">
        <v>1966</v>
      </c>
      <c r="Z136" s="312" t="s">
        <v>1359</v>
      </c>
      <c r="AA136" s="312" t="s">
        <v>1967</v>
      </c>
      <c r="AB136" s="312" t="s">
        <v>1968</v>
      </c>
    </row>
    <row r="137" spans="1:28">
      <c r="O137" s="312">
        <v>20</v>
      </c>
      <c r="P137" s="312" t="s">
        <v>184</v>
      </c>
      <c r="Q137" s="312">
        <v>296</v>
      </c>
      <c r="R137" s="312">
        <v>151</v>
      </c>
      <c r="S137" s="312">
        <v>0.51013513513513509</v>
      </c>
      <c r="T137" s="312">
        <v>1.1577978837601596E-3</v>
      </c>
      <c r="X137" s="312" t="s">
        <v>57</v>
      </c>
      <c r="Y137" s="313">
        <v>667130</v>
      </c>
      <c r="Z137" s="313">
        <v>49154</v>
      </c>
      <c r="AA137" s="314">
        <v>7.3679792544181791E-2</v>
      </c>
      <c r="AB137" s="314">
        <v>0.37689004753872107</v>
      </c>
    </row>
    <row r="138" spans="1:28">
      <c r="O138" s="312">
        <v>43</v>
      </c>
      <c r="P138" s="312" t="s">
        <v>170</v>
      </c>
      <c r="Q138" s="312">
        <v>2115</v>
      </c>
      <c r="R138" s="312">
        <v>734</v>
      </c>
      <c r="S138" s="312">
        <v>0.34704491725768322</v>
      </c>
      <c r="T138" s="312">
        <v>5.6279711700659412E-3</v>
      </c>
      <c r="X138" s="312" t="s">
        <v>153</v>
      </c>
      <c r="Y138" s="313">
        <v>434818</v>
      </c>
      <c r="Z138" s="313">
        <v>25527</v>
      </c>
      <c r="AA138" s="314">
        <v>5.870732122405236E-2</v>
      </c>
      <c r="AB138" s="314">
        <v>0.19572918264069927</v>
      </c>
    </row>
    <row r="139" spans="1:28">
      <c r="O139" s="312">
        <v>67</v>
      </c>
      <c r="P139" s="312" t="s">
        <v>155</v>
      </c>
      <c r="Q139" s="312">
        <v>73222</v>
      </c>
      <c r="R139" s="312">
        <v>23925</v>
      </c>
      <c r="S139" s="312">
        <v>0.32674605992734423</v>
      </c>
      <c r="T139" s="312">
        <v>0.18344579052292592</v>
      </c>
      <c r="X139" s="312" t="s">
        <v>155</v>
      </c>
      <c r="Y139" s="313">
        <v>73222</v>
      </c>
      <c r="Z139" s="313">
        <v>23925</v>
      </c>
      <c r="AA139" s="314">
        <v>0.32674605992734423</v>
      </c>
      <c r="AB139" s="314">
        <v>0.18344579052292592</v>
      </c>
    </row>
    <row r="140" spans="1:28">
      <c r="O140" s="312">
        <v>40</v>
      </c>
      <c r="P140" s="312" t="s">
        <v>216</v>
      </c>
      <c r="Q140" s="312">
        <v>190</v>
      </c>
      <c r="R140" s="312">
        <v>52</v>
      </c>
      <c r="S140" s="312">
        <v>0.27368421052631581</v>
      </c>
      <c r="T140" s="312">
        <v>3.9871185401012114E-4</v>
      </c>
      <c r="X140" s="312" t="s">
        <v>154</v>
      </c>
      <c r="Y140" s="313">
        <v>107043</v>
      </c>
      <c r="Z140" s="313">
        <v>7296</v>
      </c>
      <c r="AA140" s="314">
        <v>6.815952467699897E-2</v>
      </c>
      <c r="AB140" s="314">
        <v>5.594234013188161E-2</v>
      </c>
    </row>
    <row r="141" spans="1:28">
      <c r="O141" s="312">
        <v>59</v>
      </c>
      <c r="P141" s="312" t="s">
        <v>251</v>
      </c>
      <c r="Q141" s="312">
        <v>1062</v>
      </c>
      <c r="R141" s="312">
        <v>267</v>
      </c>
      <c r="S141" s="312">
        <v>0.25141242937853109</v>
      </c>
      <c r="T141" s="312">
        <v>2.0472320196288914E-3</v>
      </c>
      <c r="X141" s="312" t="s">
        <v>1563</v>
      </c>
      <c r="Y141" s="313">
        <v>127372</v>
      </c>
      <c r="Z141" s="313">
        <v>5553</v>
      </c>
      <c r="AA141" s="314">
        <v>4.3596708852809092E-2</v>
      </c>
      <c r="AB141" s="314">
        <v>4.2577825486888515E-2</v>
      </c>
    </row>
    <row r="142" spans="1:28">
      <c r="O142" s="312">
        <v>51</v>
      </c>
      <c r="P142" s="312" t="s">
        <v>177</v>
      </c>
      <c r="Q142" s="312">
        <v>1428</v>
      </c>
      <c r="R142" s="312">
        <v>323</v>
      </c>
      <c r="S142" s="312">
        <v>0.22619047619047619</v>
      </c>
      <c r="T142" s="312">
        <v>2.4766140162551754E-3</v>
      </c>
      <c r="X142" s="312" t="s">
        <v>165</v>
      </c>
      <c r="Y142" s="313">
        <v>31504</v>
      </c>
      <c r="Z142" s="313">
        <v>3248</v>
      </c>
      <c r="AA142" s="314">
        <v>0.10309801929913662</v>
      </c>
      <c r="AB142" s="314">
        <v>2.490415580432449E-2</v>
      </c>
    </row>
    <row r="143" spans="1:28">
      <c r="O143" s="312">
        <v>84</v>
      </c>
      <c r="P143" s="312" t="s">
        <v>250</v>
      </c>
      <c r="Q143" s="312">
        <v>405</v>
      </c>
      <c r="R143" s="312">
        <v>74</v>
      </c>
      <c r="S143" s="312">
        <v>0.18271604938271604</v>
      </c>
      <c r="T143" s="312">
        <v>5.6739763839901852E-4</v>
      </c>
      <c r="X143" s="312" t="s">
        <v>270</v>
      </c>
      <c r="Y143" s="313">
        <v>38003</v>
      </c>
      <c r="Z143" s="313">
        <v>1803</v>
      </c>
      <c r="AA143" s="314">
        <v>4.7443622871878532E-2</v>
      </c>
      <c r="AB143" s="314">
        <v>1.3824566784235546E-2</v>
      </c>
    </row>
    <row r="144" spans="1:28">
      <c r="O144" s="312">
        <v>80</v>
      </c>
      <c r="P144" s="312" t="s">
        <v>194</v>
      </c>
      <c r="Q144" s="312">
        <v>170</v>
      </c>
      <c r="R144" s="312">
        <v>27</v>
      </c>
      <c r="S144" s="312">
        <v>0.1588235294117647</v>
      </c>
      <c r="T144" s="312">
        <v>2.0702346265910138E-4</v>
      </c>
      <c r="X144" s="312" t="s">
        <v>157</v>
      </c>
      <c r="Y144" s="313">
        <v>37423</v>
      </c>
      <c r="Z144" s="313">
        <v>1447</v>
      </c>
      <c r="AA144" s="314">
        <v>3.866606097854261E-2</v>
      </c>
      <c r="AB144" s="314">
        <v>1.1094924091397024E-2</v>
      </c>
    </row>
    <row r="145" spans="15:28">
      <c r="O145" s="312">
        <v>30</v>
      </c>
      <c r="P145" s="312" t="s">
        <v>179</v>
      </c>
      <c r="Q145" s="312">
        <v>5978</v>
      </c>
      <c r="R145" s="312">
        <v>921</v>
      </c>
      <c r="S145" s="312">
        <v>0.15406490465038475</v>
      </c>
      <c r="T145" s="312">
        <v>7.0618003373715691E-3</v>
      </c>
      <c r="X145" s="312" t="s">
        <v>167</v>
      </c>
      <c r="Y145" s="313">
        <v>63578</v>
      </c>
      <c r="Z145" s="313">
        <v>1325</v>
      </c>
      <c r="AA145" s="314">
        <v>2.084054232596181E-2</v>
      </c>
      <c r="AB145" s="314">
        <v>1.0159484741604049E-2</v>
      </c>
    </row>
    <row r="146" spans="15:28">
      <c r="O146" s="312">
        <v>22</v>
      </c>
      <c r="P146" s="312" t="s">
        <v>181</v>
      </c>
      <c r="Q146" s="312">
        <v>2250</v>
      </c>
      <c r="R146" s="312">
        <v>303</v>
      </c>
      <c r="S146" s="312">
        <v>0.13466666666666666</v>
      </c>
      <c r="T146" s="312">
        <v>2.3232633031743596E-3</v>
      </c>
      <c r="X146" s="312" t="s">
        <v>266</v>
      </c>
      <c r="Y146" s="313">
        <v>11805</v>
      </c>
      <c r="Z146" s="313">
        <v>1061</v>
      </c>
      <c r="AA146" s="314">
        <v>8.9877170690385436E-2</v>
      </c>
      <c r="AB146" s="314">
        <v>8.1352553289372794E-3</v>
      </c>
    </row>
    <row r="147" spans="15:28">
      <c r="O147" s="312">
        <v>58</v>
      </c>
      <c r="P147" s="312" t="s">
        <v>243</v>
      </c>
      <c r="Q147" s="312">
        <v>553</v>
      </c>
      <c r="R147" s="312">
        <v>70</v>
      </c>
      <c r="S147" s="312">
        <v>0.12658227848101267</v>
      </c>
      <c r="T147" s="312">
        <v>5.3672749578285539E-4</v>
      </c>
    </row>
    <row r="148" spans="15:28">
      <c r="O148" s="312">
        <v>110</v>
      </c>
      <c r="P148" s="312" t="s">
        <v>237</v>
      </c>
      <c r="Q148" s="312">
        <v>553</v>
      </c>
      <c r="R148" s="312">
        <v>62</v>
      </c>
      <c r="S148" s="312">
        <v>0.11211573236889692</v>
      </c>
      <c r="T148" s="312">
        <v>4.7538721055052907E-4</v>
      </c>
    </row>
    <row r="149" spans="15:28">
      <c r="O149" s="312">
        <v>101</v>
      </c>
      <c r="P149" s="312" t="s">
        <v>165</v>
      </c>
      <c r="Q149" s="312">
        <v>31504</v>
      </c>
      <c r="R149" s="312">
        <v>3248</v>
      </c>
      <c r="S149" s="312">
        <v>0.10309801929913662</v>
      </c>
      <c r="T149" s="312">
        <v>2.490415580432449E-2</v>
      </c>
    </row>
    <row r="150" spans="15:28">
      <c r="O150" s="312">
        <v>114</v>
      </c>
      <c r="P150" s="312" t="s">
        <v>261</v>
      </c>
      <c r="Q150" s="312">
        <v>1129</v>
      </c>
      <c r="R150" s="312">
        <v>105</v>
      </c>
      <c r="S150" s="312">
        <v>9.3002657218777679E-2</v>
      </c>
      <c r="T150" s="312">
        <v>8.0509124367428308E-4</v>
      </c>
      <c r="X150" s="312" t="s">
        <v>642</v>
      </c>
      <c r="Y150" s="312" t="s">
        <v>1966</v>
      </c>
      <c r="Z150" s="312" t="s">
        <v>1359</v>
      </c>
      <c r="AA150" s="312" t="s">
        <v>1967</v>
      </c>
      <c r="AB150" s="312" t="s">
        <v>1968</v>
      </c>
    </row>
    <row r="151" spans="15:28">
      <c r="O151" s="312">
        <v>47</v>
      </c>
      <c r="P151" s="312" t="s">
        <v>190</v>
      </c>
      <c r="Q151" s="312">
        <v>1410</v>
      </c>
      <c r="R151" s="312">
        <v>130</v>
      </c>
      <c r="S151" s="312">
        <v>9.2198581560283682E-2</v>
      </c>
      <c r="T151" s="312">
        <v>9.967796350253029E-4</v>
      </c>
      <c r="X151" s="312" t="s">
        <v>184</v>
      </c>
      <c r="Y151" s="313">
        <v>296</v>
      </c>
      <c r="Z151" s="313">
        <v>151</v>
      </c>
      <c r="AA151" s="314">
        <v>0.51013513513513509</v>
      </c>
      <c r="AB151" s="314">
        <v>1.1577978837601596E-3</v>
      </c>
    </row>
    <row r="152" spans="15:28">
      <c r="O152" s="312">
        <v>15</v>
      </c>
      <c r="P152" s="312" t="s">
        <v>266</v>
      </c>
      <c r="Q152" s="312">
        <v>11805</v>
      </c>
      <c r="R152" s="312">
        <v>1061</v>
      </c>
      <c r="S152" s="312">
        <v>8.9877170690385436E-2</v>
      </c>
      <c r="T152" s="312">
        <v>8.1352553289372794E-3</v>
      </c>
      <c r="X152" s="312" t="s">
        <v>170</v>
      </c>
      <c r="Y152" s="313">
        <v>2115</v>
      </c>
      <c r="Z152" s="313">
        <v>734</v>
      </c>
      <c r="AA152" s="314">
        <v>0.34704491725768322</v>
      </c>
      <c r="AB152" s="314">
        <v>5.6279711700659412E-3</v>
      </c>
    </row>
    <row r="153" spans="15:28">
      <c r="O153" s="312">
        <v>57</v>
      </c>
      <c r="P153" s="312" t="s">
        <v>225</v>
      </c>
      <c r="Q153" s="312">
        <v>148</v>
      </c>
      <c r="R153" s="312">
        <v>13</v>
      </c>
      <c r="S153" s="312">
        <v>8.7837837837837843E-2</v>
      </c>
      <c r="T153" s="312">
        <v>9.9677963502530284E-5</v>
      </c>
      <c r="X153" s="312" t="s">
        <v>155</v>
      </c>
      <c r="Y153" s="313">
        <v>73222</v>
      </c>
      <c r="Z153" s="313">
        <v>23925</v>
      </c>
      <c r="AA153" s="314">
        <v>0.32674605992734423</v>
      </c>
      <c r="AB153" s="314">
        <v>0.18344579052292592</v>
      </c>
    </row>
    <row r="154" spans="15:28">
      <c r="O154" s="312">
        <v>25</v>
      </c>
      <c r="P154" s="312" t="s">
        <v>239</v>
      </c>
      <c r="Q154" s="312">
        <v>681</v>
      </c>
      <c r="R154" s="312">
        <v>56</v>
      </c>
      <c r="S154" s="312">
        <v>8.223201174743025E-2</v>
      </c>
      <c r="T154" s="312">
        <v>4.2938199662628432E-4</v>
      </c>
      <c r="X154" s="312" t="s">
        <v>216</v>
      </c>
      <c r="Y154" s="313">
        <v>190</v>
      </c>
      <c r="Z154" s="313">
        <v>52</v>
      </c>
      <c r="AA154" s="314">
        <v>0.27368421052631581</v>
      </c>
      <c r="AB154" s="314">
        <v>3.9871185401012114E-4</v>
      </c>
    </row>
    <row r="155" spans="15:28">
      <c r="O155" s="312">
        <v>90</v>
      </c>
      <c r="P155" s="312" t="s">
        <v>219</v>
      </c>
      <c r="Q155" s="312">
        <v>117</v>
      </c>
      <c r="R155" s="312">
        <v>9</v>
      </c>
      <c r="S155" s="312">
        <v>7.6923076923076927E-2</v>
      </c>
      <c r="T155" s="312">
        <v>6.9007820886367126E-5</v>
      </c>
      <c r="X155" s="312" t="s">
        <v>251</v>
      </c>
      <c r="Y155" s="313">
        <v>1062</v>
      </c>
      <c r="Z155" s="313">
        <v>267</v>
      </c>
      <c r="AA155" s="314">
        <v>0.25141242937853109</v>
      </c>
      <c r="AB155" s="314">
        <v>2.0472320196288914E-3</v>
      </c>
    </row>
    <row r="156" spans="15:28">
      <c r="O156" s="312">
        <v>122</v>
      </c>
      <c r="P156" s="312" t="s">
        <v>201</v>
      </c>
      <c r="Q156" s="312">
        <v>53</v>
      </c>
      <c r="R156" s="312">
        <v>4</v>
      </c>
      <c r="S156" s="312">
        <v>7.5471698113207544E-2</v>
      </c>
      <c r="T156" s="312">
        <v>3.0670142616163165E-5</v>
      </c>
      <c r="X156" s="312" t="s">
        <v>177</v>
      </c>
      <c r="Y156" s="313">
        <v>1428</v>
      </c>
      <c r="Z156" s="313">
        <v>323</v>
      </c>
      <c r="AA156" s="314">
        <v>0.22619047619047619</v>
      </c>
      <c r="AB156" s="314">
        <v>2.4766140162551754E-3</v>
      </c>
    </row>
    <row r="157" spans="15:28">
      <c r="O157" s="312">
        <v>39</v>
      </c>
      <c r="P157" s="312" t="s">
        <v>57</v>
      </c>
      <c r="Q157" s="312">
        <v>667130</v>
      </c>
      <c r="R157" s="312">
        <v>49154</v>
      </c>
      <c r="S157" s="312">
        <v>7.3679792544181791E-2</v>
      </c>
      <c r="T157" s="312">
        <v>0.37689004753872107</v>
      </c>
      <c r="X157" s="312" t="s">
        <v>250</v>
      </c>
      <c r="Y157" s="313">
        <v>405</v>
      </c>
      <c r="Z157" s="313">
        <v>74</v>
      </c>
      <c r="AA157" s="314">
        <v>0.18271604938271604</v>
      </c>
      <c r="AB157" s="314">
        <v>5.6739763839901852E-4</v>
      </c>
    </row>
    <row r="158" spans="15:28">
      <c r="O158" s="312">
        <v>86</v>
      </c>
      <c r="P158" s="312" t="s">
        <v>166</v>
      </c>
      <c r="Q158" s="312">
        <v>2541</v>
      </c>
      <c r="R158" s="312">
        <v>183</v>
      </c>
      <c r="S158" s="312">
        <v>7.2018890200708383E-2</v>
      </c>
      <c r="T158" s="312">
        <v>1.4031590246894648E-3</v>
      </c>
      <c r="X158" s="312" t="s">
        <v>194</v>
      </c>
      <c r="Y158" s="313">
        <v>170</v>
      </c>
      <c r="Z158" s="313">
        <v>27</v>
      </c>
      <c r="AA158" s="314">
        <v>0.1588235294117647</v>
      </c>
      <c r="AB158" s="314">
        <v>2.0702346265910138E-4</v>
      </c>
    </row>
    <row r="159" spans="15:28">
      <c r="O159" s="312">
        <v>95</v>
      </c>
      <c r="P159" s="312" t="s">
        <v>172</v>
      </c>
      <c r="Q159" s="312">
        <v>878</v>
      </c>
      <c r="R159" s="312">
        <v>61</v>
      </c>
      <c r="S159" s="312">
        <v>6.9476082004555809E-2</v>
      </c>
      <c r="T159" s="312">
        <v>4.6771967489648826E-4</v>
      </c>
      <c r="X159" s="312" t="s">
        <v>179</v>
      </c>
      <c r="Y159" s="313">
        <v>5978</v>
      </c>
      <c r="Z159" s="313">
        <v>921</v>
      </c>
      <c r="AA159" s="314">
        <v>0.15406490465038475</v>
      </c>
      <c r="AB159" s="314">
        <v>7.0618003373715691E-3</v>
      </c>
    </row>
    <row r="160" spans="15:28">
      <c r="O160" s="312">
        <v>999</v>
      </c>
      <c r="P160" s="312" t="s">
        <v>1460</v>
      </c>
      <c r="Q160" s="312">
        <v>1884715</v>
      </c>
      <c r="R160" s="312">
        <v>130420</v>
      </c>
      <c r="S160" s="312">
        <v>6.9198791329193002E-2</v>
      </c>
      <c r="T160" s="312">
        <v>0.99999999999999978</v>
      </c>
      <c r="X160" s="312" t="s">
        <v>181</v>
      </c>
      <c r="Y160" s="313">
        <v>2250</v>
      </c>
      <c r="Z160" s="313">
        <v>303</v>
      </c>
      <c r="AA160" s="314">
        <v>0.13466666666666666</v>
      </c>
      <c r="AB160" s="314">
        <v>2.3232633031743596E-3</v>
      </c>
    </row>
    <row r="161" spans="15:20">
      <c r="O161" s="312">
        <v>124</v>
      </c>
      <c r="P161" s="312" t="s">
        <v>238</v>
      </c>
      <c r="Q161" s="312">
        <v>6187</v>
      </c>
      <c r="R161" s="312">
        <v>423</v>
      </c>
      <c r="S161" s="312">
        <v>6.8369161144334889E-2</v>
      </c>
      <c r="T161" s="312">
        <v>3.2433675816592547E-3</v>
      </c>
    </row>
    <row r="162" spans="15:20">
      <c r="O162" s="312">
        <v>97</v>
      </c>
      <c r="P162" s="312" t="s">
        <v>154</v>
      </c>
      <c r="Q162" s="312">
        <v>107043</v>
      </c>
      <c r="R162" s="312">
        <v>7296</v>
      </c>
      <c r="S162" s="312">
        <v>6.815952467699897E-2</v>
      </c>
      <c r="T162" s="312">
        <v>5.594234013188161E-2</v>
      </c>
    </row>
    <row r="163" spans="15:20">
      <c r="O163" s="312">
        <v>71</v>
      </c>
      <c r="P163" s="312" t="s">
        <v>231</v>
      </c>
      <c r="Q163" s="312">
        <v>31</v>
      </c>
      <c r="R163" s="312">
        <v>2</v>
      </c>
      <c r="S163" s="312">
        <v>6.4516129032258063E-2</v>
      </c>
      <c r="T163" s="312">
        <v>1.5335071308081582E-5</v>
      </c>
    </row>
    <row r="164" spans="15:20">
      <c r="O164" s="312">
        <v>27</v>
      </c>
      <c r="P164" s="312" t="s">
        <v>258</v>
      </c>
      <c r="Q164" s="312">
        <v>47</v>
      </c>
      <c r="R164" s="312">
        <v>3</v>
      </c>
      <c r="S164" s="312">
        <v>6.3829787234042548E-2</v>
      </c>
      <c r="T164" s="312">
        <v>2.3002606962122375E-5</v>
      </c>
    </row>
    <row r="165" spans="15:20">
      <c r="O165" s="312">
        <v>94</v>
      </c>
      <c r="P165" s="312" t="s">
        <v>262</v>
      </c>
      <c r="Q165" s="312">
        <v>8056</v>
      </c>
      <c r="R165" s="312">
        <v>499</v>
      </c>
      <c r="S165" s="312">
        <v>6.1941410129096326E-2</v>
      </c>
      <c r="T165" s="312">
        <v>3.8261002913663549E-3</v>
      </c>
    </row>
    <row r="166" spans="15:20">
      <c r="O166" s="312">
        <v>103</v>
      </c>
      <c r="P166" s="312" t="s">
        <v>200</v>
      </c>
      <c r="Q166" s="312">
        <v>411</v>
      </c>
      <c r="R166" s="312">
        <v>25</v>
      </c>
      <c r="S166" s="312">
        <v>6.0827250608272508E-2</v>
      </c>
      <c r="T166" s="312">
        <v>1.9168839135101979E-4</v>
      </c>
    </row>
    <row r="167" spans="15:20">
      <c r="O167" s="312">
        <v>3</v>
      </c>
      <c r="P167" s="312" t="s">
        <v>168</v>
      </c>
      <c r="Q167" s="312">
        <v>1430</v>
      </c>
      <c r="R167" s="312">
        <v>86</v>
      </c>
      <c r="S167" s="312">
        <v>6.0139860139860141E-2</v>
      </c>
      <c r="T167" s="312">
        <v>6.5940806624750802E-4</v>
      </c>
    </row>
    <row r="168" spans="15:20">
      <c r="O168" s="312">
        <v>120</v>
      </c>
      <c r="P168" s="312" t="s">
        <v>153</v>
      </c>
      <c r="Q168" s="312">
        <v>434818</v>
      </c>
      <c r="R168" s="312">
        <v>25527</v>
      </c>
      <c r="S168" s="312">
        <v>5.870732122405236E-2</v>
      </c>
      <c r="T168" s="312">
        <v>0.19572918264069927</v>
      </c>
    </row>
    <row r="169" spans="15:20">
      <c r="O169" s="312">
        <v>17</v>
      </c>
      <c r="P169" s="312" t="s">
        <v>215</v>
      </c>
      <c r="Q169" s="312">
        <v>361</v>
      </c>
      <c r="R169" s="312">
        <v>20</v>
      </c>
      <c r="S169" s="312">
        <v>5.5401662049861494E-2</v>
      </c>
      <c r="T169" s="312">
        <v>1.5335071308081582E-4</v>
      </c>
    </row>
    <row r="170" spans="15:20">
      <c r="O170" s="312">
        <v>87</v>
      </c>
      <c r="P170" s="312" t="s">
        <v>244</v>
      </c>
      <c r="Q170" s="312">
        <v>697</v>
      </c>
      <c r="R170" s="312">
        <v>38</v>
      </c>
      <c r="S170" s="312">
        <v>5.4519368723098996E-2</v>
      </c>
      <c r="T170" s="312">
        <v>2.9136635485355007E-4</v>
      </c>
    </row>
    <row r="171" spans="15:20">
      <c r="O171" s="312">
        <v>68</v>
      </c>
      <c r="P171" s="312" t="s">
        <v>229</v>
      </c>
      <c r="Q171" s="312">
        <v>147</v>
      </c>
      <c r="R171" s="312">
        <v>8</v>
      </c>
      <c r="S171" s="312">
        <v>5.4421768707482991E-2</v>
      </c>
      <c r="T171" s="312">
        <v>6.134028523232633E-5</v>
      </c>
    </row>
    <row r="172" spans="15:20">
      <c r="O172" s="312">
        <v>9</v>
      </c>
      <c r="P172" s="312" t="s">
        <v>269</v>
      </c>
      <c r="Q172" s="312">
        <v>3679</v>
      </c>
      <c r="R172" s="312">
        <v>194</v>
      </c>
      <c r="S172" s="312">
        <v>5.2731720576243542E-2</v>
      </c>
      <c r="T172" s="312">
        <v>1.4875019168839134E-3</v>
      </c>
    </row>
    <row r="173" spans="15:20">
      <c r="O173" s="312">
        <v>116</v>
      </c>
      <c r="P173" s="312" t="s">
        <v>188</v>
      </c>
      <c r="Q173" s="312">
        <v>645</v>
      </c>
      <c r="R173" s="312">
        <v>33</v>
      </c>
      <c r="S173" s="312">
        <v>5.1162790697674418E-2</v>
      </c>
      <c r="T173" s="312">
        <v>2.5302867658334613E-4</v>
      </c>
    </row>
    <row r="174" spans="15:20">
      <c r="O174" s="312">
        <v>65</v>
      </c>
      <c r="P174" s="312" t="s">
        <v>208</v>
      </c>
      <c r="Q174" s="312">
        <v>529</v>
      </c>
      <c r="R174" s="312">
        <v>27</v>
      </c>
      <c r="S174" s="312">
        <v>5.1039697542533083E-2</v>
      </c>
      <c r="T174" s="312">
        <v>2.0702346265910138E-4</v>
      </c>
    </row>
    <row r="175" spans="15:20">
      <c r="O175" s="312">
        <v>50</v>
      </c>
      <c r="P175" s="312" t="s">
        <v>163</v>
      </c>
      <c r="Q175" s="312">
        <v>7804</v>
      </c>
      <c r="R175" s="312">
        <v>378</v>
      </c>
      <c r="S175" s="312">
        <v>4.8436699128651971E-2</v>
      </c>
      <c r="T175" s="312">
        <v>2.898328477227419E-3</v>
      </c>
    </row>
    <row r="176" spans="15:20">
      <c r="O176" s="312">
        <v>93</v>
      </c>
      <c r="P176" s="312" t="s">
        <v>270</v>
      </c>
      <c r="Q176" s="312">
        <v>38003</v>
      </c>
      <c r="R176" s="312">
        <v>1803</v>
      </c>
      <c r="S176" s="312">
        <v>4.7443622871878532E-2</v>
      </c>
      <c r="T176" s="312">
        <v>1.3824566784235546E-2</v>
      </c>
    </row>
    <row r="177" spans="15:20">
      <c r="O177" s="312">
        <v>98</v>
      </c>
      <c r="P177" s="312" t="s">
        <v>1563</v>
      </c>
      <c r="Q177" s="312">
        <v>127372</v>
      </c>
      <c r="R177" s="312">
        <v>5553</v>
      </c>
      <c r="S177" s="312">
        <v>4.3596708852809092E-2</v>
      </c>
      <c r="T177" s="312">
        <v>4.2577825486888515E-2</v>
      </c>
    </row>
    <row r="178" spans="15:20">
      <c r="O178" s="312">
        <v>11</v>
      </c>
      <c r="P178" s="312" t="s">
        <v>236</v>
      </c>
      <c r="Q178" s="312">
        <v>24</v>
      </c>
      <c r="R178" s="312">
        <v>1</v>
      </c>
      <c r="S178" s="312">
        <v>4.1666666666666664E-2</v>
      </c>
      <c r="T178" s="312">
        <v>7.6675356540407912E-6</v>
      </c>
    </row>
    <row r="179" spans="15:20">
      <c r="O179" s="312">
        <v>23</v>
      </c>
      <c r="P179" s="312" t="s">
        <v>157</v>
      </c>
      <c r="Q179" s="312">
        <v>37423</v>
      </c>
      <c r="R179" s="312">
        <v>1447</v>
      </c>
      <c r="S179" s="312">
        <v>3.866606097854261E-2</v>
      </c>
      <c r="T179" s="312">
        <v>1.1094924091397024E-2</v>
      </c>
    </row>
    <row r="180" spans="15:20">
      <c r="O180" s="312">
        <v>36</v>
      </c>
      <c r="P180" s="312" t="s">
        <v>206</v>
      </c>
      <c r="Q180" s="312">
        <v>734</v>
      </c>
      <c r="R180" s="312">
        <v>28</v>
      </c>
      <c r="S180" s="312">
        <v>3.8147138964577658E-2</v>
      </c>
      <c r="T180" s="312">
        <v>2.1469099831314216E-4</v>
      </c>
    </row>
    <row r="181" spans="15:20">
      <c r="O181" s="312">
        <v>37</v>
      </c>
      <c r="P181" s="312" t="s">
        <v>209</v>
      </c>
      <c r="Q181" s="312">
        <v>2456</v>
      </c>
      <c r="R181" s="312">
        <v>91</v>
      </c>
      <c r="S181" s="312">
        <v>3.7052117263843651E-2</v>
      </c>
      <c r="T181" s="312">
        <v>6.9774574451771196E-4</v>
      </c>
    </row>
    <row r="182" spans="15:20">
      <c r="O182" s="312">
        <v>10</v>
      </c>
      <c r="P182" s="312" t="s">
        <v>213</v>
      </c>
      <c r="Q182" s="312">
        <v>804</v>
      </c>
      <c r="R182" s="312">
        <v>29</v>
      </c>
      <c r="S182" s="312">
        <v>3.6069651741293535E-2</v>
      </c>
      <c r="T182" s="312">
        <v>2.2235853396718294E-4</v>
      </c>
    </row>
    <row r="183" spans="15:20">
      <c r="O183" s="312">
        <v>35</v>
      </c>
      <c r="P183" s="312" t="s">
        <v>180</v>
      </c>
      <c r="Q183" s="312">
        <v>3493</v>
      </c>
      <c r="R183" s="312">
        <v>122</v>
      </c>
      <c r="S183" s="312">
        <v>3.4926996850844549E-2</v>
      </c>
      <c r="T183" s="312">
        <v>9.3543934979297653E-4</v>
      </c>
    </row>
    <row r="184" spans="15:20">
      <c r="O184" s="312">
        <v>75</v>
      </c>
      <c r="P184" s="312" t="s">
        <v>233</v>
      </c>
      <c r="Q184" s="312">
        <v>29</v>
      </c>
      <c r="R184" s="312">
        <v>1</v>
      </c>
      <c r="S184" s="312">
        <v>3.4482758620689655E-2</v>
      </c>
      <c r="T184" s="312">
        <v>7.6675356540407912E-6</v>
      </c>
    </row>
    <row r="185" spans="15:20">
      <c r="O185" s="312">
        <v>82</v>
      </c>
      <c r="P185" s="312" t="s">
        <v>175</v>
      </c>
      <c r="Q185" s="312">
        <v>5461</v>
      </c>
      <c r="R185" s="312">
        <v>186</v>
      </c>
      <c r="S185" s="312">
        <v>3.4059696026368796E-2</v>
      </c>
      <c r="T185" s="312">
        <v>1.4261616316515872E-3</v>
      </c>
    </row>
    <row r="186" spans="15:20">
      <c r="O186" s="312">
        <v>100</v>
      </c>
      <c r="P186" s="312" t="s">
        <v>273</v>
      </c>
      <c r="Q186" s="312">
        <v>1180</v>
      </c>
      <c r="R186" s="312">
        <v>40</v>
      </c>
      <c r="S186" s="312">
        <v>3.3898305084745763E-2</v>
      </c>
      <c r="T186" s="312">
        <v>3.0670142616163164E-4</v>
      </c>
    </row>
    <row r="187" spans="15:20">
      <c r="O187" s="312">
        <v>118</v>
      </c>
      <c r="P187" s="312" t="s">
        <v>253</v>
      </c>
      <c r="Q187" s="312">
        <v>563</v>
      </c>
      <c r="R187" s="312">
        <v>18</v>
      </c>
      <c r="S187" s="312">
        <v>3.1971580817051509E-2</v>
      </c>
      <c r="T187" s="312">
        <v>1.3801564177273425E-4</v>
      </c>
    </row>
    <row r="188" spans="15:20">
      <c r="O188" s="312">
        <v>44</v>
      </c>
      <c r="P188" s="312" t="s">
        <v>257</v>
      </c>
      <c r="Q188" s="312">
        <v>4688</v>
      </c>
      <c r="R188" s="312">
        <v>141</v>
      </c>
      <c r="S188" s="312">
        <v>3.007679180887372E-2</v>
      </c>
      <c r="T188" s="312">
        <v>1.0811225272197515E-3</v>
      </c>
    </row>
    <row r="189" spans="15:20">
      <c r="O189" s="312">
        <v>18</v>
      </c>
      <c r="P189" s="312" t="s">
        <v>276</v>
      </c>
      <c r="Q189" s="312">
        <v>4918</v>
      </c>
      <c r="R189" s="312">
        <v>147</v>
      </c>
      <c r="S189" s="312">
        <v>2.9890199267995118E-2</v>
      </c>
      <c r="T189" s="312">
        <v>1.1271277411439963E-3</v>
      </c>
    </row>
    <row r="190" spans="15:20">
      <c r="O190" s="312">
        <v>66</v>
      </c>
      <c r="P190" s="312" t="s">
        <v>173</v>
      </c>
      <c r="Q190" s="312">
        <v>4722</v>
      </c>
      <c r="R190" s="312">
        <v>128</v>
      </c>
      <c r="S190" s="312">
        <v>2.7107157983905124E-2</v>
      </c>
      <c r="T190" s="312">
        <v>9.8144456371722128E-4</v>
      </c>
    </row>
    <row r="191" spans="15:20">
      <c r="O191" s="312">
        <v>72</v>
      </c>
      <c r="P191" s="312" t="s">
        <v>242</v>
      </c>
      <c r="Q191" s="312">
        <v>74</v>
      </c>
      <c r="R191" s="312">
        <v>2</v>
      </c>
      <c r="S191" s="312">
        <v>2.7027027027027029E-2</v>
      </c>
      <c r="T191" s="312">
        <v>1.5335071308081582E-5</v>
      </c>
    </row>
    <row r="192" spans="15:20">
      <c r="O192" s="312">
        <v>117</v>
      </c>
      <c r="P192" s="312" t="s">
        <v>221</v>
      </c>
      <c r="Q192" s="312">
        <v>152</v>
      </c>
      <c r="R192" s="312">
        <v>4</v>
      </c>
      <c r="S192" s="312">
        <v>2.6315789473684209E-2</v>
      </c>
      <c r="T192" s="312">
        <v>3.0670142616163165E-5</v>
      </c>
    </row>
    <row r="193" spans="15:20">
      <c r="O193" s="312">
        <v>63</v>
      </c>
      <c r="P193" s="312" t="s">
        <v>158</v>
      </c>
      <c r="Q193" s="312">
        <v>22030</v>
      </c>
      <c r="R193" s="312">
        <v>573</v>
      </c>
      <c r="S193" s="312">
        <v>2.6009986382206082E-2</v>
      </c>
      <c r="T193" s="312">
        <v>4.3934979297653737E-3</v>
      </c>
    </row>
    <row r="194" spans="15:20">
      <c r="O194" s="312">
        <v>53</v>
      </c>
      <c r="P194" s="312" t="s">
        <v>162</v>
      </c>
      <c r="Q194" s="312">
        <v>35554</v>
      </c>
      <c r="R194" s="312">
        <v>918</v>
      </c>
      <c r="S194" s="312">
        <v>2.5819879619733362E-2</v>
      </c>
      <c r="T194" s="312">
        <v>7.0387977304094467E-3</v>
      </c>
    </row>
    <row r="195" spans="15:20">
      <c r="O195" s="312">
        <v>6</v>
      </c>
      <c r="P195" s="312" t="s">
        <v>183</v>
      </c>
      <c r="Q195" s="312">
        <v>7544</v>
      </c>
      <c r="R195" s="312">
        <v>189</v>
      </c>
      <c r="S195" s="312">
        <v>2.5053022269353128E-2</v>
      </c>
      <c r="T195" s="312">
        <v>1.4491642386137095E-3</v>
      </c>
    </row>
    <row r="196" spans="15:20">
      <c r="O196" s="312">
        <v>88</v>
      </c>
      <c r="P196" s="312" t="s">
        <v>199</v>
      </c>
      <c r="Q196" s="312">
        <v>1469</v>
      </c>
      <c r="R196" s="312">
        <v>36</v>
      </c>
      <c r="S196" s="312">
        <v>2.4506466984343091E-2</v>
      </c>
      <c r="T196" s="312">
        <v>2.760312835454685E-4</v>
      </c>
    </row>
    <row r="197" spans="15:20">
      <c r="O197" s="312">
        <v>8</v>
      </c>
      <c r="P197" s="312" t="s">
        <v>159</v>
      </c>
      <c r="Q197" s="312">
        <v>12826</v>
      </c>
      <c r="R197" s="312">
        <v>313</v>
      </c>
      <c r="S197" s="312">
        <v>2.4403555278340872E-2</v>
      </c>
      <c r="T197" s="312">
        <v>2.3999386597147675E-3</v>
      </c>
    </row>
    <row r="198" spans="15:20">
      <c r="O198" s="312">
        <v>55</v>
      </c>
      <c r="P198" s="312" t="s">
        <v>255</v>
      </c>
      <c r="Q198" s="312">
        <v>1184</v>
      </c>
      <c r="R198" s="312">
        <v>28</v>
      </c>
      <c r="S198" s="312">
        <v>2.364864864864865E-2</v>
      </c>
      <c r="T198" s="312">
        <v>2.1469099831314216E-4</v>
      </c>
    </row>
    <row r="199" spans="15:20">
      <c r="O199" s="312">
        <v>26</v>
      </c>
      <c r="P199" s="312" t="s">
        <v>245</v>
      </c>
      <c r="Q199" s="312">
        <v>134</v>
      </c>
      <c r="R199" s="312">
        <v>3</v>
      </c>
      <c r="S199" s="312">
        <v>2.2388059701492536E-2</v>
      </c>
      <c r="T199" s="312">
        <v>2.3002606962122375E-5</v>
      </c>
    </row>
    <row r="200" spans="15:20">
      <c r="O200" s="312">
        <v>85</v>
      </c>
      <c r="P200" s="312" t="s">
        <v>164</v>
      </c>
      <c r="Q200" s="312">
        <v>7512</v>
      </c>
      <c r="R200" s="312">
        <v>159</v>
      </c>
      <c r="S200" s="312">
        <v>2.1166134185303515E-2</v>
      </c>
      <c r="T200" s="312">
        <v>1.2191381689924858E-3</v>
      </c>
    </row>
    <row r="201" spans="15:20">
      <c r="O201" s="312">
        <v>70</v>
      </c>
      <c r="P201" s="312" t="s">
        <v>167</v>
      </c>
      <c r="Q201" s="312">
        <v>63578</v>
      </c>
      <c r="R201" s="312">
        <v>1325</v>
      </c>
      <c r="S201" s="312">
        <v>2.084054232596181E-2</v>
      </c>
      <c r="T201" s="312">
        <v>1.0159484741604049E-2</v>
      </c>
    </row>
    <row r="202" spans="15:20">
      <c r="O202" s="312">
        <v>108</v>
      </c>
      <c r="P202" s="312" t="s">
        <v>169</v>
      </c>
      <c r="Q202" s="312">
        <v>3129</v>
      </c>
      <c r="R202" s="312">
        <v>64</v>
      </c>
      <c r="S202" s="312">
        <v>2.0453819111537232E-2</v>
      </c>
      <c r="T202" s="312">
        <v>4.9072228185861064E-4</v>
      </c>
    </row>
    <row r="203" spans="15:20">
      <c r="O203" s="312">
        <v>24</v>
      </c>
      <c r="P203" s="312" t="s">
        <v>176</v>
      </c>
      <c r="Q203" s="312">
        <v>2957</v>
      </c>
      <c r="R203" s="312">
        <v>60</v>
      </c>
      <c r="S203" s="312">
        <v>2.0290835306053433E-2</v>
      </c>
      <c r="T203" s="312">
        <v>4.6005213924244745E-4</v>
      </c>
    </row>
    <row r="204" spans="15:20">
      <c r="O204" s="312">
        <v>73</v>
      </c>
      <c r="P204" s="312" t="s">
        <v>193</v>
      </c>
      <c r="Q204" s="312">
        <v>15950</v>
      </c>
      <c r="R204" s="312">
        <v>314</v>
      </c>
      <c r="S204" s="312">
        <v>1.9686520376175548E-2</v>
      </c>
      <c r="T204" s="312">
        <v>2.4076061953688084E-3</v>
      </c>
    </row>
    <row r="205" spans="15:20">
      <c r="O205" s="312">
        <v>45</v>
      </c>
      <c r="P205" s="312" t="s">
        <v>211</v>
      </c>
      <c r="Q205" s="312">
        <v>595</v>
      </c>
      <c r="R205" s="312">
        <v>11</v>
      </c>
      <c r="S205" s="312">
        <v>1.8487394957983194E-2</v>
      </c>
      <c r="T205" s="312">
        <v>8.4342892194448705E-5</v>
      </c>
    </row>
    <row r="206" spans="15:20">
      <c r="O206" s="312">
        <v>83</v>
      </c>
      <c r="P206" s="312" t="s">
        <v>171</v>
      </c>
      <c r="Q206" s="312">
        <v>16203</v>
      </c>
      <c r="R206" s="312">
        <v>290</v>
      </c>
      <c r="S206" s="312">
        <v>1.7897920138246003E-2</v>
      </c>
      <c r="T206" s="312">
        <v>2.2235853396718294E-3</v>
      </c>
    </row>
    <row r="207" spans="15:20">
      <c r="O207" s="312">
        <v>21</v>
      </c>
      <c r="P207" s="312" t="s">
        <v>198</v>
      </c>
      <c r="Q207" s="312">
        <v>3254</v>
      </c>
      <c r="R207" s="312">
        <v>58</v>
      </c>
      <c r="S207" s="312">
        <v>1.7824216349108791E-2</v>
      </c>
      <c r="T207" s="312">
        <v>4.4471706793436589E-4</v>
      </c>
    </row>
    <row r="208" spans="15:20">
      <c r="O208" s="312">
        <v>13</v>
      </c>
      <c r="P208" s="312" t="s">
        <v>197</v>
      </c>
      <c r="Q208" s="312">
        <v>11809</v>
      </c>
      <c r="R208" s="312">
        <v>210</v>
      </c>
      <c r="S208" s="312">
        <v>1.7783046828689981E-2</v>
      </c>
      <c r="T208" s="312">
        <v>1.6101824873485662E-3</v>
      </c>
    </row>
    <row r="209" spans="15:20">
      <c r="O209" s="312">
        <v>79</v>
      </c>
      <c r="P209" s="312" t="s">
        <v>249</v>
      </c>
      <c r="Q209" s="312">
        <v>2626</v>
      </c>
      <c r="R209" s="312">
        <v>46</v>
      </c>
      <c r="S209" s="312">
        <v>1.7517136329017517E-2</v>
      </c>
      <c r="T209" s="312">
        <v>3.5270664008587639E-4</v>
      </c>
    </row>
    <row r="210" spans="15:20">
      <c r="O210" s="312">
        <v>64</v>
      </c>
      <c r="P210" s="312" t="s">
        <v>256</v>
      </c>
      <c r="Q210" s="312">
        <v>548</v>
      </c>
      <c r="R210" s="312">
        <v>9</v>
      </c>
      <c r="S210" s="312">
        <v>1.6423357664233577E-2</v>
      </c>
      <c r="T210" s="312">
        <v>6.9007820886367126E-5</v>
      </c>
    </row>
    <row r="211" spans="15:20">
      <c r="O211" s="312">
        <v>119</v>
      </c>
      <c r="P211" s="312" t="s">
        <v>275</v>
      </c>
      <c r="Q211" s="312">
        <v>1827</v>
      </c>
      <c r="R211" s="312">
        <v>28</v>
      </c>
      <c r="S211" s="312">
        <v>1.532567049808429E-2</v>
      </c>
      <c r="T211" s="312">
        <v>2.1469099831314216E-4</v>
      </c>
    </row>
    <row r="212" spans="15:20">
      <c r="O212" s="312">
        <v>113</v>
      </c>
      <c r="P212" s="312" t="s">
        <v>274</v>
      </c>
      <c r="Q212" s="312">
        <v>3564</v>
      </c>
      <c r="R212" s="312">
        <v>54</v>
      </c>
      <c r="S212" s="312">
        <v>1.5151515151515152E-2</v>
      </c>
      <c r="T212" s="312">
        <v>4.1404692531820276E-4</v>
      </c>
    </row>
    <row r="213" spans="15:20">
      <c r="O213" s="312">
        <v>121</v>
      </c>
      <c r="P213" s="312" t="s">
        <v>160</v>
      </c>
      <c r="Q213" s="312">
        <v>5860</v>
      </c>
      <c r="R213" s="312">
        <v>87</v>
      </c>
      <c r="S213" s="312">
        <v>1.4846416382252559E-2</v>
      </c>
      <c r="T213" s="312">
        <v>6.6707560190154883E-4</v>
      </c>
    </row>
    <row r="214" spans="15:20">
      <c r="O214" s="312">
        <v>109</v>
      </c>
      <c r="P214" s="312" t="s">
        <v>195</v>
      </c>
      <c r="Q214" s="312">
        <v>1504</v>
      </c>
      <c r="R214" s="312">
        <v>21</v>
      </c>
      <c r="S214" s="312">
        <v>1.3962765957446808E-2</v>
      </c>
      <c r="T214" s="312">
        <v>1.6101824873485663E-4</v>
      </c>
    </row>
    <row r="215" spans="15:20">
      <c r="O215" s="312">
        <v>46</v>
      </c>
      <c r="P215" s="312" t="s">
        <v>178</v>
      </c>
      <c r="Q215" s="312">
        <v>2727</v>
      </c>
      <c r="R215" s="312">
        <v>35</v>
      </c>
      <c r="S215" s="312">
        <v>1.2834616795012835E-2</v>
      </c>
      <c r="T215" s="312">
        <v>2.6836374789142769E-4</v>
      </c>
    </row>
    <row r="216" spans="15:20">
      <c r="O216" s="312">
        <v>12</v>
      </c>
      <c r="P216" s="312" t="s">
        <v>222</v>
      </c>
      <c r="Q216" s="312">
        <v>81</v>
      </c>
      <c r="R216" s="312">
        <v>1</v>
      </c>
      <c r="S216" s="312">
        <v>1.2345679012345678E-2</v>
      </c>
      <c r="T216" s="312">
        <v>7.6675356540407912E-6</v>
      </c>
    </row>
    <row r="217" spans="15:20">
      <c r="O217" s="312">
        <v>33</v>
      </c>
      <c r="P217" s="312" t="s">
        <v>202</v>
      </c>
      <c r="Q217" s="312">
        <v>1011</v>
      </c>
      <c r="R217" s="312">
        <v>12</v>
      </c>
      <c r="S217" s="312">
        <v>1.1869436201780416E-2</v>
      </c>
      <c r="T217" s="312">
        <v>9.2010427848489501E-5</v>
      </c>
    </row>
    <row r="218" spans="15:20">
      <c r="O218" s="312">
        <v>91</v>
      </c>
      <c r="P218" s="312" t="s">
        <v>189</v>
      </c>
      <c r="Q218" s="312">
        <v>1454</v>
      </c>
      <c r="R218" s="312">
        <v>17</v>
      </c>
      <c r="S218" s="312">
        <v>1.1691884456671253E-2</v>
      </c>
      <c r="T218" s="312">
        <v>1.3034810611869344E-4</v>
      </c>
    </row>
    <row r="219" spans="15:20">
      <c r="O219" s="312">
        <v>105</v>
      </c>
      <c r="P219" s="312" t="s">
        <v>259</v>
      </c>
      <c r="Q219" s="312">
        <v>1945</v>
      </c>
      <c r="R219" s="312">
        <v>22</v>
      </c>
      <c r="S219" s="312">
        <v>1.1311053984575836E-2</v>
      </c>
      <c r="T219" s="312">
        <v>1.6868578438889741E-4</v>
      </c>
    </row>
    <row r="220" spans="15:20">
      <c r="O220" s="312">
        <v>102</v>
      </c>
      <c r="P220" s="312" t="s">
        <v>247</v>
      </c>
      <c r="Q220" s="312">
        <v>905</v>
      </c>
      <c r="R220" s="312">
        <v>10</v>
      </c>
      <c r="S220" s="312">
        <v>1.1049723756906077E-2</v>
      </c>
      <c r="T220" s="312">
        <v>7.6675356540407909E-5</v>
      </c>
    </row>
    <row r="221" spans="15:20">
      <c r="O221" s="312">
        <v>16</v>
      </c>
      <c r="P221" s="312" t="s">
        <v>272</v>
      </c>
      <c r="Q221" s="312">
        <v>3770</v>
      </c>
      <c r="R221" s="312">
        <v>41</v>
      </c>
      <c r="S221" s="312">
        <v>1.0875331564986738E-2</v>
      </c>
      <c r="T221" s="312">
        <v>3.1436896181567245E-4</v>
      </c>
    </row>
    <row r="222" spans="15:20">
      <c r="O222" s="312">
        <v>2</v>
      </c>
      <c r="P222" s="312" t="s">
        <v>254</v>
      </c>
      <c r="Q222" s="312">
        <v>7996</v>
      </c>
      <c r="R222" s="312">
        <v>78</v>
      </c>
      <c r="S222" s="312">
        <v>9.7548774387193598E-3</v>
      </c>
      <c r="T222" s="312">
        <v>5.9806778101518176E-4</v>
      </c>
    </row>
    <row r="223" spans="15:20">
      <c r="O223" s="312">
        <v>125</v>
      </c>
      <c r="P223" s="312" t="s">
        <v>204</v>
      </c>
      <c r="Q223" s="312">
        <v>985</v>
      </c>
      <c r="R223" s="312">
        <v>9</v>
      </c>
      <c r="S223" s="312">
        <v>9.1370558375634525E-3</v>
      </c>
      <c r="T223" s="312">
        <v>6.9007820886367126E-5</v>
      </c>
    </row>
    <row r="224" spans="15:20">
      <c r="O224" s="312">
        <v>77</v>
      </c>
      <c r="P224" s="312" t="s">
        <v>191</v>
      </c>
      <c r="Q224" s="312">
        <v>1228</v>
      </c>
      <c r="R224" s="312">
        <v>11</v>
      </c>
      <c r="S224" s="312">
        <v>8.9576547231270363E-3</v>
      </c>
      <c r="T224" s="312">
        <v>8.4342892194448705E-5</v>
      </c>
    </row>
    <row r="225" spans="15:20">
      <c r="O225" s="312">
        <v>4</v>
      </c>
      <c r="P225" s="312" t="s">
        <v>207</v>
      </c>
      <c r="Q225" s="312">
        <v>116</v>
      </c>
      <c r="R225" s="312">
        <v>1</v>
      </c>
      <c r="S225" s="312">
        <v>8.6206896551724137E-3</v>
      </c>
      <c r="T225" s="312">
        <v>7.6675356540407912E-6</v>
      </c>
    </row>
    <row r="226" spans="15:20">
      <c r="O226" s="312">
        <v>7</v>
      </c>
      <c r="P226" s="312" t="s">
        <v>252</v>
      </c>
      <c r="Q226" s="312">
        <v>235</v>
      </c>
      <c r="R226" s="312">
        <v>2</v>
      </c>
      <c r="S226" s="312">
        <v>8.5106382978723406E-3</v>
      </c>
      <c r="T226" s="312">
        <v>1.5335071308081582E-5</v>
      </c>
    </row>
    <row r="227" spans="15:20">
      <c r="O227" s="312">
        <v>78</v>
      </c>
      <c r="P227" s="312" t="s">
        <v>192</v>
      </c>
      <c r="Q227" s="312">
        <v>3978</v>
      </c>
      <c r="R227" s="312">
        <v>31</v>
      </c>
      <c r="S227" s="312">
        <v>7.7928607340372047E-3</v>
      </c>
      <c r="T227" s="312">
        <v>2.3769360527526454E-4</v>
      </c>
    </row>
    <row r="228" spans="15:20">
      <c r="O228" s="312">
        <v>106</v>
      </c>
      <c r="P228" s="312" t="s">
        <v>182</v>
      </c>
      <c r="Q228" s="312">
        <v>3096</v>
      </c>
      <c r="R228" s="312">
        <v>23</v>
      </c>
      <c r="S228" s="312">
        <v>7.4289405684754518E-3</v>
      </c>
      <c r="T228" s="312">
        <v>1.7635332004293819E-4</v>
      </c>
    </row>
    <row r="229" spans="15:20">
      <c r="O229" s="312">
        <v>1</v>
      </c>
      <c r="P229" s="312" t="s">
        <v>185</v>
      </c>
      <c r="Q229" s="312">
        <v>5118</v>
      </c>
      <c r="R229" s="312">
        <v>36</v>
      </c>
      <c r="S229" s="312">
        <v>7.0339976553341153E-3</v>
      </c>
      <c r="T229" s="312">
        <v>2.760312835454685E-4</v>
      </c>
    </row>
    <row r="230" spans="15:20">
      <c r="O230" s="312">
        <v>54</v>
      </c>
      <c r="P230" s="312" t="s">
        <v>212</v>
      </c>
      <c r="Q230" s="312">
        <v>153</v>
      </c>
      <c r="R230" s="312">
        <v>1</v>
      </c>
      <c r="S230" s="312">
        <v>6.5359477124183009E-3</v>
      </c>
      <c r="T230" s="312">
        <v>7.6675356540407912E-6</v>
      </c>
    </row>
    <row r="231" spans="15:20">
      <c r="O231" s="312">
        <v>42</v>
      </c>
      <c r="P231" s="312" t="s">
        <v>186</v>
      </c>
      <c r="Q231" s="312">
        <v>1257</v>
      </c>
      <c r="R231" s="312">
        <v>7</v>
      </c>
      <c r="S231" s="312">
        <v>5.5688146380270488E-3</v>
      </c>
      <c r="T231" s="312">
        <v>5.367274957828554E-5</v>
      </c>
    </row>
    <row r="232" spans="15:20">
      <c r="O232" s="312">
        <v>112</v>
      </c>
      <c r="P232" s="312" t="s">
        <v>260</v>
      </c>
      <c r="Q232" s="312">
        <v>542</v>
      </c>
      <c r="R232" s="312">
        <v>3</v>
      </c>
      <c r="S232" s="312">
        <v>5.5350553505535052E-3</v>
      </c>
      <c r="T232" s="312">
        <v>2.3002606962122375E-5</v>
      </c>
    </row>
    <row r="233" spans="15:20">
      <c r="O233" s="312">
        <v>48</v>
      </c>
      <c r="P233" s="312" t="s">
        <v>263</v>
      </c>
      <c r="Q233" s="312">
        <v>1920</v>
      </c>
      <c r="R233" s="312">
        <v>10</v>
      </c>
      <c r="S233" s="312">
        <v>5.208333333333333E-3</v>
      </c>
      <c r="T233" s="312">
        <v>7.6675356540407909E-5</v>
      </c>
    </row>
    <row r="234" spans="15:20">
      <c r="O234" s="312">
        <v>32</v>
      </c>
      <c r="P234" s="312" t="s">
        <v>196</v>
      </c>
      <c r="Q234" s="312">
        <v>194</v>
      </c>
      <c r="R234" s="312">
        <v>1</v>
      </c>
      <c r="S234" s="312">
        <v>5.1546391752577319E-3</v>
      </c>
      <c r="T234" s="312">
        <v>7.6675356540407912E-6</v>
      </c>
    </row>
    <row r="235" spans="15:20">
      <c r="O235" s="312">
        <v>96</v>
      </c>
      <c r="P235" s="312" t="s">
        <v>205</v>
      </c>
      <c r="Q235" s="312">
        <v>597</v>
      </c>
      <c r="R235" s="312">
        <v>3</v>
      </c>
      <c r="S235" s="312">
        <v>5.0251256281407036E-3</v>
      </c>
      <c r="T235" s="312">
        <v>2.3002606962122375E-5</v>
      </c>
    </row>
    <row r="236" spans="15:20">
      <c r="O236" s="312">
        <v>111</v>
      </c>
      <c r="P236" s="312" t="s">
        <v>268</v>
      </c>
      <c r="Q236" s="312">
        <v>2199</v>
      </c>
      <c r="R236" s="312">
        <v>11</v>
      </c>
      <c r="S236" s="312">
        <v>5.0022737608003635E-3</v>
      </c>
      <c r="T236" s="312">
        <v>8.4342892194448705E-5</v>
      </c>
    </row>
    <row r="237" spans="15:20">
      <c r="O237" s="312">
        <v>29</v>
      </c>
      <c r="P237" s="312" t="s">
        <v>223</v>
      </c>
      <c r="Q237" s="312">
        <v>214</v>
      </c>
      <c r="R237" s="312">
        <v>1</v>
      </c>
      <c r="S237" s="312">
        <v>4.6728971962616819E-3</v>
      </c>
      <c r="T237" s="312">
        <v>7.6675356540407912E-6</v>
      </c>
    </row>
    <row r="238" spans="15:20">
      <c r="O238" s="312">
        <v>74</v>
      </c>
      <c r="P238" s="312" t="s">
        <v>232</v>
      </c>
      <c r="Q238" s="312">
        <v>880</v>
      </c>
      <c r="R238" s="312">
        <v>4</v>
      </c>
      <c r="S238" s="312">
        <v>4.5454545454545452E-3</v>
      </c>
      <c r="T238" s="312">
        <v>3.0670142616163165E-5</v>
      </c>
    </row>
    <row r="239" spans="15:20">
      <c r="O239" s="312">
        <v>99</v>
      </c>
      <c r="P239" s="312" t="s">
        <v>267</v>
      </c>
      <c r="Q239" s="312">
        <v>834</v>
      </c>
      <c r="R239" s="312">
        <v>3</v>
      </c>
      <c r="S239" s="312">
        <v>3.5971223021582736E-3</v>
      </c>
      <c r="T239" s="312">
        <v>2.3002606962122375E-5</v>
      </c>
    </row>
    <row r="240" spans="15:20">
      <c r="O240" s="312">
        <v>5</v>
      </c>
      <c r="P240" s="312" t="s">
        <v>187</v>
      </c>
      <c r="Q240" s="312">
        <v>4174</v>
      </c>
      <c r="R240" s="312">
        <v>14</v>
      </c>
      <c r="S240" s="312">
        <v>3.3540967896502154E-3</v>
      </c>
      <c r="T240" s="312">
        <v>1.0734549915657108E-4</v>
      </c>
    </row>
    <row r="241" spans="15:20">
      <c r="O241" s="312">
        <v>14</v>
      </c>
      <c r="P241" s="312" t="s">
        <v>264</v>
      </c>
      <c r="Q241" s="312">
        <v>598</v>
      </c>
      <c r="R241" s="312">
        <v>1</v>
      </c>
      <c r="S241" s="312">
        <v>1.6722408026755853E-3</v>
      </c>
      <c r="T241" s="312">
        <v>7.6675356540407912E-6</v>
      </c>
    </row>
    <row r="242" spans="15:20">
      <c r="O242" s="312">
        <v>123</v>
      </c>
      <c r="P242" s="312" t="s">
        <v>161</v>
      </c>
      <c r="Q242" s="312">
        <v>2522</v>
      </c>
      <c r="R242" s="312">
        <v>3</v>
      </c>
      <c r="S242" s="312">
        <v>1.1895321173671688E-3</v>
      </c>
      <c r="T242" s="312">
        <v>2.3002606962122375E-5</v>
      </c>
    </row>
    <row r="243" spans="15:20">
      <c r="O243" s="312">
        <v>19</v>
      </c>
      <c r="P243" s="312" t="s">
        <v>271</v>
      </c>
      <c r="Q243" s="312">
        <v>675</v>
      </c>
      <c r="R243" s="312">
        <v>0</v>
      </c>
      <c r="S243" s="312">
        <v>0</v>
      </c>
      <c r="T243" s="312">
        <v>0</v>
      </c>
    </row>
    <row r="244" spans="15:20">
      <c r="O244" s="312">
        <v>28</v>
      </c>
      <c r="P244" s="312" t="s">
        <v>240</v>
      </c>
      <c r="Q244" s="312">
        <v>58</v>
      </c>
      <c r="R244" s="312">
        <v>0</v>
      </c>
      <c r="S244" s="312">
        <v>0</v>
      </c>
      <c r="T244" s="312">
        <v>0</v>
      </c>
    </row>
    <row r="245" spans="15:20">
      <c r="O245" s="312">
        <v>31</v>
      </c>
      <c r="P245" s="312" t="s">
        <v>241</v>
      </c>
      <c r="Q245" s="312">
        <v>3</v>
      </c>
      <c r="R245" s="312">
        <v>0</v>
      </c>
      <c r="S245" s="312">
        <v>0</v>
      </c>
      <c r="T245" s="312">
        <v>0</v>
      </c>
    </row>
    <row r="246" spans="15:20">
      <c r="O246" s="312">
        <v>34</v>
      </c>
      <c r="P246" s="312" t="s">
        <v>248</v>
      </c>
      <c r="Q246" s="312">
        <v>8</v>
      </c>
      <c r="R246" s="312">
        <v>0</v>
      </c>
      <c r="S246" s="312">
        <v>0</v>
      </c>
      <c r="T246" s="312">
        <v>0</v>
      </c>
    </row>
    <row r="247" spans="15:20">
      <c r="O247" s="312">
        <v>38</v>
      </c>
      <c r="P247" s="312" t="s">
        <v>210</v>
      </c>
      <c r="Q247" s="312">
        <v>151</v>
      </c>
      <c r="R247" s="312">
        <v>0</v>
      </c>
      <c r="S247" s="312">
        <v>0</v>
      </c>
      <c r="T247" s="312">
        <v>0</v>
      </c>
    </row>
    <row r="248" spans="15:20">
      <c r="O248" s="312">
        <v>41</v>
      </c>
      <c r="P248" s="312" t="s">
        <v>217</v>
      </c>
      <c r="Q248" s="312">
        <v>96</v>
      </c>
      <c r="R248" s="312">
        <v>0</v>
      </c>
      <c r="S248" s="312">
        <v>0</v>
      </c>
      <c r="T248" s="312">
        <v>0</v>
      </c>
    </row>
    <row r="249" spans="15:20">
      <c r="O249" s="312">
        <v>49</v>
      </c>
      <c r="P249" s="312" t="s">
        <v>246</v>
      </c>
      <c r="Q249" s="312">
        <v>57</v>
      </c>
      <c r="R249" s="312">
        <v>0</v>
      </c>
      <c r="S249" s="312">
        <v>0</v>
      </c>
      <c r="T249" s="312">
        <v>0</v>
      </c>
    </row>
    <row r="250" spans="15:20">
      <c r="O250" s="312">
        <v>52</v>
      </c>
      <c r="P250" s="312" t="s">
        <v>203</v>
      </c>
      <c r="Q250" s="312">
        <v>85</v>
      </c>
      <c r="R250" s="312">
        <v>0</v>
      </c>
      <c r="S250" s="312">
        <v>0</v>
      </c>
      <c r="T250" s="312">
        <v>0</v>
      </c>
    </row>
    <row r="251" spans="15:20">
      <c r="O251" s="312">
        <v>60</v>
      </c>
      <c r="P251" s="312" t="s">
        <v>226</v>
      </c>
      <c r="Q251" s="312">
        <v>14</v>
      </c>
      <c r="R251" s="312">
        <v>0</v>
      </c>
      <c r="S251" s="312">
        <v>0</v>
      </c>
      <c r="T251" s="312">
        <v>0</v>
      </c>
    </row>
    <row r="252" spans="15:20">
      <c r="O252" s="312">
        <v>61</v>
      </c>
      <c r="P252" s="312" t="s">
        <v>227</v>
      </c>
      <c r="Q252" s="312">
        <v>206</v>
      </c>
      <c r="R252" s="312">
        <v>0</v>
      </c>
      <c r="S252" s="312">
        <v>0</v>
      </c>
      <c r="T252" s="312">
        <v>0</v>
      </c>
    </row>
    <row r="253" spans="15:20">
      <c r="O253" s="312">
        <v>62</v>
      </c>
      <c r="P253" s="312" t="s">
        <v>228</v>
      </c>
      <c r="Q253" s="312">
        <v>37</v>
      </c>
      <c r="R253" s="312">
        <v>0</v>
      </c>
      <c r="S253" s="312">
        <v>0</v>
      </c>
      <c r="T253" s="312">
        <v>0</v>
      </c>
    </row>
    <row r="254" spans="15:20">
      <c r="O254" s="312">
        <v>69</v>
      </c>
      <c r="P254" s="312" t="s">
        <v>230</v>
      </c>
      <c r="Q254" s="312">
        <v>13</v>
      </c>
      <c r="R254" s="312">
        <v>0</v>
      </c>
      <c r="S254" s="312">
        <v>0</v>
      </c>
      <c r="T254" s="312">
        <v>0</v>
      </c>
    </row>
    <row r="255" spans="15:20">
      <c r="O255" s="312">
        <v>76</v>
      </c>
      <c r="P255" s="312" t="s">
        <v>218</v>
      </c>
      <c r="Q255" s="312">
        <v>103</v>
      </c>
      <c r="R255" s="312">
        <v>0</v>
      </c>
      <c r="S255" s="312">
        <v>0</v>
      </c>
      <c r="T255" s="312">
        <v>0</v>
      </c>
    </row>
    <row r="256" spans="15:20">
      <c r="O256" s="312">
        <v>81</v>
      </c>
      <c r="P256" s="312" t="s">
        <v>234</v>
      </c>
      <c r="Q256" s="312">
        <v>8</v>
      </c>
      <c r="R256" s="312">
        <v>0</v>
      </c>
      <c r="S256" s="312">
        <v>0</v>
      </c>
      <c r="T256" s="312">
        <v>0</v>
      </c>
    </row>
    <row r="257" spans="15:20">
      <c r="O257" s="312">
        <v>89</v>
      </c>
      <c r="P257" s="312" t="s">
        <v>235</v>
      </c>
      <c r="Q257" s="312">
        <v>347</v>
      </c>
      <c r="R257" s="312">
        <v>0</v>
      </c>
      <c r="S257" s="312">
        <v>0</v>
      </c>
      <c r="T257" s="312">
        <v>0</v>
      </c>
    </row>
    <row r="258" spans="15:20">
      <c r="O258" s="312">
        <v>92</v>
      </c>
      <c r="P258" s="312" t="s">
        <v>174</v>
      </c>
      <c r="Q258" s="312">
        <v>476</v>
      </c>
      <c r="R258" s="312">
        <v>0</v>
      </c>
      <c r="S258" s="312">
        <v>0</v>
      </c>
      <c r="T258" s="312">
        <v>0</v>
      </c>
    </row>
    <row r="259" spans="15:20">
      <c r="O259" s="312">
        <v>104</v>
      </c>
      <c r="P259" s="312" t="s">
        <v>220</v>
      </c>
      <c r="Q259" s="312">
        <v>50</v>
      </c>
      <c r="R259" s="312">
        <v>0</v>
      </c>
      <c r="S259" s="312">
        <v>0</v>
      </c>
      <c r="T259" s="312">
        <v>0</v>
      </c>
    </row>
    <row r="260" spans="15:20">
      <c r="O260" s="312">
        <v>107</v>
      </c>
      <c r="P260" s="312" t="s">
        <v>265</v>
      </c>
      <c r="Q260" s="312">
        <v>302</v>
      </c>
      <c r="R260" s="312">
        <v>0</v>
      </c>
      <c r="S260" s="312">
        <v>0</v>
      </c>
      <c r="T260" s="312">
        <v>0</v>
      </c>
    </row>
    <row r="261" spans="15:20">
      <c r="O261" s="312">
        <v>115</v>
      </c>
      <c r="P261" s="312" t="s">
        <v>214</v>
      </c>
      <c r="Q261" s="312">
        <v>41</v>
      </c>
      <c r="R261" s="312">
        <v>0</v>
      </c>
      <c r="S261" s="312">
        <v>0</v>
      </c>
      <c r="T261" s="312">
        <v>0</v>
      </c>
    </row>
  </sheetData>
  <mergeCells count="7">
    <mergeCell ref="H1:I1"/>
    <mergeCell ref="H5:H6"/>
    <mergeCell ref="I5:I6"/>
    <mergeCell ref="J5:J6"/>
    <mergeCell ref="H19:H20"/>
    <mergeCell ref="I19:I20"/>
    <mergeCell ref="J19:J20"/>
  </mergeCells>
  <hyperlinks>
    <hyperlink ref="H1:I1" location="Index!A1" display="Regresar al Índice" xr:uid="{7FF3056F-952B-427C-AC96-3EDCB607D11B}"/>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8"/>
  <dimension ref="A1:AB83"/>
  <sheetViews>
    <sheetView zoomScaleNormal="100" workbookViewId="0"/>
  </sheetViews>
  <sheetFormatPr baseColWidth="10" defaultColWidth="11.42578125" defaultRowHeight="15"/>
  <cols>
    <col min="1" max="1" width="11.42578125" style="312"/>
    <col min="2" max="2" width="18.5703125" style="312" bestFit="1" customWidth="1"/>
    <col min="3" max="3" width="16.28515625" style="312" bestFit="1" customWidth="1"/>
    <col min="4" max="4" width="16.28515625" style="312" customWidth="1"/>
    <col min="5" max="5" width="27.140625" style="313" bestFit="1" customWidth="1"/>
    <col min="6" max="6" width="29.7109375" style="313" bestFit="1" customWidth="1"/>
    <col min="7" max="7" width="14" style="313" bestFit="1" customWidth="1"/>
    <col min="8" max="8" width="11.7109375" style="312" bestFit="1" customWidth="1"/>
    <col min="9" max="9" width="18.5703125" style="312" bestFit="1" customWidth="1"/>
    <col min="10" max="10" width="27.140625" style="312" bestFit="1" customWidth="1"/>
    <col min="11" max="12" width="11.42578125" style="312"/>
    <col min="13" max="13" width="18.5703125" style="312" bestFit="1" customWidth="1"/>
    <col min="14" max="14" width="6.28515625" style="312" bestFit="1" customWidth="1"/>
    <col min="15" max="15" width="7.28515625" style="312" bestFit="1" customWidth="1"/>
    <col min="16" max="16" width="18.5703125" style="312" bestFit="1" customWidth="1"/>
    <col min="17" max="17" width="29.7109375" style="312" bestFit="1" customWidth="1"/>
    <col min="18" max="18" width="14" style="312" bestFit="1" customWidth="1"/>
    <col min="19" max="19" width="11.42578125" style="312"/>
    <col min="20" max="20" width="18.5703125" style="312" bestFit="1" customWidth="1"/>
    <col min="21" max="21" width="5.85546875" style="312" bestFit="1" customWidth="1"/>
    <col min="22" max="22" width="7.28515625" style="312" bestFit="1" customWidth="1"/>
    <col min="23" max="23" width="13.5703125" style="312" bestFit="1" customWidth="1"/>
    <col min="24" max="24" width="12.85546875" style="312" bestFit="1" customWidth="1"/>
    <col min="25" max="25" width="14.42578125" style="312" bestFit="1" customWidth="1"/>
    <col min="26" max="26" width="11.42578125" style="312"/>
    <col min="27" max="27" width="27.140625" style="312" bestFit="1" customWidth="1"/>
    <col min="28" max="28" width="29.7109375" style="312" bestFit="1" customWidth="1"/>
    <col min="29" max="16384" width="11.42578125" style="312"/>
  </cols>
  <sheetData>
    <row r="1" spans="1:28">
      <c r="A1" s="43" t="s">
        <v>2086</v>
      </c>
      <c r="H1" s="90" t="s">
        <v>38</v>
      </c>
      <c r="I1" s="90"/>
    </row>
    <row r="2" spans="1:28">
      <c r="A2" s="312" t="s">
        <v>152</v>
      </c>
    </row>
    <row r="5" spans="1:28">
      <c r="A5" s="522" t="s">
        <v>2</v>
      </c>
      <c r="B5" s="522" t="s">
        <v>1359</v>
      </c>
      <c r="C5" s="523" t="s">
        <v>1359</v>
      </c>
      <c r="D5" s="522" t="s">
        <v>1351</v>
      </c>
      <c r="E5" s="522" t="s">
        <v>1361</v>
      </c>
      <c r="AA5" s="314"/>
      <c r="AB5" s="314"/>
    </row>
    <row r="6" spans="1:28">
      <c r="A6" s="522"/>
      <c r="B6" s="522"/>
      <c r="C6" s="523" t="s">
        <v>1360</v>
      </c>
      <c r="D6" s="522"/>
      <c r="E6" s="522"/>
      <c r="F6" s="524"/>
      <c r="G6" s="524"/>
      <c r="H6" s="314"/>
      <c r="J6" s="314"/>
      <c r="N6" s="525"/>
      <c r="O6" s="525"/>
      <c r="P6" s="525"/>
      <c r="Q6" s="525"/>
      <c r="R6" s="525"/>
      <c r="U6" s="525"/>
      <c r="V6" s="525"/>
      <c r="W6" s="525"/>
      <c r="X6" s="525"/>
      <c r="Y6" s="525"/>
      <c r="AA6" s="314"/>
      <c r="AB6" s="314"/>
    </row>
    <row r="7" spans="1:28" ht="30">
      <c r="A7" s="526" t="s">
        <v>3</v>
      </c>
      <c r="B7" s="527">
        <v>20999</v>
      </c>
      <c r="C7" s="528">
        <v>6.0999999999999999E-2</v>
      </c>
      <c r="D7" s="528">
        <v>0.11899999999999999</v>
      </c>
      <c r="E7" s="528">
        <v>4.2999999999999997E-2</v>
      </c>
      <c r="F7" s="524"/>
      <c r="G7" s="524"/>
      <c r="H7" s="314"/>
      <c r="J7" s="314"/>
      <c r="N7" s="525"/>
      <c r="O7" s="525"/>
      <c r="P7" s="525"/>
      <c r="Q7" s="525"/>
      <c r="R7" s="525"/>
      <c r="U7" s="525"/>
      <c r="V7" s="525"/>
      <c r="W7" s="525"/>
      <c r="X7" s="525"/>
      <c r="Y7" s="525"/>
      <c r="AA7" s="314"/>
      <c r="AB7" s="314"/>
    </row>
    <row r="8" spans="1:28" ht="30">
      <c r="A8" s="526" t="s">
        <v>4</v>
      </c>
      <c r="B8" s="529">
        <v>67834</v>
      </c>
      <c r="C8" s="530">
        <v>6.7000000000000004E-2</v>
      </c>
      <c r="D8" s="530">
        <v>0.13600000000000001</v>
      </c>
      <c r="E8" s="530">
        <v>8.0000000000000002E-3</v>
      </c>
      <c r="F8" s="524"/>
      <c r="G8" s="524"/>
      <c r="H8" s="314"/>
      <c r="J8" s="314"/>
      <c r="N8" s="525"/>
      <c r="O8" s="525"/>
      <c r="P8" s="525"/>
      <c r="Q8" s="525"/>
      <c r="R8" s="525"/>
      <c r="U8" s="525"/>
      <c r="V8" s="525"/>
      <c r="W8" s="525"/>
      <c r="X8" s="525"/>
      <c r="Y8" s="525"/>
      <c r="AA8" s="314"/>
      <c r="AB8" s="314"/>
    </row>
    <row r="9" spans="1:28" ht="45">
      <c r="A9" s="526" t="s">
        <v>5</v>
      </c>
      <c r="B9" s="527">
        <v>56876</v>
      </c>
      <c r="C9" s="528">
        <v>0.28399999999999997</v>
      </c>
      <c r="D9" s="528">
        <v>0.27100000000000002</v>
      </c>
      <c r="E9" s="528">
        <v>1.7000000000000001E-2</v>
      </c>
      <c r="F9" s="524"/>
      <c r="G9" s="524"/>
      <c r="H9" s="314"/>
      <c r="J9" s="314"/>
      <c r="N9" s="525"/>
      <c r="O9" s="525"/>
      <c r="P9" s="525"/>
      <c r="Q9" s="525"/>
      <c r="R9" s="525"/>
      <c r="U9" s="525"/>
      <c r="V9" s="525"/>
      <c r="W9" s="525"/>
      <c r="X9" s="525"/>
      <c r="Y9" s="525"/>
      <c r="AA9" s="314"/>
      <c r="AB9" s="314"/>
    </row>
    <row r="10" spans="1:28" ht="30">
      <c r="A10" s="526" t="s">
        <v>6</v>
      </c>
      <c r="B10" s="529">
        <v>7059</v>
      </c>
      <c r="C10" s="530">
        <v>5.2999999999999999E-2</v>
      </c>
      <c r="D10" s="530">
        <v>5.0999999999999997E-2</v>
      </c>
      <c r="E10" s="530">
        <v>2E-3</v>
      </c>
      <c r="F10" s="524"/>
      <c r="G10" s="524"/>
      <c r="H10" s="314"/>
      <c r="J10" s="314"/>
      <c r="N10" s="525"/>
      <c r="O10" s="525"/>
      <c r="P10" s="525"/>
      <c r="Q10" s="525"/>
      <c r="R10" s="525"/>
      <c r="U10" s="525"/>
      <c r="V10" s="525"/>
      <c r="W10" s="525"/>
      <c r="X10" s="525"/>
      <c r="Y10" s="525"/>
      <c r="AA10" s="314"/>
      <c r="AB10" s="314"/>
    </row>
    <row r="11" spans="1:28">
      <c r="A11" s="526" t="s">
        <v>7</v>
      </c>
      <c r="B11" s="527">
        <v>14582</v>
      </c>
      <c r="C11" s="528">
        <v>6.0999999999999999E-2</v>
      </c>
      <c r="D11" s="528">
        <v>0.11</v>
      </c>
      <c r="E11" s="528">
        <v>7.0000000000000001E-3</v>
      </c>
      <c r="F11" s="524"/>
      <c r="G11" s="524"/>
      <c r="H11" s="314"/>
      <c r="J11" s="314"/>
      <c r="N11" s="525"/>
      <c r="O11" s="525"/>
      <c r="P11" s="525"/>
      <c r="Q11" s="525"/>
      <c r="R11" s="525"/>
      <c r="U11" s="525"/>
      <c r="V11" s="525"/>
      <c r="W11" s="525"/>
      <c r="X11" s="525"/>
      <c r="Y11" s="525"/>
      <c r="AA11" s="314"/>
      <c r="AB11" s="314"/>
    </row>
    <row r="12" spans="1:28" ht="30">
      <c r="A12" s="526" t="s">
        <v>8</v>
      </c>
      <c r="B12" s="529">
        <v>51467</v>
      </c>
      <c r="C12" s="530">
        <v>5.3999999999999999E-2</v>
      </c>
      <c r="D12" s="530">
        <v>-0.10299999999999999</v>
      </c>
      <c r="E12" s="530">
        <v>7.0000000000000001E-3</v>
      </c>
      <c r="F12" s="524"/>
      <c r="G12" s="524"/>
      <c r="H12" s="314"/>
      <c r="J12" s="314"/>
      <c r="N12" s="525"/>
      <c r="O12" s="525"/>
      <c r="P12" s="525"/>
      <c r="Q12" s="525"/>
      <c r="R12" s="525"/>
      <c r="U12" s="525"/>
      <c r="V12" s="525"/>
      <c r="W12" s="525"/>
      <c r="X12" s="525"/>
      <c r="Y12" s="525"/>
      <c r="AA12" s="314"/>
      <c r="AB12" s="314"/>
    </row>
    <row r="13" spans="1:28" ht="30">
      <c r="A13" s="526" t="s">
        <v>9</v>
      </c>
      <c r="B13" s="527">
        <v>298961</v>
      </c>
      <c r="C13" s="528">
        <v>0.09</v>
      </c>
      <c r="D13" s="528">
        <v>0.14399999999999999</v>
      </c>
      <c r="E13" s="528">
        <v>1.4E-2</v>
      </c>
      <c r="F13" s="524"/>
      <c r="G13" s="524"/>
      <c r="H13" s="314"/>
      <c r="J13" s="314"/>
      <c r="N13" s="525"/>
      <c r="O13" s="525"/>
      <c r="P13" s="525"/>
      <c r="Q13" s="525"/>
      <c r="R13" s="525"/>
      <c r="U13" s="525"/>
      <c r="V13" s="525"/>
      <c r="W13" s="525"/>
      <c r="X13" s="525"/>
      <c r="Y13" s="525"/>
      <c r="AA13" s="314"/>
      <c r="AB13" s="314"/>
    </row>
    <row r="14" spans="1:28">
      <c r="A14" s="526" t="s">
        <v>10</v>
      </c>
      <c r="B14" s="529">
        <v>40888</v>
      </c>
      <c r="C14" s="530">
        <v>0.05</v>
      </c>
      <c r="D14" s="530">
        <v>0.09</v>
      </c>
      <c r="E14" s="530">
        <v>-4.0000000000000001E-3</v>
      </c>
      <c r="F14" s="524"/>
      <c r="G14" s="524"/>
      <c r="H14" s="314"/>
      <c r="J14" s="314"/>
      <c r="N14" s="525"/>
      <c r="O14" s="525"/>
      <c r="P14" s="525"/>
      <c r="Q14" s="525"/>
      <c r="R14" s="525"/>
      <c r="U14" s="525"/>
      <c r="V14" s="525"/>
      <c r="W14" s="525"/>
      <c r="X14" s="525"/>
      <c r="Y14" s="525"/>
      <c r="AA14" s="314"/>
      <c r="AB14" s="314"/>
    </row>
    <row r="15" spans="1:28">
      <c r="A15" s="526" t="s">
        <v>11</v>
      </c>
      <c r="B15" s="527">
        <v>10502</v>
      </c>
      <c r="C15" s="528">
        <v>7.3999999999999996E-2</v>
      </c>
      <c r="D15" s="528">
        <v>6.5000000000000002E-2</v>
      </c>
      <c r="E15" s="528">
        <v>0.01</v>
      </c>
      <c r="F15" s="524"/>
      <c r="G15" s="524"/>
      <c r="H15" s="314"/>
      <c r="J15" s="314"/>
      <c r="N15" s="525"/>
      <c r="O15" s="525"/>
      <c r="P15" s="525"/>
      <c r="Q15" s="525"/>
      <c r="R15" s="525"/>
      <c r="U15" s="525"/>
      <c r="V15" s="525"/>
      <c r="W15" s="525"/>
      <c r="X15" s="525"/>
      <c r="Y15" s="525"/>
      <c r="AA15" s="314"/>
      <c r="AB15" s="314"/>
    </row>
    <row r="16" spans="1:28">
      <c r="A16" s="526" t="s">
        <v>12</v>
      </c>
      <c r="B16" s="529">
        <v>10984</v>
      </c>
      <c r="C16" s="530">
        <v>4.2000000000000003E-2</v>
      </c>
      <c r="D16" s="530">
        <v>0.125</v>
      </c>
      <c r="E16" s="530">
        <v>6.0000000000000001E-3</v>
      </c>
      <c r="F16" s="524"/>
      <c r="G16" s="524"/>
      <c r="H16" s="314"/>
      <c r="J16" s="314"/>
      <c r="N16" s="525"/>
      <c r="O16" s="525"/>
      <c r="P16" s="525"/>
      <c r="Q16" s="525"/>
      <c r="R16" s="525"/>
      <c r="U16" s="525"/>
      <c r="V16" s="525"/>
      <c r="W16" s="525"/>
      <c r="X16" s="525"/>
      <c r="Y16" s="525"/>
      <c r="AA16" s="314"/>
      <c r="AB16" s="314"/>
    </row>
    <row r="17" spans="1:28" ht="30">
      <c r="A17" s="526" t="s">
        <v>13</v>
      </c>
      <c r="B17" s="527">
        <v>77070</v>
      </c>
      <c r="C17" s="528">
        <v>4.5999999999999999E-2</v>
      </c>
      <c r="D17" s="528">
        <v>0.114</v>
      </c>
      <c r="E17" s="528">
        <v>1.6E-2</v>
      </c>
      <c r="F17" s="524"/>
      <c r="G17" s="524"/>
      <c r="H17" s="314"/>
      <c r="J17" s="314"/>
      <c r="N17" s="525"/>
      <c r="O17" s="525"/>
      <c r="P17" s="525"/>
      <c r="Q17" s="525"/>
      <c r="R17" s="525"/>
      <c r="U17" s="525"/>
      <c r="V17" s="525"/>
      <c r="W17" s="525"/>
      <c r="X17" s="525"/>
      <c r="Y17" s="525"/>
      <c r="AA17" s="314"/>
      <c r="AB17" s="314"/>
    </row>
    <row r="18" spans="1:28" ht="30">
      <c r="A18" s="526" t="s">
        <v>14</v>
      </c>
      <c r="B18" s="529">
        <v>59046</v>
      </c>
      <c r="C18" s="530">
        <v>5.7000000000000002E-2</v>
      </c>
      <c r="D18" s="530">
        <v>7.8E-2</v>
      </c>
      <c r="E18" s="530">
        <v>0</v>
      </c>
      <c r="F18" s="524"/>
      <c r="G18" s="524"/>
      <c r="H18" s="314"/>
      <c r="J18" s="314"/>
      <c r="N18" s="525"/>
      <c r="O18" s="525"/>
      <c r="P18" s="525"/>
      <c r="Q18" s="525"/>
      <c r="R18" s="525"/>
      <c r="U18" s="525"/>
      <c r="V18" s="525"/>
      <c r="W18" s="525"/>
      <c r="X18" s="525"/>
      <c r="Y18" s="525"/>
      <c r="AA18" s="314"/>
      <c r="AB18" s="314"/>
    </row>
    <row r="19" spans="1:28">
      <c r="A19" s="526" t="s">
        <v>15</v>
      </c>
      <c r="B19" s="527">
        <v>29544</v>
      </c>
      <c r="C19" s="528">
        <v>0.19600000000000001</v>
      </c>
      <c r="D19" s="528">
        <v>9.4E-2</v>
      </c>
      <c r="E19" s="528">
        <v>2.4E-2</v>
      </c>
      <c r="F19" s="524"/>
      <c r="G19" s="524"/>
      <c r="H19" s="314"/>
      <c r="J19" s="314"/>
      <c r="N19" s="525"/>
      <c r="O19" s="525"/>
      <c r="P19" s="525"/>
      <c r="Q19" s="525"/>
      <c r="R19" s="525"/>
      <c r="U19" s="525"/>
      <c r="V19" s="525"/>
      <c r="W19" s="525"/>
      <c r="X19" s="525"/>
      <c r="Y19" s="525"/>
      <c r="AA19" s="314"/>
      <c r="AB19" s="314"/>
    </row>
    <row r="20" spans="1:28">
      <c r="A20" s="526" t="s">
        <v>16</v>
      </c>
      <c r="B20" s="529">
        <v>11296</v>
      </c>
      <c r="C20" s="530">
        <v>4.4999999999999998E-2</v>
      </c>
      <c r="D20" s="530">
        <v>0.125</v>
      </c>
      <c r="E20" s="530">
        <v>2.8000000000000001E-2</v>
      </c>
      <c r="F20" s="524"/>
      <c r="G20" s="524"/>
      <c r="H20" s="314"/>
      <c r="J20" s="531"/>
      <c r="N20" s="525"/>
      <c r="O20" s="525"/>
      <c r="P20" s="525"/>
      <c r="Q20" s="525"/>
      <c r="R20" s="525"/>
      <c r="U20" s="525"/>
      <c r="V20" s="525"/>
      <c r="W20" s="525"/>
      <c r="X20" s="525"/>
      <c r="Y20" s="525"/>
      <c r="AA20" s="314"/>
      <c r="AB20" s="314"/>
    </row>
    <row r="21" spans="1:28">
      <c r="A21" s="526" t="s">
        <v>0</v>
      </c>
      <c r="B21" s="532">
        <v>130420</v>
      </c>
      <c r="C21" s="533">
        <v>6.9000000000000006E-2</v>
      </c>
      <c r="D21" s="533">
        <v>0.17</v>
      </c>
      <c r="E21" s="533">
        <v>6.0000000000000001E-3</v>
      </c>
      <c r="F21" s="524"/>
      <c r="G21" s="524"/>
      <c r="H21" s="314"/>
      <c r="J21" s="314"/>
      <c r="N21" s="525"/>
      <c r="O21" s="525"/>
      <c r="P21" s="525"/>
      <c r="Q21" s="525"/>
      <c r="R21" s="525"/>
      <c r="U21" s="525"/>
      <c r="V21" s="525"/>
      <c r="W21" s="525"/>
      <c r="X21" s="525"/>
      <c r="Y21" s="525"/>
      <c r="AA21" s="314"/>
      <c r="AB21" s="314"/>
    </row>
    <row r="22" spans="1:28" ht="30">
      <c r="A22" s="526" t="s">
        <v>17</v>
      </c>
      <c r="B22" s="529">
        <v>25655</v>
      </c>
      <c r="C22" s="530">
        <v>5.5E-2</v>
      </c>
      <c r="D22" s="530">
        <v>6.3E-2</v>
      </c>
      <c r="E22" s="530">
        <v>1.2E-2</v>
      </c>
      <c r="F22" s="524"/>
      <c r="G22" s="524"/>
      <c r="H22" s="314"/>
      <c r="J22" s="314"/>
      <c r="N22" s="525"/>
      <c r="O22" s="525"/>
      <c r="P22" s="525"/>
      <c r="Q22" s="525"/>
      <c r="R22" s="525"/>
      <c r="U22" s="525"/>
      <c r="V22" s="525"/>
      <c r="W22" s="525"/>
      <c r="X22" s="525"/>
      <c r="Y22" s="525"/>
      <c r="AA22" s="314"/>
      <c r="AB22" s="314"/>
    </row>
    <row r="23" spans="1:28">
      <c r="A23" s="526" t="s">
        <v>18</v>
      </c>
      <c r="B23" s="527">
        <v>16663</v>
      </c>
      <c r="C23" s="528">
        <v>7.8E-2</v>
      </c>
      <c r="D23" s="528">
        <v>0.10100000000000001</v>
      </c>
      <c r="E23" s="528">
        <v>1.4E-2</v>
      </c>
      <c r="F23" s="524"/>
      <c r="G23" s="524"/>
      <c r="H23" s="314"/>
      <c r="J23" s="314"/>
      <c r="N23" s="525"/>
      <c r="O23" s="525"/>
      <c r="P23" s="525"/>
      <c r="Q23" s="525"/>
      <c r="R23" s="525"/>
      <c r="U23" s="525"/>
      <c r="V23" s="525"/>
      <c r="W23" s="525"/>
      <c r="X23" s="525"/>
      <c r="Y23" s="525"/>
      <c r="AA23" s="314"/>
      <c r="AB23" s="314"/>
    </row>
    <row r="24" spans="1:28">
      <c r="A24" s="526" t="s">
        <v>19</v>
      </c>
      <c r="B24" s="529">
        <v>33573</v>
      </c>
      <c r="C24" s="530">
        <v>0.19900000000000001</v>
      </c>
      <c r="D24" s="530">
        <v>0.30399999999999999</v>
      </c>
      <c r="E24" s="530">
        <v>3.1E-2</v>
      </c>
      <c r="F24" s="524"/>
      <c r="G24" s="524"/>
      <c r="H24" s="314"/>
      <c r="J24" s="314"/>
      <c r="N24" s="525"/>
      <c r="O24" s="525"/>
      <c r="P24" s="525"/>
      <c r="Q24" s="525"/>
      <c r="R24" s="525"/>
      <c r="U24" s="525"/>
      <c r="V24" s="525"/>
      <c r="W24" s="525"/>
      <c r="X24" s="525"/>
      <c r="Y24" s="525"/>
      <c r="AA24" s="314"/>
      <c r="AB24" s="314"/>
    </row>
    <row r="25" spans="1:28" ht="30">
      <c r="A25" s="526" t="s">
        <v>20</v>
      </c>
      <c r="B25" s="527">
        <v>98594</v>
      </c>
      <c r="C25" s="528">
        <v>5.7000000000000002E-2</v>
      </c>
      <c r="D25" s="528">
        <v>0.114</v>
      </c>
      <c r="E25" s="528">
        <v>2E-3</v>
      </c>
      <c r="F25" s="524"/>
      <c r="G25" s="524"/>
      <c r="H25" s="314"/>
      <c r="J25" s="314"/>
      <c r="N25" s="525"/>
      <c r="O25" s="525"/>
      <c r="P25" s="525"/>
      <c r="Q25" s="525"/>
      <c r="R25" s="525"/>
      <c r="U25" s="525"/>
      <c r="V25" s="525"/>
      <c r="W25" s="525"/>
      <c r="X25" s="525"/>
      <c r="Y25" s="525"/>
      <c r="AA25" s="314"/>
      <c r="AB25" s="314"/>
    </row>
    <row r="26" spans="1:28">
      <c r="A26" s="526" t="s">
        <v>21</v>
      </c>
      <c r="B26" s="529">
        <v>16985</v>
      </c>
      <c r="C26" s="530">
        <v>7.8E-2</v>
      </c>
      <c r="D26" s="530">
        <v>0.17499999999999999</v>
      </c>
      <c r="E26" s="530">
        <v>1.7999999999999999E-2</v>
      </c>
      <c r="F26" s="524"/>
      <c r="G26" s="524"/>
      <c r="H26" s="314"/>
      <c r="J26" s="314"/>
      <c r="N26" s="525"/>
      <c r="O26" s="525"/>
      <c r="P26" s="525"/>
      <c r="Q26" s="525"/>
      <c r="R26" s="525"/>
      <c r="U26" s="525"/>
      <c r="V26" s="525"/>
      <c r="W26" s="525"/>
      <c r="X26" s="525"/>
      <c r="Y26" s="525"/>
      <c r="AA26" s="314"/>
      <c r="AB26" s="314"/>
    </row>
    <row r="27" spans="1:28">
      <c r="A27" s="526" t="s">
        <v>22</v>
      </c>
      <c r="B27" s="527">
        <v>32651</v>
      </c>
      <c r="C27" s="528">
        <v>5.2999999999999999E-2</v>
      </c>
      <c r="D27" s="528">
        <v>7.5999999999999998E-2</v>
      </c>
      <c r="E27" s="528">
        <v>6.0000000000000001E-3</v>
      </c>
      <c r="F27" s="524"/>
      <c r="G27" s="524"/>
      <c r="H27" s="314"/>
      <c r="J27" s="314"/>
      <c r="N27" s="525"/>
      <c r="O27" s="525"/>
      <c r="P27" s="525"/>
      <c r="Q27" s="525"/>
      <c r="R27" s="525"/>
      <c r="U27" s="525"/>
      <c r="V27" s="525"/>
      <c r="W27" s="525"/>
      <c r="X27" s="525"/>
      <c r="Y27" s="525"/>
      <c r="AA27" s="314"/>
      <c r="AB27" s="314"/>
    </row>
    <row r="28" spans="1:28">
      <c r="A28" s="526" t="s">
        <v>23</v>
      </c>
      <c r="B28" s="529">
        <v>34256</v>
      </c>
      <c r="C28" s="530">
        <v>5.2999999999999999E-2</v>
      </c>
      <c r="D28" s="530">
        <v>0.13800000000000001</v>
      </c>
      <c r="E28" s="530">
        <v>8.0000000000000002E-3</v>
      </c>
      <c r="F28" s="524"/>
      <c r="G28" s="524"/>
      <c r="H28" s="314"/>
      <c r="J28" s="314"/>
      <c r="N28" s="525"/>
      <c r="O28" s="525"/>
      <c r="P28" s="525"/>
      <c r="Q28" s="525"/>
      <c r="R28" s="525"/>
      <c r="U28" s="525"/>
      <c r="V28" s="525"/>
      <c r="W28" s="525"/>
      <c r="X28" s="525"/>
      <c r="Y28" s="525"/>
      <c r="AA28" s="314"/>
      <c r="AB28" s="314"/>
    </row>
    <row r="29" spans="1:28" ht="30">
      <c r="A29" s="526" t="s">
        <v>24</v>
      </c>
      <c r="B29" s="527">
        <v>199989</v>
      </c>
      <c r="C29" s="528">
        <v>0.441</v>
      </c>
      <c r="D29" s="528">
        <v>0.32900000000000001</v>
      </c>
      <c r="E29" s="528">
        <v>2.7E-2</v>
      </c>
      <c r="F29" s="524"/>
      <c r="G29" s="524"/>
      <c r="H29" s="314"/>
      <c r="J29" s="314"/>
      <c r="N29" s="525"/>
      <c r="O29" s="525"/>
      <c r="P29" s="525"/>
      <c r="Q29" s="525"/>
      <c r="R29" s="525"/>
      <c r="U29" s="525"/>
      <c r="V29" s="525"/>
      <c r="W29" s="525"/>
      <c r="X29" s="525"/>
      <c r="Y29" s="525"/>
      <c r="AA29" s="314"/>
      <c r="AB29" s="314"/>
    </row>
    <row r="30" spans="1:28" ht="30">
      <c r="A30" s="526" t="s">
        <v>25</v>
      </c>
      <c r="B30" s="529">
        <v>25719</v>
      </c>
      <c r="C30" s="530">
        <v>5.6000000000000001E-2</v>
      </c>
      <c r="D30" s="530">
        <v>0.14299999999999999</v>
      </c>
      <c r="E30" s="530">
        <v>1.2E-2</v>
      </c>
      <c r="F30" s="524"/>
      <c r="G30" s="524"/>
      <c r="H30" s="314"/>
      <c r="J30" s="314"/>
      <c r="N30" s="525"/>
      <c r="O30" s="525"/>
      <c r="P30" s="525"/>
      <c r="Q30" s="525"/>
      <c r="R30" s="525"/>
      <c r="U30" s="525"/>
      <c r="V30" s="525"/>
      <c r="W30" s="525"/>
      <c r="X30" s="525"/>
      <c r="Y30" s="525"/>
      <c r="AA30" s="314"/>
      <c r="AB30" s="314"/>
    </row>
    <row r="31" spans="1:28">
      <c r="A31" s="526" t="s">
        <v>26</v>
      </c>
      <c r="B31" s="527">
        <v>44152</v>
      </c>
      <c r="C31" s="528">
        <v>7.3999999999999996E-2</v>
      </c>
      <c r="D31" s="528">
        <v>0.112</v>
      </c>
      <c r="E31" s="528">
        <v>-1E-3</v>
      </c>
      <c r="F31" s="524"/>
      <c r="G31" s="524"/>
      <c r="H31" s="314"/>
      <c r="J31" s="314"/>
      <c r="N31" s="525"/>
      <c r="O31" s="525"/>
      <c r="P31" s="525"/>
      <c r="Q31" s="525"/>
      <c r="R31" s="525"/>
      <c r="U31" s="525"/>
      <c r="V31" s="525"/>
      <c r="W31" s="525"/>
      <c r="X31" s="525"/>
      <c r="Y31" s="525"/>
      <c r="AA31" s="314"/>
      <c r="AB31" s="314"/>
    </row>
    <row r="32" spans="1:28">
      <c r="A32" s="526" t="s">
        <v>27</v>
      </c>
      <c r="B32" s="529">
        <v>41117</v>
      </c>
      <c r="C32" s="530">
        <v>6.3E-2</v>
      </c>
      <c r="D32" s="530">
        <v>0.156</v>
      </c>
      <c r="E32" s="530">
        <v>3.0000000000000001E-3</v>
      </c>
      <c r="F32" s="524"/>
      <c r="G32" s="524"/>
      <c r="H32" s="314"/>
      <c r="J32" s="314"/>
      <c r="N32" s="525"/>
      <c r="O32" s="525"/>
      <c r="P32" s="525"/>
      <c r="Q32" s="525"/>
      <c r="R32" s="525"/>
      <c r="U32" s="525"/>
      <c r="V32" s="525"/>
      <c r="W32" s="525"/>
      <c r="X32" s="525"/>
      <c r="Y32" s="525"/>
      <c r="AA32" s="314"/>
      <c r="AB32" s="314"/>
    </row>
    <row r="33" spans="1:28">
      <c r="A33" s="526" t="s">
        <v>28</v>
      </c>
      <c r="B33" s="527">
        <v>11724</v>
      </c>
      <c r="C33" s="528">
        <v>5.2999999999999999E-2</v>
      </c>
      <c r="D33" s="528">
        <v>4.2000000000000003E-2</v>
      </c>
      <c r="E33" s="528">
        <v>1.9E-2</v>
      </c>
      <c r="F33" s="524"/>
      <c r="G33" s="524"/>
      <c r="H33" s="314"/>
      <c r="J33" s="314"/>
      <c r="N33" s="525"/>
      <c r="O33" s="525"/>
      <c r="P33" s="525"/>
      <c r="Q33" s="525"/>
      <c r="R33" s="525"/>
      <c r="U33" s="525"/>
      <c r="V33" s="525"/>
      <c r="W33" s="525"/>
      <c r="X33" s="525"/>
      <c r="Y33" s="525"/>
      <c r="AA33" s="314"/>
      <c r="AB33" s="314"/>
    </row>
    <row r="34" spans="1:28" ht="30">
      <c r="A34" s="526" t="s">
        <v>29</v>
      </c>
      <c r="B34" s="529">
        <v>41275</v>
      </c>
      <c r="C34" s="530">
        <v>5.8999999999999997E-2</v>
      </c>
      <c r="D34" s="530">
        <v>7.4999999999999997E-2</v>
      </c>
      <c r="E34" s="530">
        <v>-1E-3</v>
      </c>
      <c r="F34" s="524"/>
      <c r="G34" s="524"/>
      <c r="H34" s="314"/>
      <c r="J34" s="314"/>
      <c r="N34" s="525"/>
      <c r="O34" s="525"/>
      <c r="P34" s="525"/>
      <c r="Q34" s="525"/>
      <c r="R34" s="525"/>
      <c r="U34" s="525"/>
      <c r="V34" s="525"/>
      <c r="W34" s="525"/>
      <c r="X34" s="525"/>
      <c r="Y34" s="525"/>
      <c r="AA34" s="314"/>
      <c r="AB34" s="314"/>
    </row>
    <row r="35" spans="1:28">
      <c r="A35" s="526" t="s">
        <v>30</v>
      </c>
      <c r="B35" s="527">
        <v>3318</v>
      </c>
      <c r="C35" s="528">
        <v>3.1E-2</v>
      </c>
      <c r="D35" s="528">
        <v>0.03</v>
      </c>
      <c r="E35" s="528">
        <v>-4.0000000000000001E-3</v>
      </c>
      <c r="F35" s="524"/>
      <c r="G35" s="524"/>
      <c r="H35" s="314"/>
      <c r="J35" s="314"/>
      <c r="N35" s="525"/>
      <c r="O35" s="525"/>
      <c r="P35" s="525"/>
      <c r="Q35" s="525"/>
      <c r="R35" s="525"/>
      <c r="U35" s="525"/>
      <c r="V35" s="525"/>
      <c r="W35" s="525"/>
      <c r="X35" s="525"/>
      <c r="Y35" s="525"/>
      <c r="AA35" s="314"/>
      <c r="AB35" s="314"/>
    </row>
    <row r="36" spans="1:28">
      <c r="A36" s="526" t="s">
        <v>31</v>
      </c>
      <c r="B36" s="529">
        <v>46991</v>
      </c>
      <c r="C36" s="530">
        <v>6.3E-2</v>
      </c>
      <c r="D36" s="530">
        <v>1.7000000000000001E-2</v>
      </c>
      <c r="E36" s="530">
        <v>4.0000000000000001E-3</v>
      </c>
      <c r="F36" s="524"/>
      <c r="G36" s="524"/>
      <c r="H36" s="314"/>
      <c r="J36" s="314"/>
      <c r="N36" s="525"/>
      <c r="O36" s="525"/>
      <c r="P36" s="525"/>
      <c r="Q36" s="525"/>
      <c r="R36" s="525"/>
      <c r="U36" s="525"/>
      <c r="V36" s="525"/>
      <c r="W36" s="525"/>
      <c r="X36" s="525"/>
      <c r="Y36" s="525"/>
      <c r="AA36" s="314"/>
      <c r="AB36" s="314"/>
    </row>
    <row r="37" spans="1:28">
      <c r="A37" s="526" t="s">
        <v>32</v>
      </c>
      <c r="B37" s="527">
        <v>23371</v>
      </c>
      <c r="C37" s="528">
        <v>5.8000000000000003E-2</v>
      </c>
      <c r="D37" s="528">
        <v>0.20399999999999999</v>
      </c>
      <c r="E37" s="528">
        <v>8.9999999999999993E-3</v>
      </c>
      <c r="F37" s="524"/>
      <c r="G37" s="524"/>
      <c r="H37" s="314"/>
      <c r="J37" s="314"/>
      <c r="N37" s="525"/>
      <c r="O37" s="525"/>
      <c r="P37" s="525"/>
      <c r="Q37" s="525"/>
      <c r="R37" s="525"/>
      <c r="U37" s="525"/>
      <c r="V37" s="525"/>
      <c r="W37" s="525"/>
      <c r="X37" s="525"/>
      <c r="Y37" s="525"/>
      <c r="AA37" s="314"/>
      <c r="AB37" s="314"/>
    </row>
    <row r="38" spans="1:28">
      <c r="A38" s="526" t="s">
        <v>33</v>
      </c>
      <c r="B38" s="529">
        <v>7229</v>
      </c>
      <c r="C38" s="530">
        <v>3.6999999999999998E-2</v>
      </c>
      <c r="D38" s="530">
        <v>0.13200000000000001</v>
      </c>
      <c r="E38" s="530">
        <v>1E-3</v>
      </c>
      <c r="H38" s="314"/>
      <c r="J38" s="314"/>
      <c r="P38" s="313"/>
      <c r="Q38" s="313"/>
      <c r="R38" s="313"/>
      <c r="W38" s="313"/>
      <c r="X38" s="313"/>
      <c r="Y38" s="313"/>
      <c r="AA38" s="314"/>
      <c r="AB38" s="314"/>
    </row>
    <row r="39" spans="1:28">
      <c r="A39" s="526" t="s">
        <v>1</v>
      </c>
      <c r="B39" s="532">
        <v>1590790</v>
      </c>
      <c r="C39" s="533">
        <v>7.5999999999999998E-2</v>
      </c>
      <c r="D39" s="533">
        <v>0.14199999999999999</v>
      </c>
      <c r="E39" s="533">
        <v>1.2E-2</v>
      </c>
    </row>
    <row r="50" spans="2:17" ht="30">
      <c r="B50" s="312" t="s">
        <v>2</v>
      </c>
      <c r="C50" s="312" t="s">
        <v>1359</v>
      </c>
      <c r="D50" s="534" t="s">
        <v>1970</v>
      </c>
      <c r="E50" s="312" t="s">
        <v>1351</v>
      </c>
      <c r="F50" s="314" t="s">
        <v>1361</v>
      </c>
      <c r="I50" s="312" t="s">
        <v>1969</v>
      </c>
      <c r="J50" s="312" t="s">
        <v>1351</v>
      </c>
      <c r="P50" s="312" t="s">
        <v>1969</v>
      </c>
      <c r="Q50" s="314" t="s">
        <v>1361</v>
      </c>
    </row>
    <row r="51" spans="2:17">
      <c r="B51" s="312" t="s">
        <v>3</v>
      </c>
      <c r="C51" s="524">
        <v>20999</v>
      </c>
      <c r="D51" s="314">
        <v>6.1446040491942869E-2</v>
      </c>
      <c r="E51" s="314">
        <v>0.11881293622462574</v>
      </c>
      <c r="F51" s="314">
        <v>4.2703212671930002E-2</v>
      </c>
      <c r="I51" s="312" t="s">
        <v>24</v>
      </c>
      <c r="J51" s="314">
        <v>0.32901600887831517</v>
      </c>
      <c r="P51" s="312" t="s">
        <v>3</v>
      </c>
      <c r="Q51" s="314">
        <v>4.2703212671930002E-2</v>
      </c>
    </row>
    <row r="52" spans="2:17">
      <c r="B52" s="312" t="s">
        <v>4</v>
      </c>
      <c r="C52" s="524">
        <v>67834</v>
      </c>
      <c r="D52" s="314">
        <v>6.7479999920417491E-2</v>
      </c>
      <c r="E52" s="314">
        <v>0.13628597272940457</v>
      </c>
      <c r="F52" s="314">
        <v>7.7848759471104145E-3</v>
      </c>
      <c r="I52" s="312" t="s">
        <v>19</v>
      </c>
      <c r="J52" s="314">
        <v>0.30410969546302047</v>
      </c>
      <c r="P52" s="312" t="s">
        <v>4</v>
      </c>
      <c r="Q52" s="314">
        <v>7.7848759471104145E-3</v>
      </c>
    </row>
    <row r="53" spans="2:17">
      <c r="B53" s="312" t="s">
        <v>5</v>
      </c>
      <c r="C53" s="524">
        <v>56876</v>
      </c>
      <c r="D53" s="314">
        <v>0.28432597806416782</v>
      </c>
      <c r="E53" s="314">
        <v>0.270773286860156</v>
      </c>
      <c r="F53" s="314">
        <v>1.7023102782347532E-2</v>
      </c>
      <c r="I53" s="312" t="s">
        <v>5</v>
      </c>
      <c r="J53" s="314">
        <v>0.270773286860156</v>
      </c>
      <c r="P53" s="312" t="s">
        <v>5</v>
      </c>
      <c r="Q53" s="314">
        <v>1.7023102782347532E-2</v>
      </c>
    </row>
    <row r="54" spans="2:17">
      <c r="B54" s="312" t="s">
        <v>6</v>
      </c>
      <c r="C54" s="524">
        <v>7059</v>
      </c>
      <c r="D54" s="314">
        <v>5.2967659638328203E-2</v>
      </c>
      <c r="E54" s="314">
        <v>5.0915587315766064E-2</v>
      </c>
      <c r="F54" s="314">
        <v>2.414086907128743E-3</v>
      </c>
      <c r="I54" s="312" t="s">
        <v>32</v>
      </c>
      <c r="J54" s="314">
        <v>0.20363598908173253</v>
      </c>
      <c r="P54" s="312" t="s">
        <v>6</v>
      </c>
      <c r="Q54" s="314">
        <v>2.414086907128743E-3</v>
      </c>
    </row>
    <row r="55" spans="2:17">
      <c r="B55" s="312" t="s">
        <v>7</v>
      </c>
      <c r="C55" s="524">
        <v>14582</v>
      </c>
      <c r="D55" s="314">
        <v>6.1320179477798664E-2</v>
      </c>
      <c r="E55" s="314">
        <v>0.10991018419850818</v>
      </c>
      <c r="F55" s="314">
        <v>7.3920552677029239E-3</v>
      </c>
      <c r="I55" s="312" t="s">
        <v>21</v>
      </c>
      <c r="J55" s="314">
        <v>0.17461964038727529</v>
      </c>
      <c r="P55" s="312" t="s">
        <v>7</v>
      </c>
      <c r="Q55" s="314">
        <v>7.3920552677029239E-3</v>
      </c>
    </row>
    <row r="56" spans="2:17">
      <c r="B56" s="312" t="s">
        <v>8</v>
      </c>
      <c r="C56" s="524">
        <v>51467</v>
      </c>
      <c r="D56" s="314">
        <v>5.3635203084698956E-2</v>
      </c>
      <c r="E56" s="314">
        <v>-0.10287786086562434</v>
      </c>
      <c r="F56" s="314">
        <v>6.610729722857922E-3</v>
      </c>
      <c r="I56" s="312" t="s">
        <v>0</v>
      </c>
      <c r="J56" s="314">
        <v>0.17016885890143008</v>
      </c>
      <c r="P56" s="312" t="s">
        <v>8</v>
      </c>
      <c r="Q56" s="314">
        <v>6.610729722857922E-3</v>
      </c>
    </row>
    <row r="57" spans="2:17">
      <c r="B57" s="312" t="s">
        <v>9</v>
      </c>
      <c r="C57" s="524">
        <v>298961</v>
      </c>
      <c r="D57" s="314">
        <v>8.9879131371728455E-2</v>
      </c>
      <c r="E57" s="314">
        <v>0.14374854143473081</v>
      </c>
      <c r="F57" s="314">
        <v>1.4255713990073193E-2</v>
      </c>
      <c r="I57" s="312" t="s">
        <v>27</v>
      </c>
      <c r="J57" s="314">
        <v>0.15646622039714231</v>
      </c>
      <c r="P57" s="312" t="s">
        <v>9</v>
      </c>
      <c r="Q57" s="314">
        <v>1.4255713990073193E-2</v>
      </c>
    </row>
    <row r="58" spans="2:17">
      <c r="B58" s="312" t="s">
        <v>10</v>
      </c>
      <c r="C58" s="524">
        <v>40888</v>
      </c>
      <c r="D58" s="314">
        <v>5.0196240192594069E-2</v>
      </c>
      <c r="E58" s="314">
        <v>9.0055985070647937E-2</v>
      </c>
      <c r="F58" s="314">
        <v>-4.4556986681599797E-3</v>
      </c>
      <c r="I58" s="312" t="s">
        <v>9</v>
      </c>
      <c r="J58" s="314">
        <v>0.14374854143473081</v>
      </c>
      <c r="P58" s="312" t="s">
        <v>10</v>
      </c>
      <c r="Q58" s="314">
        <v>-4.4556986681599797E-3</v>
      </c>
    </row>
    <row r="59" spans="2:17">
      <c r="B59" s="312" t="s">
        <v>11</v>
      </c>
      <c r="C59" s="524">
        <v>10502</v>
      </c>
      <c r="D59" s="314">
        <v>7.3967643557940846E-2</v>
      </c>
      <c r="E59" s="314">
        <v>6.5435730952622562E-2</v>
      </c>
      <c r="F59" s="314">
        <v>1.0196229318968797E-2</v>
      </c>
      <c r="I59" s="312" t="s">
        <v>25</v>
      </c>
      <c r="J59" s="314">
        <v>0.14260962281753975</v>
      </c>
      <c r="P59" s="312" t="s">
        <v>11</v>
      </c>
      <c r="Q59" s="314">
        <v>1.0196229318968797E-2</v>
      </c>
    </row>
    <row r="60" spans="2:17">
      <c r="B60" s="312" t="s">
        <v>12</v>
      </c>
      <c r="C60" s="524">
        <v>10984</v>
      </c>
      <c r="D60" s="314">
        <v>4.2464683641199714E-2</v>
      </c>
      <c r="E60" s="314">
        <v>0.12471841081302482</v>
      </c>
      <c r="F60" s="314">
        <v>6.3215758131012212E-3</v>
      </c>
      <c r="I60" s="312" t="s">
        <v>1</v>
      </c>
      <c r="J60" s="314">
        <v>0.14193604888217637</v>
      </c>
      <c r="P60" s="312" t="s">
        <v>12</v>
      </c>
      <c r="Q60" s="314">
        <v>6.3215758131012212E-3</v>
      </c>
    </row>
    <row r="61" spans="2:17">
      <c r="B61" s="312" t="s">
        <v>13</v>
      </c>
      <c r="C61" s="524">
        <v>77070</v>
      </c>
      <c r="D61" s="314">
        <v>4.5901721359219834E-2</v>
      </c>
      <c r="E61" s="314">
        <v>0.11350304851619608</v>
      </c>
      <c r="F61" s="314">
        <v>1.5990613918293706E-2</v>
      </c>
      <c r="I61" s="312" t="s">
        <v>23</v>
      </c>
      <c r="J61" s="314">
        <v>0.13761955366631251</v>
      </c>
      <c r="P61" s="312" t="s">
        <v>13</v>
      </c>
      <c r="Q61" s="314">
        <v>1.5990613918293706E-2</v>
      </c>
    </row>
    <row r="62" spans="2:17">
      <c r="B62" s="312" t="s">
        <v>14</v>
      </c>
      <c r="C62" s="524">
        <v>59046</v>
      </c>
      <c r="D62" s="314">
        <v>5.6777183737836072E-2</v>
      </c>
      <c r="E62" s="314">
        <v>7.7914491219102544E-2</v>
      </c>
      <c r="F62" s="314">
        <v>3.8967859986782649E-4</v>
      </c>
      <c r="I62" s="312" t="s">
        <v>4</v>
      </c>
      <c r="J62" s="314">
        <v>0.13628597272940457</v>
      </c>
      <c r="P62" s="312" t="s">
        <v>14</v>
      </c>
      <c r="Q62" s="314">
        <v>3.8967859986782649E-4</v>
      </c>
    </row>
    <row r="63" spans="2:17">
      <c r="B63" s="312" t="s">
        <v>15</v>
      </c>
      <c r="C63" s="524">
        <v>29544</v>
      </c>
      <c r="D63" s="314">
        <v>0.19585277895630038</v>
      </c>
      <c r="E63" s="314">
        <v>9.4141174727798038E-2</v>
      </c>
      <c r="F63" s="314">
        <v>2.3629686092439872E-2</v>
      </c>
      <c r="I63" s="312" t="s">
        <v>33</v>
      </c>
      <c r="J63" s="314">
        <v>0.13200751644221742</v>
      </c>
      <c r="P63" s="312" t="s">
        <v>15</v>
      </c>
      <c r="Q63" s="314">
        <v>2.3629686092439872E-2</v>
      </c>
    </row>
    <row r="64" spans="2:17">
      <c r="B64" s="312" t="s">
        <v>16</v>
      </c>
      <c r="C64" s="524">
        <v>11296</v>
      </c>
      <c r="D64" s="314">
        <v>4.5199006070015244E-2</v>
      </c>
      <c r="E64" s="314">
        <v>0.1252116744695686</v>
      </c>
      <c r="F64" s="314">
        <v>2.8311333636777514E-2</v>
      </c>
      <c r="I64" s="312" t="s">
        <v>16</v>
      </c>
      <c r="J64" s="314">
        <v>0.1252116744695686</v>
      </c>
      <c r="P64" s="312" t="s">
        <v>16</v>
      </c>
      <c r="Q64" s="314">
        <v>2.8311333636777514E-2</v>
      </c>
    </row>
    <row r="65" spans="2:17">
      <c r="B65" s="312" t="s">
        <v>0</v>
      </c>
      <c r="C65" s="524">
        <v>130420</v>
      </c>
      <c r="D65" s="314">
        <v>6.9198791329193002E-2</v>
      </c>
      <c r="E65" s="314">
        <v>0.17016885890143008</v>
      </c>
      <c r="F65" s="314">
        <v>6.2107009219611875E-3</v>
      </c>
      <c r="I65" s="312" t="s">
        <v>12</v>
      </c>
      <c r="J65" s="314">
        <v>0.12471841081302482</v>
      </c>
      <c r="P65" s="312" t="s">
        <v>0</v>
      </c>
      <c r="Q65" s="314">
        <v>6.2107009219611875E-3</v>
      </c>
    </row>
    <row r="66" spans="2:17">
      <c r="B66" s="312" t="s">
        <v>17</v>
      </c>
      <c r="C66" s="524">
        <v>25655</v>
      </c>
      <c r="D66" s="314">
        <v>5.5457320236571787E-2</v>
      </c>
      <c r="E66" s="314">
        <v>6.2714883393397036E-2</v>
      </c>
      <c r="F66" s="314">
        <v>1.175217888551483E-2</v>
      </c>
      <c r="I66" s="312" t="s">
        <v>3</v>
      </c>
      <c r="J66" s="314">
        <v>0.11881293622462574</v>
      </c>
      <c r="P66" s="312" t="s">
        <v>17</v>
      </c>
      <c r="Q66" s="314">
        <v>1.175217888551483E-2</v>
      </c>
    </row>
    <row r="67" spans="2:17">
      <c r="B67" s="312" t="s">
        <v>18</v>
      </c>
      <c r="C67" s="524">
        <v>16663</v>
      </c>
      <c r="D67" s="314">
        <v>7.7560766717247417E-2</v>
      </c>
      <c r="E67" s="314">
        <v>0.1009580442682525</v>
      </c>
      <c r="F67" s="314">
        <v>1.4428345306221946E-2</v>
      </c>
      <c r="I67" s="312" t="s">
        <v>20</v>
      </c>
      <c r="J67" s="314">
        <v>0.11355319629545968</v>
      </c>
      <c r="P67" s="312" t="s">
        <v>18</v>
      </c>
      <c r="Q67" s="314">
        <v>1.4428345306221946E-2</v>
      </c>
    </row>
    <row r="68" spans="2:17">
      <c r="B68" s="312" t="s">
        <v>19</v>
      </c>
      <c r="C68" s="524">
        <v>33573</v>
      </c>
      <c r="D68" s="314">
        <v>0.19922382639346306</v>
      </c>
      <c r="E68" s="314">
        <v>0.30410969546302047</v>
      </c>
      <c r="F68" s="314">
        <v>3.0890164890840399E-2</v>
      </c>
      <c r="I68" s="312" t="s">
        <v>13</v>
      </c>
      <c r="J68" s="314">
        <v>0.11350304851619608</v>
      </c>
      <c r="P68" s="312" t="s">
        <v>19</v>
      </c>
      <c r="Q68" s="314">
        <v>3.0890164890840399E-2</v>
      </c>
    </row>
    <row r="69" spans="2:17">
      <c r="B69" s="312" t="s">
        <v>20</v>
      </c>
      <c r="C69" s="524">
        <v>98594</v>
      </c>
      <c r="D69" s="314">
        <v>5.6816295859188432E-2</v>
      </c>
      <c r="E69" s="314">
        <v>0.11355319629545968</v>
      </c>
      <c r="F69" s="314">
        <v>2.460549861721173E-3</v>
      </c>
      <c r="I69" s="312" t="s">
        <v>26</v>
      </c>
      <c r="J69" s="314">
        <v>0.11197300156147683</v>
      </c>
      <c r="P69" s="312" t="s">
        <v>20</v>
      </c>
      <c r="Q69" s="314">
        <v>2.460549861721173E-3</v>
      </c>
    </row>
    <row r="70" spans="2:17">
      <c r="B70" s="312" t="s">
        <v>21</v>
      </c>
      <c r="C70" s="524">
        <v>16985</v>
      </c>
      <c r="D70" s="314">
        <v>7.8189736129780696E-2</v>
      </c>
      <c r="E70" s="314">
        <v>0.17461964038727529</v>
      </c>
      <c r="F70" s="314">
        <v>1.7858212980164101E-2</v>
      </c>
      <c r="I70" s="312" t="s">
        <v>7</v>
      </c>
      <c r="J70" s="314">
        <v>0.10991018419850818</v>
      </c>
      <c r="P70" s="312" t="s">
        <v>21</v>
      </c>
      <c r="Q70" s="314">
        <v>1.7858212980164101E-2</v>
      </c>
    </row>
    <row r="71" spans="2:17">
      <c r="B71" s="312" t="s">
        <v>22</v>
      </c>
      <c r="C71" s="524">
        <v>32651</v>
      </c>
      <c r="D71" s="314">
        <v>5.298543066991656E-2</v>
      </c>
      <c r="E71" s="314">
        <v>7.5957292559151179E-2</v>
      </c>
      <c r="F71" s="314">
        <v>6.1631382700071402E-3</v>
      </c>
      <c r="I71" s="312" t="s">
        <v>18</v>
      </c>
      <c r="J71" s="314">
        <v>0.1009580442682525</v>
      </c>
      <c r="P71" s="312" t="s">
        <v>22</v>
      </c>
      <c r="Q71" s="314">
        <v>6.1631382700071402E-3</v>
      </c>
    </row>
    <row r="72" spans="2:17">
      <c r="B72" s="312" t="s">
        <v>23</v>
      </c>
      <c r="C72" s="524">
        <v>34256</v>
      </c>
      <c r="D72" s="314">
        <v>5.2954661744678021E-2</v>
      </c>
      <c r="E72" s="314">
        <v>0.13761955366631251</v>
      </c>
      <c r="F72" s="314">
        <v>8.3004650615177145E-3</v>
      </c>
      <c r="I72" s="312" t="s">
        <v>15</v>
      </c>
      <c r="J72" s="314">
        <v>9.4141174727798038E-2</v>
      </c>
      <c r="P72" s="312" t="s">
        <v>23</v>
      </c>
      <c r="Q72" s="314">
        <v>8.3004650615177145E-3</v>
      </c>
    </row>
    <row r="73" spans="2:17">
      <c r="B73" s="312" t="s">
        <v>24</v>
      </c>
      <c r="C73" s="524">
        <v>199989</v>
      </c>
      <c r="D73" s="314">
        <v>0.44057330551694207</v>
      </c>
      <c r="E73" s="314">
        <v>0.32901600887831517</v>
      </c>
      <c r="F73" s="314">
        <v>2.6901155327342829E-2</v>
      </c>
      <c r="I73" s="312" t="s">
        <v>10</v>
      </c>
      <c r="J73" s="314">
        <v>9.0055985070647937E-2</v>
      </c>
      <c r="P73" s="312" t="s">
        <v>24</v>
      </c>
      <c r="Q73" s="314">
        <v>2.6901155327342829E-2</v>
      </c>
    </row>
    <row r="74" spans="2:17">
      <c r="B74" s="312" t="s">
        <v>25</v>
      </c>
      <c r="C74" s="524">
        <v>25719</v>
      </c>
      <c r="D74" s="314">
        <v>5.6060526797624965E-2</v>
      </c>
      <c r="E74" s="314">
        <v>0.14260962281753975</v>
      </c>
      <c r="F74" s="314">
        <v>1.1722591558160467E-2</v>
      </c>
      <c r="I74" s="312" t="s">
        <v>14</v>
      </c>
      <c r="J74" s="314">
        <v>7.7914491219102544E-2</v>
      </c>
      <c r="P74" s="312" t="s">
        <v>25</v>
      </c>
      <c r="Q74" s="314">
        <v>1.1722591558160467E-2</v>
      </c>
    </row>
    <row r="75" spans="2:17">
      <c r="B75" s="312" t="s">
        <v>26</v>
      </c>
      <c r="C75" s="524">
        <v>44152</v>
      </c>
      <c r="D75" s="314">
        <v>7.4364519541066224E-2</v>
      </c>
      <c r="E75" s="314">
        <v>0.11197300156147683</v>
      </c>
      <c r="F75" s="314">
        <v>-1.3796847081175567E-3</v>
      </c>
      <c r="I75" s="312" t="s">
        <v>22</v>
      </c>
      <c r="J75" s="314">
        <v>7.5957292559151179E-2</v>
      </c>
      <c r="P75" s="312" t="s">
        <v>26</v>
      </c>
      <c r="Q75" s="314">
        <v>-1.3796847081175567E-3</v>
      </c>
    </row>
    <row r="76" spans="2:17">
      <c r="B76" s="312" t="s">
        <v>27</v>
      </c>
      <c r="C76" s="524">
        <v>41117</v>
      </c>
      <c r="D76" s="314">
        <v>6.2911298083911313E-2</v>
      </c>
      <c r="E76" s="314">
        <v>0.15646622039714231</v>
      </c>
      <c r="F76" s="314">
        <v>3.3186110636636013E-3</v>
      </c>
      <c r="I76" s="312" t="s">
        <v>29</v>
      </c>
      <c r="J76" s="314">
        <v>7.4813811780636508E-2</v>
      </c>
      <c r="P76" s="312" t="s">
        <v>27</v>
      </c>
      <c r="Q76" s="314">
        <v>3.3186110636636013E-3</v>
      </c>
    </row>
    <row r="77" spans="2:17">
      <c r="B77" s="312" t="s">
        <v>28</v>
      </c>
      <c r="C77" s="524">
        <v>11724</v>
      </c>
      <c r="D77" s="314">
        <v>5.3282190187060298E-2</v>
      </c>
      <c r="E77" s="314">
        <v>4.2411309682581999E-2</v>
      </c>
      <c r="F77" s="314">
        <v>1.8504039614281931E-2</v>
      </c>
      <c r="I77" s="312" t="s">
        <v>11</v>
      </c>
      <c r="J77" s="314">
        <v>6.5435730952622562E-2</v>
      </c>
      <c r="P77" s="312" t="s">
        <v>28</v>
      </c>
      <c r="Q77" s="314">
        <v>1.8504039614281931E-2</v>
      </c>
    </row>
    <row r="78" spans="2:17">
      <c r="B78" s="312" t="s">
        <v>29</v>
      </c>
      <c r="C78" s="524">
        <v>41275</v>
      </c>
      <c r="D78" s="314">
        <v>5.9282803749861758E-2</v>
      </c>
      <c r="E78" s="314">
        <v>7.4813811780636508E-2</v>
      </c>
      <c r="F78" s="314">
        <v>-1.4757112444357956E-3</v>
      </c>
      <c r="I78" s="312" t="s">
        <v>17</v>
      </c>
      <c r="J78" s="314">
        <v>6.2714883393397036E-2</v>
      </c>
      <c r="P78" s="312" t="s">
        <v>29</v>
      </c>
      <c r="Q78" s="314">
        <v>-1.4757112444357956E-3</v>
      </c>
    </row>
    <row r="79" spans="2:17">
      <c r="B79" s="312" t="s">
        <v>30</v>
      </c>
      <c r="C79" s="524">
        <v>3318</v>
      </c>
      <c r="D79" s="314">
        <v>3.1317841164366755E-2</v>
      </c>
      <c r="E79" s="314">
        <v>3.0434782608695699E-2</v>
      </c>
      <c r="F79" s="314">
        <v>-3.6036036036035668E-3</v>
      </c>
      <c r="I79" s="312" t="s">
        <v>6</v>
      </c>
      <c r="J79" s="314">
        <v>5.0915587315766064E-2</v>
      </c>
      <c r="P79" s="312" t="s">
        <v>30</v>
      </c>
      <c r="Q79" s="314">
        <v>-3.6036036036035668E-3</v>
      </c>
    </row>
    <row r="80" spans="2:17">
      <c r="B80" s="312" t="s">
        <v>31</v>
      </c>
      <c r="C80" s="524">
        <v>46991</v>
      </c>
      <c r="D80" s="314">
        <v>6.2965548568465368E-2</v>
      </c>
      <c r="E80" s="314">
        <v>1.6879098050247787E-2</v>
      </c>
      <c r="F80" s="314">
        <v>4.338719329742613E-3</v>
      </c>
      <c r="I80" s="312" t="s">
        <v>28</v>
      </c>
      <c r="J80" s="314">
        <v>4.2411309682581999E-2</v>
      </c>
      <c r="P80" s="312" t="s">
        <v>31</v>
      </c>
      <c r="Q80" s="314">
        <v>4.338719329742613E-3</v>
      </c>
    </row>
    <row r="81" spans="2:17">
      <c r="B81" s="312" t="s">
        <v>32</v>
      </c>
      <c r="C81" s="524">
        <v>23371</v>
      </c>
      <c r="D81" s="314">
        <v>5.8204286561038418E-2</v>
      </c>
      <c r="E81" s="314">
        <v>0.20363598908173253</v>
      </c>
      <c r="F81" s="314">
        <v>8.9362804351580394E-3</v>
      </c>
      <c r="I81" s="312" t="s">
        <v>30</v>
      </c>
      <c r="J81" s="314">
        <v>3.0434782608695699E-2</v>
      </c>
      <c r="P81" s="312" t="s">
        <v>32</v>
      </c>
      <c r="Q81" s="314">
        <v>8.9362804351580394E-3</v>
      </c>
    </row>
    <row r="82" spans="2:17">
      <c r="B82" s="312" t="s">
        <v>33</v>
      </c>
      <c r="C82" s="524">
        <v>7229</v>
      </c>
      <c r="D82" s="314">
        <v>3.6869673431292042E-2</v>
      </c>
      <c r="E82" s="314">
        <v>0.13200751644221742</v>
      </c>
      <c r="F82" s="314">
        <v>9.6926059263369169E-4</v>
      </c>
      <c r="I82" s="312" t="s">
        <v>31</v>
      </c>
      <c r="J82" s="314">
        <v>1.6879098050247787E-2</v>
      </c>
      <c r="P82" s="312" t="s">
        <v>33</v>
      </c>
      <c r="Q82" s="314">
        <v>9.6926059263369169E-4</v>
      </c>
    </row>
    <row r="83" spans="2:17">
      <c r="B83" s="312" t="s">
        <v>1</v>
      </c>
      <c r="C83" s="313">
        <v>1590790</v>
      </c>
      <c r="D83" s="314">
        <v>7.5711013603985883E-2</v>
      </c>
      <c r="E83" s="314">
        <v>0.14193604888217637</v>
      </c>
      <c r="F83" s="314">
        <v>1.1932327077311511E-2</v>
      </c>
      <c r="I83" s="312" t="s">
        <v>8</v>
      </c>
      <c r="J83" s="314">
        <v>-0.10287786086562434</v>
      </c>
      <c r="P83" s="312" t="s">
        <v>1</v>
      </c>
      <c r="Q83" s="314">
        <v>1.1932327077311511E-2</v>
      </c>
    </row>
  </sheetData>
  <mergeCells count="5">
    <mergeCell ref="A5:A6"/>
    <mergeCell ref="B5:B6"/>
    <mergeCell ref="D5:D6"/>
    <mergeCell ref="E5:E6"/>
    <mergeCell ref="H1:I1"/>
  </mergeCells>
  <hyperlinks>
    <hyperlink ref="H1:I1" location="Index!A1" display="Regresar al Índice" xr:uid="{FD7B4D7E-1ABB-46A1-8FD7-6A6C02A32A79}"/>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9"/>
  <dimension ref="A1:T159"/>
  <sheetViews>
    <sheetView zoomScale="106" zoomScaleNormal="106" workbookViewId="0"/>
  </sheetViews>
  <sheetFormatPr baseColWidth="10" defaultColWidth="11.42578125" defaultRowHeight="14.25"/>
  <cols>
    <col min="1" max="1" width="27.85546875" style="258" customWidth="1"/>
    <col min="2" max="2" width="16.7109375" style="258" customWidth="1"/>
    <col min="3" max="3" width="14.140625" style="258" customWidth="1"/>
    <col min="4" max="4" width="11.85546875" style="258" customWidth="1"/>
    <col min="5" max="5" width="10.85546875" style="258" customWidth="1"/>
    <col min="6" max="16384" width="11.42578125" style="258"/>
  </cols>
  <sheetData>
    <row r="1" spans="1:20" ht="15">
      <c r="A1" s="43" t="s">
        <v>2087</v>
      </c>
      <c r="G1" s="232"/>
      <c r="H1" s="90" t="s">
        <v>38</v>
      </c>
      <c r="I1" s="90"/>
      <c r="J1" s="232"/>
      <c r="K1" s="232"/>
      <c r="L1" s="232"/>
      <c r="M1" s="232"/>
      <c r="N1" s="232"/>
      <c r="O1" s="232"/>
      <c r="P1" s="232"/>
      <c r="Q1" s="232"/>
      <c r="R1" s="232"/>
      <c r="S1" s="232"/>
      <c r="T1" s="232"/>
    </row>
    <row r="2" spans="1:20">
      <c r="A2" s="258" t="s">
        <v>278</v>
      </c>
    </row>
    <row r="3" spans="1:20">
      <c r="A3" s="494"/>
      <c r="B3" s="494"/>
      <c r="C3" s="494"/>
      <c r="D3" s="494"/>
      <c r="E3" s="494"/>
    </row>
    <row r="4" spans="1:20" ht="45.75" customHeight="1" thickBot="1">
      <c r="A4" s="61" t="s">
        <v>279</v>
      </c>
      <c r="B4" s="62" t="s">
        <v>1239</v>
      </c>
      <c r="C4" s="62" t="s">
        <v>1982</v>
      </c>
      <c r="D4" s="61" t="s">
        <v>34</v>
      </c>
      <c r="E4" s="61" t="s">
        <v>280</v>
      </c>
    </row>
    <row r="5" spans="1:20" ht="29.25" thickBot="1">
      <c r="A5" s="63" t="s">
        <v>281</v>
      </c>
      <c r="B5" s="64">
        <v>124917</v>
      </c>
      <c r="C5" s="64">
        <v>120707</v>
      </c>
      <c r="D5" s="64">
        <f t="shared" ref="D5:D13" si="0">C5-B5</f>
        <v>-4210</v>
      </c>
      <c r="E5" s="520">
        <f>C5/B5-1</f>
        <v>-3.3702378379243836E-2</v>
      </c>
    </row>
    <row r="6" spans="1:20" ht="15" thickBot="1">
      <c r="A6" s="65" t="s">
        <v>282</v>
      </c>
      <c r="B6" s="66">
        <v>389036</v>
      </c>
      <c r="C6" s="66">
        <v>389372</v>
      </c>
      <c r="D6" s="64">
        <f t="shared" si="0"/>
        <v>336</v>
      </c>
      <c r="E6" s="520">
        <f t="shared" ref="E6:E12" si="1">C6/B6-1</f>
        <v>8.6367328473446747E-4</v>
      </c>
    </row>
    <row r="7" spans="1:20" ht="15" thickBot="1">
      <c r="A7" s="65" t="s">
        <v>283</v>
      </c>
      <c r="B7" s="67">
        <v>137344</v>
      </c>
      <c r="C7" s="67">
        <v>137135</v>
      </c>
      <c r="D7" s="64">
        <f t="shared" si="0"/>
        <v>-209</v>
      </c>
      <c r="E7" s="520">
        <f>C7/B7-1</f>
        <v>-1.5217264678472064E-3</v>
      </c>
    </row>
    <row r="8" spans="1:20" ht="29.25" thickBot="1">
      <c r="A8" s="68" t="s">
        <v>284</v>
      </c>
      <c r="B8" s="66">
        <v>9619</v>
      </c>
      <c r="C8" s="66">
        <v>9540</v>
      </c>
      <c r="D8" s="64">
        <f t="shared" si="0"/>
        <v>-79</v>
      </c>
      <c r="E8" s="520">
        <f>C8/B8-1</f>
        <v>-8.2129119451086474E-3</v>
      </c>
    </row>
    <row r="9" spans="1:20" ht="15" thickBot="1">
      <c r="A9" s="65" t="s">
        <v>285</v>
      </c>
      <c r="B9" s="66">
        <v>493413</v>
      </c>
      <c r="C9" s="66">
        <v>494824</v>
      </c>
      <c r="D9" s="64">
        <f t="shared" si="0"/>
        <v>1411</v>
      </c>
      <c r="E9" s="520">
        <f t="shared" si="1"/>
        <v>2.8596733365355842E-3</v>
      </c>
    </row>
    <row r="10" spans="1:20" ht="15" thickBot="1">
      <c r="A10" s="65" t="s">
        <v>286</v>
      </c>
      <c r="B10" s="66">
        <v>2577</v>
      </c>
      <c r="C10" s="66">
        <v>2556</v>
      </c>
      <c r="D10" s="64">
        <f t="shared" si="0"/>
        <v>-21</v>
      </c>
      <c r="E10" s="520">
        <f t="shared" si="1"/>
        <v>-8.1490104772992122E-3</v>
      </c>
    </row>
    <row r="11" spans="1:20" ht="15" thickBot="1">
      <c r="A11" s="65" t="s">
        <v>287</v>
      </c>
      <c r="B11" s="66">
        <v>630046</v>
      </c>
      <c r="C11" s="66">
        <v>630421</v>
      </c>
      <c r="D11" s="64">
        <f t="shared" si="0"/>
        <v>375</v>
      </c>
      <c r="E11" s="520">
        <f t="shared" si="1"/>
        <v>5.9519463658208593E-4</v>
      </c>
    </row>
    <row r="12" spans="1:20" ht="15" thickBot="1">
      <c r="A12" s="65" t="s">
        <v>288</v>
      </c>
      <c r="B12" s="66">
        <v>99824</v>
      </c>
      <c r="C12" s="66">
        <v>100160</v>
      </c>
      <c r="D12" s="64">
        <f t="shared" si="0"/>
        <v>336</v>
      </c>
      <c r="E12" s="520">
        <f t="shared" si="1"/>
        <v>3.3659240262862156E-3</v>
      </c>
    </row>
    <row r="13" spans="1:20" ht="15.75" thickBot="1">
      <c r="A13" s="505" t="s">
        <v>53</v>
      </c>
      <c r="B13" s="506">
        <f>SUM(B5:B12)</f>
        <v>1886776</v>
      </c>
      <c r="C13" s="506">
        <f>SUM(C5:C12)</f>
        <v>1884715</v>
      </c>
      <c r="D13" s="507">
        <f t="shared" si="0"/>
        <v>-2061</v>
      </c>
      <c r="E13" s="521">
        <f>C13/B13-1</f>
        <v>-1.092339525200714E-3</v>
      </c>
    </row>
    <row r="159" spans="2:2">
      <c r="B159" s="287"/>
    </row>
  </sheetData>
  <mergeCells count="1">
    <mergeCell ref="H1:I1"/>
  </mergeCells>
  <hyperlinks>
    <hyperlink ref="H1:I1" location="Index!A1" display="Regresar al Índice" xr:uid="{00000000-0004-0000-2000-000000000000}"/>
  </hyperlinks>
  <pageMargins left="0.7" right="0.7" top="0.75" bottom="0.75" header="0.3" footer="0.3"/>
  <pageSetup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0"/>
  <dimension ref="A1:T159"/>
  <sheetViews>
    <sheetView zoomScale="106" zoomScaleNormal="106" workbookViewId="0"/>
  </sheetViews>
  <sheetFormatPr baseColWidth="10" defaultColWidth="11.42578125" defaultRowHeight="14.25"/>
  <cols>
    <col min="1" max="1" width="27.85546875" style="258" customWidth="1"/>
    <col min="2" max="2" width="16.7109375" style="258" customWidth="1"/>
    <col min="3" max="3" width="14.140625" style="258" customWidth="1"/>
    <col min="4" max="4" width="11.85546875" style="258" customWidth="1"/>
    <col min="5" max="5" width="10.85546875" style="258" customWidth="1"/>
    <col min="6" max="16384" width="11.42578125" style="258"/>
  </cols>
  <sheetData>
    <row r="1" spans="1:20" ht="15">
      <c r="A1" s="43" t="s">
        <v>2088</v>
      </c>
      <c r="G1" s="232"/>
      <c r="H1" s="90" t="s">
        <v>38</v>
      </c>
      <c r="I1" s="90"/>
      <c r="J1" s="232"/>
      <c r="K1" s="232"/>
      <c r="L1" s="232"/>
      <c r="M1" s="232"/>
      <c r="N1" s="232"/>
      <c r="O1" s="232"/>
      <c r="P1" s="232"/>
      <c r="Q1" s="232"/>
      <c r="R1" s="232"/>
      <c r="S1" s="232"/>
      <c r="T1" s="232"/>
    </row>
    <row r="2" spans="1:20">
      <c r="A2" s="258" t="s">
        <v>278</v>
      </c>
    </row>
    <row r="3" spans="1:20">
      <c r="A3" s="494"/>
      <c r="B3" s="494"/>
      <c r="C3" s="494"/>
      <c r="D3" s="494"/>
      <c r="E3" s="494"/>
    </row>
    <row r="4" spans="1:20" ht="45.75" customHeight="1" thickBot="1">
      <c r="A4" s="508" t="s">
        <v>279</v>
      </c>
      <c r="B4" s="62" t="s">
        <v>872</v>
      </c>
      <c r="C4" s="62" t="s">
        <v>1982</v>
      </c>
      <c r="D4" s="61" t="s">
        <v>34</v>
      </c>
      <c r="E4" s="61" t="s">
        <v>280</v>
      </c>
    </row>
    <row r="5" spans="1:20" ht="29.25" thickBot="1">
      <c r="A5" s="510" t="s">
        <v>281</v>
      </c>
      <c r="B5" s="64">
        <v>116251</v>
      </c>
      <c r="C5" s="64">
        <v>120707</v>
      </c>
      <c r="D5" s="64">
        <f t="shared" ref="D5:D13" si="0">C5-B5</f>
        <v>4456</v>
      </c>
      <c r="E5" s="520">
        <f>C5/B5-1</f>
        <v>3.8330853067930493E-2</v>
      </c>
    </row>
    <row r="6" spans="1:20" ht="15" thickBot="1">
      <c r="A6" s="513" t="s">
        <v>282</v>
      </c>
      <c r="B6" s="66">
        <v>388949</v>
      </c>
      <c r="C6" s="66">
        <v>389372</v>
      </c>
      <c r="D6" s="64">
        <f t="shared" si="0"/>
        <v>423</v>
      </c>
      <c r="E6" s="520">
        <f t="shared" ref="E6:E12" si="1">C6/B6-1</f>
        <v>1.0875461821473476E-3</v>
      </c>
    </row>
    <row r="7" spans="1:20" ht="15" thickBot="1">
      <c r="A7" s="513" t="s">
        <v>283</v>
      </c>
      <c r="B7" s="67">
        <v>134547</v>
      </c>
      <c r="C7" s="67">
        <v>137135</v>
      </c>
      <c r="D7" s="64">
        <f t="shared" si="0"/>
        <v>2588</v>
      </c>
      <c r="E7" s="520">
        <f>C7/B7-1</f>
        <v>1.9234914193553276E-2</v>
      </c>
    </row>
    <row r="8" spans="1:20" ht="29.25" thickBot="1">
      <c r="A8" s="515" t="s">
        <v>284</v>
      </c>
      <c r="B8" s="66">
        <v>9393</v>
      </c>
      <c r="C8" s="66">
        <v>9540</v>
      </c>
      <c r="D8" s="64">
        <f t="shared" si="0"/>
        <v>147</v>
      </c>
      <c r="E8" s="520">
        <f>C8/B8-1</f>
        <v>1.5649952091983499E-2</v>
      </c>
    </row>
    <row r="9" spans="1:20" ht="15" thickBot="1">
      <c r="A9" s="513" t="s">
        <v>285</v>
      </c>
      <c r="B9" s="66">
        <v>480660</v>
      </c>
      <c r="C9" s="66">
        <v>494824</v>
      </c>
      <c r="D9" s="64">
        <f t="shared" si="0"/>
        <v>14164</v>
      </c>
      <c r="E9" s="520">
        <f t="shared" si="1"/>
        <v>2.9467815087588001E-2</v>
      </c>
    </row>
    <row r="10" spans="1:20" ht="15" thickBot="1">
      <c r="A10" s="513" t="s">
        <v>286</v>
      </c>
      <c r="B10" s="66">
        <v>2624</v>
      </c>
      <c r="C10" s="66">
        <v>2556</v>
      </c>
      <c r="D10" s="64">
        <f t="shared" si="0"/>
        <v>-68</v>
      </c>
      <c r="E10" s="520">
        <f t="shared" si="1"/>
        <v>-2.5914634146341431E-2</v>
      </c>
    </row>
    <row r="11" spans="1:20" ht="15" thickBot="1">
      <c r="A11" s="513" t="s">
        <v>287</v>
      </c>
      <c r="B11" s="66">
        <v>620320</v>
      </c>
      <c r="C11" s="66">
        <v>630421</v>
      </c>
      <c r="D11" s="64">
        <f t="shared" si="0"/>
        <v>10101</v>
      </c>
      <c r="E11" s="520">
        <f t="shared" si="1"/>
        <v>1.628353108073255E-2</v>
      </c>
    </row>
    <row r="12" spans="1:20" ht="15" thickBot="1">
      <c r="A12" s="513" t="s">
        <v>288</v>
      </c>
      <c r="B12" s="66">
        <v>97255</v>
      </c>
      <c r="C12" s="66">
        <v>100160</v>
      </c>
      <c r="D12" s="64">
        <f t="shared" si="0"/>
        <v>2905</v>
      </c>
      <c r="E12" s="520">
        <f t="shared" si="1"/>
        <v>2.9869929566603171E-2</v>
      </c>
    </row>
    <row r="13" spans="1:20" ht="15.75" thickBot="1">
      <c r="A13" s="505" t="s">
        <v>53</v>
      </c>
      <c r="B13" s="506">
        <f>SUM(B5:B12)</f>
        <v>1849999</v>
      </c>
      <c r="C13" s="506">
        <f>SUM(C5:C12)</f>
        <v>1884715</v>
      </c>
      <c r="D13" s="507">
        <f t="shared" si="0"/>
        <v>34716</v>
      </c>
      <c r="E13" s="521">
        <f>C13/B13-1</f>
        <v>1.8765415548873232E-2</v>
      </c>
    </row>
    <row r="159" spans="2:2">
      <c r="B159" s="287"/>
    </row>
  </sheetData>
  <mergeCells count="1">
    <mergeCell ref="H1:I1"/>
  </mergeCells>
  <hyperlinks>
    <hyperlink ref="H1:I1" location="Index!A1" display="Regresar al Índice" xr:uid="{00000000-0004-0000-2100-000000000000}"/>
  </hyperlinks>
  <pageMargins left="0.7" right="0.7" top="0.75" bottom="0.75" header="0.3" footer="0.3"/>
  <pageSetup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5"/>
  <dimension ref="A1:T159"/>
  <sheetViews>
    <sheetView zoomScale="110" zoomScaleNormal="110" workbookViewId="0"/>
  </sheetViews>
  <sheetFormatPr baseColWidth="10" defaultColWidth="11.42578125" defaultRowHeight="14.25"/>
  <cols>
    <col min="1" max="1" width="27.85546875" style="258" customWidth="1"/>
    <col min="2" max="2" width="16" style="258" customWidth="1"/>
    <col min="3" max="3" width="13.42578125" style="258" customWidth="1"/>
    <col min="4" max="4" width="11.85546875" style="258" customWidth="1"/>
    <col min="5" max="5" width="12.85546875" style="258" customWidth="1"/>
    <col min="6" max="16384" width="11.42578125" style="258"/>
  </cols>
  <sheetData>
    <row r="1" spans="1:20" ht="15">
      <c r="A1" s="43" t="s">
        <v>2089</v>
      </c>
      <c r="G1" s="232"/>
      <c r="H1" s="90" t="s">
        <v>38</v>
      </c>
      <c r="I1" s="90"/>
      <c r="J1" s="232"/>
      <c r="K1" s="232"/>
      <c r="L1" s="232"/>
      <c r="M1" s="232"/>
      <c r="N1" s="232"/>
      <c r="O1" s="232"/>
      <c r="P1" s="232"/>
      <c r="Q1" s="232"/>
      <c r="R1" s="232"/>
      <c r="S1" s="232"/>
      <c r="T1" s="232"/>
    </row>
    <row r="2" spans="1:20">
      <c r="A2" s="258" t="s">
        <v>278</v>
      </c>
    </row>
    <row r="3" spans="1:20">
      <c r="A3" s="494"/>
      <c r="B3" s="494"/>
      <c r="C3" s="494"/>
      <c r="D3" s="494"/>
      <c r="E3" s="494"/>
    </row>
    <row r="4" spans="1:20" ht="50.25" customHeight="1" thickBot="1">
      <c r="A4" s="508" t="s">
        <v>279</v>
      </c>
      <c r="B4" s="509" t="s">
        <v>1983</v>
      </c>
      <c r="C4" s="62" t="s">
        <v>1982</v>
      </c>
      <c r="D4" s="508" t="s">
        <v>34</v>
      </c>
      <c r="E4" s="508" t="s">
        <v>290</v>
      </c>
    </row>
    <row r="5" spans="1:20" ht="29.25" thickBot="1">
      <c r="A5" s="510" t="s">
        <v>281</v>
      </c>
      <c r="B5" s="511">
        <v>113463</v>
      </c>
      <c r="C5" s="64">
        <v>120707</v>
      </c>
      <c r="D5" s="511">
        <f>C5-B5</f>
        <v>7244</v>
      </c>
      <c r="E5" s="512">
        <f>C5/B5-1</f>
        <v>6.3844601323779449E-2</v>
      </c>
    </row>
    <row r="6" spans="1:20" ht="15" thickBot="1">
      <c r="A6" s="513" t="s">
        <v>282</v>
      </c>
      <c r="B6" s="514">
        <v>369950</v>
      </c>
      <c r="C6" s="66">
        <v>389372</v>
      </c>
      <c r="D6" s="511">
        <f t="shared" ref="D6:D13" si="0">C6-B6</f>
        <v>19422</v>
      </c>
      <c r="E6" s="512">
        <f t="shared" ref="E6:E13" si="1">C6/B6-1</f>
        <v>5.2498986349506671E-2</v>
      </c>
    </row>
    <row r="7" spans="1:20" ht="15" thickBot="1">
      <c r="A7" s="513" t="s">
        <v>283</v>
      </c>
      <c r="B7" s="514">
        <v>136279</v>
      </c>
      <c r="C7" s="67">
        <v>137135</v>
      </c>
      <c r="D7" s="511">
        <f t="shared" si="0"/>
        <v>856</v>
      </c>
      <c r="E7" s="512">
        <f t="shared" si="1"/>
        <v>6.281231884589733E-3</v>
      </c>
    </row>
    <row r="8" spans="1:20" ht="29.25" thickBot="1">
      <c r="A8" s="515" t="s">
        <v>284</v>
      </c>
      <c r="B8" s="514">
        <v>9977</v>
      </c>
      <c r="C8" s="66">
        <v>9540</v>
      </c>
      <c r="D8" s="511">
        <f t="shared" si="0"/>
        <v>-437</v>
      </c>
      <c r="E8" s="512">
        <f t="shared" si="1"/>
        <v>-4.3800741705923629E-2</v>
      </c>
    </row>
    <row r="9" spans="1:20" ht="15" thickBot="1">
      <c r="A9" s="513" t="s">
        <v>285</v>
      </c>
      <c r="B9" s="514">
        <v>463728</v>
      </c>
      <c r="C9" s="66">
        <v>494824</v>
      </c>
      <c r="D9" s="511">
        <f t="shared" si="0"/>
        <v>31096</v>
      </c>
      <c r="E9" s="512">
        <f t="shared" si="1"/>
        <v>6.705655039160896E-2</v>
      </c>
    </row>
    <row r="10" spans="1:20" ht="15" thickBot="1">
      <c r="A10" s="513" t="s">
        <v>286</v>
      </c>
      <c r="B10" s="514">
        <v>2495</v>
      </c>
      <c r="C10" s="66">
        <v>2556</v>
      </c>
      <c r="D10" s="511">
        <f t="shared" si="0"/>
        <v>61</v>
      </c>
      <c r="E10" s="512">
        <f t="shared" si="1"/>
        <v>2.4448897795591229E-2</v>
      </c>
    </row>
    <row r="11" spans="1:20" ht="15" thickBot="1">
      <c r="A11" s="513" t="s">
        <v>287</v>
      </c>
      <c r="B11" s="514">
        <v>626734</v>
      </c>
      <c r="C11" s="66">
        <v>630421</v>
      </c>
      <c r="D11" s="511">
        <f t="shared" si="0"/>
        <v>3687</v>
      </c>
      <c r="E11" s="512">
        <f t="shared" si="1"/>
        <v>5.8828785417737173E-3</v>
      </c>
    </row>
    <row r="12" spans="1:20" ht="15" thickBot="1">
      <c r="A12" s="513" t="s">
        <v>288</v>
      </c>
      <c r="B12" s="514">
        <v>88258</v>
      </c>
      <c r="C12" s="66">
        <v>100160</v>
      </c>
      <c r="D12" s="511">
        <f t="shared" si="0"/>
        <v>11902</v>
      </c>
      <c r="E12" s="512">
        <f t="shared" si="1"/>
        <v>0.13485463074168913</v>
      </c>
    </row>
    <row r="13" spans="1:20" ht="15.75" thickBot="1">
      <c r="A13" s="516" t="s">
        <v>53</v>
      </c>
      <c r="B13" s="517">
        <f>SUM(B5:B12)</f>
        <v>1810884</v>
      </c>
      <c r="C13" s="517">
        <f>SUM(C5:C12)</f>
        <v>1884715</v>
      </c>
      <c r="D13" s="518">
        <f t="shared" si="0"/>
        <v>73831</v>
      </c>
      <c r="E13" s="519">
        <f t="shared" si="1"/>
        <v>4.0770695417265745E-2</v>
      </c>
    </row>
    <row r="159" spans="2:2">
      <c r="B159" s="287"/>
    </row>
  </sheetData>
  <mergeCells count="1">
    <mergeCell ref="H1:I1"/>
  </mergeCells>
  <hyperlinks>
    <hyperlink ref="H1:I1" location="Index!A1" display="Regresar al Índice" xr:uid="{00000000-0004-0000-2200-000000000000}"/>
  </hyperlinks>
  <pageMargins left="0.7" right="0.7" top="0.75" bottom="0.75" header="0.3" footer="0.3"/>
  <pageSetup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6"/>
  <dimension ref="A1:P159"/>
  <sheetViews>
    <sheetView zoomScale="106" zoomScaleNormal="106" workbookViewId="0"/>
  </sheetViews>
  <sheetFormatPr baseColWidth="10" defaultColWidth="11.42578125" defaultRowHeight="14.25"/>
  <cols>
    <col min="1" max="1" width="21.140625" style="258" customWidth="1"/>
    <col min="2" max="2" width="10.85546875" style="258" bestFit="1" customWidth="1"/>
    <col min="3" max="3" width="9" style="258" bestFit="1" customWidth="1"/>
    <col min="4" max="5" width="10.85546875" style="258" bestFit="1" customWidth="1"/>
    <col min="6" max="6" width="9.28515625" style="258" bestFit="1" customWidth="1"/>
    <col min="7" max="7" width="10.85546875" style="258" bestFit="1" customWidth="1"/>
    <col min="8" max="8" width="10.85546875" style="258" customWidth="1"/>
    <col min="9" max="9" width="10.140625" style="258" customWidth="1"/>
    <col min="10" max="10" width="9.140625" style="258" customWidth="1"/>
    <col min="11" max="16384" width="11.42578125" style="258"/>
  </cols>
  <sheetData>
    <row r="1" spans="1:16" ht="15">
      <c r="A1" s="43" t="s">
        <v>2090</v>
      </c>
      <c r="B1" s="301"/>
      <c r="C1" s="301"/>
      <c r="D1" s="301"/>
      <c r="E1" s="301"/>
      <c r="F1" s="301"/>
      <c r="G1" s="301"/>
      <c r="H1" s="90" t="s">
        <v>38</v>
      </c>
      <c r="I1" s="90"/>
      <c r="J1" s="298"/>
      <c r="K1" s="298"/>
      <c r="O1" s="289"/>
      <c r="P1" s="289"/>
    </row>
    <row r="2" spans="1:16">
      <c r="A2" s="258" t="s">
        <v>278</v>
      </c>
    </row>
    <row r="4" spans="1:16" ht="27.75" customHeight="1">
      <c r="A4" s="500" t="s">
        <v>279</v>
      </c>
      <c r="B4" s="501" t="s">
        <v>1239</v>
      </c>
      <c r="C4" s="501"/>
      <c r="D4" s="501"/>
      <c r="E4" s="501" t="s">
        <v>1982</v>
      </c>
      <c r="F4" s="501"/>
      <c r="G4" s="501"/>
      <c r="H4" s="502" t="s">
        <v>34</v>
      </c>
      <c r="I4" s="502"/>
      <c r="J4" s="502"/>
    </row>
    <row r="5" spans="1:16" ht="24.75" customHeight="1" thickBot="1">
      <c r="A5" s="503"/>
      <c r="B5" s="62" t="s">
        <v>291</v>
      </c>
      <c r="C5" s="62" t="s">
        <v>292</v>
      </c>
      <c r="D5" s="62" t="s">
        <v>53</v>
      </c>
      <c r="E5" s="62" t="s">
        <v>291</v>
      </c>
      <c r="F5" s="62" t="s">
        <v>292</v>
      </c>
      <c r="G5" s="62" t="s">
        <v>53</v>
      </c>
      <c r="H5" s="61" t="s">
        <v>291</v>
      </c>
      <c r="I5" s="61" t="s">
        <v>292</v>
      </c>
      <c r="J5" s="61" t="s">
        <v>53</v>
      </c>
    </row>
    <row r="6" spans="1:16" ht="43.5" thickBot="1">
      <c r="A6" s="63" t="s">
        <v>281</v>
      </c>
      <c r="B6" s="64">
        <v>87837</v>
      </c>
      <c r="C6" s="64">
        <v>37080</v>
      </c>
      <c r="D6" s="64">
        <v>124917</v>
      </c>
      <c r="E6" s="64">
        <v>84514</v>
      </c>
      <c r="F6" s="64">
        <v>36193</v>
      </c>
      <c r="G6" s="64">
        <v>120707</v>
      </c>
      <c r="H6" s="64">
        <f>E6-B6</f>
        <v>-3323</v>
      </c>
      <c r="I6" s="64">
        <f>F6-C6</f>
        <v>-887</v>
      </c>
      <c r="J6" s="64">
        <f>SUM(H6:I6)</f>
        <v>-4210</v>
      </c>
    </row>
    <row r="7" spans="1:16" ht="15" thickBot="1">
      <c r="A7" s="65" t="s">
        <v>282</v>
      </c>
      <c r="B7" s="66">
        <v>226124</v>
      </c>
      <c r="C7" s="66">
        <v>162912</v>
      </c>
      <c r="D7" s="64">
        <v>389036</v>
      </c>
      <c r="E7" s="66">
        <v>226193</v>
      </c>
      <c r="F7" s="66">
        <v>163179</v>
      </c>
      <c r="G7" s="64">
        <v>389372</v>
      </c>
      <c r="H7" s="64">
        <f t="shared" ref="H7:I14" si="0">E7-B7</f>
        <v>69</v>
      </c>
      <c r="I7" s="64">
        <f t="shared" si="0"/>
        <v>267</v>
      </c>
      <c r="J7" s="64">
        <f t="shared" ref="J7:J13" si="1">SUM(H7:I7)</f>
        <v>336</v>
      </c>
    </row>
    <row r="8" spans="1:16" ht="15" thickBot="1">
      <c r="A8" s="65" t="s">
        <v>283</v>
      </c>
      <c r="B8" s="66">
        <v>116184</v>
      </c>
      <c r="C8" s="66">
        <v>21160</v>
      </c>
      <c r="D8" s="64">
        <v>137344</v>
      </c>
      <c r="E8" s="66">
        <v>116198</v>
      </c>
      <c r="F8" s="66">
        <v>20937</v>
      </c>
      <c r="G8" s="64">
        <v>137135</v>
      </c>
      <c r="H8" s="64">
        <f t="shared" si="0"/>
        <v>14</v>
      </c>
      <c r="I8" s="64">
        <f t="shared" si="0"/>
        <v>-223</v>
      </c>
      <c r="J8" s="64">
        <f t="shared" si="1"/>
        <v>-209</v>
      </c>
    </row>
    <row r="9" spans="1:16" ht="35.450000000000003" customHeight="1" thickBot="1">
      <c r="A9" s="68" t="s">
        <v>284</v>
      </c>
      <c r="B9" s="64">
        <v>7276</v>
      </c>
      <c r="C9" s="64">
        <v>2343</v>
      </c>
      <c r="D9" s="64">
        <v>9619</v>
      </c>
      <c r="E9" s="64">
        <v>7208</v>
      </c>
      <c r="F9" s="64">
        <v>2332</v>
      </c>
      <c r="G9" s="64">
        <v>9540</v>
      </c>
      <c r="H9" s="64">
        <f t="shared" si="0"/>
        <v>-68</v>
      </c>
      <c r="I9" s="64">
        <f t="shared" si="0"/>
        <v>-11</v>
      </c>
      <c r="J9" s="64">
        <f t="shared" si="1"/>
        <v>-79</v>
      </c>
    </row>
    <row r="10" spans="1:16" ht="29.25" thickBot="1">
      <c r="A10" s="68" t="s">
        <v>285</v>
      </c>
      <c r="B10" s="504">
        <v>294634</v>
      </c>
      <c r="C10" s="504">
        <v>198779</v>
      </c>
      <c r="D10" s="504">
        <v>493413</v>
      </c>
      <c r="E10" s="504">
        <v>295172</v>
      </c>
      <c r="F10" s="504">
        <v>199652</v>
      </c>
      <c r="G10" s="504">
        <v>494824</v>
      </c>
      <c r="H10" s="64">
        <f t="shared" si="0"/>
        <v>538</v>
      </c>
      <c r="I10" s="64">
        <f t="shared" si="0"/>
        <v>873</v>
      </c>
      <c r="J10" s="64">
        <f t="shared" si="1"/>
        <v>1411</v>
      </c>
    </row>
    <row r="11" spans="1:16" ht="15" thickBot="1">
      <c r="A11" s="65" t="s">
        <v>286</v>
      </c>
      <c r="B11" s="66">
        <v>2228</v>
      </c>
      <c r="C11" s="66">
        <v>349</v>
      </c>
      <c r="D11" s="66">
        <v>2577</v>
      </c>
      <c r="E11" s="66">
        <v>2206</v>
      </c>
      <c r="F11" s="66">
        <v>350</v>
      </c>
      <c r="G11" s="66">
        <v>2556</v>
      </c>
      <c r="H11" s="64">
        <f t="shared" si="0"/>
        <v>-22</v>
      </c>
      <c r="I11" s="64">
        <f t="shared" si="0"/>
        <v>1</v>
      </c>
      <c r="J11" s="64">
        <f t="shared" si="1"/>
        <v>-21</v>
      </c>
    </row>
    <row r="12" spans="1:16" ht="15" thickBot="1">
      <c r="A12" s="65" t="s">
        <v>287</v>
      </c>
      <c r="B12" s="66">
        <v>322124</v>
      </c>
      <c r="C12" s="66">
        <v>307922</v>
      </c>
      <c r="D12" s="64">
        <v>630046</v>
      </c>
      <c r="E12" s="66">
        <v>322236</v>
      </c>
      <c r="F12" s="66">
        <v>308185</v>
      </c>
      <c r="G12" s="64">
        <v>630421</v>
      </c>
      <c r="H12" s="64">
        <f t="shared" si="0"/>
        <v>112</v>
      </c>
      <c r="I12" s="64">
        <f t="shared" si="0"/>
        <v>263</v>
      </c>
      <c r="J12" s="64">
        <f t="shared" si="1"/>
        <v>375</v>
      </c>
    </row>
    <row r="13" spans="1:16" ht="29.25" thickBot="1">
      <c r="A13" s="68" t="s">
        <v>288</v>
      </c>
      <c r="B13" s="66">
        <v>75332</v>
      </c>
      <c r="C13" s="66">
        <v>24492</v>
      </c>
      <c r="D13" s="64">
        <v>99824</v>
      </c>
      <c r="E13" s="66">
        <v>75549</v>
      </c>
      <c r="F13" s="66">
        <v>24611</v>
      </c>
      <c r="G13" s="64">
        <v>100160</v>
      </c>
      <c r="H13" s="64">
        <f t="shared" si="0"/>
        <v>217</v>
      </c>
      <c r="I13" s="64">
        <f t="shared" si="0"/>
        <v>119</v>
      </c>
      <c r="J13" s="64">
        <f t="shared" si="1"/>
        <v>336</v>
      </c>
    </row>
    <row r="14" spans="1:16" ht="15.75" thickBot="1">
      <c r="A14" s="505" t="s">
        <v>53</v>
      </c>
      <c r="B14" s="506">
        <f t="shared" ref="B14:G14" si="2">SUM(B6:B13)</f>
        <v>1131739</v>
      </c>
      <c r="C14" s="506">
        <f t="shared" si="2"/>
        <v>755037</v>
      </c>
      <c r="D14" s="506">
        <f t="shared" si="2"/>
        <v>1886776</v>
      </c>
      <c r="E14" s="506">
        <f t="shared" si="2"/>
        <v>1129276</v>
      </c>
      <c r="F14" s="506">
        <f t="shared" si="2"/>
        <v>755439</v>
      </c>
      <c r="G14" s="506">
        <f t="shared" si="2"/>
        <v>1884715</v>
      </c>
      <c r="H14" s="507">
        <f>E14-B14</f>
        <v>-2463</v>
      </c>
      <c r="I14" s="507">
        <f t="shared" si="0"/>
        <v>402</v>
      </c>
      <c r="J14" s="507">
        <f>SUM(J6:J13)</f>
        <v>-2061</v>
      </c>
    </row>
    <row r="159" spans="2:2">
      <c r="B159" s="287"/>
    </row>
  </sheetData>
  <mergeCells count="6">
    <mergeCell ref="H1:I1"/>
    <mergeCell ref="O1:P1"/>
    <mergeCell ref="A4:A5"/>
    <mergeCell ref="B4:D4"/>
    <mergeCell ref="E4:G4"/>
    <mergeCell ref="H4:J4"/>
  </mergeCells>
  <hyperlinks>
    <hyperlink ref="H1:I1" location="Index!A1" display="Regresar al Índice" xr:uid="{00000000-0004-0000-2300-000000000000}"/>
  </hyperlinks>
  <pageMargins left="0.7" right="0.7" top="0.75" bottom="0.75" header="0.3" footer="0.3"/>
  <pageSetup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7"/>
  <dimension ref="A1:I142"/>
  <sheetViews>
    <sheetView zoomScale="106" zoomScaleNormal="106" workbookViewId="0"/>
  </sheetViews>
  <sheetFormatPr baseColWidth="10" defaultColWidth="10.85546875" defaultRowHeight="14.25"/>
  <cols>
    <col min="1" max="1" width="42" style="256" customWidth="1"/>
    <col min="2" max="2" width="13" style="256" bestFit="1" customWidth="1"/>
    <col min="3" max="3" width="14.5703125" style="256" customWidth="1"/>
    <col min="4" max="5" width="11" style="256" bestFit="1" customWidth="1"/>
    <col min="6" max="7" width="10.85546875" style="256"/>
    <col min="8" max="13" width="10.85546875" style="256" customWidth="1"/>
    <col min="14" max="16384" width="10.85546875" style="256"/>
  </cols>
  <sheetData>
    <row r="1" spans="1:9" ht="15">
      <c r="A1" s="43" t="s">
        <v>2091</v>
      </c>
      <c r="H1" s="90" t="s">
        <v>38</v>
      </c>
      <c r="I1" s="90"/>
    </row>
    <row r="2" spans="1:9">
      <c r="A2" s="258" t="s">
        <v>278</v>
      </c>
    </row>
    <row r="5" spans="1:9" s="499" customFormat="1" ht="45.75" thickBot="1">
      <c r="A5" s="69" t="s">
        <v>293</v>
      </c>
      <c r="B5" s="70" t="s">
        <v>1239</v>
      </c>
      <c r="C5" s="70" t="s">
        <v>1982</v>
      </c>
      <c r="D5" s="69" t="s">
        <v>34</v>
      </c>
      <c r="E5" s="69" t="s">
        <v>280</v>
      </c>
    </row>
    <row r="6" spans="1:9" s="499" customFormat="1" ht="18" customHeight="1" thickBot="1">
      <c r="A6" s="71" t="s">
        <v>873</v>
      </c>
      <c r="B6" s="72">
        <v>44</v>
      </c>
      <c r="C6" s="72">
        <v>47</v>
      </c>
      <c r="D6" s="72">
        <f>C6-B6</f>
        <v>3</v>
      </c>
      <c r="E6" s="259">
        <f>C6/B6-1</f>
        <v>6.8181818181818121E-2</v>
      </c>
    </row>
    <row r="7" spans="1:9" ht="18" customHeight="1" thickBot="1">
      <c r="A7" s="71" t="s">
        <v>874</v>
      </c>
      <c r="B7" s="72">
        <v>49135</v>
      </c>
      <c r="C7" s="72">
        <v>47813</v>
      </c>
      <c r="D7" s="72">
        <f t="shared" ref="D7:D15" si="0">C7-B7</f>
        <v>-1322</v>
      </c>
      <c r="E7" s="259">
        <f t="shared" ref="E7:E15" si="1">C7/B7-1</f>
        <v>-2.6905464536481127E-2</v>
      </c>
    </row>
    <row r="8" spans="1:9" ht="18" customHeight="1" thickBot="1">
      <c r="A8" s="71" t="s">
        <v>875</v>
      </c>
      <c r="B8" s="72">
        <v>233073</v>
      </c>
      <c r="C8" s="72">
        <v>231562</v>
      </c>
      <c r="D8" s="72">
        <f t="shared" si="0"/>
        <v>-1511</v>
      </c>
      <c r="E8" s="259">
        <f t="shared" si="1"/>
        <v>-6.4829474027450207E-3</v>
      </c>
    </row>
    <row r="9" spans="1:9" ht="18" customHeight="1" thickBot="1">
      <c r="A9" s="71" t="s">
        <v>876</v>
      </c>
      <c r="B9" s="72">
        <v>302285</v>
      </c>
      <c r="C9" s="72">
        <v>301511</v>
      </c>
      <c r="D9" s="72">
        <f t="shared" si="0"/>
        <v>-774</v>
      </c>
      <c r="E9" s="259">
        <f t="shared" si="1"/>
        <v>-2.5604975437087951E-3</v>
      </c>
    </row>
    <row r="10" spans="1:9" ht="18" customHeight="1" thickBot="1">
      <c r="A10" s="71" t="s">
        <v>877</v>
      </c>
      <c r="B10" s="72">
        <v>286954</v>
      </c>
      <c r="C10" s="72">
        <v>286896</v>
      </c>
      <c r="D10" s="72">
        <f t="shared" si="0"/>
        <v>-58</v>
      </c>
      <c r="E10" s="259">
        <f t="shared" si="1"/>
        <v>-2.0212298835353693E-4</v>
      </c>
    </row>
    <row r="11" spans="1:9" ht="18" customHeight="1" thickBot="1">
      <c r="A11" s="71" t="s">
        <v>878</v>
      </c>
      <c r="B11" s="72">
        <v>257740</v>
      </c>
      <c r="C11" s="72">
        <v>257529</v>
      </c>
      <c r="D11" s="72">
        <f t="shared" si="0"/>
        <v>-211</v>
      </c>
      <c r="E11" s="259">
        <f t="shared" si="1"/>
        <v>-8.1865445798090519E-4</v>
      </c>
    </row>
    <row r="12" spans="1:9" ht="18" customHeight="1" thickBot="1">
      <c r="A12" s="71" t="s">
        <v>879</v>
      </c>
      <c r="B12" s="72">
        <v>226152</v>
      </c>
      <c r="C12" s="72">
        <v>226220</v>
      </c>
      <c r="D12" s="72">
        <f t="shared" si="0"/>
        <v>68</v>
      </c>
      <c r="E12" s="259">
        <f t="shared" si="1"/>
        <v>3.0068272666161633E-4</v>
      </c>
    </row>
    <row r="13" spans="1:9" ht="18" customHeight="1" thickBot="1">
      <c r="A13" s="71" t="s">
        <v>880</v>
      </c>
      <c r="B13" s="72">
        <v>199023</v>
      </c>
      <c r="C13" s="72">
        <v>199265</v>
      </c>
      <c r="D13" s="72">
        <f t="shared" si="0"/>
        <v>242</v>
      </c>
      <c r="E13" s="259">
        <f t="shared" si="1"/>
        <v>1.2159398662465737E-3</v>
      </c>
    </row>
    <row r="14" spans="1:9" ht="18" customHeight="1" thickBot="1">
      <c r="A14" s="71" t="s">
        <v>881</v>
      </c>
      <c r="B14" s="72">
        <v>332370</v>
      </c>
      <c r="C14" s="72">
        <v>333872</v>
      </c>
      <c r="D14" s="72">
        <f t="shared" si="0"/>
        <v>1502</v>
      </c>
      <c r="E14" s="259">
        <f t="shared" si="1"/>
        <v>4.5190600836417794E-3</v>
      </c>
    </row>
    <row r="15" spans="1:9" ht="18" customHeight="1" thickBot="1">
      <c r="A15" s="261" t="s">
        <v>53</v>
      </c>
      <c r="B15" s="262">
        <f>SUM(B6:B14)</f>
        <v>1886776</v>
      </c>
      <c r="C15" s="262">
        <f>SUM(C6:C14)</f>
        <v>1884715</v>
      </c>
      <c r="D15" s="263">
        <f t="shared" si="0"/>
        <v>-2061</v>
      </c>
      <c r="E15" s="264">
        <f t="shared" si="1"/>
        <v>-1.092339525200714E-3</v>
      </c>
    </row>
    <row r="142" spans="2:2">
      <c r="B142" s="279"/>
    </row>
  </sheetData>
  <mergeCells count="1">
    <mergeCell ref="H1:I1"/>
  </mergeCells>
  <hyperlinks>
    <hyperlink ref="H1:I1" location="Index!A1" display="Regresar al Índice" xr:uid="{00000000-0004-0000-2400-000000000000}"/>
  </hyperlinks>
  <pageMargins left="0.7" right="0.7" top="0.75" bottom="0.75" header="0.3" footer="0.3"/>
  <pageSetup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8"/>
  <dimension ref="A1:J159"/>
  <sheetViews>
    <sheetView zoomScale="106" zoomScaleNormal="106" workbookViewId="0"/>
  </sheetViews>
  <sheetFormatPr baseColWidth="10" defaultColWidth="11.42578125" defaultRowHeight="14.25"/>
  <cols>
    <col min="1" max="1" width="32.42578125" style="258" customWidth="1"/>
    <col min="2" max="2" width="13.7109375" style="258" customWidth="1"/>
    <col min="3" max="3" width="12.85546875" style="258" customWidth="1"/>
    <col min="4" max="4" width="11.42578125" style="258" customWidth="1"/>
    <col min="5" max="6" width="10.5703125" style="258" customWidth="1"/>
    <col min="7" max="7" width="7.85546875" style="258" bestFit="1" customWidth="1"/>
    <col min="8" max="8" width="6.140625" style="258" bestFit="1" customWidth="1"/>
    <col min="9" max="9" width="7.85546875" style="258" bestFit="1" customWidth="1"/>
    <col min="10" max="10" width="6.42578125" style="258" bestFit="1" customWidth="1"/>
    <col min="11" max="16384" width="11.42578125" style="258"/>
  </cols>
  <sheetData>
    <row r="1" spans="1:10" ht="15">
      <c r="A1" s="43" t="s">
        <v>2092</v>
      </c>
      <c r="H1" s="90" t="s">
        <v>38</v>
      </c>
      <c r="I1" s="90"/>
      <c r="J1" s="137"/>
    </row>
    <row r="2" spans="1:10">
      <c r="A2" s="258" t="s">
        <v>278</v>
      </c>
    </row>
    <row r="4" spans="1:10" ht="15.75" customHeight="1">
      <c r="A4" s="107" t="s">
        <v>295</v>
      </c>
      <c r="B4" s="88">
        <v>2022</v>
      </c>
      <c r="C4" s="88">
        <v>2022</v>
      </c>
      <c r="D4" s="107" t="s">
        <v>52</v>
      </c>
      <c r="E4" s="107"/>
    </row>
    <row r="5" spans="1:10" ht="15">
      <c r="A5" s="108"/>
      <c r="B5" s="89" t="s">
        <v>41</v>
      </c>
      <c r="C5" s="89" t="s">
        <v>42</v>
      </c>
      <c r="D5" s="87" t="s">
        <v>296</v>
      </c>
      <c r="E5" s="87" t="s">
        <v>297</v>
      </c>
    </row>
    <row r="6" spans="1:10" ht="28.5">
      <c r="A6" s="73" t="s">
        <v>281</v>
      </c>
      <c r="B6" s="74">
        <v>3819</v>
      </c>
      <c r="C6" s="74">
        <v>3822</v>
      </c>
      <c r="D6" s="74">
        <f>C6-B6</f>
        <v>3</v>
      </c>
      <c r="E6" s="496">
        <f>C6/B6-1</f>
        <v>7.8554595443836028E-4</v>
      </c>
    </row>
    <row r="7" spans="1:10" ht="15.75" customHeight="1">
      <c r="A7" s="75" t="s">
        <v>282</v>
      </c>
      <c r="B7" s="76">
        <v>31715</v>
      </c>
      <c r="C7" s="76">
        <v>31780</v>
      </c>
      <c r="D7" s="76">
        <f t="shared" ref="D7:D13" si="0">C7-B7</f>
        <v>65</v>
      </c>
      <c r="E7" s="495">
        <f t="shared" ref="E7:E12" si="1">C7/B7-1</f>
        <v>2.0495033895633341E-3</v>
      </c>
    </row>
    <row r="8" spans="1:10" ht="15.75" customHeight="1">
      <c r="A8" s="73" t="s">
        <v>283</v>
      </c>
      <c r="B8" s="74">
        <v>12874</v>
      </c>
      <c r="C8" s="74">
        <v>12927</v>
      </c>
      <c r="D8" s="74">
        <f t="shared" si="0"/>
        <v>53</v>
      </c>
      <c r="E8" s="496">
        <f t="shared" si="1"/>
        <v>4.1168246077365467E-3</v>
      </c>
    </row>
    <row r="9" spans="1:10" ht="15.75" customHeight="1">
      <c r="A9" s="75" t="s">
        <v>298</v>
      </c>
      <c r="B9" s="77">
        <v>191</v>
      </c>
      <c r="C9" s="77">
        <v>192</v>
      </c>
      <c r="D9" s="76">
        <f t="shared" si="0"/>
        <v>1</v>
      </c>
      <c r="E9" s="495">
        <f t="shared" si="1"/>
        <v>5.2356020942407877E-3</v>
      </c>
    </row>
    <row r="10" spans="1:10" ht="15.75" customHeight="1">
      <c r="A10" s="73" t="s">
        <v>285</v>
      </c>
      <c r="B10" s="74">
        <v>15826</v>
      </c>
      <c r="C10" s="74">
        <v>15861</v>
      </c>
      <c r="D10" s="74">
        <f t="shared" si="0"/>
        <v>35</v>
      </c>
      <c r="E10" s="496">
        <f t="shared" si="1"/>
        <v>2.2115506129154472E-3</v>
      </c>
    </row>
    <row r="11" spans="1:10" ht="15.75" customHeight="1">
      <c r="A11" s="75" t="s">
        <v>286</v>
      </c>
      <c r="B11" s="77">
        <v>128</v>
      </c>
      <c r="C11" s="77">
        <v>125</v>
      </c>
      <c r="D11" s="76">
        <f t="shared" si="0"/>
        <v>-3</v>
      </c>
      <c r="E11" s="495">
        <f t="shared" si="1"/>
        <v>-2.34375E-2</v>
      </c>
    </row>
    <row r="12" spans="1:10" ht="15.75" customHeight="1">
      <c r="A12" s="73" t="s">
        <v>287</v>
      </c>
      <c r="B12" s="74">
        <v>33259</v>
      </c>
      <c r="C12" s="74">
        <v>33351</v>
      </c>
      <c r="D12" s="74">
        <f t="shared" si="0"/>
        <v>92</v>
      </c>
      <c r="E12" s="496">
        <f t="shared" si="1"/>
        <v>2.7661685558795224E-3</v>
      </c>
    </row>
    <row r="13" spans="1:10" ht="15.75" customHeight="1">
      <c r="A13" s="75" t="s">
        <v>288</v>
      </c>
      <c r="B13" s="76">
        <v>6164</v>
      </c>
      <c r="C13" s="76">
        <v>6174</v>
      </c>
      <c r="D13" s="76">
        <f t="shared" si="0"/>
        <v>10</v>
      </c>
      <c r="E13" s="495">
        <f>C13/B13-1</f>
        <v>1.6223231667749083E-3</v>
      </c>
    </row>
    <row r="14" spans="1:10" ht="15">
      <c r="A14" s="490" t="s">
        <v>299</v>
      </c>
      <c r="B14" s="491">
        <f>SUM(B6:B13)</f>
        <v>103976</v>
      </c>
      <c r="C14" s="491">
        <f>SUM(C6:C13)</f>
        <v>104232</v>
      </c>
      <c r="D14" s="491">
        <f>C14-B14</f>
        <v>256</v>
      </c>
      <c r="E14" s="498">
        <f>C14/B14-1</f>
        <v>2.4621066399939107E-3</v>
      </c>
    </row>
    <row r="159" spans="2:2">
      <c r="B159" s="287"/>
    </row>
  </sheetData>
  <mergeCells count="3">
    <mergeCell ref="H1:J1"/>
    <mergeCell ref="A4:A5"/>
    <mergeCell ref="D4:E4"/>
  </mergeCells>
  <hyperlinks>
    <hyperlink ref="H1:I1" location="Index!A1" display="Regresar al Índice" xr:uid="{00000000-0004-0000-2500-000000000000}"/>
  </hyperlinks>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9"/>
  <dimension ref="A1:J159"/>
  <sheetViews>
    <sheetView zoomScale="106" zoomScaleNormal="106" workbookViewId="0"/>
  </sheetViews>
  <sheetFormatPr baseColWidth="10" defaultColWidth="11.42578125" defaultRowHeight="14.25"/>
  <cols>
    <col min="1" max="1" width="32.42578125" style="258" customWidth="1"/>
    <col min="2" max="2" width="13.7109375" style="258" customWidth="1"/>
    <col min="3" max="3" width="12.85546875" style="258" customWidth="1"/>
    <col min="4" max="4" width="11.42578125" style="258" customWidth="1"/>
    <col min="5" max="6" width="10.5703125" style="258" customWidth="1"/>
    <col min="7" max="7" width="7.85546875" style="258" bestFit="1" customWidth="1"/>
    <col min="8" max="8" width="6.140625" style="258" bestFit="1" customWidth="1"/>
    <col min="9" max="9" width="7.85546875" style="258" bestFit="1" customWidth="1"/>
    <col min="10" max="10" width="6.42578125" style="258" bestFit="1" customWidth="1"/>
    <col min="11" max="16384" width="11.42578125" style="258"/>
  </cols>
  <sheetData>
    <row r="1" spans="1:10" ht="15">
      <c r="A1" s="43" t="s">
        <v>2093</v>
      </c>
      <c r="H1" s="90" t="s">
        <v>38</v>
      </c>
      <c r="I1" s="90"/>
      <c r="J1" s="137"/>
    </row>
    <row r="2" spans="1:10">
      <c r="A2" s="258" t="s">
        <v>278</v>
      </c>
    </row>
    <row r="4" spans="1:10" ht="15.75" customHeight="1">
      <c r="A4" s="107" t="s">
        <v>295</v>
      </c>
      <c r="B4" s="88">
        <v>2021</v>
      </c>
      <c r="C4" s="88">
        <v>2022</v>
      </c>
      <c r="D4" s="107" t="s">
        <v>52</v>
      </c>
      <c r="E4" s="107"/>
    </row>
    <row r="5" spans="1:10" ht="15">
      <c r="A5" s="108"/>
      <c r="B5" s="89" t="s">
        <v>50</v>
      </c>
      <c r="C5" s="89" t="s">
        <v>42</v>
      </c>
      <c r="D5" s="87" t="s">
        <v>296</v>
      </c>
      <c r="E5" s="87" t="s">
        <v>297</v>
      </c>
    </row>
    <row r="6" spans="1:10" ht="28.5">
      <c r="A6" s="73" t="s">
        <v>281</v>
      </c>
      <c r="B6" s="74">
        <v>3768</v>
      </c>
      <c r="C6" s="74">
        <v>3822</v>
      </c>
      <c r="D6" s="74">
        <f>C6-B6</f>
        <v>54</v>
      </c>
      <c r="E6" s="496">
        <f>C6/B6-1</f>
        <v>1.4331210191082855E-2</v>
      </c>
    </row>
    <row r="7" spans="1:10" ht="15.75" customHeight="1">
      <c r="A7" s="78" t="s">
        <v>282</v>
      </c>
      <c r="B7" s="76">
        <v>31572</v>
      </c>
      <c r="C7" s="76">
        <v>31780</v>
      </c>
      <c r="D7" s="76">
        <f t="shared" ref="D7:D13" si="0">C7-B7</f>
        <v>208</v>
      </c>
      <c r="E7" s="495">
        <f t="shared" ref="E7:E12" si="1">C7/B7-1</f>
        <v>6.5881160521981119E-3</v>
      </c>
    </row>
    <row r="8" spans="1:10" ht="15.75" customHeight="1">
      <c r="A8" s="79" t="s">
        <v>283</v>
      </c>
      <c r="B8" s="74">
        <v>12726</v>
      </c>
      <c r="C8" s="74">
        <v>12927</v>
      </c>
      <c r="D8" s="74">
        <f t="shared" si="0"/>
        <v>201</v>
      </c>
      <c r="E8" s="496">
        <f t="shared" si="1"/>
        <v>1.5794436586515692E-2</v>
      </c>
    </row>
    <row r="9" spans="1:10" ht="15.75" customHeight="1">
      <c r="A9" s="78" t="s">
        <v>298</v>
      </c>
      <c r="B9" s="77">
        <v>185</v>
      </c>
      <c r="C9" s="77">
        <v>192</v>
      </c>
      <c r="D9" s="76">
        <f t="shared" si="0"/>
        <v>7</v>
      </c>
      <c r="E9" s="495">
        <f t="shared" si="1"/>
        <v>3.7837837837837895E-2</v>
      </c>
    </row>
    <row r="10" spans="1:10" ht="15.75" customHeight="1">
      <c r="A10" s="79" t="s">
        <v>285</v>
      </c>
      <c r="B10" s="74">
        <v>15776</v>
      </c>
      <c r="C10" s="74">
        <v>15861</v>
      </c>
      <c r="D10" s="74">
        <f t="shared" si="0"/>
        <v>85</v>
      </c>
      <c r="E10" s="496">
        <f t="shared" si="1"/>
        <v>5.3879310344826514E-3</v>
      </c>
    </row>
    <row r="11" spans="1:10" ht="15.75" customHeight="1">
      <c r="A11" s="78" t="s">
        <v>286</v>
      </c>
      <c r="B11" s="77">
        <v>130</v>
      </c>
      <c r="C11" s="77">
        <v>125</v>
      </c>
      <c r="D11" s="76">
        <f t="shared" si="0"/>
        <v>-5</v>
      </c>
      <c r="E11" s="495">
        <f t="shared" si="1"/>
        <v>-3.8461538461538436E-2</v>
      </c>
    </row>
    <row r="12" spans="1:10" ht="15.75" customHeight="1">
      <c r="A12" s="79" t="s">
        <v>287</v>
      </c>
      <c r="B12" s="74">
        <v>32945</v>
      </c>
      <c r="C12" s="74">
        <v>33351</v>
      </c>
      <c r="D12" s="74">
        <f t="shared" si="0"/>
        <v>406</v>
      </c>
      <c r="E12" s="496">
        <f t="shared" si="1"/>
        <v>1.2323569585673155E-2</v>
      </c>
    </row>
    <row r="13" spans="1:10" ht="15.75" customHeight="1">
      <c r="A13" s="78" t="s">
        <v>288</v>
      </c>
      <c r="B13" s="76">
        <v>6149</v>
      </c>
      <c r="C13" s="76">
        <v>6174</v>
      </c>
      <c r="D13" s="76">
        <f t="shared" si="0"/>
        <v>25</v>
      </c>
      <c r="E13" s="495">
        <f>C13/B13-1</f>
        <v>4.0657017401204421E-3</v>
      </c>
    </row>
    <row r="14" spans="1:10" ht="15">
      <c r="A14" s="490" t="s">
        <v>299</v>
      </c>
      <c r="B14" s="491">
        <f>SUM(B6:B13)</f>
        <v>103251</v>
      </c>
      <c r="C14" s="491">
        <f>SUM(C6:C13)</f>
        <v>104232</v>
      </c>
      <c r="D14" s="491">
        <f>C14-B14</f>
        <v>981</v>
      </c>
      <c r="E14" s="498">
        <f>C14/B14-1</f>
        <v>9.5011186332336628E-3</v>
      </c>
    </row>
    <row r="159" spans="2:2">
      <c r="B159" s="287"/>
    </row>
  </sheetData>
  <mergeCells count="3">
    <mergeCell ref="H1:J1"/>
    <mergeCell ref="A4:A5"/>
    <mergeCell ref="D4:E4"/>
  </mergeCells>
  <hyperlinks>
    <hyperlink ref="H1:I1" location="Index!A1" display="Regresar al Índice" xr:uid="{00000000-0004-0000-2600-000000000000}"/>
  </hyperlink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0"/>
  <dimension ref="A1:J18"/>
  <sheetViews>
    <sheetView workbookViewId="0"/>
  </sheetViews>
  <sheetFormatPr baseColWidth="10" defaultColWidth="11.42578125" defaultRowHeight="14.25"/>
  <cols>
    <col min="1" max="1" width="11.42578125" style="50"/>
    <col min="2" max="2" width="20.42578125" style="50" customWidth="1"/>
    <col min="3" max="3" width="10.85546875" style="50" customWidth="1"/>
    <col min="4" max="4" width="12.140625" style="50" customWidth="1"/>
    <col min="5" max="6" width="11.42578125" style="50"/>
    <col min="7" max="7" width="12.140625" style="50" customWidth="1"/>
    <col min="8" max="16384" width="11.42578125" style="50"/>
  </cols>
  <sheetData>
    <row r="1" spans="1:10" ht="15">
      <c r="A1" s="43" t="s">
        <v>1378</v>
      </c>
      <c r="H1" s="90" t="s">
        <v>38</v>
      </c>
      <c r="I1" s="90"/>
    </row>
    <row r="2" spans="1:10">
      <c r="A2" s="50" t="s">
        <v>1372</v>
      </c>
    </row>
    <row r="8" spans="1:10">
      <c r="B8" s="50" t="s">
        <v>1270</v>
      </c>
    </row>
    <row r="9" spans="1:10" ht="29.25" customHeight="1">
      <c r="B9" s="91" t="s">
        <v>1241</v>
      </c>
      <c r="C9" s="93" t="s">
        <v>1260</v>
      </c>
      <c r="D9" s="95" t="s">
        <v>1261</v>
      </c>
      <c r="E9" s="95"/>
      <c r="F9" s="95"/>
      <c r="G9" s="95"/>
      <c r="H9" s="95"/>
      <c r="I9" s="95"/>
      <c r="J9" s="95"/>
    </row>
    <row r="10" spans="1:10" ht="30.75" thickBot="1">
      <c r="B10" s="92"/>
      <c r="C10" s="94"/>
      <c r="D10" s="84" t="s">
        <v>1271</v>
      </c>
      <c r="E10" s="84" t="s">
        <v>1272</v>
      </c>
      <c r="F10" s="84" t="s">
        <v>1273</v>
      </c>
      <c r="G10" s="84" t="s">
        <v>1274</v>
      </c>
      <c r="H10" s="84" t="s">
        <v>1275</v>
      </c>
      <c r="I10" s="84" t="s">
        <v>1276</v>
      </c>
      <c r="J10" s="84" t="s">
        <v>1277</v>
      </c>
    </row>
    <row r="11" spans="1:10" ht="45.75" thickBot="1">
      <c r="B11" s="640" t="s">
        <v>1246</v>
      </c>
      <c r="C11" s="717">
        <v>5.4916999999999998</v>
      </c>
      <c r="D11" s="718">
        <v>0</v>
      </c>
      <c r="E11" s="718">
        <v>0</v>
      </c>
      <c r="F11" s="718">
        <v>0</v>
      </c>
      <c r="G11" s="718">
        <v>0</v>
      </c>
      <c r="H11" s="718">
        <v>0</v>
      </c>
      <c r="I11" s="718">
        <v>0</v>
      </c>
      <c r="J11" s="718">
        <v>0</v>
      </c>
    </row>
    <row r="12" spans="1:10" ht="45.75" thickBot="1">
      <c r="B12" s="662" t="s">
        <v>1251</v>
      </c>
      <c r="C12" s="719">
        <v>4.6375000000000002</v>
      </c>
      <c r="D12" s="719">
        <v>0.1326</v>
      </c>
      <c r="E12" s="719">
        <v>0</v>
      </c>
      <c r="F12" s="719">
        <v>0</v>
      </c>
      <c r="G12" s="719">
        <v>0</v>
      </c>
      <c r="H12" s="719">
        <v>0</v>
      </c>
      <c r="I12" s="719">
        <v>0</v>
      </c>
      <c r="J12" s="719">
        <v>0</v>
      </c>
    </row>
    <row r="13" spans="1:10" ht="19.149999999999999" customHeight="1" thickBot="1">
      <c r="B13" s="640" t="s">
        <v>620</v>
      </c>
      <c r="C13" s="717">
        <v>6.0354000000000001</v>
      </c>
      <c r="D13" s="717">
        <v>0</v>
      </c>
      <c r="E13" s="717">
        <v>0</v>
      </c>
      <c r="F13" s="717">
        <v>0</v>
      </c>
      <c r="G13" s="717">
        <v>0</v>
      </c>
      <c r="H13" s="717">
        <v>0</v>
      </c>
      <c r="I13" s="717">
        <v>0</v>
      </c>
      <c r="J13" s="717">
        <v>0</v>
      </c>
    </row>
    <row r="14" spans="1:10" ht="15.75" customHeight="1" thickBot="1">
      <c r="B14" s="4"/>
      <c r="C14" s="96" t="s">
        <v>1278</v>
      </c>
      <c r="D14" s="96"/>
      <c r="E14" s="96"/>
      <c r="F14" s="96"/>
      <c r="G14" s="96"/>
      <c r="H14" s="96"/>
      <c r="I14" s="96"/>
      <c r="J14" s="96"/>
    </row>
    <row r="15" spans="1:10" ht="45.75" thickBot="1">
      <c r="B15" s="657" t="s">
        <v>1246</v>
      </c>
      <c r="C15" s="5"/>
      <c r="D15" s="718">
        <v>0.87160000000000004</v>
      </c>
      <c r="E15" s="718">
        <v>3.8740999999999999</v>
      </c>
      <c r="F15" s="718">
        <v>2.0882999999999998</v>
      </c>
      <c r="G15" s="718">
        <v>2.4443000000000001</v>
      </c>
      <c r="H15" s="718">
        <v>1.9663999999999999</v>
      </c>
      <c r="I15" s="718">
        <v>1.0255000000000001</v>
      </c>
      <c r="J15" s="718">
        <v>1.8937999999999999</v>
      </c>
    </row>
    <row r="16" spans="1:10" ht="45.75" thickBot="1">
      <c r="B16" s="662" t="s">
        <v>1251</v>
      </c>
      <c r="C16" s="6"/>
      <c r="D16" s="719">
        <v>0</v>
      </c>
      <c r="E16" s="719">
        <v>2.7480000000000002</v>
      </c>
      <c r="F16" s="719">
        <v>1.3022</v>
      </c>
      <c r="G16" s="719">
        <v>1.6692</v>
      </c>
      <c r="H16" s="719">
        <v>1.1641999999999999</v>
      </c>
      <c r="I16" s="719">
        <v>0.16919999999999999</v>
      </c>
      <c r="J16" s="719">
        <v>1.0928</v>
      </c>
    </row>
    <row r="17" spans="2:10" ht="19.149999999999999" customHeight="1" thickBot="1">
      <c r="B17" s="640" t="s">
        <v>620</v>
      </c>
      <c r="C17" s="7"/>
      <c r="D17" s="717">
        <v>0.60009999999999997</v>
      </c>
      <c r="E17" s="717">
        <v>5.2380000000000004</v>
      </c>
      <c r="F17" s="717">
        <v>2.1074999999999999</v>
      </c>
      <c r="G17" s="717">
        <v>4.0742000000000003</v>
      </c>
      <c r="H17" s="717">
        <v>3.1850000000000001</v>
      </c>
      <c r="I17" s="717">
        <v>2.8612000000000002</v>
      </c>
      <c r="J17" s="717">
        <v>4.7232000000000003</v>
      </c>
    </row>
    <row r="18" spans="2:10">
      <c r="B18" s="736"/>
      <c r="C18" s="737"/>
      <c r="D18" s="736"/>
    </row>
  </sheetData>
  <mergeCells count="5">
    <mergeCell ref="B9:B10"/>
    <mergeCell ref="C9:C10"/>
    <mergeCell ref="D9:J9"/>
    <mergeCell ref="C14:J14"/>
    <mergeCell ref="H1:I1"/>
  </mergeCells>
  <hyperlinks>
    <hyperlink ref="H1:I1" location="Index!A1" display="Regresar al Índice"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0"/>
  <dimension ref="A1:J159"/>
  <sheetViews>
    <sheetView zoomScale="106" zoomScaleNormal="106" workbookViewId="0"/>
  </sheetViews>
  <sheetFormatPr baseColWidth="10" defaultColWidth="11.42578125" defaultRowHeight="14.25"/>
  <cols>
    <col min="1" max="1" width="32.42578125" style="258" customWidth="1"/>
    <col min="2" max="2" width="13.7109375" style="258" customWidth="1"/>
    <col min="3" max="3" width="12.85546875" style="258" customWidth="1"/>
    <col min="4" max="4" width="11.42578125" style="258" customWidth="1"/>
    <col min="5" max="6" width="10.5703125" style="258" customWidth="1"/>
    <col min="7" max="7" width="7.85546875" style="258" bestFit="1" customWidth="1"/>
    <col min="8" max="8" width="6.140625" style="258" bestFit="1" customWidth="1"/>
    <col min="9" max="9" width="7.85546875" style="258" bestFit="1" customWidth="1"/>
    <col min="10" max="10" width="6.42578125" style="258" bestFit="1" customWidth="1"/>
    <col min="11" max="16384" width="11.42578125" style="258"/>
  </cols>
  <sheetData>
    <row r="1" spans="1:10" ht="15">
      <c r="A1" s="43" t="s">
        <v>2094</v>
      </c>
      <c r="H1" s="90" t="s">
        <v>38</v>
      </c>
      <c r="I1" s="90"/>
      <c r="J1" s="137"/>
    </row>
    <row r="2" spans="1:10">
      <c r="A2" s="258" t="s">
        <v>278</v>
      </c>
    </row>
    <row r="4" spans="1:10" ht="15.75" customHeight="1">
      <c r="A4" s="107" t="s">
        <v>295</v>
      </c>
      <c r="B4" s="88">
        <v>2021</v>
      </c>
      <c r="C4" s="88">
        <v>2022</v>
      </c>
      <c r="D4" s="107" t="s">
        <v>52</v>
      </c>
      <c r="E4" s="107"/>
    </row>
    <row r="5" spans="1:10" ht="15">
      <c r="A5" s="108"/>
      <c r="B5" s="89" t="s">
        <v>42</v>
      </c>
      <c r="C5" s="89" t="s">
        <v>42</v>
      </c>
      <c r="D5" s="87" t="s">
        <v>296</v>
      </c>
      <c r="E5" s="87" t="s">
        <v>297</v>
      </c>
    </row>
    <row r="6" spans="1:10" ht="27" customHeight="1">
      <c r="A6" s="75" t="s">
        <v>281</v>
      </c>
      <c r="B6" s="76">
        <v>3460</v>
      </c>
      <c r="C6" s="76">
        <v>3822</v>
      </c>
      <c r="D6" s="74">
        <f>C6-B6</f>
        <v>362</v>
      </c>
      <c r="E6" s="496">
        <f>C6/B6-1</f>
        <v>0.10462427745664749</v>
      </c>
    </row>
    <row r="7" spans="1:10" ht="15.75" customHeight="1">
      <c r="A7" s="79" t="s">
        <v>282</v>
      </c>
      <c r="B7" s="74">
        <v>30391</v>
      </c>
      <c r="C7" s="74">
        <v>31780</v>
      </c>
      <c r="D7" s="76">
        <f t="shared" ref="D7:D12" si="0">C7-B7</f>
        <v>1389</v>
      </c>
      <c r="E7" s="495">
        <f t="shared" ref="E7:E13" si="1">C7/B7-1</f>
        <v>4.5704320358000761E-2</v>
      </c>
    </row>
    <row r="8" spans="1:10" ht="15.75" customHeight="1">
      <c r="A8" s="78" t="s">
        <v>283</v>
      </c>
      <c r="B8" s="76">
        <v>11946</v>
      </c>
      <c r="C8" s="76">
        <v>12927</v>
      </c>
      <c r="D8" s="74">
        <f t="shared" si="0"/>
        <v>981</v>
      </c>
      <c r="E8" s="496">
        <f t="shared" si="1"/>
        <v>8.2119537920642971E-2</v>
      </c>
    </row>
    <row r="9" spans="1:10" ht="15.75" customHeight="1">
      <c r="A9" s="79" t="s">
        <v>298</v>
      </c>
      <c r="B9" s="80">
        <v>164</v>
      </c>
      <c r="C9" s="80">
        <v>192</v>
      </c>
      <c r="D9" s="76">
        <f t="shared" si="0"/>
        <v>28</v>
      </c>
      <c r="E9" s="495">
        <f t="shared" si="1"/>
        <v>0.1707317073170731</v>
      </c>
    </row>
    <row r="10" spans="1:10" ht="15.75" customHeight="1">
      <c r="A10" s="78" t="s">
        <v>285</v>
      </c>
      <c r="B10" s="76">
        <v>15466</v>
      </c>
      <c r="C10" s="76">
        <v>15861</v>
      </c>
      <c r="D10" s="74">
        <f t="shared" si="0"/>
        <v>395</v>
      </c>
      <c r="E10" s="496">
        <f t="shared" si="1"/>
        <v>2.553989396094658E-2</v>
      </c>
    </row>
    <row r="11" spans="1:10" ht="15.75" customHeight="1">
      <c r="A11" s="79" t="s">
        <v>286</v>
      </c>
      <c r="B11" s="80">
        <v>124</v>
      </c>
      <c r="C11" s="80">
        <v>125</v>
      </c>
      <c r="D11" s="76">
        <f t="shared" si="0"/>
        <v>1</v>
      </c>
      <c r="E11" s="495">
        <f t="shared" si="1"/>
        <v>8.0645161290322509E-3</v>
      </c>
    </row>
    <row r="12" spans="1:10" ht="15.75" customHeight="1">
      <c r="A12" s="78" t="s">
        <v>287</v>
      </c>
      <c r="B12" s="76">
        <v>31302</v>
      </c>
      <c r="C12" s="76">
        <v>33351</v>
      </c>
      <c r="D12" s="74">
        <f t="shared" si="0"/>
        <v>2049</v>
      </c>
      <c r="E12" s="496">
        <f t="shared" si="1"/>
        <v>6.5459076097373892E-2</v>
      </c>
    </row>
    <row r="13" spans="1:10" ht="15.75" customHeight="1">
      <c r="A13" s="79" t="s">
        <v>288</v>
      </c>
      <c r="B13" s="74">
        <v>6024</v>
      </c>
      <c r="C13" s="74">
        <v>6174</v>
      </c>
      <c r="D13" s="76">
        <f>C13-B13</f>
        <v>150</v>
      </c>
      <c r="E13" s="495">
        <f t="shared" si="1"/>
        <v>2.490039840637448E-2</v>
      </c>
    </row>
    <row r="14" spans="1:10" ht="15">
      <c r="A14" s="490" t="s">
        <v>299</v>
      </c>
      <c r="B14" s="491">
        <f>SUM(B6:B13)</f>
        <v>98877</v>
      </c>
      <c r="C14" s="491">
        <f>SUM(C6:C13)</f>
        <v>104232</v>
      </c>
      <c r="D14" s="491">
        <f>C14-B14</f>
        <v>5355</v>
      </c>
      <c r="E14" s="498">
        <f>C14/B14-1</f>
        <v>5.4158196547225312E-2</v>
      </c>
    </row>
    <row r="159" spans="2:2">
      <c r="B159" s="287"/>
    </row>
  </sheetData>
  <mergeCells count="3">
    <mergeCell ref="H1:J1"/>
    <mergeCell ref="A4:A5"/>
    <mergeCell ref="D4:E4"/>
  </mergeCells>
  <hyperlinks>
    <hyperlink ref="H1:I1" location="Index!A1" display="Regresar al Índice" xr:uid="{00000000-0004-0000-2700-000000000000}"/>
  </hyperlinks>
  <pageMargins left="0.7" right="0.7" top="0.75" bottom="0.75" header="0.3" footer="0.3"/>
  <pageSetup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1"/>
  <dimension ref="A1:J159"/>
  <sheetViews>
    <sheetView zoomScale="106" zoomScaleNormal="106" workbookViewId="0"/>
  </sheetViews>
  <sheetFormatPr baseColWidth="10" defaultColWidth="11.42578125" defaultRowHeight="14.25"/>
  <cols>
    <col min="1" max="1" width="27.140625" style="258" customWidth="1"/>
    <col min="2" max="2" width="14.5703125" style="258" customWidth="1"/>
    <col min="3" max="3" width="11.42578125" style="258" customWidth="1"/>
    <col min="4" max="4" width="11.5703125" style="258" customWidth="1"/>
    <col min="5" max="5" width="12.42578125" style="258" customWidth="1"/>
    <col min="6" max="6" width="5.85546875" style="258" bestFit="1" customWidth="1"/>
    <col min="7" max="7" width="7.85546875" style="258" bestFit="1" customWidth="1"/>
    <col min="8" max="8" width="6.140625" style="258" bestFit="1" customWidth="1"/>
    <col min="9" max="9" width="7.85546875" style="258" bestFit="1" customWidth="1"/>
    <col min="10" max="10" width="6" style="258" bestFit="1" customWidth="1"/>
    <col min="11" max="16384" width="11.42578125" style="258"/>
  </cols>
  <sheetData>
    <row r="1" spans="1:10" ht="15">
      <c r="A1" s="43" t="s">
        <v>2095</v>
      </c>
      <c r="H1" s="90" t="s">
        <v>38</v>
      </c>
      <c r="I1" s="90"/>
      <c r="J1" s="137"/>
    </row>
    <row r="2" spans="1:10">
      <c r="A2" s="258" t="s">
        <v>278</v>
      </c>
    </row>
    <row r="3" spans="1:10">
      <c r="A3" s="494"/>
      <c r="B3" s="494"/>
      <c r="C3" s="494"/>
      <c r="D3" s="494"/>
      <c r="E3" s="494"/>
    </row>
    <row r="4" spans="1:10" ht="19.5" customHeight="1">
      <c r="A4" s="109" t="s">
        <v>431</v>
      </c>
      <c r="B4" s="81">
        <v>2022</v>
      </c>
      <c r="C4" s="81">
        <v>2022</v>
      </c>
      <c r="D4" s="486" t="s">
        <v>441</v>
      </c>
      <c r="E4" s="486"/>
    </row>
    <row r="5" spans="1:10" ht="17.45" customHeight="1">
      <c r="A5" s="110"/>
      <c r="B5" s="89" t="s">
        <v>41</v>
      </c>
      <c r="C5" s="89" t="s">
        <v>42</v>
      </c>
      <c r="D5" s="89" t="s">
        <v>296</v>
      </c>
      <c r="E5" s="89" t="s">
        <v>297</v>
      </c>
    </row>
    <row r="6" spans="1:10" ht="17.45" customHeight="1">
      <c r="A6" s="78" t="s">
        <v>1984</v>
      </c>
      <c r="B6" s="76">
        <v>26185</v>
      </c>
      <c r="C6" s="76">
        <v>26293</v>
      </c>
      <c r="D6" s="76">
        <f t="shared" ref="D6:D12" si="0">C6-B6</f>
        <v>108</v>
      </c>
      <c r="E6" s="495">
        <f t="shared" ref="E6:E13" si="1">C6/B6-1</f>
        <v>4.1244987588313631E-3</v>
      </c>
    </row>
    <row r="7" spans="1:10" ht="17.45" customHeight="1">
      <c r="A7" s="79" t="s">
        <v>1985</v>
      </c>
      <c r="B7" s="74">
        <v>40881</v>
      </c>
      <c r="C7" s="74">
        <v>40935</v>
      </c>
      <c r="D7" s="74">
        <f t="shared" si="0"/>
        <v>54</v>
      </c>
      <c r="E7" s="496">
        <f t="shared" si="1"/>
        <v>1.3209070228223929E-3</v>
      </c>
    </row>
    <row r="8" spans="1:10" ht="17.45" customHeight="1">
      <c r="A8" s="78" t="s">
        <v>1986</v>
      </c>
      <c r="B8" s="76">
        <v>31920</v>
      </c>
      <c r="C8" s="76">
        <v>32001</v>
      </c>
      <c r="D8" s="76">
        <f t="shared" si="0"/>
        <v>81</v>
      </c>
      <c r="E8" s="495">
        <f t="shared" si="1"/>
        <v>2.5375939849623386E-3</v>
      </c>
    </row>
    <row r="9" spans="1:10" ht="17.45" customHeight="1">
      <c r="A9" s="79" t="s">
        <v>1987</v>
      </c>
      <c r="B9" s="74">
        <v>4042</v>
      </c>
      <c r="C9" s="74">
        <v>4048</v>
      </c>
      <c r="D9" s="74">
        <f t="shared" si="0"/>
        <v>6</v>
      </c>
      <c r="E9" s="496">
        <f t="shared" si="1"/>
        <v>1.4844136566056765E-3</v>
      </c>
    </row>
    <row r="10" spans="1:10" ht="17.45" customHeight="1">
      <c r="A10" s="78" t="s">
        <v>1988</v>
      </c>
      <c r="B10" s="77">
        <v>513</v>
      </c>
      <c r="C10" s="77">
        <v>522</v>
      </c>
      <c r="D10" s="76">
        <f t="shared" si="0"/>
        <v>9</v>
      </c>
      <c r="E10" s="495">
        <f t="shared" si="1"/>
        <v>1.7543859649122862E-2</v>
      </c>
    </row>
    <row r="11" spans="1:10" ht="17.45" customHeight="1">
      <c r="A11" s="79" t="s">
        <v>1989</v>
      </c>
      <c r="B11" s="80">
        <v>272</v>
      </c>
      <c r="C11" s="80">
        <v>270</v>
      </c>
      <c r="D11" s="74">
        <f t="shared" si="0"/>
        <v>-2</v>
      </c>
      <c r="E11" s="496">
        <f t="shared" si="1"/>
        <v>-7.3529411764705621E-3</v>
      </c>
    </row>
    <row r="12" spans="1:10" ht="17.45" customHeight="1">
      <c r="A12" s="78" t="s">
        <v>1990</v>
      </c>
      <c r="B12" s="77">
        <v>163</v>
      </c>
      <c r="C12" s="77">
        <v>163</v>
      </c>
      <c r="D12" s="76">
        <f t="shared" si="0"/>
        <v>0</v>
      </c>
      <c r="E12" s="495">
        <f t="shared" si="1"/>
        <v>0</v>
      </c>
    </row>
    <row r="13" spans="1:10" ht="17.45" customHeight="1">
      <c r="A13" s="490" t="s">
        <v>300</v>
      </c>
      <c r="B13" s="491">
        <f>SUM(B6:B12)</f>
        <v>103976</v>
      </c>
      <c r="C13" s="491">
        <f>SUM(C6:C12)</f>
        <v>104232</v>
      </c>
      <c r="D13" s="497">
        <f>SUM(D6:D12)</f>
        <v>256</v>
      </c>
      <c r="E13" s="498">
        <f t="shared" si="1"/>
        <v>2.4621066399939107E-3</v>
      </c>
    </row>
    <row r="159" spans="2:2">
      <c r="B159" s="287"/>
    </row>
  </sheetData>
  <mergeCells count="3">
    <mergeCell ref="H1:J1"/>
    <mergeCell ref="A4:A5"/>
    <mergeCell ref="D4:E4"/>
  </mergeCells>
  <hyperlinks>
    <hyperlink ref="H1:I1" location="Index!A1" display="Regresar al Índic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2"/>
  <dimension ref="A1:P159"/>
  <sheetViews>
    <sheetView zoomScale="106" zoomScaleNormal="106" workbookViewId="0"/>
  </sheetViews>
  <sheetFormatPr baseColWidth="10" defaultColWidth="10.85546875" defaultRowHeight="14.25"/>
  <cols>
    <col min="1" max="1" width="28.140625" style="258" customWidth="1"/>
    <col min="2" max="2" width="12.5703125" style="258" customWidth="1"/>
    <col min="3" max="3" width="14.42578125" style="258" customWidth="1"/>
    <col min="4" max="4" width="11.85546875" style="258" customWidth="1"/>
    <col min="5" max="5" width="10" style="258" customWidth="1"/>
    <col min="6" max="7" width="8.28515625" style="258" bestFit="1" customWidth="1"/>
    <col min="8" max="9" width="7.140625" style="258" customWidth="1"/>
    <col min="10" max="10" width="7.42578125" style="258" customWidth="1"/>
    <col min="11" max="11" width="8.42578125" style="258" customWidth="1"/>
    <col min="12" max="12" width="8" style="258" bestFit="1" customWidth="1"/>
    <col min="13" max="13" width="6.140625" style="258" bestFit="1" customWidth="1"/>
    <col min="14" max="14" width="7.7109375" style="258" bestFit="1" customWidth="1"/>
    <col min="15" max="16" width="5.42578125" style="258" customWidth="1"/>
    <col min="17" max="17" width="6.140625" style="258" customWidth="1"/>
    <col min="18" max="16384" width="10.85546875" style="258"/>
  </cols>
  <sheetData>
    <row r="1" spans="1:16" ht="15">
      <c r="A1" s="43" t="s">
        <v>2096</v>
      </c>
      <c r="H1" s="90" t="s">
        <v>38</v>
      </c>
      <c r="I1" s="90"/>
      <c r="J1" s="137"/>
      <c r="K1" s="137"/>
      <c r="L1" s="298"/>
      <c r="M1" s="298"/>
      <c r="N1" s="298"/>
      <c r="O1" s="298"/>
      <c r="P1" s="298"/>
    </row>
    <row r="2" spans="1:16">
      <c r="A2" s="258" t="s">
        <v>278</v>
      </c>
    </row>
    <row r="4" spans="1:16" ht="15" customHeight="1">
      <c r="A4" s="111" t="s">
        <v>431</v>
      </c>
      <c r="B4" s="89">
        <v>2021</v>
      </c>
      <c r="C4" s="89">
        <v>2022</v>
      </c>
      <c r="D4" s="486" t="s">
        <v>135</v>
      </c>
      <c r="E4" s="486"/>
    </row>
    <row r="5" spans="1:16" ht="15">
      <c r="A5" s="112"/>
      <c r="B5" s="89" t="s">
        <v>42</v>
      </c>
      <c r="C5" s="89" t="s">
        <v>42</v>
      </c>
      <c r="D5" s="89" t="s">
        <v>296</v>
      </c>
      <c r="E5" s="89" t="s">
        <v>297</v>
      </c>
    </row>
    <row r="6" spans="1:16" ht="19.5" customHeight="1">
      <c r="A6" s="78" t="s">
        <v>1984</v>
      </c>
      <c r="B6" s="76">
        <v>25250</v>
      </c>
      <c r="C6" s="76">
        <v>26293</v>
      </c>
      <c r="D6" s="487">
        <f t="shared" ref="D6:D12" si="0">C6-B6</f>
        <v>1043</v>
      </c>
      <c r="E6" s="488">
        <f t="shared" ref="E6:E13" si="1">C6/B6-1</f>
        <v>4.1306930693069344E-2</v>
      </c>
    </row>
    <row r="7" spans="1:16" ht="19.5" customHeight="1">
      <c r="A7" s="79" t="s">
        <v>1985</v>
      </c>
      <c r="B7" s="74">
        <v>39078</v>
      </c>
      <c r="C7" s="74">
        <v>40935</v>
      </c>
      <c r="D7" s="487">
        <f t="shared" si="0"/>
        <v>1857</v>
      </c>
      <c r="E7" s="489">
        <f t="shared" si="1"/>
        <v>4.7520343927529574E-2</v>
      </c>
    </row>
    <row r="8" spans="1:16" ht="19.5" customHeight="1">
      <c r="A8" s="78" t="s">
        <v>1986</v>
      </c>
      <c r="B8" s="76">
        <v>29646</v>
      </c>
      <c r="C8" s="76">
        <v>32001</v>
      </c>
      <c r="D8" s="487">
        <f t="shared" si="0"/>
        <v>2355</v>
      </c>
      <c r="E8" s="488">
        <f t="shared" si="1"/>
        <v>7.9437360858125805E-2</v>
      </c>
    </row>
    <row r="9" spans="1:16" ht="19.5" customHeight="1">
      <c r="A9" s="79" t="s">
        <v>1987</v>
      </c>
      <c r="B9" s="74">
        <v>3934</v>
      </c>
      <c r="C9" s="74">
        <v>4048</v>
      </c>
      <c r="D9" s="487">
        <f t="shared" si="0"/>
        <v>114</v>
      </c>
      <c r="E9" s="489">
        <f t="shared" si="1"/>
        <v>2.8978139298424077E-2</v>
      </c>
    </row>
    <row r="10" spans="1:16" ht="19.5" customHeight="1">
      <c r="A10" s="78" t="s">
        <v>1988</v>
      </c>
      <c r="B10" s="77">
        <v>559</v>
      </c>
      <c r="C10" s="77">
        <v>522</v>
      </c>
      <c r="D10" s="487">
        <f t="shared" si="0"/>
        <v>-37</v>
      </c>
      <c r="E10" s="488">
        <f t="shared" si="1"/>
        <v>-6.6189624329159202E-2</v>
      </c>
    </row>
    <row r="11" spans="1:16" ht="19.5" customHeight="1">
      <c r="A11" s="79" t="s">
        <v>1989</v>
      </c>
      <c r="B11" s="80">
        <v>250</v>
      </c>
      <c r="C11" s="80">
        <v>270</v>
      </c>
      <c r="D11" s="487">
        <f t="shared" si="0"/>
        <v>20</v>
      </c>
      <c r="E11" s="489">
        <f t="shared" si="1"/>
        <v>8.0000000000000071E-2</v>
      </c>
    </row>
    <row r="12" spans="1:16" ht="19.5" customHeight="1">
      <c r="A12" s="78" t="s">
        <v>1990</v>
      </c>
      <c r="B12" s="77">
        <v>160</v>
      </c>
      <c r="C12" s="77">
        <v>163</v>
      </c>
      <c r="D12" s="487">
        <f t="shared" si="0"/>
        <v>3</v>
      </c>
      <c r="E12" s="488">
        <f t="shared" si="1"/>
        <v>1.8750000000000044E-2</v>
      </c>
    </row>
    <row r="13" spans="1:16" ht="15">
      <c r="A13" s="490" t="s">
        <v>300</v>
      </c>
      <c r="B13" s="491">
        <f>SUM(B6:B12)</f>
        <v>98877</v>
      </c>
      <c r="C13" s="491">
        <f>SUM(C6:C12)</f>
        <v>104232</v>
      </c>
      <c r="D13" s="492">
        <f>SUM(D6:D12)</f>
        <v>5355</v>
      </c>
      <c r="E13" s="493">
        <f t="shared" si="1"/>
        <v>5.4158196547225312E-2</v>
      </c>
    </row>
    <row r="159" spans="2:2">
      <c r="B159" s="287"/>
    </row>
  </sheetData>
  <mergeCells count="3">
    <mergeCell ref="H1:K1"/>
    <mergeCell ref="A4:A5"/>
    <mergeCell ref="D4:E4"/>
  </mergeCells>
  <hyperlinks>
    <hyperlink ref="H1:J1" location="Index!A1" display="Regresar al Índice" xr:uid="{00000000-0004-0000-2900-000000000000}"/>
    <hyperlink ref="H1:I1" location="Index!A1" display="Regresar al Índice" xr:uid="{00000000-0004-0000-2900-000001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5"/>
  <dimension ref="A1:I159"/>
  <sheetViews>
    <sheetView workbookViewId="0"/>
  </sheetViews>
  <sheetFormatPr baseColWidth="10" defaultColWidth="9.140625" defaultRowHeight="14.25"/>
  <cols>
    <col min="1" max="1" width="70.7109375" style="474" customWidth="1"/>
    <col min="2" max="4" width="15.7109375" style="474" customWidth="1"/>
    <col min="5" max="16384" width="9.140625" style="474"/>
  </cols>
  <sheetData>
    <row r="1" spans="1:9" ht="15">
      <c r="A1" s="43" t="s">
        <v>2097</v>
      </c>
      <c r="H1" s="90" t="s">
        <v>38</v>
      </c>
      <c r="I1" s="90"/>
    </row>
    <row r="2" spans="1:9">
      <c r="A2" s="474" t="s">
        <v>360</v>
      </c>
    </row>
    <row r="3" spans="1:9">
      <c r="A3" s="474" t="s">
        <v>361</v>
      </c>
    </row>
    <row r="5" spans="1:9" ht="30">
      <c r="A5" s="475" t="s">
        <v>362</v>
      </c>
      <c r="B5" s="475" t="s">
        <v>447</v>
      </c>
      <c r="C5" s="475" t="s">
        <v>289</v>
      </c>
      <c r="D5" s="475" t="s">
        <v>448</v>
      </c>
    </row>
    <row r="6" spans="1:9" ht="15">
      <c r="A6" s="476" t="s">
        <v>363</v>
      </c>
      <c r="B6" s="477">
        <v>0.317</v>
      </c>
      <c r="C6" s="478">
        <v>626</v>
      </c>
      <c r="D6" s="477">
        <v>4.0000000000000001E-3</v>
      </c>
    </row>
    <row r="7" spans="1:9" ht="15">
      <c r="A7" s="479" t="s">
        <v>364</v>
      </c>
      <c r="B7" s="480">
        <v>0.16700000000000001</v>
      </c>
      <c r="C7" s="481">
        <v>9006</v>
      </c>
      <c r="D7" s="480">
        <v>0.11600000000000001</v>
      </c>
    </row>
    <row r="8" spans="1:9" ht="15">
      <c r="A8" s="476" t="s">
        <v>366</v>
      </c>
      <c r="B8" s="477">
        <v>0.14299999999999999</v>
      </c>
      <c r="C8" s="478">
        <v>13432</v>
      </c>
      <c r="D8" s="477">
        <v>0.22</v>
      </c>
    </row>
    <row r="9" spans="1:9" ht="15">
      <c r="A9" s="479" t="s">
        <v>365</v>
      </c>
      <c r="B9" s="480">
        <v>0.10100000000000001</v>
      </c>
      <c r="C9" s="481">
        <v>1846</v>
      </c>
      <c r="D9" s="480">
        <v>3.5999999999999997E-2</v>
      </c>
    </row>
    <row r="10" spans="1:9" ht="15">
      <c r="A10" s="476" t="s">
        <v>368</v>
      </c>
      <c r="B10" s="477">
        <v>5.6000000000000001E-2</v>
      </c>
      <c r="C10" s="478">
        <v>6293</v>
      </c>
      <c r="D10" s="477">
        <v>0.27800000000000002</v>
      </c>
    </row>
    <row r="11" spans="1:9" ht="15">
      <c r="A11" s="479" t="s">
        <v>369</v>
      </c>
      <c r="B11" s="480">
        <v>3.9E-2</v>
      </c>
      <c r="C11" s="481">
        <v>1262</v>
      </c>
      <c r="D11" s="480">
        <v>6.7000000000000004E-2</v>
      </c>
    </row>
    <row r="12" spans="1:9" ht="45">
      <c r="A12" s="476" t="s">
        <v>367</v>
      </c>
      <c r="B12" s="477">
        <v>3.3000000000000002E-2</v>
      </c>
      <c r="C12" s="478">
        <v>-6861</v>
      </c>
      <c r="D12" s="477">
        <v>-0.28499999999999998</v>
      </c>
    </row>
    <row r="13" spans="1:9" ht="15">
      <c r="A13" s="479" t="s">
        <v>371</v>
      </c>
      <c r="B13" s="480">
        <v>3.1E-2</v>
      </c>
      <c r="C13" s="481">
        <v>3988</v>
      </c>
      <c r="D13" s="480">
        <v>0.33</v>
      </c>
    </row>
    <row r="14" spans="1:9" ht="15">
      <c r="A14" s="476" t="s">
        <v>370</v>
      </c>
      <c r="B14" s="477">
        <v>2.5999999999999999E-2</v>
      </c>
      <c r="C14" s="478">
        <v>958</v>
      </c>
      <c r="D14" s="477">
        <v>7.4999999999999997E-2</v>
      </c>
    </row>
    <row r="15" spans="1:9" ht="15">
      <c r="A15" s="479" t="s">
        <v>372</v>
      </c>
      <c r="B15" s="480">
        <v>2.1000000000000001E-2</v>
      </c>
      <c r="C15" s="481">
        <v>1297</v>
      </c>
      <c r="D15" s="480">
        <v>0.13200000000000001</v>
      </c>
    </row>
    <row r="16" spans="1:9" ht="15">
      <c r="A16" s="476" t="s">
        <v>373</v>
      </c>
      <c r="B16" s="477">
        <v>6.6000000000000003E-2</v>
      </c>
      <c r="C16" s="478">
        <v>5275</v>
      </c>
      <c r="D16" s="477">
        <v>0.18</v>
      </c>
    </row>
    <row r="17" spans="1:4" ht="15">
      <c r="A17" s="482" t="s">
        <v>53</v>
      </c>
      <c r="B17" s="483">
        <v>1</v>
      </c>
      <c r="C17" s="484">
        <v>37122</v>
      </c>
      <c r="D17" s="483">
        <v>7.6999999999999999E-2</v>
      </c>
    </row>
    <row r="159" spans="2:2">
      <c r="B159" s="485"/>
    </row>
  </sheetData>
  <mergeCells count="1">
    <mergeCell ref="H1:I1"/>
  </mergeCells>
  <hyperlinks>
    <hyperlink ref="H1:I1" location="Index!A1" display="Regresar al Índice" xr:uid="{00000000-0004-0000-2A00-000000000000}"/>
  </hyperlinks>
  <pageMargins left="0.7" right="0.7" top="0.75" bottom="0.75" header="0.3" footer="0.3"/>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6"/>
  <dimension ref="A1:I159"/>
  <sheetViews>
    <sheetView workbookViewId="0"/>
  </sheetViews>
  <sheetFormatPr baseColWidth="10" defaultColWidth="9.140625" defaultRowHeight="14.25"/>
  <cols>
    <col min="1" max="1" width="70.7109375" style="474" customWidth="1"/>
    <col min="2" max="4" width="15.7109375" style="474" customWidth="1"/>
    <col min="5" max="16384" width="9.140625" style="474"/>
  </cols>
  <sheetData>
    <row r="1" spans="1:9" ht="15">
      <c r="A1" s="43" t="s">
        <v>2098</v>
      </c>
      <c r="H1" s="90" t="s">
        <v>38</v>
      </c>
      <c r="I1" s="90"/>
    </row>
    <row r="2" spans="1:9">
      <c r="A2" s="474" t="s">
        <v>360</v>
      </c>
    </row>
    <row r="3" spans="1:9">
      <c r="A3" s="474" t="s">
        <v>374</v>
      </c>
    </row>
    <row r="5" spans="1:9" ht="30">
      <c r="A5" s="475" t="s">
        <v>362</v>
      </c>
      <c r="B5" s="475" t="s">
        <v>447</v>
      </c>
      <c r="C5" s="475" t="s">
        <v>289</v>
      </c>
      <c r="D5" s="475" t="s">
        <v>448</v>
      </c>
    </row>
    <row r="6" spans="1:9" ht="45">
      <c r="A6" s="476" t="s">
        <v>367</v>
      </c>
      <c r="B6" s="477">
        <v>0.23899999999999999</v>
      </c>
      <c r="C6" s="478">
        <v>1041</v>
      </c>
      <c r="D6" s="477">
        <v>1.7000000000000001E-2</v>
      </c>
    </row>
    <row r="7" spans="1:9" ht="15">
      <c r="A7" s="479" t="s">
        <v>363</v>
      </c>
      <c r="B7" s="480">
        <v>0.215</v>
      </c>
      <c r="C7" s="481">
        <v>2348</v>
      </c>
      <c r="D7" s="480">
        <v>4.2999999999999997E-2</v>
      </c>
    </row>
    <row r="8" spans="1:9" ht="15">
      <c r="A8" s="476" t="s">
        <v>366</v>
      </c>
      <c r="B8" s="477">
        <v>9.1999999999999998E-2</v>
      </c>
      <c r="C8" s="478">
        <v>-522</v>
      </c>
      <c r="D8" s="477">
        <v>-2.1000000000000001E-2</v>
      </c>
    </row>
    <row r="9" spans="1:9" ht="15">
      <c r="A9" s="479" t="s">
        <v>368</v>
      </c>
      <c r="B9" s="480">
        <v>0.09</v>
      </c>
      <c r="C9" s="481">
        <v>341</v>
      </c>
      <c r="D9" s="480">
        <v>1.4999999999999999E-2</v>
      </c>
    </row>
    <row r="10" spans="1:9" ht="15">
      <c r="A10" s="476" t="s">
        <v>365</v>
      </c>
      <c r="B10" s="477">
        <v>8.6999999999999994E-2</v>
      </c>
      <c r="C10" s="478">
        <v>453</v>
      </c>
      <c r="D10" s="477">
        <v>0.02</v>
      </c>
    </row>
    <row r="11" spans="1:9" ht="15">
      <c r="A11" s="479" t="s">
        <v>364</v>
      </c>
      <c r="B11" s="480">
        <v>5.8000000000000003E-2</v>
      </c>
      <c r="C11" s="481">
        <v>736</v>
      </c>
      <c r="D11" s="480">
        <v>0.05</v>
      </c>
    </row>
    <row r="12" spans="1:9" ht="15">
      <c r="A12" s="476" t="s">
        <v>369</v>
      </c>
      <c r="B12" s="477">
        <v>5.8000000000000003E-2</v>
      </c>
      <c r="C12" s="478">
        <v>1373</v>
      </c>
      <c r="D12" s="477">
        <v>9.9000000000000005E-2</v>
      </c>
    </row>
    <row r="13" spans="1:9" ht="15">
      <c r="A13" s="479" t="s">
        <v>375</v>
      </c>
      <c r="B13" s="480">
        <v>2.9000000000000001E-2</v>
      </c>
      <c r="C13" s="481">
        <v>468</v>
      </c>
      <c r="D13" s="480">
        <v>6.5000000000000002E-2</v>
      </c>
    </row>
    <row r="14" spans="1:9" ht="15">
      <c r="A14" s="476" t="s">
        <v>376</v>
      </c>
      <c r="B14" s="477">
        <v>2.1999999999999999E-2</v>
      </c>
      <c r="C14" s="478">
        <v>616</v>
      </c>
      <c r="D14" s="477">
        <v>0.122</v>
      </c>
    </row>
    <row r="15" spans="1:9" ht="15">
      <c r="A15" s="479" t="s">
        <v>372</v>
      </c>
      <c r="B15" s="480">
        <v>1.7000000000000001E-2</v>
      </c>
      <c r="C15" s="481">
        <v>75</v>
      </c>
      <c r="D15" s="480">
        <v>1.7000000000000001E-2</v>
      </c>
    </row>
    <row r="16" spans="1:9" ht="15">
      <c r="A16" s="476" t="s">
        <v>373</v>
      </c>
      <c r="B16" s="477">
        <v>9.2999999999999999E-2</v>
      </c>
      <c r="C16" s="478">
        <v>-555</v>
      </c>
      <c r="D16" s="477">
        <v>-2.1999999999999999E-2</v>
      </c>
    </row>
    <row r="17" spans="1:4" ht="15">
      <c r="A17" s="482" t="s">
        <v>53</v>
      </c>
      <c r="B17" s="483">
        <v>1</v>
      </c>
      <c r="C17" s="484">
        <v>6374</v>
      </c>
      <c r="D17" s="483">
        <v>2.5000000000000001E-2</v>
      </c>
    </row>
    <row r="159" spans="2:2">
      <c r="B159" s="485"/>
    </row>
  </sheetData>
  <mergeCells count="1">
    <mergeCell ref="H1:I1"/>
  </mergeCells>
  <hyperlinks>
    <hyperlink ref="H1:I1" location="Index!A1" display="Regresar al Índice" xr:uid="{00000000-0004-0000-2B00-000000000000}"/>
  </hyperlink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
  <dimension ref="A1:I159"/>
  <sheetViews>
    <sheetView zoomScale="106" zoomScaleNormal="106" workbookViewId="0"/>
  </sheetViews>
  <sheetFormatPr baseColWidth="10" defaultColWidth="9.140625" defaultRowHeight="14.25"/>
  <cols>
    <col min="1" max="1" width="12" style="232" customWidth="1"/>
    <col min="2" max="2" width="14.7109375" style="232" customWidth="1"/>
    <col min="3" max="3" width="15.7109375" style="232" customWidth="1"/>
    <col min="4" max="4" width="11.42578125" style="232" customWidth="1"/>
    <col min="5" max="5" width="13.7109375" style="232" customWidth="1"/>
    <col min="6" max="6" width="15.42578125" style="232" customWidth="1"/>
    <col min="7" max="7" width="12.42578125" style="232" customWidth="1"/>
    <col min="8" max="16384" width="9.140625" style="232"/>
  </cols>
  <sheetData>
    <row r="1" spans="1:9" ht="15">
      <c r="A1" s="43" t="s">
        <v>2099</v>
      </c>
      <c r="H1" s="90" t="s">
        <v>38</v>
      </c>
      <c r="I1" s="90"/>
    </row>
    <row r="2" spans="1:9">
      <c r="A2" s="133" t="s">
        <v>701</v>
      </c>
    </row>
    <row r="6" spans="1:9" ht="15">
      <c r="A6" s="115" t="s">
        <v>355</v>
      </c>
      <c r="B6" s="116" t="s">
        <v>674</v>
      </c>
      <c r="C6" s="116"/>
      <c r="D6" s="117"/>
      <c r="E6" s="116" t="s">
        <v>675</v>
      </c>
      <c r="F6" s="116"/>
      <c r="G6" s="116"/>
    </row>
    <row r="7" spans="1:9" ht="30.2" customHeight="1">
      <c r="A7" s="115"/>
      <c r="B7" s="118" t="s">
        <v>377</v>
      </c>
      <c r="C7" s="118" t="s">
        <v>378</v>
      </c>
      <c r="D7" s="119" t="s">
        <v>379</v>
      </c>
      <c r="E7" s="118" t="s">
        <v>377</v>
      </c>
      <c r="F7" s="118" t="s">
        <v>378</v>
      </c>
      <c r="G7" s="118" t="s">
        <v>379</v>
      </c>
    </row>
    <row r="8" spans="1:9" ht="15">
      <c r="A8" s="120" t="s">
        <v>724</v>
      </c>
      <c r="B8" s="121">
        <v>1.4991703873271818E-3</v>
      </c>
      <c r="C8" s="121">
        <v>5.3054246274090245E-3</v>
      </c>
      <c r="D8" s="122">
        <v>0.30853876980763301</v>
      </c>
      <c r="E8" s="121">
        <v>2.8279900817043766E-2</v>
      </c>
      <c r="F8" s="121">
        <v>1.218431167492471E-2</v>
      </c>
      <c r="G8" s="121">
        <v>0.35652619676054675</v>
      </c>
    </row>
    <row r="9" spans="1:9" ht="15">
      <c r="A9" s="120" t="s">
        <v>738</v>
      </c>
      <c r="B9" s="123">
        <v>1.2037830906032717E-2</v>
      </c>
      <c r="C9" s="123">
        <v>7.7129274277360854E-2</v>
      </c>
      <c r="D9" s="124">
        <v>0.29172201903061773</v>
      </c>
      <c r="E9" s="123">
        <v>4.8208731550325033E-2</v>
      </c>
      <c r="F9" s="123">
        <v>8.7189232812736037E-2</v>
      </c>
      <c r="G9" s="123">
        <v>0.30845217967658989</v>
      </c>
    </row>
    <row r="10" spans="1:9" ht="15">
      <c r="A10" s="120" t="s">
        <v>757</v>
      </c>
      <c r="B10" s="121">
        <v>1.6957867336650227E-2</v>
      </c>
      <c r="C10" s="121">
        <v>9.7348330488414112E-2</v>
      </c>
      <c r="D10" s="122">
        <v>0.24646773309200021</v>
      </c>
      <c r="E10" s="121">
        <v>4.343884304967062E-2</v>
      </c>
      <c r="F10" s="121">
        <v>4.8491060750525512E-2</v>
      </c>
      <c r="G10" s="121">
        <v>0.14737372454017644</v>
      </c>
    </row>
    <row r="11" spans="1:9" ht="15">
      <c r="A11" s="120" t="s">
        <v>820</v>
      </c>
      <c r="B11" s="123">
        <v>2.1995711133239507E-2</v>
      </c>
      <c r="C11" s="123">
        <v>2.3133761000904706E-2</v>
      </c>
      <c r="D11" s="124">
        <v>0.18625895553474353</v>
      </c>
      <c r="E11" s="123">
        <v>4.1313498205749484E-2</v>
      </c>
      <c r="F11" s="123">
        <v>-9.9258615040826309E-3</v>
      </c>
      <c r="G11" s="123">
        <v>6.569322000249779E-2</v>
      </c>
    </row>
    <row r="12" spans="1:9" ht="15">
      <c r="A12" s="120" t="s">
        <v>826</v>
      </c>
      <c r="B12" s="121">
        <v>3.2278920980684335E-2</v>
      </c>
      <c r="C12" s="121">
        <v>5.3005745756752543E-2</v>
      </c>
      <c r="D12" s="122">
        <v>0.21136788175940929</v>
      </c>
      <c r="E12" s="121">
        <v>3.7269357622419313E-2</v>
      </c>
      <c r="F12" s="121">
        <v>-2.2284498799137926E-2</v>
      </c>
      <c r="G12" s="121">
        <v>8.9460888944000241E-2</v>
      </c>
    </row>
    <row r="13" spans="1:9" ht="15">
      <c r="A13" s="120" t="s">
        <v>844</v>
      </c>
      <c r="B13" s="123">
        <v>2.6931059479236932E-2</v>
      </c>
      <c r="C13" s="123">
        <v>1.5065742005637444E-2</v>
      </c>
      <c r="D13" s="124">
        <v>0.20009719471958295</v>
      </c>
      <c r="E13" s="123">
        <v>4.8018462157550172E-2</v>
      </c>
      <c r="F13" s="123">
        <v>-2.2309241756717193E-2</v>
      </c>
      <c r="G13" s="123">
        <v>5.5278134115000113E-2</v>
      </c>
    </row>
    <row r="14" spans="1:9" ht="15">
      <c r="A14" s="120" t="s">
        <v>864</v>
      </c>
      <c r="B14" s="121">
        <v>4.6201667235518017E-2</v>
      </c>
      <c r="C14" s="121">
        <v>-1.4471904128690781E-2</v>
      </c>
      <c r="D14" s="122">
        <v>0.11479452046632473</v>
      </c>
      <c r="E14" s="121">
        <v>1.7389490847331296E-2</v>
      </c>
      <c r="F14" s="121">
        <v>-4.7590446663574898E-2</v>
      </c>
      <c r="G14" s="121">
        <v>4.2632550133318035E-2</v>
      </c>
    </row>
    <row r="15" spans="1:9" ht="15">
      <c r="A15" s="120" t="s">
        <v>885</v>
      </c>
      <c r="B15" s="123">
        <v>5.5375460983729884E-2</v>
      </c>
      <c r="C15" s="123">
        <v>-3.7810198749983877E-2</v>
      </c>
      <c r="D15" s="124">
        <v>0.15975428488150048</v>
      </c>
      <c r="E15" s="123">
        <v>4.571644920376236E-2</v>
      </c>
      <c r="F15" s="123">
        <v>-4.4189085413236413E-2</v>
      </c>
      <c r="G15" s="123">
        <v>3.8888395188939037E-2</v>
      </c>
    </row>
    <row r="16" spans="1:9" ht="15">
      <c r="A16" s="120" t="s">
        <v>1181</v>
      </c>
      <c r="B16" s="121">
        <v>4.8356166901566494E-2</v>
      </c>
      <c r="C16" s="121">
        <v>-5.9092759184399921E-2</v>
      </c>
      <c r="D16" s="122">
        <v>5.1893156189974622E-2</v>
      </c>
      <c r="E16" s="121">
        <v>3.5002326434102116E-2</v>
      </c>
      <c r="F16" s="121">
        <v>-0.11015634915604172</v>
      </c>
      <c r="G16" s="121">
        <v>1.8048344130221539E-2</v>
      </c>
    </row>
    <row r="17" spans="1:7" ht="15">
      <c r="A17" s="120" t="s">
        <v>1216</v>
      </c>
      <c r="B17" s="123">
        <v>6.5289643770496578E-2</v>
      </c>
      <c r="C17" s="123">
        <v>-6.6015258651284199E-3</v>
      </c>
      <c r="D17" s="124">
        <v>7.9346140515534208E-2</v>
      </c>
      <c r="E17" s="123">
        <v>3.7733229444138032E-2</v>
      </c>
      <c r="F17" s="123">
        <v>-3.7792681009891908E-2</v>
      </c>
      <c r="G17" s="123">
        <v>7.4383684462600186E-2</v>
      </c>
    </row>
    <row r="18" spans="1:7" ht="15">
      <c r="A18" s="120" t="s">
        <v>1349</v>
      </c>
      <c r="B18" s="121">
        <v>7.3090674153518553E-2</v>
      </c>
      <c r="C18" s="121">
        <v>-3.1209390658830639E-2</v>
      </c>
      <c r="D18" s="122">
        <v>6.1642075287700868E-2</v>
      </c>
      <c r="E18" s="121">
        <v>2.7409257621822569E-2</v>
      </c>
      <c r="F18" s="121">
        <v>-3.0936566411989282E-2</v>
      </c>
      <c r="G18" s="121">
        <v>7.0186611147151898E-2</v>
      </c>
    </row>
    <row r="19" spans="1:7" ht="15">
      <c r="A19" s="120" t="s">
        <v>2035</v>
      </c>
      <c r="B19" s="123">
        <v>9.1604682788368946E-2</v>
      </c>
      <c r="C19" s="123">
        <v>-5.7164530702941745E-2</v>
      </c>
      <c r="D19" s="124">
        <v>8.7004603488961232E-2</v>
      </c>
      <c r="E19" s="123">
        <v>3.0490751465235017E-2</v>
      </c>
      <c r="F19" s="123">
        <v>-6.1633603511018598E-2</v>
      </c>
      <c r="G19" s="123">
        <v>4.1233924618259941E-2</v>
      </c>
    </row>
    <row r="159" spans="2:2">
      <c r="B159" s="235"/>
    </row>
  </sheetData>
  <mergeCells count="4">
    <mergeCell ref="B6:D6"/>
    <mergeCell ref="E6:G6"/>
    <mergeCell ref="H1:I1"/>
    <mergeCell ref="A6:A7"/>
  </mergeCells>
  <hyperlinks>
    <hyperlink ref="H1:I1" location="Index!A1" display="Regresar al Índice" xr:uid="{00000000-0004-0000-2C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
  <dimension ref="A1:M159"/>
  <sheetViews>
    <sheetView zoomScaleNormal="100" workbookViewId="0"/>
  </sheetViews>
  <sheetFormatPr baseColWidth="10" defaultColWidth="11.42578125" defaultRowHeight="14.25"/>
  <cols>
    <col min="1" max="1" width="15.28515625" style="50" customWidth="1"/>
    <col min="2" max="2" width="10.42578125" style="50" bestFit="1" customWidth="1"/>
    <col min="3" max="3" width="10.28515625" style="50" bestFit="1" customWidth="1"/>
    <col min="4" max="4" width="10.42578125" style="50" customWidth="1"/>
    <col min="5" max="5" width="10" style="50" customWidth="1"/>
    <col min="6" max="6" width="10.28515625" style="50" bestFit="1" customWidth="1"/>
    <col min="7" max="7" width="10.140625" style="50" bestFit="1" customWidth="1"/>
    <col min="8" max="8" width="14.7109375" style="50" customWidth="1"/>
    <col min="9" max="9" width="9.42578125" style="50" customWidth="1"/>
    <col min="10" max="10" width="9.28515625" style="50" customWidth="1"/>
    <col min="11" max="16384" width="11.42578125" style="50"/>
  </cols>
  <sheetData>
    <row r="1" spans="1:13" ht="15">
      <c r="A1" s="43" t="s">
        <v>2100</v>
      </c>
      <c r="H1" s="90" t="s">
        <v>38</v>
      </c>
      <c r="I1" s="90"/>
    </row>
    <row r="2" spans="1:13" ht="15">
      <c r="A2" s="140" t="s">
        <v>449</v>
      </c>
    </row>
    <row r="3" spans="1:13" ht="15">
      <c r="A3" s="140"/>
      <c r="M3" s="146"/>
    </row>
    <row r="4" spans="1:13" ht="25.5" customHeight="1">
      <c r="A4" s="460" t="s">
        <v>393</v>
      </c>
      <c r="B4" s="473" t="s">
        <v>80</v>
      </c>
      <c r="C4" s="473"/>
      <c r="D4" s="461" t="s">
        <v>499</v>
      </c>
      <c r="E4" s="461"/>
      <c r="F4" s="461" t="s">
        <v>2052</v>
      </c>
      <c r="G4" s="461"/>
      <c r="H4" s="460" t="s">
        <v>2053</v>
      </c>
      <c r="I4" s="460" t="s">
        <v>1218</v>
      </c>
      <c r="J4" s="460"/>
    </row>
    <row r="5" spans="1:13" ht="33" customHeight="1">
      <c r="A5" s="460"/>
      <c r="B5" s="462" t="s">
        <v>1</v>
      </c>
      <c r="C5" s="462" t="s">
        <v>0</v>
      </c>
      <c r="D5" s="462" t="s">
        <v>1</v>
      </c>
      <c r="E5" s="462" t="s">
        <v>0</v>
      </c>
      <c r="F5" s="462" t="s">
        <v>1</v>
      </c>
      <c r="G5" s="462" t="s">
        <v>0</v>
      </c>
      <c r="H5" s="460"/>
      <c r="I5" s="462" t="s">
        <v>1</v>
      </c>
      <c r="J5" s="462" t="s">
        <v>0</v>
      </c>
    </row>
    <row r="6" spans="1:13" ht="15">
      <c r="A6" s="463" t="s">
        <v>394</v>
      </c>
      <c r="B6" s="464">
        <v>1933496</v>
      </c>
      <c r="C6" s="464">
        <v>369307</v>
      </c>
      <c r="D6" s="464">
        <v>2070038</v>
      </c>
      <c r="E6" s="464">
        <v>386475</v>
      </c>
      <c r="F6" s="464">
        <v>491098</v>
      </c>
      <c r="G6" s="464">
        <v>88300</v>
      </c>
      <c r="H6" s="465">
        <f>G6/F6</f>
        <v>0.17980118021250341</v>
      </c>
      <c r="I6" s="464">
        <f t="shared" ref="I6:J9" si="0">D6-B6</f>
        <v>136542</v>
      </c>
      <c r="J6" s="464">
        <f t="shared" si="0"/>
        <v>17168</v>
      </c>
    </row>
    <row r="7" spans="1:13" ht="15">
      <c r="A7" s="466" t="s">
        <v>395</v>
      </c>
      <c r="B7" s="467">
        <v>4910373</v>
      </c>
      <c r="C7" s="467">
        <v>882104</v>
      </c>
      <c r="D7" s="467">
        <v>4704817</v>
      </c>
      <c r="E7" s="467">
        <v>804654</v>
      </c>
      <c r="F7" s="467">
        <v>1109594</v>
      </c>
      <c r="G7" s="467">
        <v>197740</v>
      </c>
      <c r="H7" s="468">
        <f>G7/F7</f>
        <v>0.17820932701510642</v>
      </c>
      <c r="I7" s="467">
        <f t="shared" si="0"/>
        <v>-205556</v>
      </c>
      <c r="J7" s="467">
        <f t="shared" si="0"/>
        <v>-77450</v>
      </c>
    </row>
    <row r="8" spans="1:13" ht="15">
      <c r="A8" s="463" t="s">
        <v>396</v>
      </c>
      <c r="B8" s="464">
        <v>114307</v>
      </c>
      <c r="C8" s="464">
        <v>11729</v>
      </c>
      <c r="D8" s="464">
        <v>128167</v>
      </c>
      <c r="E8" s="464">
        <v>13858</v>
      </c>
      <c r="F8" s="464">
        <v>31725</v>
      </c>
      <c r="G8" s="464">
        <v>3416</v>
      </c>
      <c r="H8" s="465">
        <f>G8/F8</f>
        <v>0.10767533490937746</v>
      </c>
      <c r="I8" s="464">
        <f t="shared" si="0"/>
        <v>13860</v>
      </c>
      <c r="J8" s="464">
        <f t="shared" si="0"/>
        <v>2129</v>
      </c>
    </row>
    <row r="9" spans="1:13" ht="15">
      <c r="A9" s="466" t="s">
        <v>397</v>
      </c>
      <c r="B9" s="467">
        <v>32563</v>
      </c>
      <c r="C9" s="467">
        <v>5593</v>
      </c>
      <c r="D9" s="467">
        <v>29186</v>
      </c>
      <c r="E9" s="467">
        <v>5061</v>
      </c>
      <c r="F9" s="467">
        <v>7634</v>
      </c>
      <c r="G9" s="467">
        <v>1882</v>
      </c>
      <c r="H9" s="468">
        <f>G9/F9</f>
        <v>0.24652868745087766</v>
      </c>
      <c r="I9" s="467">
        <f t="shared" si="0"/>
        <v>-3377</v>
      </c>
      <c r="J9" s="467">
        <f t="shared" si="0"/>
        <v>-532</v>
      </c>
    </row>
    <row r="10" spans="1:13" ht="15.75" thickBot="1">
      <c r="A10" s="469" t="s">
        <v>53</v>
      </c>
      <c r="B10" s="470">
        <f t="shared" ref="B10:G10" si="1">SUM(B6:B9)</f>
        <v>6990739</v>
      </c>
      <c r="C10" s="470">
        <f t="shared" si="1"/>
        <v>1268733</v>
      </c>
      <c r="D10" s="470">
        <f t="shared" si="1"/>
        <v>6932208</v>
      </c>
      <c r="E10" s="470">
        <f t="shared" si="1"/>
        <v>1210048</v>
      </c>
      <c r="F10" s="470">
        <f t="shared" si="1"/>
        <v>1640051</v>
      </c>
      <c r="G10" s="470">
        <f t="shared" si="1"/>
        <v>291338</v>
      </c>
      <c r="H10" s="471">
        <f>G10/F10</f>
        <v>0.17763959779299546</v>
      </c>
      <c r="I10" s="470">
        <f>D10-B10</f>
        <v>-58531</v>
      </c>
      <c r="J10" s="470">
        <f>E10-C10</f>
        <v>-58685</v>
      </c>
    </row>
    <row r="11" spans="1:13">
      <c r="L11" s="146"/>
      <c r="M11" s="151"/>
    </row>
    <row r="12" spans="1:13">
      <c r="A12" s="162"/>
    </row>
    <row r="13" spans="1:13">
      <c r="A13" s="138"/>
    </row>
    <row r="16" spans="1:13" ht="35.450000000000003" customHeight="1"/>
    <row r="159" spans="2:2">
      <c r="B159" s="161"/>
    </row>
  </sheetData>
  <mergeCells count="7">
    <mergeCell ref="I4:J4"/>
    <mergeCell ref="A4:A5"/>
    <mergeCell ref="B4:C4"/>
    <mergeCell ref="D4:E4"/>
    <mergeCell ref="F4:G4"/>
    <mergeCell ref="H4:H5"/>
    <mergeCell ref="H1:I1"/>
  </mergeCells>
  <hyperlinks>
    <hyperlink ref="H1:I1" location="Index!A1" display="Regresar al Índice" xr:uid="{00000000-0004-0000-2D00-000000000000}"/>
  </hyperlinks>
  <pageMargins left="0.7" right="0.7" top="0.75" bottom="0.75" header="0.3" footer="0.3"/>
  <pageSetup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
  <dimension ref="A1:L159"/>
  <sheetViews>
    <sheetView zoomScaleNormal="100" workbookViewId="0"/>
  </sheetViews>
  <sheetFormatPr baseColWidth="10" defaultColWidth="11.42578125" defaultRowHeight="14.25"/>
  <cols>
    <col min="1" max="1" width="15.28515625" style="50" customWidth="1"/>
    <col min="2" max="2" width="10.140625" style="50" bestFit="1" customWidth="1"/>
    <col min="3" max="3" width="9.140625" style="50" bestFit="1" customWidth="1"/>
    <col min="4" max="4" width="9" style="50" bestFit="1" customWidth="1"/>
    <col min="5" max="7" width="7.5703125" style="50" customWidth="1"/>
    <col min="8" max="8" width="14.7109375" style="50" customWidth="1"/>
    <col min="9" max="9" width="9.42578125" style="50" customWidth="1"/>
    <col min="10" max="10" width="9.28515625" style="50" customWidth="1"/>
    <col min="11" max="16384" width="11.42578125" style="50"/>
  </cols>
  <sheetData>
    <row r="1" spans="1:12" ht="15">
      <c r="A1" s="43" t="s">
        <v>2101</v>
      </c>
      <c r="H1" s="90" t="s">
        <v>38</v>
      </c>
      <c r="I1" s="90"/>
    </row>
    <row r="2" spans="1:12" ht="15">
      <c r="A2" s="140" t="s">
        <v>390</v>
      </c>
    </row>
    <row r="3" spans="1:12" ht="15">
      <c r="A3" s="140" t="s">
        <v>450</v>
      </c>
    </row>
    <row r="4" spans="1:12" ht="38.450000000000003" customHeight="1">
      <c r="A4" s="460" t="s">
        <v>390</v>
      </c>
      <c r="B4" s="461" t="s">
        <v>80</v>
      </c>
      <c r="C4" s="461"/>
      <c r="D4" s="461" t="s">
        <v>499</v>
      </c>
      <c r="E4" s="461"/>
      <c r="F4" s="461" t="s">
        <v>2052</v>
      </c>
      <c r="G4" s="461"/>
      <c r="H4" s="460" t="s">
        <v>2053</v>
      </c>
      <c r="I4" s="460" t="s">
        <v>1218</v>
      </c>
      <c r="J4" s="460"/>
    </row>
    <row r="5" spans="1:12" ht="19.5" customHeight="1">
      <c r="A5" s="460"/>
      <c r="B5" s="462" t="s">
        <v>1</v>
      </c>
      <c r="C5" s="462" t="s">
        <v>0</v>
      </c>
      <c r="D5" s="462" t="s">
        <v>1</v>
      </c>
      <c r="E5" s="462" t="s">
        <v>0</v>
      </c>
      <c r="F5" s="462" t="s">
        <v>1</v>
      </c>
      <c r="G5" s="462" t="s">
        <v>0</v>
      </c>
      <c r="H5" s="460"/>
      <c r="I5" s="462" t="s">
        <v>1</v>
      </c>
      <c r="J5" s="462" t="s">
        <v>0</v>
      </c>
    </row>
    <row r="6" spans="1:12" ht="15">
      <c r="A6" s="463" t="s">
        <v>394</v>
      </c>
      <c r="B6" s="464">
        <v>524140</v>
      </c>
      <c r="C6" s="464">
        <v>110552</v>
      </c>
      <c r="D6" s="464">
        <v>552793</v>
      </c>
      <c r="E6" s="464">
        <v>114219</v>
      </c>
      <c r="F6" s="464">
        <v>131194</v>
      </c>
      <c r="G6" s="464">
        <v>26622</v>
      </c>
      <c r="H6" s="465">
        <f>G6/F6</f>
        <v>0.20292086528347333</v>
      </c>
      <c r="I6" s="464">
        <f t="shared" ref="I6:J9" si="0">D6-B6</f>
        <v>28653</v>
      </c>
      <c r="J6" s="464">
        <f t="shared" si="0"/>
        <v>3667</v>
      </c>
    </row>
    <row r="7" spans="1:12" ht="15">
      <c r="A7" s="466" t="s">
        <v>395</v>
      </c>
      <c r="B7" s="467">
        <v>361456</v>
      </c>
      <c r="C7" s="467">
        <v>62960</v>
      </c>
      <c r="D7" s="467">
        <v>346287</v>
      </c>
      <c r="E7" s="467">
        <v>57667</v>
      </c>
      <c r="F7" s="467">
        <v>81810</v>
      </c>
      <c r="G7" s="467">
        <v>14159</v>
      </c>
      <c r="H7" s="468">
        <f>G7/F7</f>
        <v>0.17307175161960642</v>
      </c>
      <c r="I7" s="467">
        <f t="shared" si="0"/>
        <v>-15169</v>
      </c>
      <c r="J7" s="467">
        <f t="shared" si="0"/>
        <v>-5293</v>
      </c>
    </row>
    <row r="8" spans="1:12" ht="15">
      <c r="A8" s="463" t="s">
        <v>396</v>
      </c>
      <c r="B8" s="464">
        <v>2661</v>
      </c>
      <c r="C8" s="464">
        <v>259</v>
      </c>
      <c r="D8" s="464">
        <v>2937</v>
      </c>
      <c r="E8" s="464">
        <v>306</v>
      </c>
      <c r="F8" s="464">
        <v>738</v>
      </c>
      <c r="G8" s="464">
        <v>74</v>
      </c>
      <c r="H8" s="465">
        <f>G8/F8</f>
        <v>0.1002710027100271</v>
      </c>
      <c r="I8" s="464">
        <f t="shared" si="0"/>
        <v>276</v>
      </c>
      <c r="J8" s="464">
        <f t="shared" si="0"/>
        <v>47</v>
      </c>
    </row>
    <row r="9" spans="1:12" ht="15">
      <c r="A9" s="466" t="s">
        <v>397</v>
      </c>
      <c r="B9" s="467">
        <v>582</v>
      </c>
      <c r="C9" s="467">
        <v>86</v>
      </c>
      <c r="D9" s="467">
        <v>538</v>
      </c>
      <c r="E9" s="467">
        <v>79</v>
      </c>
      <c r="F9" s="467">
        <v>140</v>
      </c>
      <c r="G9" s="467">
        <v>30</v>
      </c>
      <c r="H9" s="468">
        <f>G9/F9</f>
        <v>0.21428571428571427</v>
      </c>
      <c r="I9" s="467">
        <f t="shared" si="0"/>
        <v>-44</v>
      </c>
      <c r="J9" s="467">
        <f t="shared" si="0"/>
        <v>-7</v>
      </c>
    </row>
    <row r="10" spans="1:12" ht="15.75" thickBot="1">
      <c r="A10" s="469" t="s">
        <v>53</v>
      </c>
      <c r="B10" s="470">
        <f t="shared" ref="B10:E10" si="1">SUM(B6:B9)</f>
        <v>888839</v>
      </c>
      <c r="C10" s="470">
        <f t="shared" si="1"/>
        <v>173857</v>
      </c>
      <c r="D10" s="470">
        <f t="shared" si="1"/>
        <v>902555</v>
      </c>
      <c r="E10" s="470">
        <f t="shared" si="1"/>
        <v>172271</v>
      </c>
      <c r="F10" s="470">
        <f t="shared" ref="F10:G10" si="2">SUM(F6:F9)</f>
        <v>213882</v>
      </c>
      <c r="G10" s="470">
        <f t="shared" si="2"/>
        <v>40885</v>
      </c>
      <c r="H10" s="471">
        <f>G10/F10</f>
        <v>0.19115680608933899</v>
      </c>
      <c r="I10" s="470">
        <f>D10-B10</f>
        <v>13716</v>
      </c>
      <c r="J10" s="470">
        <f>E10-C10</f>
        <v>-1586</v>
      </c>
    </row>
    <row r="11" spans="1:12">
      <c r="A11" s="146"/>
    </row>
    <row r="12" spans="1:12">
      <c r="A12" s="138"/>
    </row>
    <row r="13" spans="1:12">
      <c r="A13" s="162"/>
      <c r="K13" s="146"/>
      <c r="L13" s="187"/>
    </row>
    <row r="16" spans="1:12">
      <c r="H16" s="146"/>
    </row>
    <row r="17" ht="35.450000000000003" customHeight="1"/>
    <row r="159" spans="2:2">
      <c r="B159" s="161"/>
    </row>
  </sheetData>
  <mergeCells count="7">
    <mergeCell ref="I4:J4"/>
    <mergeCell ref="A4:A5"/>
    <mergeCell ref="B4:C4"/>
    <mergeCell ref="D4:E4"/>
    <mergeCell ref="F4:G4"/>
    <mergeCell ref="H4:H5"/>
    <mergeCell ref="H1:I1"/>
  </mergeCells>
  <hyperlinks>
    <hyperlink ref="H1:I1" location="Index!A1" display="Regresar al Índice" xr:uid="{00000000-0004-0000-2E00-000000000000}"/>
  </hyperlinks>
  <pageMargins left="0.7" right="0.7" top="0.75" bottom="0.75" header="0.3" footer="0.3"/>
  <pageSetup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7"/>
  <dimension ref="A1:M159"/>
  <sheetViews>
    <sheetView zoomScaleNormal="100" workbookViewId="0"/>
  </sheetViews>
  <sheetFormatPr baseColWidth="10" defaultColWidth="11.42578125" defaultRowHeight="14.25"/>
  <cols>
    <col min="1" max="1" width="15.28515625" style="50" customWidth="1"/>
    <col min="2" max="2" width="11.42578125" style="50" bestFit="1" customWidth="1"/>
    <col min="3" max="3" width="10.28515625" style="50" bestFit="1" customWidth="1"/>
    <col min="4" max="4" width="9.85546875" style="50" customWidth="1"/>
    <col min="5" max="5" width="11.28515625" style="50" bestFit="1" customWidth="1"/>
    <col min="6" max="7" width="9.85546875" style="50" customWidth="1"/>
    <col min="8" max="8" width="14.7109375" style="50" customWidth="1"/>
    <col min="9" max="9" width="9.42578125" style="50" customWidth="1"/>
    <col min="10" max="10" width="9.28515625" style="50" customWidth="1"/>
    <col min="11" max="16384" width="11.42578125" style="50"/>
  </cols>
  <sheetData>
    <row r="1" spans="1:13" ht="15">
      <c r="A1" s="43" t="s">
        <v>2102</v>
      </c>
      <c r="H1" s="90" t="s">
        <v>38</v>
      </c>
      <c r="I1" s="90"/>
    </row>
    <row r="3" spans="1:13" ht="15">
      <c r="A3" s="140" t="s">
        <v>398</v>
      </c>
    </row>
    <row r="4" spans="1:13" ht="15">
      <c r="A4" s="140" t="s">
        <v>399</v>
      </c>
    </row>
    <row r="5" spans="1:13" ht="31.9" customHeight="1">
      <c r="A5" s="460" t="s">
        <v>398</v>
      </c>
      <c r="B5" s="461" t="s">
        <v>80</v>
      </c>
      <c r="C5" s="461"/>
      <c r="D5" s="461" t="s">
        <v>499</v>
      </c>
      <c r="E5" s="461"/>
      <c r="F5" s="461" t="s">
        <v>2052</v>
      </c>
      <c r="G5" s="461"/>
      <c r="H5" s="460" t="s">
        <v>2053</v>
      </c>
      <c r="I5" s="460" t="s">
        <v>644</v>
      </c>
      <c r="J5" s="460"/>
    </row>
    <row r="6" spans="1:13" ht="27" customHeight="1">
      <c r="A6" s="460"/>
      <c r="B6" s="462" t="s">
        <v>1</v>
      </c>
      <c r="C6" s="462" t="s">
        <v>0</v>
      </c>
      <c r="D6" s="462" t="s">
        <v>1</v>
      </c>
      <c r="E6" s="462" t="s">
        <v>0</v>
      </c>
      <c r="F6" s="462" t="s">
        <v>1</v>
      </c>
      <c r="G6" s="462" t="s">
        <v>0</v>
      </c>
      <c r="H6" s="460"/>
      <c r="I6" s="462" t="s">
        <v>1</v>
      </c>
      <c r="J6" s="462" t="s">
        <v>0</v>
      </c>
    </row>
    <row r="7" spans="1:13" ht="15">
      <c r="A7" s="463" t="s">
        <v>394</v>
      </c>
      <c r="B7" s="464">
        <v>32124958</v>
      </c>
      <c r="C7" s="464">
        <v>6908725</v>
      </c>
      <c r="D7" s="464">
        <v>36656094</v>
      </c>
      <c r="E7" s="464">
        <v>7741587</v>
      </c>
      <c r="F7" s="464">
        <v>9173354</v>
      </c>
      <c r="G7" s="464">
        <v>1896623</v>
      </c>
      <c r="H7" s="465">
        <f>G7/F7</f>
        <v>0.20675349495942269</v>
      </c>
      <c r="I7" s="464">
        <f t="shared" ref="I7:J10" si="0">D7-B7</f>
        <v>4531136</v>
      </c>
      <c r="J7" s="464">
        <f t="shared" si="0"/>
        <v>832862</v>
      </c>
    </row>
    <row r="8" spans="1:13" ht="15">
      <c r="A8" s="466" t="s">
        <v>395</v>
      </c>
      <c r="B8" s="467">
        <v>17218696</v>
      </c>
      <c r="C8" s="467">
        <v>3040478</v>
      </c>
      <c r="D8" s="467">
        <v>18170857</v>
      </c>
      <c r="E8" s="467">
        <v>3074358</v>
      </c>
      <c r="F8" s="467">
        <v>4628249</v>
      </c>
      <c r="G8" s="467">
        <v>811556</v>
      </c>
      <c r="H8" s="468">
        <f>G8/F8</f>
        <v>0.17534838769478478</v>
      </c>
      <c r="I8" s="467">
        <f t="shared" si="0"/>
        <v>952161</v>
      </c>
      <c r="J8" s="467">
        <f t="shared" si="0"/>
        <v>33880</v>
      </c>
    </row>
    <row r="9" spans="1:13" ht="15">
      <c r="A9" s="463" t="s">
        <v>396</v>
      </c>
      <c r="B9" s="464">
        <v>154153</v>
      </c>
      <c r="C9" s="464">
        <v>14412</v>
      </c>
      <c r="D9" s="464">
        <v>185381</v>
      </c>
      <c r="E9" s="464">
        <v>18539</v>
      </c>
      <c r="F9" s="464">
        <v>49230</v>
      </c>
      <c r="G9" s="464">
        <v>4692</v>
      </c>
      <c r="H9" s="465">
        <f>G9/F9</f>
        <v>9.5307739183424736E-2</v>
      </c>
      <c r="I9" s="464">
        <f t="shared" si="0"/>
        <v>31228</v>
      </c>
      <c r="J9" s="464">
        <f t="shared" si="0"/>
        <v>4127</v>
      </c>
    </row>
    <row r="10" spans="1:13" ht="15">
      <c r="A10" s="466" t="s">
        <v>397</v>
      </c>
      <c r="B10" s="467">
        <v>33370</v>
      </c>
      <c r="C10" s="467">
        <v>5487</v>
      </c>
      <c r="D10" s="467">
        <v>32993</v>
      </c>
      <c r="E10" s="467">
        <v>5231</v>
      </c>
      <c r="F10" s="467">
        <v>8717</v>
      </c>
      <c r="G10" s="467">
        <v>1963</v>
      </c>
      <c r="H10" s="468">
        <f>G10/F10</f>
        <v>0.22519215326373754</v>
      </c>
      <c r="I10" s="467">
        <f t="shared" si="0"/>
        <v>-377</v>
      </c>
      <c r="J10" s="467">
        <f t="shared" si="0"/>
        <v>-256</v>
      </c>
    </row>
    <row r="11" spans="1:13" ht="15.75" thickBot="1">
      <c r="A11" s="469" t="s">
        <v>53</v>
      </c>
      <c r="B11" s="470">
        <f t="shared" ref="B11:C11" si="1">SUM(B7:B10)</f>
        <v>49531177</v>
      </c>
      <c r="C11" s="470">
        <f t="shared" si="1"/>
        <v>9969102</v>
      </c>
      <c r="D11" s="470">
        <f t="shared" ref="D11:G11" si="2">SUM(D7:D10)</f>
        <v>55045325</v>
      </c>
      <c r="E11" s="470">
        <f t="shared" si="2"/>
        <v>10839715</v>
      </c>
      <c r="F11" s="470">
        <f t="shared" si="2"/>
        <v>13859550</v>
      </c>
      <c r="G11" s="470">
        <f t="shared" si="2"/>
        <v>2714834</v>
      </c>
      <c r="H11" s="471">
        <f>G11/F11</f>
        <v>0.19588182877510454</v>
      </c>
      <c r="I11" s="470">
        <f>D11-B11</f>
        <v>5514148</v>
      </c>
      <c r="J11" s="470">
        <f>E11-C11</f>
        <v>870613</v>
      </c>
    </row>
    <row r="12" spans="1:13">
      <c r="M12" s="152"/>
    </row>
    <row r="14" spans="1:13" ht="38.25" customHeight="1">
      <c r="A14" s="149"/>
      <c r="B14" s="149"/>
      <c r="C14" s="149"/>
      <c r="D14" s="149"/>
      <c r="E14" s="149"/>
      <c r="F14" s="149"/>
      <c r="G14" s="149"/>
      <c r="H14" s="149"/>
      <c r="I14" s="149"/>
      <c r="J14" s="149"/>
    </row>
    <row r="15" spans="1:13">
      <c r="A15" s="138"/>
      <c r="J15" s="472"/>
    </row>
    <row r="19" spans="10:10" ht="38.25" customHeight="1">
      <c r="J19" s="151"/>
    </row>
    <row r="159" spans="2:2">
      <c r="B159" s="161"/>
    </row>
  </sheetData>
  <mergeCells count="8">
    <mergeCell ref="I5:J5"/>
    <mergeCell ref="A5:A6"/>
    <mergeCell ref="B5:C5"/>
    <mergeCell ref="D5:E5"/>
    <mergeCell ref="F5:G5"/>
    <mergeCell ref="H5:H6"/>
    <mergeCell ref="H1:I1"/>
    <mergeCell ref="A14:J14"/>
  </mergeCells>
  <hyperlinks>
    <hyperlink ref="H1:I1" location="Index!A1" display="Regresar al Índice" xr:uid="{00000000-0004-0000-2F00-000000000000}"/>
  </hyperlinks>
  <pageMargins left="0.7" right="0.7" top="0.75" bottom="0.75" header="0.3" footer="0.3"/>
  <pageSetup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2"/>
  <dimension ref="A1:I159"/>
  <sheetViews>
    <sheetView zoomScale="106" zoomScaleNormal="106" workbookViewId="0"/>
  </sheetViews>
  <sheetFormatPr baseColWidth="10" defaultColWidth="11.42578125" defaultRowHeight="14.25"/>
  <cols>
    <col min="1" max="2" width="11.42578125" style="451"/>
    <col min="3" max="3" width="18" style="451" bestFit="1" customWidth="1"/>
    <col min="4" max="16384" width="11.42578125" style="451"/>
  </cols>
  <sheetData>
    <row r="1" spans="1:9" ht="15">
      <c r="A1" s="43" t="s">
        <v>2103</v>
      </c>
      <c r="H1" s="90" t="s">
        <v>38</v>
      </c>
      <c r="I1" s="90"/>
    </row>
    <row r="2" spans="1:9">
      <c r="A2" s="452" t="s">
        <v>152</v>
      </c>
    </row>
    <row r="6" spans="1:9" ht="15">
      <c r="A6" s="453" t="s">
        <v>400</v>
      </c>
      <c r="B6" s="454"/>
      <c r="C6" s="453" t="s">
        <v>34</v>
      </c>
    </row>
    <row r="7" spans="1:9">
      <c r="A7" s="455">
        <v>59</v>
      </c>
      <c r="B7" s="455" t="s">
        <v>401</v>
      </c>
      <c r="C7" s="456">
        <v>3539</v>
      </c>
    </row>
    <row r="8" spans="1:9">
      <c r="A8" s="455">
        <v>57</v>
      </c>
      <c r="B8" s="455" t="s">
        <v>402</v>
      </c>
      <c r="C8" s="456">
        <v>-5600</v>
      </c>
    </row>
    <row r="9" spans="1:9">
      <c r="A9" s="455">
        <v>9</v>
      </c>
      <c r="B9" s="455" t="s">
        <v>403</v>
      </c>
      <c r="C9" s="455">
        <v>0</v>
      </c>
    </row>
    <row r="10" spans="1:9">
      <c r="A10" s="457">
        <v>125</v>
      </c>
      <c r="B10" s="457" t="s">
        <v>53</v>
      </c>
      <c r="C10" s="458">
        <v>-2061</v>
      </c>
    </row>
    <row r="159" spans="2:2">
      <c r="B159" s="459"/>
    </row>
  </sheetData>
  <mergeCells count="1">
    <mergeCell ref="H1:I1"/>
  </mergeCells>
  <hyperlinks>
    <hyperlink ref="H1:I1" location="Index!A1" display="Regresar al Índice" xr:uid="{00000000-0004-0000-3000-000000000000}"/>
  </hyperlink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dimension ref="A1:J22"/>
  <sheetViews>
    <sheetView workbookViewId="0"/>
  </sheetViews>
  <sheetFormatPr baseColWidth="10" defaultColWidth="11.42578125" defaultRowHeight="14.25"/>
  <cols>
    <col min="1" max="1" width="11.42578125" style="50"/>
    <col min="2" max="2" width="42.7109375" style="50" customWidth="1"/>
    <col min="3" max="5" width="11.85546875" style="50" bestFit="1" customWidth="1"/>
    <col min="6" max="8" width="11.5703125" style="50" bestFit="1" customWidth="1"/>
    <col min="9" max="9" width="11.42578125" style="50"/>
    <col min="10" max="10" width="11.42578125" style="50" bestFit="1" customWidth="1"/>
    <col min="11" max="16384" width="11.42578125" style="50"/>
  </cols>
  <sheetData>
    <row r="1" spans="1:10" ht="15">
      <c r="A1" s="43" t="s">
        <v>2059</v>
      </c>
      <c r="H1" s="90" t="s">
        <v>38</v>
      </c>
      <c r="I1" s="90"/>
    </row>
    <row r="2" spans="1:10">
      <c r="A2" s="720" t="s">
        <v>1373</v>
      </c>
    </row>
    <row r="6" spans="1:10">
      <c r="A6" s="50" t="s">
        <v>1279</v>
      </c>
    </row>
    <row r="7" spans="1:10">
      <c r="A7" s="50" t="s">
        <v>1280</v>
      </c>
    </row>
    <row r="8" spans="1:10">
      <c r="A8" s="50" t="s">
        <v>1281</v>
      </c>
    </row>
    <row r="10" spans="1:10" ht="15">
      <c r="B10" s="721"/>
      <c r="C10" s="722" t="s">
        <v>1282</v>
      </c>
      <c r="D10" s="723"/>
      <c r="E10" s="724"/>
      <c r="F10" s="722" t="s">
        <v>1283</v>
      </c>
      <c r="G10" s="723"/>
      <c r="H10" s="724"/>
    </row>
    <row r="11" spans="1:10" ht="15">
      <c r="B11" s="721"/>
      <c r="C11" s="725" t="s">
        <v>1284</v>
      </c>
      <c r="D11" s="725" t="s">
        <v>1285</v>
      </c>
      <c r="E11" s="725" t="s">
        <v>1286</v>
      </c>
      <c r="F11" s="725" t="s">
        <v>1284</v>
      </c>
      <c r="G11" s="725" t="s">
        <v>1285</v>
      </c>
      <c r="H11" s="725" t="s">
        <v>1286</v>
      </c>
    </row>
    <row r="12" spans="1:10" ht="15">
      <c r="B12" s="726" t="s">
        <v>1287</v>
      </c>
      <c r="C12" s="727">
        <v>1004729.3352</v>
      </c>
      <c r="D12" s="727">
        <v>1024110.7084</v>
      </c>
      <c r="E12" s="727">
        <v>1119612.6328</v>
      </c>
      <c r="F12" s="727">
        <v>13.3</v>
      </c>
      <c r="G12" s="727">
        <v>-2</v>
      </c>
      <c r="H12" s="727">
        <v>1.9</v>
      </c>
    </row>
    <row r="13" spans="1:10">
      <c r="B13" s="728" t="s">
        <v>1288</v>
      </c>
      <c r="C13" s="729">
        <v>542062.16139999998</v>
      </c>
      <c r="D13" s="729">
        <v>576939.77500000002</v>
      </c>
      <c r="E13" s="729">
        <v>702314.74890000001</v>
      </c>
      <c r="F13" s="729">
        <v>13</v>
      </c>
      <c r="G13" s="729">
        <v>2.4</v>
      </c>
      <c r="H13" s="729">
        <v>13.5</v>
      </c>
    </row>
    <row r="14" spans="1:10">
      <c r="B14" s="730" t="s">
        <v>1289</v>
      </c>
      <c r="C14" s="731">
        <v>297757.86349999998</v>
      </c>
      <c r="D14" s="731">
        <v>299731.63553000003</v>
      </c>
      <c r="E14" s="731">
        <v>291667.84401</v>
      </c>
      <c r="F14" s="731">
        <v>18.3</v>
      </c>
      <c r="G14" s="731">
        <v>-3.2</v>
      </c>
      <c r="H14" s="731">
        <v>-9.3000000000000007</v>
      </c>
    </row>
    <row r="15" spans="1:10" ht="28.5">
      <c r="B15" s="728" t="s">
        <v>1290</v>
      </c>
      <c r="C15" s="729">
        <v>131510.87323999999</v>
      </c>
      <c r="D15" s="729">
        <v>113587.82404000001</v>
      </c>
      <c r="E15" s="729">
        <v>75029.626000000004</v>
      </c>
      <c r="F15" s="729">
        <v>4.5999999999999996</v>
      </c>
      <c r="G15" s="729">
        <v>-16.899999999999999</v>
      </c>
      <c r="H15" s="729">
        <v>-38.4</v>
      </c>
    </row>
    <row r="16" spans="1:10">
      <c r="B16" s="732" t="s">
        <v>1291</v>
      </c>
      <c r="C16" s="733">
        <v>81954.916960000002</v>
      </c>
      <c r="D16" s="733">
        <v>66103.983630000002</v>
      </c>
      <c r="E16" s="733">
        <v>20783.872507</v>
      </c>
      <c r="F16" s="733">
        <v>2.4</v>
      </c>
      <c r="G16" s="733">
        <v>-22.4</v>
      </c>
      <c r="H16" s="733">
        <v>-70.7</v>
      </c>
      <c r="I16" s="187"/>
      <c r="J16" s="187"/>
    </row>
    <row r="17" spans="2:10">
      <c r="B17" s="732" t="s">
        <v>1292</v>
      </c>
      <c r="C17" s="733">
        <v>75122.703569999998</v>
      </c>
      <c r="D17" s="733">
        <v>59794.26784</v>
      </c>
      <c r="E17" s="733">
        <v>13851.671</v>
      </c>
      <c r="F17" s="733">
        <v>2.8</v>
      </c>
      <c r="G17" s="733">
        <v>-23.5</v>
      </c>
      <c r="H17" s="733">
        <v>-78.400000000000006</v>
      </c>
      <c r="I17" s="187"/>
      <c r="J17" s="734"/>
    </row>
    <row r="18" spans="2:10" ht="28.5">
      <c r="B18" s="732" t="s">
        <v>1293</v>
      </c>
      <c r="C18" s="733">
        <v>6832.2133949999998</v>
      </c>
      <c r="D18" s="733">
        <v>6309.7157850000003</v>
      </c>
      <c r="E18" s="733">
        <v>6932.2020000000002</v>
      </c>
      <c r="F18" s="733">
        <v>-1</v>
      </c>
      <c r="G18" s="733">
        <v>-11.2</v>
      </c>
      <c r="H18" s="733">
        <v>2.4</v>
      </c>
      <c r="I18" s="187"/>
      <c r="J18" s="187"/>
    </row>
    <row r="19" spans="2:10">
      <c r="B19" s="735" t="s">
        <v>1294</v>
      </c>
      <c r="C19" s="729">
        <v>49555.956275999997</v>
      </c>
      <c r="D19" s="729">
        <v>47483.840409999997</v>
      </c>
      <c r="E19" s="729">
        <v>54245.753490000003</v>
      </c>
      <c r="F19" s="729">
        <v>8.4</v>
      </c>
      <c r="G19" s="729">
        <v>-7.9</v>
      </c>
      <c r="H19" s="729">
        <v>6.5</v>
      </c>
    </row>
    <row r="20" spans="2:10">
      <c r="B20" s="730" t="s">
        <v>1295</v>
      </c>
      <c r="C20" s="731">
        <v>14564.388236999999</v>
      </c>
      <c r="D20" s="731">
        <v>16139.893613</v>
      </c>
      <c r="E20" s="731">
        <v>22630.796347</v>
      </c>
      <c r="F20" s="731">
        <v>-16.3</v>
      </c>
      <c r="G20" s="731">
        <v>6.6</v>
      </c>
      <c r="H20" s="731">
        <v>30.7</v>
      </c>
    </row>
    <row r="21" spans="2:10" ht="42.75">
      <c r="B21" s="728" t="s">
        <v>1296</v>
      </c>
      <c r="C21" s="729">
        <v>1616.649727</v>
      </c>
      <c r="D21" s="729">
        <v>1679.9968019999999</v>
      </c>
      <c r="E21" s="729">
        <v>1837.443438</v>
      </c>
      <c r="F21" s="729">
        <v>-1.2</v>
      </c>
      <c r="G21" s="729">
        <v>-0.1</v>
      </c>
      <c r="H21" s="729">
        <v>2</v>
      </c>
    </row>
    <row r="22" spans="2:10">
      <c r="B22" s="730" t="s">
        <v>1297</v>
      </c>
      <c r="C22" s="731">
        <v>17217.399021000001</v>
      </c>
      <c r="D22" s="731">
        <v>16031.583537</v>
      </c>
      <c r="E22" s="731">
        <v>26132.174116999999</v>
      </c>
      <c r="F22" s="731">
        <v>56.8</v>
      </c>
      <c r="G22" s="731">
        <v>-10.5</v>
      </c>
      <c r="H22" s="731">
        <v>52</v>
      </c>
    </row>
  </sheetData>
  <mergeCells count="3">
    <mergeCell ref="C10:E10"/>
    <mergeCell ref="F10:H10"/>
    <mergeCell ref="H1:I1"/>
  </mergeCells>
  <hyperlinks>
    <hyperlink ref="H1:I1" location="Index!A1" display="Regresar al Índice" xr:uid="{00000000-0004-0000-0400-000000000000}"/>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3"/>
  <dimension ref="A1:I85"/>
  <sheetViews>
    <sheetView workbookViewId="0"/>
  </sheetViews>
  <sheetFormatPr baseColWidth="10" defaultColWidth="9.140625" defaultRowHeight="15"/>
  <cols>
    <col min="1" max="1" width="10.7109375" style="12" bestFit="1" customWidth="1"/>
    <col min="2" max="3" width="5" style="12" bestFit="1" customWidth="1"/>
    <col min="4" max="4" width="9.5703125" style="448" bestFit="1" customWidth="1"/>
    <col min="5" max="5" width="10.5703125" style="448" bestFit="1" customWidth="1"/>
    <col min="6" max="16384" width="9.140625" style="12"/>
  </cols>
  <sheetData>
    <row r="1" spans="1:9">
      <c r="A1" s="43" t="s">
        <v>2112</v>
      </c>
      <c r="H1" s="90" t="s">
        <v>38</v>
      </c>
      <c r="I1" s="90"/>
    </row>
    <row r="2" spans="1:9">
      <c r="A2" s="12" t="s">
        <v>1484</v>
      </c>
    </row>
    <row r="6" spans="1:9">
      <c r="A6" s="12" t="s">
        <v>1476</v>
      </c>
      <c r="B6" s="12" t="s">
        <v>743</v>
      </c>
      <c r="C6" s="12" t="s">
        <v>1477</v>
      </c>
      <c r="D6" s="448" t="s">
        <v>0</v>
      </c>
      <c r="E6" s="448" t="s">
        <v>1</v>
      </c>
    </row>
    <row r="7" spans="1:9">
      <c r="A7" s="438">
        <v>37622</v>
      </c>
      <c r="B7" s="446">
        <v>2003</v>
      </c>
      <c r="C7" s="12" t="s">
        <v>1478</v>
      </c>
      <c r="D7" s="449">
        <v>281.25029999999998</v>
      </c>
      <c r="E7" s="449">
        <v>3170.1266999999998</v>
      </c>
    </row>
    <row r="8" spans="1:9">
      <c r="A8" s="438">
        <v>37712</v>
      </c>
      <c r="B8" s="446"/>
      <c r="C8" s="12" t="s">
        <v>1479</v>
      </c>
      <c r="D8" s="449">
        <v>363.35930000000002</v>
      </c>
      <c r="E8" s="449">
        <v>3904.6473000000001</v>
      </c>
    </row>
    <row r="9" spans="1:9">
      <c r="A9" s="438">
        <v>37803</v>
      </c>
      <c r="B9" s="446"/>
      <c r="C9" s="12" t="s">
        <v>1480</v>
      </c>
      <c r="D9" s="449">
        <v>372.2595</v>
      </c>
      <c r="E9" s="449">
        <v>4128.1166999999996</v>
      </c>
    </row>
    <row r="10" spans="1:9">
      <c r="A10" s="438">
        <v>37895</v>
      </c>
      <c r="B10" s="446"/>
      <c r="C10" s="12" t="s">
        <v>1481</v>
      </c>
      <c r="D10" s="449">
        <v>318.19600000000003</v>
      </c>
      <c r="E10" s="449">
        <v>3935.7957000000001</v>
      </c>
    </row>
    <row r="11" spans="1:9">
      <c r="A11" s="438">
        <v>37987</v>
      </c>
      <c r="B11" s="446">
        <v>2004</v>
      </c>
      <c r="C11" s="12" t="s">
        <v>1478</v>
      </c>
      <c r="D11" s="449">
        <v>314.24560000000002</v>
      </c>
      <c r="E11" s="449">
        <v>3733.8611999999998</v>
      </c>
    </row>
    <row r="12" spans="1:9">
      <c r="A12" s="438">
        <v>38078</v>
      </c>
      <c r="B12" s="446"/>
      <c r="C12" s="12" t="s">
        <v>1479</v>
      </c>
      <c r="D12" s="449">
        <v>390.99720000000002</v>
      </c>
      <c r="E12" s="449">
        <v>4968.6377000000002</v>
      </c>
    </row>
    <row r="13" spans="1:9">
      <c r="A13" s="438">
        <v>38169</v>
      </c>
      <c r="B13" s="446"/>
      <c r="C13" s="12" t="s">
        <v>1480</v>
      </c>
      <c r="D13" s="449">
        <v>383.63510000000002</v>
      </c>
      <c r="E13" s="449">
        <v>5028.0245999999997</v>
      </c>
    </row>
    <row r="14" spans="1:9">
      <c r="A14" s="438">
        <v>38261</v>
      </c>
      <c r="B14" s="446"/>
      <c r="C14" s="12" t="s">
        <v>1481</v>
      </c>
      <c r="D14" s="449">
        <v>373.35120000000001</v>
      </c>
      <c r="E14" s="449">
        <v>4601.2245000000003</v>
      </c>
    </row>
    <row r="15" spans="1:9">
      <c r="A15" s="438">
        <v>38353</v>
      </c>
      <c r="B15" s="446">
        <v>2005</v>
      </c>
      <c r="C15" s="12" t="s">
        <v>1478</v>
      </c>
      <c r="D15" s="449">
        <v>374.55380000000002</v>
      </c>
      <c r="E15" s="449">
        <v>4487.5228999999999</v>
      </c>
    </row>
    <row r="16" spans="1:9">
      <c r="A16" s="438">
        <v>38443</v>
      </c>
      <c r="B16" s="446"/>
      <c r="C16" s="12" t="s">
        <v>1479</v>
      </c>
      <c r="D16" s="449">
        <v>438.80119999999999</v>
      </c>
      <c r="E16" s="449">
        <v>5733.8606</v>
      </c>
    </row>
    <row r="17" spans="1:5">
      <c r="A17" s="438">
        <v>38534</v>
      </c>
      <c r="B17" s="446"/>
      <c r="C17" s="12" t="s">
        <v>1480</v>
      </c>
      <c r="D17" s="449">
        <v>440.71850000000001</v>
      </c>
      <c r="E17" s="449">
        <v>5785.5140000000001</v>
      </c>
    </row>
    <row r="18" spans="1:5">
      <c r="A18" s="438">
        <v>38626</v>
      </c>
      <c r="B18" s="446"/>
      <c r="C18" s="12" t="s">
        <v>1481</v>
      </c>
      <c r="D18" s="449">
        <v>441.66649999999998</v>
      </c>
      <c r="E18" s="449">
        <v>5681.3734000000004</v>
      </c>
    </row>
    <row r="19" spans="1:5">
      <c r="A19" s="438">
        <v>38718</v>
      </c>
      <c r="B19" s="446">
        <v>2006</v>
      </c>
      <c r="C19" s="12" t="s">
        <v>1478</v>
      </c>
      <c r="D19" s="449">
        <v>451.93959999999998</v>
      </c>
      <c r="E19" s="449">
        <v>5734.3316999999997</v>
      </c>
    </row>
    <row r="20" spans="1:5">
      <c r="A20" s="438">
        <v>38808</v>
      </c>
      <c r="B20" s="446"/>
      <c r="C20" s="12" t="s">
        <v>1479</v>
      </c>
      <c r="D20" s="449">
        <v>520.15599999999995</v>
      </c>
      <c r="E20" s="449">
        <v>6947.5631000000003</v>
      </c>
    </row>
    <row r="21" spans="1:5">
      <c r="A21" s="438">
        <v>38899</v>
      </c>
      <c r="B21" s="446"/>
      <c r="C21" s="12" t="s">
        <v>1480</v>
      </c>
      <c r="D21" s="449">
        <v>502.42309999999998</v>
      </c>
      <c r="E21" s="449">
        <v>6666.8888999999999</v>
      </c>
    </row>
    <row r="22" spans="1:5">
      <c r="A22" s="438">
        <v>38991</v>
      </c>
      <c r="B22" s="446"/>
      <c r="C22" s="12" t="s">
        <v>1481</v>
      </c>
      <c r="D22" s="449">
        <v>500.9563</v>
      </c>
      <c r="E22" s="449">
        <v>6218.0514000000003</v>
      </c>
    </row>
    <row r="23" spans="1:5">
      <c r="A23" s="438">
        <v>39083</v>
      </c>
      <c r="B23" s="446">
        <v>2007</v>
      </c>
      <c r="C23" s="12" t="s">
        <v>1478</v>
      </c>
      <c r="D23" s="449">
        <v>483.60079999999999</v>
      </c>
      <c r="E23" s="449">
        <v>5916.2313000000004</v>
      </c>
    </row>
    <row r="24" spans="1:5">
      <c r="A24" s="438">
        <v>39173</v>
      </c>
      <c r="B24" s="446"/>
      <c r="C24" s="12" t="s">
        <v>1479</v>
      </c>
      <c r="D24" s="449">
        <v>520.48469999999998</v>
      </c>
      <c r="E24" s="449">
        <v>6878.9088000000002</v>
      </c>
    </row>
    <row r="25" spans="1:5">
      <c r="A25" s="438">
        <v>39264</v>
      </c>
      <c r="B25" s="446"/>
      <c r="C25" s="12" t="s">
        <v>1480</v>
      </c>
      <c r="D25" s="449">
        <v>511.0421</v>
      </c>
      <c r="E25" s="449">
        <v>6967.7476999999999</v>
      </c>
    </row>
    <row r="26" spans="1:5">
      <c r="A26" s="438">
        <v>39356</v>
      </c>
      <c r="B26" s="446"/>
      <c r="C26" s="12" t="s">
        <v>1481</v>
      </c>
      <c r="D26" s="449">
        <v>481.53309999999999</v>
      </c>
      <c r="E26" s="449">
        <v>6295.9301999999998</v>
      </c>
    </row>
    <row r="27" spans="1:5">
      <c r="A27" s="438">
        <v>39448</v>
      </c>
      <c r="B27" s="446">
        <v>2008</v>
      </c>
      <c r="C27" s="12" t="s">
        <v>1478</v>
      </c>
      <c r="D27" s="449">
        <v>453.31529999999998</v>
      </c>
      <c r="E27" s="449">
        <v>5757.7575999999999</v>
      </c>
    </row>
    <row r="28" spans="1:5">
      <c r="A28" s="438">
        <v>39539</v>
      </c>
      <c r="B28" s="446"/>
      <c r="C28" s="12" t="s">
        <v>1479</v>
      </c>
      <c r="D28" s="449">
        <v>507.89150000000001</v>
      </c>
      <c r="E28" s="449">
        <v>6820.8968000000004</v>
      </c>
    </row>
    <row r="29" spans="1:5">
      <c r="A29" s="438">
        <v>39630</v>
      </c>
      <c r="B29" s="446"/>
      <c r="C29" s="12" t="s">
        <v>1480</v>
      </c>
      <c r="D29" s="449">
        <v>473.53640000000001</v>
      </c>
      <c r="E29" s="449">
        <v>6394.5241999999998</v>
      </c>
    </row>
    <row r="30" spans="1:5">
      <c r="A30" s="438">
        <v>39722</v>
      </c>
      <c r="B30" s="446"/>
      <c r="C30" s="12" t="s">
        <v>1481</v>
      </c>
      <c r="D30" s="449">
        <v>480.05059999999997</v>
      </c>
      <c r="E30" s="449">
        <v>6171.8065999999999</v>
      </c>
    </row>
    <row r="31" spans="1:5">
      <c r="A31" s="438">
        <v>39814</v>
      </c>
      <c r="B31" s="446">
        <v>2009</v>
      </c>
      <c r="C31" s="12" t="s">
        <v>1478</v>
      </c>
      <c r="D31" s="449">
        <v>455.3365</v>
      </c>
      <c r="E31" s="449">
        <v>5498.8725999999997</v>
      </c>
    </row>
    <row r="32" spans="1:5">
      <c r="A32" s="438">
        <v>39904</v>
      </c>
      <c r="B32" s="446"/>
      <c r="C32" s="12" t="s">
        <v>1479</v>
      </c>
      <c r="D32" s="449">
        <v>448.97969999999998</v>
      </c>
      <c r="E32" s="449">
        <v>5634.3179</v>
      </c>
    </row>
    <row r="33" spans="1:5">
      <c r="A33" s="438">
        <v>39995</v>
      </c>
      <c r="B33" s="446"/>
      <c r="C33" s="12" t="s">
        <v>1480</v>
      </c>
      <c r="D33" s="449">
        <v>409.86810000000003</v>
      </c>
      <c r="E33" s="449">
        <v>5396.8438999999998</v>
      </c>
    </row>
    <row r="34" spans="1:5">
      <c r="A34" s="438">
        <v>40087</v>
      </c>
      <c r="B34" s="446"/>
      <c r="C34" s="12" t="s">
        <v>1481</v>
      </c>
      <c r="D34" s="449">
        <v>380.90750000000003</v>
      </c>
      <c r="E34" s="449">
        <v>4776.2983000000004</v>
      </c>
    </row>
    <row r="35" spans="1:5">
      <c r="A35" s="438">
        <v>40179</v>
      </c>
      <c r="B35" s="446">
        <v>2010</v>
      </c>
      <c r="C35" s="12" t="s">
        <v>1478</v>
      </c>
      <c r="D35" s="449">
        <v>413.49209999999999</v>
      </c>
      <c r="E35" s="449">
        <v>4832.1288999999997</v>
      </c>
    </row>
    <row r="36" spans="1:5">
      <c r="A36" s="438">
        <v>40269</v>
      </c>
      <c r="B36" s="446"/>
      <c r="C36" s="12" t="s">
        <v>1479</v>
      </c>
      <c r="D36" s="449">
        <v>470.30650000000003</v>
      </c>
      <c r="E36" s="449">
        <v>5835.8635999999997</v>
      </c>
    </row>
    <row r="37" spans="1:5">
      <c r="A37" s="438">
        <v>40360</v>
      </c>
      <c r="B37" s="446"/>
      <c r="C37" s="12" t="s">
        <v>1480</v>
      </c>
      <c r="D37" s="449">
        <v>444.37740000000002</v>
      </c>
      <c r="E37" s="449">
        <v>5551.1360999999997</v>
      </c>
    </row>
    <row r="38" spans="1:5">
      <c r="A38" s="438">
        <v>40452</v>
      </c>
      <c r="B38" s="446"/>
      <c r="C38" s="12" t="s">
        <v>1481</v>
      </c>
      <c r="D38" s="449">
        <v>427.39339999999999</v>
      </c>
      <c r="E38" s="449">
        <v>5084.7532000000001</v>
      </c>
    </row>
    <row r="39" spans="1:5">
      <c r="A39" s="438">
        <v>40544</v>
      </c>
      <c r="B39" s="446">
        <v>2011</v>
      </c>
      <c r="C39" s="12" t="s">
        <v>1478</v>
      </c>
      <c r="D39" s="449">
        <v>438.07350000000002</v>
      </c>
      <c r="E39" s="449">
        <v>5110.1385</v>
      </c>
    </row>
    <row r="40" spans="1:5">
      <c r="A40" s="438">
        <v>40634</v>
      </c>
      <c r="B40" s="446"/>
      <c r="C40" s="12" t="s">
        <v>1479</v>
      </c>
      <c r="D40" s="449">
        <v>486.71379999999999</v>
      </c>
      <c r="E40" s="449">
        <v>6071.7138000000004</v>
      </c>
    </row>
    <row r="41" spans="1:5">
      <c r="A41" s="438">
        <v>40725</v>
      </c>
      <c r="B41" s="446"/>
      <c r="C41" s="12" t="s">
        <v>1480</v>
      </c>
      <c r="D41" s="449">
        <v>504.24520000000001</v>
      </c>
      <c r="E41" s="449">
        <v>6136.5735999999997</v>
      </c>
    </row>
    <row r="42" spans="1:5">
      <c r="A42" s="438">
        <v>40817</v>
      </c>
      <c r="B42" s="446"/>
      <c r="C42" s="12" t="s">
        <v>1481</v>
      </c>
      <c r="D42" s="449">
        <v>466.75389999999999</v>
      </c>
      <c r="E42" s="449">
        <v>5484.5456000000004</v>
      </c>
    </row>
    <row r="43" spans="1:5">
      <c r="A43" s="438">
        <v>40909</v>
      </c>
      <c r="B43" s="446">
        <v>2012</v>
      </c>
      <c r="C43" s="12" t="s">
        <v>1478</v>
      </c>
      <c r="D43" s="449">
        <v>463.43389999999999</v>
      </c>
      <c r="E43" s="449">
        <v>5386.2264999999998</v>
      </c>
    </row>
    <row r="44" spans="1:5">
      <c r="A44" s="438">
        <v>41000</v>
      </c>
      <c r="B44" s="446"/>
      <c r="C44" s="12" t="s">
        <v>1479</v>
      </c>
      <c r="D44" s="449">
        <v>542.90390000000002</v>
      </c>
      <c r="E44" s="449">
        <v>6470.1481999999996</v>
      </c>
    </row>
    <row r="45" spans="1:5">
      <c r="A45" s="438">
        <v>41091</v>
      </c>
      <c r="B45" s="446"/>
      <c r="C45" s="12" t="s">
        <v>1480</v>
      </c>
      <c r="D45" s="449">
        <v>436.4033</v>
      </c>
      <c r="E45" s="449">
        <v>5413.9413999999997</v>
      </c>
    </row>
    <row r="46" spans="1:5">
      <c r="A46" s="438">
        <v>41183</v>
      </c>
      <c r="B46" s="446"/>
      <c r="C46" s="12" t="s">
        <v>1481</v>
      </c>
      <c r="D46" s="449">
        <v>440.76440000000002</v>
      </c>
      <c r="E46" s="449">
        <v>5168.0060000000003</v>
      </c>
    </row>
    <row r="47" spans="1:5">
      <c r="A47" s="438">
        <v>41275</v>
      </c>
      <c r="B47" s="446">
        <v>2013</v>
      </c>
      <c r="C47" s="12" t="s">
        <v>1478</v>
      </c>
      <c r="D47" s="449">
        <v>402.7842</v>
      </c>
      <c r="E47" s="449">
        <v>5040.3283000000001</v>
      </c>
    </row>
    <row r="48" spans="1:5">
      <c r="A48" s="438">
        <v>41365</v>
      </c>
      <c r="B48" s="446"/>
      <c r="C48" s="12" t="s">
        <v>1479</v>
      </c>
      <c r="D48" s="449">
        <v>479.92959999999999</v>
      </c>
      <c r="E48" s="449">
        <v>6097.0291999999999</v>
      </c>
    </row>
    <row r="49" spans="1:5">
      <c r="A49" s="438">
        <v>41456</v>
      </c>
      <c r="B49" s="446"/>
      <c r="C49" s="12" t="s">
        <v>1480</v>
      </c>
      <c r="D49" s="449">
        <v>438.79599999999999</v>
      </c>
      <c r="E49" s="449">
        <v>5672.2350999999999</v>
      </c>
    </row>
    <row r="50" spans="1:5">
      <c r="A50" s="438">
        <v>41548</v>
      </c>
      <c r="B50" s="446"/>
      <c r="C50" s="12" t="s">
        <v>1481</v>
      </c>
      <c r="D50" s="449">
        <v>433.50580000000002</v>
      </c>
      <c r="E50" s="449">
        <v>5493.1585999999998</v>
      </c>
    </row>
    <row r="51" spans="1:5">
      <c r="A51" s="438">
        <v>41640</v>
      </c>
      <c r="B51" s="446">
        <v>2014</v>
      </c>
      <c r="C51" s="12" t="s">
        <v>1478</v>
      </c>
      <c r="D51" s="449">
        <v>459.30739999999997</v>
      </c>
      <c r="E51" s="449">
        <v>5459.7269999999999</v>
      </c>
    </row>
    <row r="52" spans="1:5">
      <c r="A52" s="438">
        <v>41730</v>
      </c>
      <c r="B52" s="446"/>
      <c r="C52" s="12" t="s">
        <v>1479</v>
      </c>
      <c r="D52" s="449">
        <v>489.02929999999998</v>
      </c>
      <c r="E52" s="449">
        <v>6166.7767999999996</v>
      </c>
    </row>
    <row r="53" spans="1:5">
      <c r="A53" s="438">
        <v>41821</v>
      </c>
      <c r="B53" s="446"/>
      <c r="C53" s="12" t="s">
        <v>1480</v>
      </c>
      <c r="D53" s="449">
        <v>464.12490000000003</v>
      </c>
      <c r="E53" s="449">
        <v>5967.5832</v>
      </c>
    </row>
    <row r="54" spans="1:5">
      <c r="A54" s="438">
        <v>41913</v>
      </c>
      <c r="B54" s="446"/>
      <c r="C54" s="12" t="s">
        <v>1481</v>
      </c>
      <c r="D54" s="449">
        <v>547.39120000000003</v>
      </c>
      <c r="E54" s="449">
        <v>6053.1968999999999</v>
      </c>
    </row>
    <row r="55" spans="1:5">
      <c r="A55" s="438">
        <v>42005</v>
      </c>
      <c r="B55" s="446">
        <v>2015</v>
      </c>
      <c r="C55" s="12" t="s">
        <v>1478</v>
      </c>
      <c r="D55" s="449">
        <v>539.39319999999998</v>
      </c>
      <c r="E55" s="449">
        <v>5723.6171000000004</v>
      </c>
    </row>
    <row r="56" spans="1:5">
      <c r="A56" s="438">
        <v>42095</v>
      </c>
      <c r="B56" s="446"/>
      <c r="C56" s="12" t="s">
        <v>1479</v>
      </c>
      <c r="D56" s="449">
        <v>505.48239999999998</v>
      </c>
      <c r="E56" s="449">
        <v>6353.2556000000004</v>
      </c>
    </row>
    <row r="57" spans="1:5">
      <c r="A57" s="438">
        <v>42186</v>
      </c>
      <c r="B57" s="446"/>
      <c r="C57" s="12" t="s">
        <v>1480</v>
      </c>
      <c r="D57" s="449">
        <v>577.65</v>
      </c>
      <c r="E57" s="449">
        <v>6543.1661999999997</v>
      </c>
    </row>
    <row r="58" spans="1:5">
      <c r="A58" s="438">
        <v>42278</v>
      </c>
      <c r="B58" s="446"/>
      <c r="C58" s="12" t="s">
        <v>1481</v>
      </c>
      <c r="D58" s="449">
        <v>551.58860000000004</v>
      </c>
      <c r="E58" s="449">
        <v>6164.7336999999998</v>
      </c>
    </row>
    <row r="59" spans="1:5">
      <c r="A59" s="438">
        <v>42370</v>
      </c>
      <c r="B59" s="446">
        <v>2016</v>
      </c>
      <c r="C59" s="12" t="s">
        <v>1478</v>
      </c>
      <c r="D59" s="449">
        <v>587.31209999999999</v>
      </c>
      <c r="E59" s="449">
        <v>6205.8492999999999</v>
      </c>
    </row>
    <row r="60" spans="1:5">
      <c r="A60" s="438">
        <v>42461</v>
      </c>
      <c r="B60" s="446"/>
      <c r="C60" s="12" t="s">
        <v>1479</v>
      </c>
      <c r="D60" s="449">
        <v>651.80370000000005</v>
      </c>
      <c r="E60" s="449">
        <v>6961.8252000000002</v>
      </c>
    </row>
    <row r="61" spans="1:5">
      <c r="A61" s="438">
        <v>42552</v>
      </c>
      <c r="B61" s="446"/>
      <c r="C61" s="12" t="s">
        <v>1480</v>
      </c>
      <c r="D61" s="449">
        <v>636.18830000000003</v>
      </c>
      <c r="E61" s="449">
        <v>6891.9841999999999</v>
      </c>
    </row>
    <row r="62" spans="1:5">
      <c r="A62" s="438">
        <v>42644</v>
      </c>
      <c r="B62" s="446"/>
      <c r="C62" s="12" t="s">
        <v>1481</v>
      </c>
      <c r="D62" s="449">
        <v>645.49800000000005</v>
      </c>
      <c r="E62" s="449">
        <v>6933.6228000000001</v>
      </c>
    </row>
    <row r="63" spans="1:5">
      <c r="A63" s="438">
        <v>42736</v>
      </c>
      <c r="B63" s="446">
        <v>2017</v>
      </c>
      <c r="C63" s="12" t="s">
        <v>1478</v>
      </c>
      <c r="D63" s="449">
        <v>652.44740000000002</v>
      </c>
      <c r="E63" s="449">
        <v>6908.2604000000001</v>
      </c>
    </row>
    <row r="64" spans="1:5">
      <c r="A64" s="438">
        <v>42826</v>
      </c>
      <c r="B64" s="446"/>
      <c r="C64" s="12" t="s">
        <v>1479</v>
      </c>
      <c r="D64" s="449">
        <v>720.10469999999998</v>
      </c>
      <c r="E64" s="449">
        <v>7651.6203999999998</v>
      </c>
    </row>
    <row r="65" spans="1:5">
      <c r="A65" s="438">
        <v>42917</v>
      </c>
      <c r="B65" s="446"/>
      <c r="C65" s="12" t="s">
        <v>1480</v>
      </c>
      <c r="D65" s="449">
        <v>727.20370000000003</v>
      </c>
      <c r="E65" s="449">
        <v>7706.7997999999998</v>
      </c>
    </row>
    <row r="66" spans="1:5">
      <c r="A66" s="438">
        <v>43009</v>
      </c>
      <c r="B66" s="446"/>
      <c r="C66" s="12" t="s">
        <v>1481</v>
      </c>
      <c r="D66" s="449">
        <v>781.68610000000001</v>
      </c>
      <c r="E66" s="449">
        <v>8023.8644999999997</v>
      </c>
    </row>
    <row r="67" spans="1:5">
      <c r="A67" s="438">
        <v>43101</v>
      </c>
      <c r="B67" s="446">
        <v>2018</v>
      </c>
      <c r="C67" s="12" t="s">
        <v>1478</v>
      </c>
      <c r="D67" s="449">
        <v>710.56399999999996</v>
      </c>
      <c r="E67" s="449">
        <v>7186.9233999999997</v>
      </c>
    </row>
    <row r="68" spans="1:5">
      <c r="A68" s="438">
        <v>43191</v>
      </c>
      <c r="B68" s="446"/>
      <c r="C68" s="12" t="s">
        <v>1479</v>
      </c>
      <c r="D68" s="449">
        <v>906.6662</v>
      </c>
      <c r="E68" s="449">
        <v>9057.5627999999997</v>
      </c>
    </row>
    <row r="69" spans="1:5">
      <c r="A69" s="438">
        <v>43282</v>
      </c>
      <c r="B69" s="446"/>
      <c r="C69" s="12" t="s">
        <v>1480</v>
      </c>
      <c r="D69" s="449">
        <v>800.33910000000003</v>
      </c>
      <c r="E69" s="449">
        <v>8459.4652000000006</v>
      </c>
    </row>
    <row r="70" spans="1:5">
      <c r="A70" s="438">
        <v>43374</v>
      </c>
      <c r="B70" s="446"/>
      <c r="C70" s="12" t="s">
        <v>1481</v>
      </c>
      <c r="D70" s="449">
        <v>887.24109999999996</v>
      </c>
      <c r="E70" s="449">
        <v>8973.2757000000001</v>
      </c>
    </row>
    <row r="71" spans="1:5">
      <c r="A71" s="438">
        <v>43466</v>
      </c>
      <c r="B71" s="446">
        <v>2019</v>
      </c>
      <c r="C71" s="12" t="s">
        <v>1478</v>
      </c>
      <c r="D71" s="449">
        <v>782.99509999999998</v>
      </c>
      <c r="E71" s="449">
        <v>7944.7581</v>
      </c>
    </row>
    <row r="72" spans="1:5">
      <c r="A72" s="438">
        <v>43556</v>
      </c>
      <c r="B72" s="446"/>
      <c r="C72" s="12" t="s">
        <v>1479</v>
      </c>
      <c r="D72" s="449">
        <v>909.42049999999995</v>
      </c>
      <c r="E72" s="449">
        <v>9506.2291000000005</v>
      </c>
    </row>
    <row r="73" spans="1:5">
      <c r="A73" s="438">
        <v>43647</v>
      </c>
      <c r="B73" s="446"/>
      <c r="C73" s="12" t="s">
        <v>1480</v>
      </c>
      <c r="D73" s="449">
        <v>942.52949999999998</v>
      </c>
      <c r="E73" s="449">
        <v>9788.6687999999995</v>
      </c>
    </row>
    <row r="74" spans="1:5">
      <c r="A74" s="438">
        <v>43739</v>
      </c>
      <c r="B74" s="446"/>
      <c r="C74" s="12" t="s">
        <v>1481</v>
      </c>
      <c r="D74" s="449">
        <v>902.02269999999999</v>
      </c>
      <c r="E74" s="449">
        <v>9199.1020000000008</v>
      </c>
    </row>
    <row r="75" spans="1:5">
      <c r="A75" s="438">
        <v>43831</v>
      </c>
      <c r="B75" s="446">
        <v>2020</v>
      </c>
      <c r="C75" s="12" t="s">
        <v>1478</v>
      </c>
      <c r="D75" s="449">
        <v>989.67660000000001</v>
      </c>
      <c r="E75" s="449">
        <v>9397.5704999999998</v>
      </c>
    </row>
    <row r="76" spans="1:5">
      <c r="A76" s="438">
        <v>43922</v>
      </c>
      <c r="B76" s="446"/>
      <c r="C76" s="12" t="s">
        <v>1479</v>
      </c>
      <c r="D76" s="449">
        <v>1043.2131999999999</v>
      </c>
      <c r="E76" s="449">
        <v>9891.8708000000006</v>
      </c>
    </row>
    <row r="77" spans="1:5">
      <c r="A77" s="438">
        <v>44013</v>
      </c>
      <c r="B77" s="446"/>
      <c r="C77" s="12" t="s">
        <v>1480</v>
      </c>
      <c r="D77" s="449">
        <v>1038.7072000000001</v>
      </c>
      <c r="E77" s="449">
        <v>10676.017400000001</v>
      </c>
    </row>
    <row r="78" spans="1:5">
      <c r="A78" s="438">
        <v>44105</v>
      </c>
      <c r="B78" s="446"/>
      <c r="C78" s="12" t="s">
        <v>1481</v>
      </c>
      <c r="D78" s="449">
        <v>1081.595</v>
      </c>
      <c r="E78" s="449">
        <v>10639.095300000001</v>
      </c>
    </row>
    <row r="79" spans="1:5">
      <c r="A79" s="438">
        <v>44197</v>
      </c>
      <c r="B79" s="446">
        <v>2021</v>
      </c>
      <c r="C79" s="12" t="s">
        <v>1478</v>
      </c>
      <c r="D79" s="449">
        <v>1166.8543</v>
      </c>
      <c r="E79" s="449">
        <v>10615.4462</v>
      </c>
    </row>
    <row r="80" spans="1:5">
      <c r="A80" s="438">
        <v>44287</v>
      </c>
      <c r="B80" s="446"/>
      <c r="C80" s="12" t="s">
        <v>1479</v>
      </c>
      <c r="D80" s="449">
        <v>1325.7617</v>
      </c>
      <c r="E80" s="449">
        <v>13031.6271</v>
      </c>
    </row>
    <row r="81" spans="1:8">
      <c r="A81" s="438">
        <v>44378</v>
      </c>
      <c r="B81" s="446"/>
      <c r="C81" s="12" t="s">
        <v>1480</v>
      </c>
      <c r="D81" s="449">
        <v>1333.4023</v>
      </c>
      <c r="E81" s="449">
        <v>13702.703799999999</v>
      </c>
    </row>
    <row r="82" spans="1:8">
      <c r="A82" s="438">
        <v>44470</v>
      </c>
      <c r="B82" s="446"/>
      <c r="C82" s="12" t="s">
        <v>1481</v>
      </c>
      <c r="D82" s="449">
        <v>1409.2632000000001</v>
      </c>
      <c r="E82" s="449">
        <v>14235.903</v>
      </c>
    </row>
    <row r="83" spans="1:8">
      <c r="A83" s="438">
        <v>44562</v>
      </c>
      <c r="B83" s="446">
        <v>2022</v>
      </c>
      <c r="C83" s="12" t="s">
        <v>1478</v>
      </c>
      <c r="D83" s="450">
        <v>1217.9801</v>
      </c>
      <c r="E83" s="449">
        <v>12521.393899999999</v>
      </c>
    </row>
    <row r="85" spans="1:8">
      <c r="E85" s="445">
        <f>D83/E83</f>
        <v>9.7271925931505118E-2</v>
      </c>
      <c r="G85" s="445">
        <f>D83/D79-1</f>
        <v>4.3815067570989852E-2</v>
      </c>
      <c r="H85" s="445">
        <f>E83/E79-1</f>
        <v>0.17954475620629107</v>
      </c>
    </row>
  </sheetData>
  <mergeCells count="1">
    <mergeCell ref="H1:I1"/>
  </mergeCells>
  <hyperlinks>
    <hyperlink ref="H1:I1" location="Index!A1" display="Regresar al Índice" xr:uid="{C0507150-E763-4D4A-BD8F-807A04DAAD76}"/>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4"/>
  <dimension ref="A1:X40"/>
  <sheetViews>
    <sheetView workbookViewId="0"/>
  </sheetViews>
  <sheetFormatPr baseColWidth="10" defaultColWidth="9.140625" defaultRowHeight="15"/>
  <cols>
    <col min="1" max="1" width="10.7109375" style="12" bestFit="1" customWidth="1"/>
    <col min="2" max="2" width="17.140625" style="12" bestFit="1" customWidth="1"/>
    <col min="3" max="3" width="8.85546875" style="12" bestFit="1" customWidth="1"/>
    <col min="4" max="4" width="12.5703125" style="12" bestFit="1" customWidth="1"/>
    <col min="5" max="8" width="9.140625" style="12"/>
    <col min="9" max="9" width="9.140625" style="445"/>
    <col min="10" max="23" width="9.140625" style="12"/>
    <col min="24" max="24" width="9.140625" style="445"/>
    <col min="25" max="16384" width="9.140625" style="12"/>
  </cols>
  <sheetData>
    <row r="1" spans="1:24">
      <c r="A1" s="43" t="s">
        <v>2113</v>
      </c>
      <c r="H1" s="90" t="s">
        <v>38</v>
      </c>
      <c r="I1" s="90"/>
    </row>
    <row r="2" spans="1:24">
      <c r="A2" s="12" t="s">
        <v>1484</v>
      </c>
    </row>
    <row r="6" spans="1:24">
      <c r="A6" s="12" t="s">
        <v>1476</v>
      </c>
      <c r="B6" s="12" t="s">
        <v>2</v>
      </c>
      <c r="C6" s="12" t="s">
        <v>1474</v>
      </c>
      <c r="D6" s="12" t="s">
        <v>1482</v>
      </c>
      <c r="H6" s="12" t="s">
        <v>2</v>
      </c>
      <c r="I6" s="445" t="s">
        <v>297</v>
      </c>
      <c r="J6" s="12" t="s">
        <v>1474</v>
      </c>
      <c r="W6" s="12" t="s">
        <v>2</v>
      </c>
      <c r="X6" s="445" t="s">
        <v>1482</v>
      </c>
    </row>
    <row r="7" spans="1:24">
      <c r="A7" s="438">
        <v>44562</v>
      </c>
      <c r="B7" s="12" t="s">
        <v>3</v>
      </c>
      <c r="C7" s="446">
        <v>172.99449999999999</v>
      </c>
      <c r="D7" s="446">
        <v>0.23291678726673126</v>
      </c>
      <c r="H7" s="12" t="s">
        <v>6</v>
      </c>
      <c r="I7" s="445">
        <f t="shared" ref="I7:I38" si="0">J7/$J$40</f>
        <v>2.7127011793790785E-3</v>
      </c>
      <c r="J7" s="12">
        <v>33.966799999999999</v>
      </c>
      <c r="W7" s="12" t="s">
        <v>29</v>
      </c>
      <c r="X7" s="447">
        <v>6.9259963929653168E-3</v>
      </c>
    </row>
    <row r="8" spans="1:24">
      <c r="A8" s="438">
        <v>44562</v>
      </c>
      <c r="B8" s="12" t="s">
        <v>4</v>
      </c>
      <c r="C8" s="446">
        <v>320.27440000000001</v>
      </c>
      <c r="D8" s="446">
        <v>6.3489735126495361E-2</v>
      </c>
      <c r="H8" s="12" t="s">
        <v>5</v>
      </c>
      <c r="I8" s="445">
        <f t="shared" si="0"/>
        <v>2.7648279637620858E-3</v>
      </c>
      <c r="J8" s="12">
        <v>34.619500000000002</v>
      </c>
      <c r="W8" s="12" t="s">
        <v>8</v>
      </c>
      <c r="X8" s="447">
        <v>9.3473019078373909E-3</v>
      </c>
    </row>
    <row r="9" spans="1:24">
      <c r="A9" s="438">
        <v>44562</v>
      </c>
      <c r="B9" s="12" t="s">
        <v>5</v>
      </c>
      <c r="C9" s="446">
        <v>34.619500000000002</v>
      </c>
      <c r="D9" s="446">
        <v>0.18062612414360046</v>
      </c>
      <c r="H9" s="12" t="s">
        <v>30</v>
      </c>
      <c r="I9" s="445">
        <f t="shared" si="0"/>
        <v>5.8452677540956526E-3</v>
      </c>
      <c r="J9" s="12">
        <v>73.190899999999999</v>
      </c>
      <c r="W9" s="12" t="s">
        <v>0</v>
      </c>
      <c r="X9" s="447">
        <v>4.3815068900585175E-2</v>
      </c>
    </row>
    <row r="10" spans="1:24">
      <c r="A10" s="438">
        <v>44562</v>
      </c>
      <c r="B10" s="12" t="s">
        <v>6</v>
      </c>
      <c r="C10" s="446">
        <v>33.966799999999999</v>
      </c>
      <c r="D10" s="446">
        <v>0.15915380418300629</v>
      </c>
      <c r="H10" s="12" t="s">
        <v>32</v>
      </c>
      <c r="I10" s="445">
        <f t="shared" si="0"/>
        <v>6.7266073308339903E-3</v>
      </c>
      <c r="J10" s="12">
        <v>84.226500000000001</v>
      </c>
      <c r="W10" s="12" t="s">
        <v>26</v>
      </c>
      <c r="X10" s="447">
        <v>5.5062014609575272E-2</v>
      </c>
    </row>
    <row r="11" spans="1:24">
      <c r="A11" s="438">
        <v>44562</v>
      </c>
      <c r="B11" s="12" t="s">
        <v>7</v>
      </c>
      <c r="C11" s="446">
        <v>600.71839999999997</v>
      </c>
      <c r="D11" s="446">
        <v>0.73887205123901367</v>
      </c>
      <c r="H11" s="12" t="s">
        <v>24</v>
      </c>
      <c r="I11" s="445">
        <f t="shared" si="0"/>
        <v>6.7804591627773974E-3</v>
      </c>
      <c r="J11" s="12">
        <v>84.900800000000004</v>
      </c>
      <c r="W11" s="12" t="s">
        <v>19</v>
      </c>
      <c r="X11" s="447">
        <v>5.5182401090860367E-2</v>
      </c>
    </row>
    <row r="12" spans="1:24">
      <c r="A12" s="438">
        <v>44562</v>
      </c>
      <c r="B12" s="12" t="s">
        <v>8</v>
      </c>
      <c r="C12" s="446">
        <v>341.68979999999999</v>
      </c>
      <c r="D12" s="446">
        <v>9.3473019078373909E-3</v>
      </c>
      <c r="H12" s="12" t="s">
        <v>28</v>
      </c>
      <c r="I12" s="445">
        <f t="shared" si="0"/>
        <v>7.8429606786829063E-3</v>
      </c>
      <c r="J12" s="12">
        <v>98.204800000000006</v>
      </c>
      <c r="W12" s="12" t="s">
        <v>4</v>
      </c>
      <c r="X12" s="447">
        <v>6.3489735126495361E-2</v>
      </c>
    </row>
    <row r="13" spans="1:24">
      <c r="A13" s="438">
        <v>44562</v>
      </c>
      <c r="B13" s="12" t="s">
        <v>9</v>
      </c>
      <c r="C13" s="446">
        <v>690.32539999999995</v>
      </c>
      <c r="D13" s="446">
        <v>0.13134473562240601</v>
      </c>
      <c r="H13" s="12" t="s">
        <v>11</v>
      </c>
      <c r="I13" s="445">
        <f t="shared" si="0"/>
        <v>8.4176251335723908E-3</v>
      </c>
      <c r="J13" s="12">
        <v>105.4004</v>
      </c>
      <c r="W13" s="12" t="s">
        <v>11</v>
      </c>
      <c r="X13" s="447">
        <v>0.10098294168710709</v>
      </c>
    </row>
    <row r="14" spans="1:24">
      <c r="A14" s="438">
        <v>44562</v>
      </c>
      <c r="B14" s="12" t="s">
        <v>10</v>
      </c>
      <c r="C14" s="446">
        <v>219.16309999999999</v>
      </c>
      <c r="D14" s="446">
        <v>0.19393746554851532</v>
      </c>
      <c r="H14" s="12" t="s">
        <v>3</v>
      </c>
      <c r="I14" s="445">
        <f t="shared" si="0"/>
        <v>1.3815913897573336E-2</v>
      </c>
      <c r="J14" s="12">
        <v>172.99449999999999</v>
      </c>
      <c r="W14" s="12" t="s">
        <v>33</v>
      </c>
      <c r="X14" s="447">
        <v>0.11059735715389252</v>
      </c>
    </row>
    <row r="15" spans="1:24">
      <c r="A15" s="438">
        <v>44562</v>
      </c>
      <c r="B15" s="12" t="s">
        <v>11</v>
      </c>
      <c r="C15" s="446">
        <v>105.4004</v>
      </c>
      <c r="D15" s="446">
        <v>0.10098294168710709</v>
      </c>
      <c r="H15" s="12" t="s">
        <v>19</v>
      </c>
      <c r="I15" s="445">
        <f t="shared" si="0"/>
        <v>1.5035450645794316E-2</v>
      </c>
      <c r="J15" s="12">
        <v>188.26480000000001</v>
      </c>
      <c r="W15" s="12" t="s">
        <v>12</v>
      </c>
      <c r="X15" s="447">
        <v>0.11420786380767822</v>
      </c>
    </row>
    <row r="16" spans="1:24">
      <c r="A16" s="438">
        <v>44562</v>
      </c>
      <c r="B16" s="12" t="s">
        <v>12</v>
      </c>
      <c r="C16" s="446">
        <v>274.18650000000002</v>
      </c>
      <c r="D16" s="446">
        <v>0.11420786380767822</v>
      </c>
      <c r="H16" s="12" t="s">
        <v>27</v>
      </c>
      <c r="I16" s="445">
        <f t="shared" si="0"/>
        <v>1.6611577086477571E-2</v>
      </c>
      <c r="J16" s="12">
        <v>208.0001</v>
      </c>
      <c r="W16" s="12" t="s">
        <v>17</v>
      </c>
      <c r="X16" s="447">
        <v>0.11892040073871613</v>
      </c>
    </row>
    <row r="17" spans="1:24">
      <c r="A17" s="438">
        <v>44562</v>
      </c>
      <c r="B17" s="12" t="s">
        <v>13</v>
      </c>
      <c r="C17" s="446">
        <v>773.97500000000002</v>
      </c>
      <c r="D17" s="446">
        <v>0.23087118566036224</v>
      </c>
      <c r="H17" s="12" t="s">
        <v>10</v>
      </c>
      <c r="I17" s="445">
        <f t="shared" si="0"/>
        <v>1.7503091249289747E-2</v>
      </c>
      <c r="J17" s="12">
        <v>219.16309999999999</v>
      </c>
      <c r="W17" s="12" t="s">
        <v>27</v>
      </c>
      <c r="X17" s="447">
        <v>0.12309189140796661</v>
      </c>
    </row>
    <row r="18" spans="1:24">
      <c r="A18" s="438">
        <v>44562</v>
      </c>
      <c r="B18" s="12" t="s">
        <v>14</v>
      </c>
      <c r="C18" s="446">
        <v>1045.6672000000001</v>
      </c>
      <c r="D18" s="446">
        <v>0.21520450711250305</v>
      </c>
      <c r="H18" s="12" t="s">
        <v>18</v>
      </c>
      <c r="I18" s="445">
        <f t="shared" si="0"/>
        <v>1.8854681985525593E-2</v>
      </c>
      <c r="J18" s="12">
        <v>236.08690000000001</v>
      </c>
      <c r="W18" s="12" t="s">
        <v>9</v>
      </c>
      <c r="X18" s="447">
        <v>0.13134473562240601</v>
      </c>
    </row>
    <row r="19" spans="1:24">
      <c r="A19" s="438">
        <v>44562</v>
      </c>
      <c r="B19" s="12" t="s">
        <v>15</v>
      </c>
      <c r="C19" s="446">
        <v>667.17529999999999</v>
      </c>
      <c r="D19" s="446">
        <v>0.23378868401050568</v>
      </c>
      <c r="H19" s="12" t="s">
        <v>29</v>
      </c>
      <c r="I19" s="445">
        <f t="shared" si="0"/>
        <v>1.8925624566447034E-2</v>
      </c>
      <c r="J19" s="12">
        <v>236.9752</v>
      </c>
      <c r="W19" s="12" t="s">
        <v>28</v>
      </c>
      <c r="X19" s="447">
        <v>0.13426525890827179</v>
      </c>
    </row>
    <row r="20" spans="1:24">
      <c r="A20" s="438">
        <v>44562</v>
      </c>
      <c r="B20" s="12" t="s">
        <v>16</v>
      </c>
      <c r="C20" s="446">
        <v>348.09219999999999</v>
      </c>
      <c r="D20" s="446">
        <v>0.37400928139686584</v>
      </c>
      <c r="H20" s="12" t="s">
        <v>23</v>
      </c>
      <c r="I20" s="445">
        <f t="shared" si="0"/>
        <v>1.9520159013606306E-2</v>
      </c>
      <c r="J20" s="12">
        <v>244.4196</v>
      </c>
      <c r="W20" s="12" t="s">
        <v>6</v>
      </c>
      <c r="X20" s="447">
        <v>0.15915380418300629</v>
      </c>
    </row>
    <row r="21" spans="1:24">
      <c r="A21" s="438">
        <v>44562</v>
      </c>
      <c r="B21" s="12" t="s">
        <v>0</v>
      </c>
      <c r="C21" s="446">
        <v>1217.9801</v>
      </c>
      <c r="D21" s="446">
        <v>4.3815068900585175E-2</v>
      </c>
      <c r="H21" s="12" t="s">
        <v>12</v>
      </c>
      <c r="I21" s="445">
        <f t="shared" si="0"/>
        <v>2.1897442264794502E-2</v>
      </c>
      <c r="J21" s="12">
        <v>274.18650000000002</v>
      </c>
      <c r="W21" s="12" t="s">
        <v>18</v>
      </c>
      <c r="X21" s="447">
        <v>0.1693757176399231</v>
      </c>
    </row>
    <row r="22" spans="1:24">
      <c r="A22" s="438">
        <v>44562</v>
      </c>
      <c r="B22" s="12" t="s">
        <v>17</v>
      </c>
      <c r="C22" s="446">
        <v>1172.2251000000001</v>
      </c>
      <c r="D22" s="446">
        <v>0.11892040073871613</v>
      </c>
      <c r="H22" s="12" t="s">
        <v>26</v>
      </c>
      <c r="I22" s="445">
        <f t="shared" si="0"/>
        <v>2.2509466777496715E-2</v>
      </c>
      <c r="J22" s="12">
        <v>281.84989999999999</v>
      </c>
      <c r="W22" s="12" t="s">
        <v>20</v>
      </c>
      <c r="X22" s="447">
        <v>0.17189063131809235</v>
      </c>
    </row>
    <row r="23" spans="1:24">
      <c r="A23" s="438">
        <v>44562</v>
      </c>
      <c r="B23" s="12" t="s">
        <v>18</v>
      </c>
      <c r="C23" s="446">
        <v>236.08690000000001</v>
      </c>
      <c r="D23" s="446">
        <v>0.1693757176399231</v>
      </c>
      <c r="H23" s="12" t="s">
        <v>20</v>
      </c>
      <c r="I23" s="445">
        <f t="shared" si="0"/>
        <v>2.4554702332301837E-2</v>
      </c>
      <c r="J23" s="12">
        <v>307.45909999999998</v>
      </c>
      <c r="W23" s="12" t="s">
        <v>1</v>
      </c>
      <c r="X23" s="447">
        <v>0.17954476177692413</v>
      </c>
    </row>
    <row r="24" spans="1:24">
      <c r="A24" s="438">
        <v>44562</v>
      </c>
      <c r="B24" s="12" t="s">
        <v>1</v>
      </c>
      <c r="C24" s="446">
        <v>12521.393899999999</v>
      </c>
      <c r="D24" s="446">
        <v>0.17954476177692413</v>
      </c>
      <c r="H24" s="12" t="s">
        <v>4</v>
      </c>
      <c r="I24" s="445">
        <f t="shared" si="0"/>
        <v>2.5578174647153305E-2</v>
      </c>
      <c r="J24" s="12">
        <v>320.27440000000001</v>
      </c>
      <c r="W24" s="12" t="s">
        <v>5</v>
      </c>
      <c r="X24" s="447">
        <v>0.18062612414360046</v>
      </c>
    </row>
    <row r="25" spans="1:24">
      <c r="A25" s="438">
        <v>44562</v>
      </c>
      <c r="B25" s="12" t="s">
        <v>19</v>
      </c>
      <c r="C25" s="446">
        <v>188.26480000000001</v>
      </c>
      <c r="D25" s="446">
        <v>5.5182401090860367E-2</v>
      </c>
      <c r="H25" s="12" t="s">
        <v>8</v>
      </c>
      <c r="I25" s="445">
        <f t="shared" si="0"/>
        <v>2.7288479439976726E-2</v>
      </c>
      <c r="J25" s="12">
        <v>341.68979999999999</v>
      </c>
      <c r="W25" s="12" t="s">
        <v>10</v>
      </c>
      <c r="X25" s="447">
        <v>0.19393746554851532</v>
      </c>
    </row>
    <row r="26" spans="1:24">
      <c r="A26" s="438">
        <v>44562</v>
      </c>
      <c r="B26" s="12" t="s">
        <v>20</v>
      </c>
      <c r="C26" s="446">
        <v>307.45909999999998</v>
      </c>
      <c r="D26" s="446">
        <v>0.17189063131809235</v>
      </c>
      <c r="H26" s="12" t="s">
        <v>16</v>
      </c>
      <c r="I26" s="445">
        <f t="shared" si="0"/>
        <v>2.7799796315009308E-2</v>
      </c>
      <c r="J26" s="12">
        <v>348.09219999999999</v>
      </c>
      <c r="W26" s="12" t="s">
        <v>25</v>
      </c>
      <c r="X26" s="447">
        <v>0.20644162595272064</v>
      </c>
    </row>
    <row r="27" spans="1:24">
      <c r="A27" s="438">
        <v>44562</v>
      </c>
      <c r="B27" s="12" t="s">
        <v>21</v>
      </c>
      <c r="C27" s="446">
        <v>630.35249999999996</v>
      </c>
      <c r="D27" s="446">
        <v>0.27074182033538818</v>
      </c>
      <c r="H27" s="12" t="s">
        <v>33</v>
      </c>
      <c r="I27" s="445">
        <f t="shared" si="0"/>
        <v>2.8618610904014449E-2</v>
      </c>
      <c r="J27" s="12">
        <v>358.3449</v>
      </c>
      <c r="W27" s="12" t="s">
        <v>31</v>
      </c>
      <c r="X27" s="447">
        <v>0.2104460746049881</v>
      </c>
    </row>
    <row r="28" spans="1:24">
      <c r="A28" s="438">
        <v>44562</v>
      </c>
      <c r="B28" s="12" t="s">
        <v>22</v>
      </c>
      <c r="C28" s="446">
        <v>576.27470000000005</v>
      </c>
      <c r="D28" s="446">
        <v>0.31545329093933105</v>
      </c>
      <c r="H28" s="12" t="s">
        <v>25</v>
      </c>
      <c r="I28" s="445">
        <f t="shared" si="0"/>
        <v>3.2631518764057094E-2</v>
      </c>
      <c r="J28" s="12">
        <v>408.59210000000002</v>
      </c>
      <c r="W28" s="12" t="s">
        <v>14</v>
      </c>
      <c r="X28" s="447">
        <v>0.21520450711250305</v>
      </c>
    </row>
    <row r="29" spans="1:24">
      <c r="A29" s="438">
        <v>44562</v>
      </c>
      <c r="B29" s="12" t="s">
        <v>23</v>
      </c>
      <c r="C29" s="446">
        <v>244.4196</v>
      </c>
      <c r="D29" s="446">
        <v>0.26249533891677856</v>
      </c>
      <c r="H29" s="12" t="s">
        <v>31</v>
      </c>
      <c r="I29" s="445">
        <f t="shared" si="0"/>
        <v>3.879738980178557E-2</v>
      </c>
      <c r="J29" s="12">
        <v>485.79739999999998</v>
      </c>
      <c r="W29" s="12" t="s">
        <v>13</v>
      </c>
      <c r="X29" s="447">
        <v>0.23087118566036224</v>
      </c>
    </row>
    <row r="30" spans="1:24">
      <c r="A30" s="438">
        <v>44562</v>
      </c>
      <c r="B30" s="12" t="s">
        <v>24</v>
      </c>
      <c r="C30" s="446">
        <v>84.900800000000004</v>
      </c>
      <c r="D30" s="446">
        <v>0.30052188038825989</v>
      </c>
      <c r="H30" s="12" t="s">
        <v>22</v>
      </c>
      <c r="I30" s="445">
        <f t="shared" si="0"/>
        <v>4.6023206729404152E-2</v>
      </c>
      <c r="J30" s="12">
        <v>576.27470000000005</v>
      </c>
      <c r="W30" s="12" t="s">
        <v>3</v>
      </c>
      <c r="X30" s="447">
        <v>0.23291678726673126</v>
      </c>
    </row>
    <row r="31" spans="1:24">
      <c r="A31" s="438">
        <v>44562</v>
      </c>
      <c r="B31" s="12" t="s">
        <v>25</v>
      </c>
      <c r="C31" s="446">
        <v>408.59210000000002</v>
      </c>
      <c r="D31" s="446">
        <v>0.20644162595272064</v>
      </c>
      <c r="H31" s="12" t="s">
        <v>7</v>
      </c>
      <c r="I31" s="445">
        <f t="shared" si="0"/>
        <v>4.7975361592929366E-2</v>
      </c>
      <c r="J31" s="12">
        <v>600.71839999999997</v>
      </c>
      <c r="W31" s="12" t="s">
        <v>15</v>
      </c>
      <c r="X31" s="447">
        <v>0.23378868401050568</v>
      </c>
    </row>
    <row r="32" spans="1:24">
      <c r="A32" s="438">
        <v>44562</v>
      </c>
      <c r="B32" s="12" t="s">
        <v>26</v>
      </c>
      <c r="C32" s="446">
        <v>281.84989999999999</v>
      </c>
      <c r="D32" s="446">
        <v>5.5062014609575272E-2</v>
      </c>
      <c r="H32" s="12" t="s">
        <v>21</v>
      </c>
      <c r="I32" s="445">
        <f t="shared" si="0"/>
        <v>5.0342038996153617E-2</v>
      </c>
      <c r="J32" s="12">
        <v>630.35249999999996</v>
      </c>
      <c r="W32" s="12" t="s">
        <v>30</v>
      </c>
      <c r="X32" s="447">
        <v>0.23703278601169586</v>
      </c>
    </row>
    <row r="33" spans="1:24">
      <c r="A33" s="438">
        <v>44562</v>
      </c>
      <c r="B33" s="12" t="s">
        <v>27</v>
      </c>
      <c r="C33" s="446">
        <v>208.0001</v>
      </c>
      <c r="D33" s="446">
        <v>0.12309189140796661</v>
      </c>
      <c r="H33" s="12" t="s">
        <v>15</v>
      </c>
      <c r="I33" s="445">
        <f t="shared" si="0"/>
        <v>5.3282829797407782E-2</v>
      </c>
      <c r="J33" s="12">
        <v>667.17529999999999</v>
      </c>
      <c r="W33" s="12" t="s">
        <v>23</v>
      </c>
      <c r="X33" s="447">
        <v>0.26249533891677856</v>
      </c>
    </row>
    <row r="34" spans="1:24">
      <c r="A34" s="438">
        <v>44562</v>
      </c>
      <c r="B34" s="12" t="s">
        <v>28</v>
      </c>
      <c r="C34" s="446">
        <v>98.204800000000006</v>
      </c>
      <c r="D34" s="446">
        <v>0.13426525890827179</v>
      </c>
      <c r="H34" s="12" t="s">
        <v>9</v>
      </c>
      <c r="I34" s="445">
        <f t="shared" si="0"/>
        <v>5.5131673479260165E-2</v>
      </c>
      <c r="J34" s="12">
        <v>690.32539999999995</v>
      </c>
      <c r="W34" s="12" t="s">
        <v>21</v>
      </c>
      <c r="X34" s="447">
        <v>0.27074182033538818</v>
      </c>
    </row>
    <row r="35" spans="1:24">
      <c r="A35" s="438">
        <v>44562</v>
      </c>
      <c r="B35" s="12" t="s">
        <v>29</v>
      </c>
      <c r="C35" s="446">
        <v>236.9752</v>
      </c>
      <c r="D35" s="446">
        <v>6.9259963929653168E-3</v>
      </c>
      <c r="H35" s="12" t="s">
        <v>13</v>
      </c>
      <c r="I35" s="445">
        <f t="shared" si="0"/>
        <v>6.1812207664835146E-2</v>
      </c>
      <c r="J35" s="12">
        <v>773.97500000000002</v>
      </c>
      <c r="W35" s="12" t="s">
        <v>32</v>
      </c>
      <c r="X35" s="447">
        <v>0.27360993623733521</v>
      </c>
    </row>
    <row r="36" spans="1:24">
      <c r="A36" s="438">
        <v>44562</v>
      </c>
      <c r="B36" s="12" t="s">
        <v>30</v>
      </c>
      <c r="C36" s="446">
        <v>73.190899999999999</v>
      </c>
      <c r="D36" s="446">
        <v>0.23703278601169586</v>
      </c>
      <c r="H36" s="12" t="s">
        <v>14</v>
      </c>
      <c r="I36" s="445">
        <f t="shared" si="0"/>
        <v>8.3510446868059973E-2</v>
      </c>
      <c r="J36" s="12">
        <v>1045.6672000000001</v>
      </c>
      <c r="W36" s="12" t="s">
        <v>24</v>
      </c>
      <c r="X36" s="447">
        <v>0.30052188038825989</v>
      </c>
    </row>
    <row r="37" spans="1:24">
      <c r="A37" s="438">
        <v>44562</v>
      </c>
      <c r="B37" s="12" t="s">
        <v>31</v>
      </c>
      <c r="C37" s="446">
        <v>485.79739999999998</v>
      </c>
      <c r="D37" s="446">
        <v>0.2104460746049881</v>
      </c>
      <c r="H37" s="12" t="s">
        <v>17</v>
      </c>
      <c r="I37" s="445">
        <f t="shared" si="0"/>
        <v>9.3617780046037866E-2</v>
      </c>
      <c r="J37" s="12">
        <v>1172.2251000000001</v>
      </c>
      <c r="W37" s="12" t="s">
        <v>22</v>
      </c>
      <c r="X37" s="447">
        <v>0.31545329093933105</v>
      </c>
    </row>
    <row r="38" spans="1:24">
      <c r="A38" s="438">
        <v>44562</v>
      </c>
      <c r="B38" s="12" t="s">
        <v>32</v>
      </c>
      <c r="C38" s="446">
        <v>84.226500000000001</v>
      </c>
      <c r="D38" s="446">
        <v>0.27360993623733521</v>
      </c>
      <c r="H38" s="12" t="s">
        <v>0</v>
      </c>
      <c r="I38" s="445">
        <f t="shared" si="0"/>
        <v>9.7271925931505118E-2</v>
      </c>
      <c r="J38" s="12">
        <v>1217.9801</v>
      </c>
      <c r="W38" s="12" t="s">
        <v>16</v>
      </c>
      <c r="X38" s="447">
        <v>0.37400928139686584</v>
      </c>
    </row>
    <row r="39" spans="1:24">
      <c r="A39" s="438">
        <v>44562</v>
      </c>
      <c r="B39" s="12" t="s">
        <v>33</v>
      </c>
      <c r="C39" s="446">
        <v>358.3449</v>
      </c>
      <c r="D39" s="446">
        <v>0.11059735715389252</v>
      </c>
      <c r="W39" s="12" t="s">
        <v>7</v>
      </c>
      <c r="X39" s="447">
        <v>0.73887205123901367</v>
      </c>
    </row>
    <row r="40" spans="1:24">
      <c r="H40" s="12" t="s">
        <v>1</v>
      </c>
      <c r="J40" s="12">
        <v>12521.393899999999</v>
      </c>
    </row>
  </sheetData>
  <mergeCells count="1">
    <mergeCell ref="H1:I1"/>
  </mergeCells>
  <hyperlinks>
    <hyperlink ref="H1:I1" location="Index!A1" display="Regresar al Índice" xr:uid="{94FE81FB-64EE-425C-B412-D9EDDE12FC6D}"/>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2A06E-8E2C-4ECF-9557-BE606375C23C}">
  <sheetPr codeName="Hoja195"/>
  <dimension ref="A1:I1"/>
  <sheetViews>
    <sheetView workbookViewId="0"/>
  </sheetViews>
  <sheetFormatPr baseColWidth="10" defaultRowHeight="15"/>
  <cols>
    <col min="1" max="16384" width="11.42578125" style="43"/>
  </cols>
  <sheetData>
    <row r="1" spans="1:9">
      <c r="A1" s="43" t="s">
        <v>2114</v>
      </c>
      <c r="H1" s="106" t="s">
        <v>38</v>
      </c>
      <c r="I1" s="106"/>
    </row>
  </sheetData>
  <mergeCells count="1">
    <mergeCell ref="H1:I1"/>
  </mergeCells>
  <hyperlinks>
    <hyperlink ref="H1:I1" location="Index!A1" display="Regresar al Índice" xr:uid="{F3D76540-5A87-4212-92A7-457377F769A8}"/>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5"/>
  <dimension ref="A1:I133"/>
  <sheetViews>
    <sheetView workbookViewId="0"/>
  </sheetViews>
  <sheetFormatPr baseColWidth="10" defaultRowHeight="15"/>
  <cols>
    <col min="1" max="16384" width="11.42578125" style="43"/>
  </cols>
  <sheetData>
    <row r="1" spans="1:9">
      <c r="A1" s="43" t="s">
        <v>2241</v>
      </c>
      <c r="H1" s="106" t="s">
        <v>38</v>
      </c>
      <c r="I1" s="106"/>
    </row>
    <row r="2" spans="1:9">
      <c r="A2" s="43" t="s">
        <v>1484</v>
      </c>
    </row>
    <row r="6" spans="1:9">
      <c r="A6" s="43" t="s">
        <v>642</v>
      </c>
      <c r="B6" s="43" t="s">
        <v>1474</v>
      </c>
      <c r="C6" s="43" t="s">
        <v>1455</v>
      </c>
      <c r="D6" s="43" t="s">
        <v>1456</v>
      </c>
      <c r="E6" s="43" t="s">
        <v>1483</v>
      </c>
      <c r="F6" s="43" t="s">
        <v>1457</v>
      </c>
      <c r="G6" s="43" t="s">
        <v>1458</v>
      </c>
      <c r="H6" s="43" t="s">
        <v>1459</v>
      </c>
    </row>
    <row r="7" spans="1:9">
      <c r="A7" s="43" t="s">
        <v>1460</v>
      </c>
      <c r="B7" s="43">
        <v>1217.9801</v>
      </c>
      <c r="F7" s="444">
        <v>-0.13573270060553599</v>
      </c>
      <c r="G7" s="444">
        <v>4.38150675709899E-2</v>
      </c>
      <c r="H7" s="444">
        <v>1</v>
      </c>
    </row>
    <row r="8" spans="1:9">
      <c r="A8" s="43" t="s">
        <v>185</v>
      </c>
      <c r="B8" s="43">
        <v>2.6385550000000002</v>
      </c>
      <c r="C8" s="43">
        <v>3</v>
      </c>
      <c r="D8" s="43">
        <v>1</v>
      </c>
      <c r="E8" s="43" t="s">
        <v>1461</v>
      </c>
      <c r="F8" s="444">
        <v>-0.24511883730411299</v>
      </c>
      <c r="G8" s="444">
        <v>0.102969700212522</v>
      </c>
      <c r="H8" s="444">
        <f>B8/$B$7</f>
        <v>2.1663367078000703E-3</v>
      </c>
    </row>
    <row r="9" spans="1:9">
      <c r="A9" s="43" t="s">
        <v>254</v>
      </c>
      <c r="B9" s="43">
        <v>5.6215109999999999</v>
      </c>
      <c r="C9" s="43">
        <v>11</v>
      </c>
      <c r="D9" s="43">
        <v>2</v>
      </c>
      <c r="E9" s="43" t="s">
        <v>1462</v>
      </c>
      <c r="F9" s="444">
        <v>-0.201437849427967</v>
      </c>
      <c r="G9" s="444">
        <v>4.2331963585295902E-2</v>
      </c>
      <c r="H9" s="444">
        <f t="shared" ref="H9:H72" si="0">B9/$B$7</f>
        <v>4.6154374771804566E-3</v>
      </c>
    </row>
    <row r="10" spans="1:9">
      <c r="A10" s="43" t="s">
        <v>168</v>
      </c>
      <c r="B10" s="43">
        <v>9.8835160000000002</v>
      </c>
      <c r="C10" s="43">
        <v>10</v>
      </c>
      <c r="D10" s="43">
        <v>3</v>
      </c>
      <c r="E10" s="43" t="s">
        <v>1463</v>
      </c>
      <c r="F10" s="444">
        <v>-0.46840990572311902</v>
      </c>
      <c r="G10" s="444">
        <v>-0.31892386630656</v>
      </c>
      <c r="H10" s="444">
        <f t="shared" si="0"/>
        <v>8.114677735703563E-3</v>
      </c>
    </row>
    <row r="11" spans="1:9">
      <c r="A11" s="43" t="s">
        <v>207</v>
      </c>
      <c r="B11" s="43">
        <v>0.41595799999999999</v>
      </c>
      <c r="C11" s="43">
        <v>11</v>
      </c>
      <c r="D11" s="43">
        <v>4</v>
      </c>
      <c r="E11" s="43" t="s">
        <v>1462</v>
      </c>
      <c r="F11" s="444">
        <v>0.118404177231186</v>
      </c>
      <c r="G11" s="444">
        <v>0.49756620919080002</v>
      </c>
      <c r="H11" s="444">
        <f t="shared" si="0"/>
        <v>3.4151461095300326E-4</v>
      </c>
    </row>
    <row r="12" spans="1:9">
      <c r="A12" s="43" t="s">
        <v>187</v>
      </c>
      <c r="B12" s="43">
        <v>3.60181</v>
      </c>
      <c r="C12" s="43">
        <v>10</v>
      </c>
      <c r="D12" s="43">
        <v>5</v>
      </c>
      <c r="E12" s="43" t="s">
        <v>1463</v>
      </c>
      <c r="F12" s="444">
        <v>-0.22399837293908101</v>
      </c>
      <c r="G12" s="444">
        <v>1.85601516665732E-2</v>
      </c>
      <c r="H12" s="444">
        <f t="shared" si="0"/>
        <v>2.9571993828142185E-3</v>
      </c>
    </row>
    <row r="13" spans="1:9">
      <c r="A13" s="43" t="s">
        <v>183</v>
      </c>
      <c r="B13" s="43">
        <v>29.482102999999999</v>
      </c>
      <c r="C13" s="43">
        <v>10</v>
      </c>
      <c r="D13" s="43">
        <v>6</v>
      </c>
      <c r="E13" s="43" t="s">
        <v>1463</v>
      </c>
      <c r="F13" s="444">
        <v>-0.205751185092033</v>
      </c>
      <c r="G13" s="444">
        <v>1.30340139018348E-2</v>
      </c>
      <c r="H13" s="444">
        <f t="shared" si="0"/>
        <v>2.4205734560030986E-2</v>
      </c>
    </row>
    <row r="14" spans="1:9">
      <c r="A14" s="43" t="s">
        <v>159</v>
      </c>
      <c r="B14" s="43">
        <v>23.651889000000001</v>
      </c>
      <c r="C14" s="43">
        <v>3</v>
      </c>
      <c r="D14" s="43">
        <v>8</v>
      </c>
      <c r="E14" s="43" t="s">
        <v>1461</v>
      </c>
      <c r="F14" s="444">
        <v>-0.118631287439341</v>
      </c>
      <c r="G14" s="444">
        <v>7.3851861413255102E-2</v>
      </c>
      <c r="H14" s="444">
        <f t="shared" si="0"/>
        <v>1.9418945350584957E-2</v>
      </c>
    </row>
    <row r="15" spans="1:9">
      <c r="A15" s="43" t="s">
        <v>213</v>
      </c>
      <c r="B15" s="43">
        <v>0.73080500000000004</v>
      </c>
      <c r="C15" s="43">
        <v>11</v>
      </c>
      <c r="D15" s="43">
        <v>10</v>
      </c>
      <c r="E15" s="43" t="s">
        <v>1462</v>
      </c>
      <c r="F15" s="444">
        <v>-0.13610303331205501</v>
      </c>
      <c r="G15" s="444">
        <v>-0.36932913579352</v>
      </c>
      <c r="H15" s="444">
        <f t="shared" si="0"/>
        <v>6.0001390827321406E-4</v>
      </c>
    </row>
    <row r="16" spans="1:9">
      <c r="A16" s="43" t="s">
        <v>236</v>
      </c>
      <c r="B16" s="43">
        <v>1.0541970000000001</v>
      </c>
      <c r="C16" s="43">
        <v>7</v>
      </c>
      <c r="D16" s="43">
        <v>11</v>
      </c>
      <c r="E16" s="43" t="s">
        <v>1464</v>
      </c>
      <c r="F16" s="444">
        <v>-0.204003551866769</v>
      </c>
      <c r="G16" s="444">
        <v>-0.26734687353184</v>
      </c>
      <c r="H16" s="444">
        <f t="shared" si="0"/>
        <v>8.6552891956116534E-4</v>
      </c>
    </row>
    <row r="17" spans="1:8">
      <c r="A17" s="43" t="s">
        <v>222</v>
      </c>
      <c r="B17" s="43">
        <v>2.4995599999999998</v>
      </c>
      <c r="C17" s="43">
        <v>9</v>
      </c>
      <c r="D17" s="43">
        <v>12</v>
      </c>
      <c r="E17" s="43" t="s">
        <v>1465</v>
      </c>
      <c r="F17" s="444">
        <v>-0.22888381645068001</v>
      </c>
      <c r="G17" s="444">
        <v>0.15785392444923901</v>
      </c>
      <c r="H17" s="444">
        <f t="shared" si="0"/>
        <v>2.0522174377069049E-3</v>
      </c>
    </row>
    <row r="18" spans="1:8">
      <c r="A18" s="43" t="s">
        <v>197</v>
      </c>
      <c r="B18" s="43">
        <v>19.770755000000001</v>
      </c>
      <c r="C18" s="43">
        <v>4</v>
      </c>
      <c r="D18" s="43">
        <v>13</v>
      </c>
      <c r="E18" s="43" t="s">
        <v>1466</v>
      </c>
      <c r="F18" s="444">
        <v>-6.4673091364939497E-2</v>
      </c>
      <c r="G18" s="444">
        <v>0.123999787829691</v>
      </c>
      <c r="H18" s="444">
        <f t="shared" si="0"/>
        <v>1.6232412171594594E-2</v>
      </c>
    </row>
    <row r="19" spans="1:8">
      <c r="A19" s="43" t="s">
        <v>264</v>
      </c>
      <c r="B19" s="43">
        <v>2.1304349999999999</v>
      </c>
      <c r="C19" s="43">
        <v>11</v>
      </c>
      <c r="D19" s="43">
        <v>14</v>
      </c>
      <c r="E19" s="43" t="s">
        <v>1462</v>
      </c>
      <c r="F19" s="444">
        <v>-0.18862300877136501</v>
      </c>
      <c r="G19" s="444">
        <v>0.17452852033008001</v>
      </c>
      <c r="H19" s="444">
        <f t="shared" si="0"/>
        <v>1.7491541938985701E-3</v>
      </c>
    </row>
    <row r="20" spans="1:8">
      <c r="A20" s="43" t="s">
        <v>266</v>
      </c>
      <c r="B20" s="43">
        <v>15.238303999999999</v>
      </c>
      <c r="C20" s="43">
        <v>7</v>
      </c>
      <c r="D20" s="43">
        <v>15</v>
      </c>
      <c r="E20" s="43" t="s">
        <v>1464</v>
      </c>
      <c r="F20" s="444">
        <v>-0.107209738074577</v>
      </c>
      <c r="G20" s="444">
        <v>4.2442317415642999E-2</v>
      </c>
      <c r="H20" s="444">
        <f t="shared" si="0"/>
        <v>1.2511127234344797E-2</v>
      </c>
    </row>
    <row r="21" spans="1:8">
      <c r="A21" s="43" t="s">
        <v>272</v>
      </c>
      <c r="B21" s="43">
        <v>12.000374000000001</v>
      </c>
      <c r="C21" s="43">
        <v>4</v>
      </c>
      <c r="D21" s="43">
        <v>16</v>
      </c>
      <c r="E21" s="43" t="s">
        <v>1466</v>
      </c>
      <c r="F21" s="444">
        <v>-0.143254089424208</v>
      </c>
      <c r="G21" s="444">
        <v>0.134141724359603</v>
      </c>
      <c r="H21" s="444">
        <f t="shared" si="0"/>
        <v>9.8526847852440282E-3</v>
      </c>
    </row>
    <row r="22" spans="1:8">
      <c r="A22" s="43" t="s">
        <v>215</v>
      </c>
      <c r="B22" s="43">
        <v>16.307185</v>
      </c>
      <c r="C22" s="43">
        <v>7</v>
      </c>
      <c r="D22" s="43">
        <v>17</v>
      </c>
      <c r="E22" s="43" t="s">
        <v>1464</v>
      </c>
      <c r="F22" s="444">
        <v>-0.13430403574736399</v>
      </c>
      <c r="G22" s="444">
        <v>0.181503788673849</v>
      </c>
      <c r="H22" s="444">
        <f t="shared" si="0"/>
        <v>1.3388712180108691E-2</v>
      </c>
    </row>
    <row r="23" spans="1:8">
      <c r="A23" s="43" t="s">
        <v>271</v>
      </c>
      <c r="B23" s="43">
        <v>0.47072799999999998</v>
      </c>
      <c r="C23" s="43">
        <v>1</v>
      </c>
      <c r="D23" s="43">
        <v>19</v>
      </c>
      <c r="E23" s="43" t="s">
        <v>1467</v>
      </c>
      <c r="F23" s="444">
        <v>-0.21050716069508801</v>
      </c>
      <c r="G23" s="444">
        <v>-5.84799766384115E-2</v>
      </c>
      <c r="H23" s="444">
        <f t="shared" si="0"/>
        <v>3.8648250492762565E-4</v>
      </c>
    </row>
    <row r="24" spans="1:8">
      <c r="A24" s="43" t="s">
        <v>184</v>
      </c>
      <c r="B24" s="43">
        <v>1.311385</v>
      </c>
      <c r="C24" s="43">
        <v>9</v>
      </c>
      <c r="D24" s="43">
        <v>20</v>
      </c>
      <c r="E24" s="43" t="s">
        <v>1465</v>
      </c>
      <c r="F24" s="444">
        <v>-6.1968443897002699E-2</v>
      </c>
      <c r="G24" s="444">
        <v>-0.123518238300967</v>
      </c>
      <c r="H24" s="444">
        <f t="shared" si="0"/>
        <v>1.0766883629707907E-3</v>
      </c>
    </row>
    <row r="25" spans="1:8">
      <c r="A25" s="43" t="s">
        <v>221</v>
      </c>
      <c r="B25" s="43">
        <v>1.4273039999999999</v>
      </c>
      <c r="C25" s="43">
        <v>3</v>
      </c>
      <c r="D25" s="43">
        <v>117</v>
      </c>
      <c r="E25" s="43" t="s">
        <v>1461</v>
      </c>
      <c r="F25" s="444">
        <v>-0.14410973690128201</v>
      </c>
      <c r="G25" s="444">
        <v>2.5217713597798001E-2</v>
      </c>
      <c r="H25" s="444">
        <f t="shared" si="0"/>
        <v>1.1718615107094113E-3</v>
      </c>
    </row>
    <row r="26" spans="1:8">
      <c r="A26" s="43" t="s">
        <v>198</v>
      </c>
      <c r="B26" s="43">
        <v>9.8764749999999992</v>
      </c>
      <c r="C26" s="43">
        <v>8</v>
      </c>
      <c r="D26" s="43">
        <v>21</v>
      </c>
      <c r="E26" s="43" t="s">
        <v>1468</v>
      </c>
      <c r="F26" s="444">
        <v>-0.14953094702528399</v>
      </c>
      <c r="G26" s="444">
        <v>6.1918961717705598E-2</v>
      </c>
      <c r="H26" s="444">
        <f t="shared" si="0"/>
        <v>8.1088968530766622E-3</v>
      </c>
    </row>
    <row r="27" spans="1:8">
      <c r="A27" s="43" t="s">
        <v>179</v>
      </c>
      <c r="B27" s="43">
        <v>11.903098</v>
      </c>
      <c r="C27" s="43">
        <v>5</v>
      </c>
      <c r="D27" s="43">
        <v>30</v>
      </c>
      <c r="E27" s="43" t="s">
        <v>1469</v>
      </c>
      <c r="F27" s="444">
        <v>-0.16306393842147601</v>
      </c>
      <c r="G27" s="444">
        <v>0.82411328258612204</v>
      </c>
      <c r="H27" s="444">
        <f t="shared" si="0"/>
        <v>9.7728181273240844E-3</v>
      </c>
    </row>
    <row r="28" spans="1:8">
      <c r="A28" s="43" t="s">
        <v>241</v>
      </c>
      <c r="B28" s="43">
        <v>4.3381000000000003E-2</v>
      </c>
      <c r="C28" s="43">
        <v>1</v>
      </c>
      <c r="D28" s="43">
        <v>31</v>
      </c>
      <c r="E28" s="43" t="s">
        <v>1467</v>
      </c>
      <c r="F28" s="444">
        <v>-0.104327538506008</v>
      </c>
      <c r="G28" s="444">
        <v>0.60248974917808695</v>
      </c>
      <c r="H28" s="444">
        <f t="shared" si="0"/>
        <v>3.561716648736708E-5</v>
      </c>
    </row>
    <row r="29" spans="1:8">
      <c r="A29" s="43" t="s">
        <v>196</v>
      </c>
      <c r="B29" s="43">
        <v>2.508661</v>
      </c>
      <c r="C29" s="43">
        <v>7</v>
      </c>
      <c r="D29" s="43">
        <v>32</v>
      </c>
      <c r="E29" s="43" t="s">
        <v>1464</v>
      </c>
      <c r="F29" s="444">
        <v>-0.20210318273129399</v>
      </c>
      <c r="G29" s="444">
        <v>6.1391317077339698E-2</v>
      </c>
      <c r="H29" s="444">
        <f t="shared" si="0"/>
        <v>2.0596896451756477E-3</v>
      </c>
    </row>
    <row r="30" spans="1:8">
      <c r="A30" s="43" t="s">
        <v>181</v>
      </c>
      <c r="B30" s="43">
        <v>10.019567</v>
      </c>
      <c r="C30" s="43">
        <v>8</v>
      </c>
      <c r="D30" s="43">
        <v>22</v>
      </c>
      <c r="E30" s="43" t="s">
        <v>1468</v>
      </c>
      <c r="F30" s="444">
        <v>-5.7774463023431401E-2</v>
      </c>
      <c r="G30" s="444">
        <v>0.1107156432879</v>
      </c>
      <c r="H30" s="444">
        <f t="shared" si="0"/>
        <v>8.2263798891295519E-3</v>
      </c>
    </row>
    <row r="31" spans="1:8">
      <c r="A31" s="43" t="s">
        <v>176</v>
      </c>
      <c r="B31" s="43">
        <v>1.8190679999999999</v>
      </c>
      <c r="C31" s="43">
        <v>11</v>
      </c>
      <c r="D31" s="43">
        <v>24</v>
      </c>
      <c r="E31" s="43" t="s">
        <v>1462</v>
      </c>
      <c r="F31" s="444">
        <v>-0.28346928132173899</v>
      </c>
      <c r="G31" s="444">
        <v>-0.150219187604408</v>
      </c>
      <c r="H31" s="444">
        <f t="shared" si="0"/>
        <v>1.4935120861170063E-3</v>
      </c>
    </row>
    <row r="32" spans="1:8">
      <c r="A32" s="43" t="s">
        <v>239</v>
      </c>
      <c r="B32" s="43">
        <v>9.6822379999999999</v>
      </c>
      <c r="C32" s="43">
        <v>1</v>
      </c>
      <c r="D32" s="43">
        <v>25</v>
      </c>
      <c r="E32" s="43" t="s">
        <v>1467</v>
      </c>
      <c r="F32" s="444">
        <v>-0.17807750075148601</v>
      </c>
      <c r="G32" s="444">
        <v>0.19240265322157499</v>
      </c>
      <c r="H32" s="444">
        <f t="shared" si="0"/>
        <v>7.9494221621519111E-3</v>
      </c>
    </row>
    <row r="33" spans="1:8">
      <c r="A33" s="43" t="s">
        <v>245</v>
      </c>
      <c r="B33" s="43">
        <v>2.0594969999999999</v>
      </c>
      <c r="C33" s="43">
        <v>5</v>
      </c>
      <c r="D33" s="43">
        <v>26</v>
      </c>
      <c r="E33" s="43" t="s">
        <v>1469</v>
      </c>
      <c r="F33" s="444">
        <v>-0.25283005314546497</v>
      </c>
      <c r="G33" s="444">
        <v>-6.4137676249783601E-2</v>
      </c>
      <c r="H33" s="444">
        <f t="shared" si="0"/>
        <v>1.6909118630099129E-3</v>
      </c>
    </row>
    <row r="34" spans="1:8">
      <c r="A34" s="43" t="s">
        <v>258</v>
      </c>
      <c r="B34" s="43">
        <v>2.6632310000000001</v>
      </c>
      <c r="C34" s="43">
        <v>8</v>
      </c>
      <c r="D34" s="43">
        <v>27</v>
      </c>
      <c r="E34" s="43" t="s">
        <v>1468</v>
      </c>
      <c r="F34" s="444">
        <v>-0.141151711436526</v>
      </c>
      <c r="G34" s="444">
        <v>-5.50540289774855E-2</v>
      </c>
      <c r="H34" s="444">
        <f t="shared" si="0"/>
        <v>2.1865964805172105E-3</v>
      </c>
    </row>
    <row r="35" spans="1:8">
      <c r="A35" s="43" t="s">
        <v>240</v>
      </c>
      <c r="B35" s="43">
        <v>1.3631439999999999</v>
      </c>
      <c r="C35" s="43">
        <v>7</v>
      </c>
      <c r="D35" s="43">
        <v>28</v>
      </c>
      <c r="E35" s="43" t="s">
        <v>1464</v>
      </c>
      <c r="F35" s="444">
        <v>5.2230021127287703E-2</v>
      </c>
      <c r="G35" s="444">
        <v>0.410317717326866</v>
      </c>
      <c r="H35" s="444">
        <f t="shared" si="0"/>
        <v>1.1191841311693023E-3</v>
      </c>
    </row>
    <row r="36" spans="1:8">
      <c r="A36" s="43" t="s">
        <v>223</v>
      </c>
      <c r="B36" s="43">
        <v>7.7613589999999997</v>
      </c>
      <c r="C36" s="43">
        <v>12</v>
      </c>
      <c r="D36" s="43">
        <v>29</v>
      </c>
      <c r="E36" s="43" t="s">
        <v>1470</v>
      </c>
      <c r="F36" s="444">
        <v>-0.169950119100927</v>
      </c>
      <c r="G36" s="444">
        <v>3.87986255995467E-2</v>
      </c>
      <c r="H36" s="444">
        <f t="shared" si="0"/>
        <v>6.3723200403684758E-3</v>
      </c>
    </row>
    <row r="37" spans="1:8">
      <c r="A37" s="43" t="s">
        <v>202</v>
      </c>
      <c r="B37" s="43">
        <v>21.490576999999998</v>
      </c>
      <c r="C37" s="43">
        <v>4</v>
      </c>
      <c r="D37" s="43">
        <v>33</v>
      </c>
      <c r="E37" s="43" t="s">
        <v>1466</v>
      </c>
      <c r="F37" s="444">
        <v>-0.14648043838510799</v>
      </c>
      <c r="G37" s="444">
        <v>0.21623473005662</v>
      </c>
      <c r="H37" s="444">
        <f t="shared" si="0"/>
        <v>1.7644440167782709E-2</v>
      </c>
    </row>
    <row r="38" spans="1:8">
      <c r="A38" s="43" t="s">
        <v>248</v>
      </c>
      <c r="B38" s="43">
        <v>1.3831720000000001</v>
      </c>
      <c r="C38" s="43">
        <v>7</v>
      </c>
      <c r="D38" s="43">
        <v>34</v>
      </c>
      <c r="E38" s="43" t="s">
        <v>1464</v>
      </c>
      <c r="F38" s="444">
        <v>-8.7823797122418806E-2</v>
      </c>
      <c r="G38" s="444">
        <v>9.2848146971772794E-2</v>
      </c>
      <c r="H38" s="444">
        <f t="shared" si="0"/>
        <v>1.1356277495831008E-3</v>
      </c>
    </row>
    <row r="39" spans="1:8">
      <c r="A39" s="43" t="s">
        <v>269</v>
      </c>
      <c r="B39" s="43">
        <v>1.6164890000000001</v>
      </c>
      <c r="C39" s="43">
        <v>10</v>
      </c>
      <c r="D39" s="43">
        <v>9</v>
      </c>
      <c r="E39" s="43" t="s">
        <v>1463</v>
      </c>
      <c r="F39" s="444">
        <v>-6.9125864944302604E-2</v>
      </c>
      <c r="G39" s="444">
        <v>2.5502287015714199E-2</v>
      </c>
      <c r="H39" s="444">
        <f t="shared" si="0"/>
        <v>1.327188350614267E-3</v>
      </c>
    </row>
    <row r="40" spans="1:8">
      <c r="A40" s="43" t="s">
        <v>209</v>
      </c>
      <c r="B40" s="43">
        <v>18.368708999999999</v>
      </c>
      <c r="C40" s="43">
        <v>7</v>
      </c>
      <c r="D40" s="43">
        <v>37</v>
      </c>
      <c r="E40" s="43" t="s">
        <v>1464</v>
      </c>
      <c r="F40" s="444">
        <v>-0.155511470288902</v>
      </c>
      <c r="G40" s="444">
        <v>-7.6095311414983394E-2</v>
      </c>
      <c r="H40" s="444">
        <f t="shared" si="0"/>
        <v>1.5081288273921717E-2</v>
      </c>
    </row>
    <row r="41" spans="1:8">
      <c r="A41" s="43" t="s">
        <v>212</v>
      </c>
      <c r="B41" s="43">
        <v>0.60431599999999996</v>
      </c>
      <c r="C41" s="43">
        <v>7</v>
      </c>
      <c r="D41" s="43">
        <v>54</v>
      </c>
      <c r="E41" s="43" t="s">
        <v>1464</v>
      </c>
      <c r="F41" s="444">
        <v>-0.235877768968835</v>
      </c>
      <c r="G41" s="444">
        <v>-1.84385090665748E-2</v>
      </c>
      <c r="H41" s="444">
        <f t="shared" si="0"/>
        <v>4.9616245782669189E-4</v>
      </c>
    </row>
    <row r="42" spans="1:8">
      <c r="A42" s="43" t="s">
        <v>167</v>
      </c>
      <c r="B42" s="43">
        <v>12.943496</v>
      </c>
      <c r="C42" s="43">
        <v>12</v>
      </c>
      <c r="D42" s="43">
        <v>70</v>
      </c>
      <c r="E42" s="43" t="s">
        <v>1470</v>
      </c>
      <c r="F42" s="444">
        <v>-9.0283272108035106E-2</v>
      </c>
      <c r="G42" s="444">
        <v>0.10228014982192001</v>
      </c>
      <c r="H42" s="444">
        <f t="shared" si="0"/>
        <v>1.0627017633539333E-2</v>
      </c>
    </row>
    <row r="43" spans="1:8">
      <c r="A43" s="43" t="s">
        <v>180</v>
      </c>
      <c r="B43" s="43">
        <v>15.959421000000001</v>
      </c>
      <c r="C43" s="43">
        <v>2</v>
      </c>
      <c r="D43" s="43">
        <v>35</v>
      </c>
      <c r="E43" s="43" t="s">
        <v>1471</v>
      </c>
      <c r="F43" s="444">
        <v>-0.106697293060264</v>
      </c>
      <c r="G43" s="444">
        <v>6.8079701713868304E-2</v>
      </c>
      <c r="H43" s="444">
        <f t="shared" si="0"/>
        <v>1.3103186989672493E-2</v>
      </c>
    </row>
    <row r="44" spans="1:8">
      <c r="A44" s="43" t="s">
        <v>206</v>
      </c>
      <c r="B44" s="43">
        <v>4.6593239999999998</v>
      </c>
      <c r="C44" s="43">
        <v>10</v>
      </c>
      <c r="D44" s="43">
        <v>36</v>
      </c>
      <c r="E44" s="43" t="s">
        <v>1463</v>
      </c>
      <c r="F44" s="444">
        <v>-0.23642724586873401</v>
      </c>
      <c r="G44" s="444">
        <v>-5.4134114821229901E-2</v>
      </c>
      <c r="H44" s="444">
        <f t="shared" si="0"/>
        <v>3.8254516637833409E-3</v>
      </c>
    </row>
    <row r="45" spans="1:8">
      <c r="A45" s="43" t="s">
        <v>249</v>
      </c>
      <c r="B45" s="43">
        <v>3.5503130000000001</v>
      </c>
      <c r="C45" s="43">
        <v>6</v>
      </c>
      <c r="D45" s="43">
        <v>79</v>
      </c>
      <c r="E45" s="43" t="s">
        <v>1472</v>
      </c>
      <c r="F45" s="444">
        <v>-0.14222866071176199</v>
      </c>
      <c r="G45" s="444">
        <v>0.174713461360298</v>
      </c>
      <c r="H45" s="444">
        <f t="shared" si="0"/>
        <v>2.9149187248625821E-3</v>
      </c>
    </row>
    <row r="46" spans="1:8">
      <c r="A46" s="43" t="s">
        <v>210</v>
      </c>
      <c r="B46" s="43">
        <v>1.8271660000000001</v>
      </c>
      <c r="C46" s="43">
        <v>9</v>
      </c>
      <c r="D46" s="43">
        <v>38</v>
      </c>
      <c r="E46" s="43" t="s">
        <v>1465</v>
      </c>
      <c r="F46" s="444">
        <v>-5.8019101863890699E-2</v>
      </c>
      <c r="G46" s="444">
        <v>0.13544215146428901</v>
      </c>
      <c r="H46" s="444">
        <f t="shared" si="0"/>
        <v>1.5001607990146966E-3</v>
      </c>
    </row>
    <row r="47" spans="1:8">
      <c r="A47" s="43" t="s">
        <v>57</v>
      </c>
      <c r="B47" s="43">
        <v>142.97265100000001</v>
      </c>
      <c r="C47" s="43">
        <v>12</v>
      </c>
      <c r="D47" s="43">
        <v>39</v>
      </c>
      <c r="E47" s="43" t="s">
        <v>1470</v>
      </c>
      <c r="F47" s="444">
        <v>-0.179651992989835</v>
      </c>
      <c r="G47" s="444">
        <v>2.7926232687857998E-2</v>
      </c>
      <c r="H47" s="444">
        <f t="shared" si="0"/>
        <v>0.11738504676718446</v>
      </c>
    </row>
    <row r="48" spans="1:8">
      <c r="A48" s="43" t="s">
        <v>216</v>
      </c>
      <c r="B48" s="43">
        <v>0.94554899999999997</v>
      </c>
      <c r="C48" s="43">
        <v>10</v>
      </c>
      <c r="D48" s="43">
        <v>40</v>
      </c>
      <c r="E48" s="43" t="s">
        <v>1463</v>
      </c>
      <c r="F48" s="444">
        <v>-0.155807307267538</v>
      </c>
      <c r="G48" s="444">
        <v>-0.215856703683831</v>
      </c>
      <c r="H48" s="444">
        <f t="shared" si="0"/>
        <v>7.7632549168906784E-4</v>
      </c>
    </row>
    <row r="49" spans="1:8">
      <c r="A49" s="43" t="s">
        <v>217</v>
      </c>
      <c r="B49" s="43">
        <v>4.3304910000000003</v>
      </c>
      <c r="C49" s="43">
        <v>1</v>
      </c>
      <c r="D49" s="43">
        <v>41</v>
      </c>
      <c r="E49" s="43" t="s">
        <v>1467</v>
      </c>
      <c r="F49" s="444">
        <v>-0.104798809290018</v>
      </c>
      <c r="G49" s="444">
        <v>0.42727600816717998</v>
      </c>
      <c r="H49" s="444">
        <f t="shared" si="0"/>
        <v>3.5554694202310859E-3</v>
      </c>
    </row>
    <row r="50" spans="1:8">
      <c r="A50" s="43" t="s">
        <v>186</v>
      </c>
      <c r="B50" s="43">
        <v>5.7215369999999997</v>
      </c>
      <c r="C50" s="43">
        <v>1</v>
      </c>
      <c r="D50" s="43">
        <v>42</v>
      </c>
      <c r="E50" s="43" t="s">
        <v>1467</v>
      </c>
      <c r="F50" s="444">
        <v>-0.23877670218087799</v>
      </c>
      <c r="G50" s="444">
        <v>0.14832032019093899</v>
      </c>
      <c r="H50" s="444">
        <f t="shared" si="0"/>
        <v>4.697561971661113E-3</v>
      </c>
    </row>
    <row r="51" spans="1:8">
      <c r="A51" s="43" t="s">
        <v>257</v>
      </c>
      <c r="B51" s="43">
        <v>2.8323140000000002</v>
      </c>
      <c r="C51" s="43">
        <v>12</v>
      </c>
      <c r="D51" s="43">
        <v>44</v>
      </c>
      <c r="E51" s="43" t="s">
        <v>1470</v>
      </c>
      <c r="F51" s="444">
        <v>-0.172939549810121</v>
      </c>
      <c r="G51" s="444">
        <v>-4.1051449063875901E-2</v>
      </c>
      <c r="H51" s="444">
        <f t="shared" si="0"/>
        <v>2.3254189456789979E-3</v>
      </c>
    </row>
    <row r="52" spans="1:8">
      <c r="A52" s="43" t="s">
        <v>211</v>
      </c>
      <c r="B52" s="43">
        <v>6.4504910000000004</v>
      </c>
      <c r="C52" s="43">
        <v>12</v>
      </c>
      <c r="D52" s="43">
        <v>45</v>
      </c>
      <c r="E52" s="43" t="s">
        <v>1470</v>
      </c>
      <c r="F52" s="444">
        <v>-0.20333474746089999</v>
      </c>
      <c r="G52" s="444">
        <v>0.25123605923618397</v>
      </c>
      <c r="H52" s="444">
        <f t="shared" si="0"/>
        <v>5.2960561506710992E-3</v>
      </c>
    </row>
    <row r="53" spans="1:8">
      <c r="A53" s="43" t="s">
        <v>178</v>
      </c>
      <c r="B53" s="43">
        <v>9.6557899999999997</v>
      </c>
      <c r="C53" s="43">
        <v>3</v>
      </c>
      <c r="D53" s="43">
        <v>46</v>
      </c>
      <c r="E53" s="43" t="s">
        <v>1461</v>
      </c>
      <c r="F53" s="444">
        <v>0.203660073816782</v>
      </c>
      <c r="G53" s="444">
        <v>0.25020068902368298</v>
      </c>
      <c r="H53" s="444">
        <f t="shared" si="0"/>
        <v>7.9277075216581949E-3</v>
      </c>
    </row>
    <row r="54" spans="1:8">
      <c r="A54" s="43" t="s">
        <v>190</v>
      </c>
      <c r="B54" s="43">
        <v>6.9888199999999996</v>
      </c>
      <c r="C54" s="43">
        <v>4</v>
      </c>
      <c r="D54" s="43">
        <v>47</v>
      </c>
      <c r="E54" s="43" t="s">
        <v>1466</v>
      </c>
      <c r="F54" s="444">
        <v>-0.105165653608885</v>
      </c>
      <c r="G54" s="444">
        <v>8.0086563695453097E-2</v>
      </c>
      <c r="H54" s="444">
        <f t="shared" si="0"/>
        <v>5.7380412044498921E-3</v>
      </c>
    </row>
    <row r="55" spans="1:8">
      <c r="A55" s="43" t="s">
        <v>263</v>
      </c>
      <c r="B55" s="43">
        <v>4.7421119999999997</v>
      </c>
      <c r="C55" s="43">
        <v>3</v>
      </c>
      <c r="D55" s="43">
        <v>48</v>
      </c>
      <c r="E55" s="43" t="s">
        <v>1461</v>
      </c>
      <c r="F55" s="444">
        <v>-9.3017798196827303E-2</v>
      </c>
      <c r="G55" s="444">
        <v>8.4110542828899099E-2</v>
      </c>
      <c r="H55" s="444">
        <f t="shared" si="0"/>
        <v>3.8934232176699763E-3</v>
      </c>
    </row>
    <row r="56" spans="1:8">
      <c r="A56" s="43" t="s">
        <v>246</v>
      </c>
      <c r="B56" s="43">
        <v>1.267422</v>
      </c>
      <c r="C56" s="43">
        <v>6</v>
      </c>
      <c r="D56" s="43">
        <v>49</v>
      </c>
      <c r="E56" s="43" t="s">
        <v>1472</v>
      </c>
      <c r="F56" s="444">
        <v>-0.14590751647640701</v>
      </c>
      <c r="G56" s="444">
        <v>-0.80785052079124697</v>
      </c>
      <c r="H56" s="444">
        <f t="shared" si="0"/>
        <v>1.0405933561640293E-3</v>
      </c>
    </row>
    <row r="57" spans="1:8">
      <c r="A57" s="43" t="s">
        <v>163</v>
      </c>
      <c r="B57" s="43">
        <v>11.999691</v>
      </c>
      <c r="C57" s="43">
        <v>5</v>
      </c>
      <c r="D57" s="43">
        <v>50</v>
      </c>
      <c r="E57" s="43" t="s">
        <v>1469</v>
      </c>
      <c r="F57" s="444">
        <v>-9.9207913121770797E-2</v>
      </c>
      <c r="G57" s="444">
        <v>0.136015516099458</v>
      </c>
      <c r="H57" s="444">
        <f t="shared" si="0"/>
        <v>9.8521240207454959E-3</v>
      </c>
    </row>
    <row r="58" spans="1:8">
      <c r="A58" s="43" t="s">
        <v>177</v>
      </c>
      <c r="B58" s="43">
        <v>0.90606299999999995</v>
      </c>
      <c r="C58" s="43">
        <v>12</v>
      </c>
      <c r="D58" s="43">
        <v>51</v>
      </c>
      <c r="E58" s="43" t="s">
        <v>1470</v>
      </c>
      <c r="F58" s="444">
        <v>-9.1282636581454496E-2</v>
      </c>
      <c r="G58" s="444">
        <v>0.114623557763871</v>
      </c>
      <c r="H58" s="444">
        <f t="shared" si="0"/>
        <v>7.4390624280314588E-4</v>
      </c>
    </row>
    <row r="59" spans="1:8">
      <c r="A59" s="43" t="s">
        <v>203</v>
      </c>
      <c r="B59" s="43">
        <v>2.284853</v>
      </c>
      <c r="C59" s="43">
        <v>7</v>
      </c>
      <c r="D59" s="43">
        <v>52</v>
      </c>
      <c r="E59" s="43" t="s">
        <v>1464</v>
      </c>
      <c r="F59" s="444">
        <v>-9.3621980743880701E-2</v>
      </c>
      <c r="G59" s="444">
        <v>0.11513414926384199</v>
      </c>
      <c r="H59" s="444">
        <f t="shared" si="0"/>
        <v>1.8759362324556864E-3</v>
      </c>
    </row>
    <row r="60" spans="1:8">
      <c r="A60" s="43" t="s">
        <v>276</v>
      </c>
      <c r="B60" s="43">
        <v>26.869315</v>
      </c>
      <c r="C60" s="43">
        <v>4</v>
      </c>
      <c r="D60" s="43">
        <v>18</v>
      </c>
      <c r="E60" s="43" t="s">
        <v>1466</v>
      </c>
      <c r="F60" s="444">
        <v>-0.121421873203132</v>
      </c>
      <c r="G60" s="444">
        <v>9.9708264966461596E-2</v>
      </c>
      <c r="H60" s="444">
        <f t="shared" si="0"/>
        <v>2.2060553370289056E-2</v>
      </c>
    </row>
    <row r="61" spans="1:8">
      <c r="A61" s="43" t="s">
        <v>170</v>
      </c>
      <c r="B61" s="43">
        <v>9.0770700000000009</v>
      </c>
      <c r="C61" s="43">
        <v>8</v>
      </c>
      <c r="D61" s="43">
        <v>43</v>
      </c>
      <c r="E61" s="43" t="s">
        <v>1468</v>
      </c>
      <c r="F61" s="444">
        <v>-0.13141834739955199</v>
      </c>
      <c r="G61" s="444">
        <v>9.9890678228779201E-2</v>
      </c>
      <c r="H61" s="444">
        <f t="shared" si="0"/>
        <v>7.452560185507137E-3</v>
      </c>
    </row>
    <row r="62" spans="1:8">
      <c r="A62" s="43" t="s">
        <v>225</v>
      </c>
      <c r="B62" s="43">
        <v>2.2743199999999999</v>
      </c>
      <c r="C62" s="43">
        <v>5</v>
      </c>
      <c r="D62" s="43">
        <v>57</v>
      </c>
      <c r="E62" s="43" t="s">
        <v>1469</v>
      </c>
      <c r="F62" s="444">
        <v>-0.25605969264606898</v>
      </c>
      <c r="G62" s="444">
        <v>-2.93865852274134E-2</v>
      </c>
      <c r="H62" s="444">
        <f t="shared" si="0"/>
        <v>1.8672883079124199E-3</v>
      </c>
    </row>
    <row r="63" spans="1:8">
      <c r="A63" s="43" t="s">
        <v>162</v>
      </c>
      <c r="B63" s="43">
        <v>32.238419</v>
      </c>
      <c r="C63" s="43">
        <v>2</v>
      </c>
      <c r="D63" s="43">
        <v>53</v>
      </c>
      <c r="E63" s="43" t="s">
        <v>1471</v>
      </c>
      <c r="F63" s="444">
        <v>-7.6095624780135707E-2</v>
      </c>
      <c r="G63" s="444">
        <v>0.221200111443763</v>
      </c>
      <c r="H63" s="444">
        <f t="shared" si="0"/>
        <v>2.6468756755549619E-2</v>
      </c>
    </row>
    <row r="64" spans="1:8">
      <c r="A64" s="43" t="s">
        <v>255</v>
      </c>
      <c r="B64" s="43">
        <v>7.8197929999999998</v>
      </c>
      <c r="C64" s="43">
        <v>10</v>
      </c>
      <c r="D64" s="43">
        <v>55</v>
      </c>
      <c r="E64" s="43" t="s">
        <v>1463</v>
      </c>
      <c r="F64" s="444">
        <v>-0.12175750633626101</v>
      </c>
      <c r="G64" s="444">
        <v>6.3396278449663099E-2</v>
      </c>
      <c r="H64" s="444">
        <f t="shared" si="0"/>
        <v>6.4202961936734434E-3</v>
      </c>
    </row>
    <row r="65" spans="1:8">
      <c r="A65" s="43" t="s">
        <v>243</v>
      </c>
      <c r="B65" s="43">
        <v>6.4711369999999997</v>
      </c>
      <c r="C65" s="43">
        <v>9</v>
      </c>
      <c r="D65" s="43">
        <v>58</v>
      </c>
      <c r="E65" s="43" t="s">
        <v>1465</v>
      </c>
      <c r="F65" s="444">
        <v>-0.18920788502757599</v>
      </c>
      <c r="G65" s="444">
        <v>0.121534815024331</v>
      </c>
      <c r="H65" s="444">
        <f t="shared" si="0"/>
        <v>5.3130071665374494E-3</v>
      </c>
    </row>
    <row r="66" spans="1:8">
      <c r="A66" s="43" t="s">
        <v>251</v>
      </c>
      <c r="B66" s="43">
        <v>2.9667289999999999</v>
      </c>
      <c r="C66" s="43">
        <v>5</v>
      </c>
      <c r="D66" s="43">
        <v>59</v>
      </c>
      <c r="E66" s="43" t="s">
        <v>1469</v>
      </c>
      <c r="F66" s="444">
        <v>0.81834557728398805</v>
      </c>
      <c r="G66" s="444">
        <v>1.0272740069755</v>
      </c>
      <c r="H66" s="444">
        <f t="shared" si="0"/>
        <v>2.4357778916092305E-3</v>
      </c>
    </row>
    <row r="67" spans="1:8">
      <c r="A67" s="43" t="s">
        <v>226</v>
      </c>
      <c r="B67" s="43">
        <v>1.154258</v>
      </c>
      <c r="C67" s="43">
        <v>3</v>
      </c>
      <c r="D67" s="43">
        <v>60</v>
      </c>
      <c r="E67" s="43" t="s">
        <v>1461</v>
      </c>
      <c r="F67" s="444">
        <v>-0.38711498158304603</v>
      </c>
      <c r="G67" s="444">
        <v>-0.29579339755596101</v>
      </c>
      <c r="H67" s="444">
        <f t="shared" si="0"/>
        <v>9.47682150143504E-4</v>
      </c>
    </row>
    <row r="68" spans="1:8">
      <c r="A68" s="43" t="s">
        <v>227</v>
      </c>
      <c r="B68" s="43">
        <v>1.7299089999999999</v>
      </c>
      <c r="C68" s="43">
        <v>1</v>
      </c>
      <c r="D68" s="43">
        <v>61</v>
      </c>
      <c r="E68" s="43" t="s">
        <v>1467</v>
      </c>
      <c r="F68" s="444">
        <v>-0.116203398351147</v>
      </c>
      <c r="G68" s="444">
        <v>-2.6939992788852399E-2</v>
      </c>
      <c r="H68" s="444">
        <f t="shared" si="0"/>
        <v>1.4203097406928077E-3</v>
      </c>
    </row>
    <row r="69" spans="1:8">
      <c r="A69" s="43" t="s">
        <v>228</v>
      </c>
      <c r="B69" s="43">
        <v>2.3544209999999999</v>
      </c>
      <c r="C69" s="43">
        <v>9</v>
      </c>
      <c r="D69" s="43">
        <v>62</v>
      </c>
      <c r="E69" s="43" t="s">
        <v>1465</v>
      </c>
      <c r="F69" s="444">
        <v>-0.14471836332580401</v>
      </c>
      <c r="G69" s="444">
        <v>0.20357972826659301</v>
      </c>
      <c r="H69" s="444">
        <f t="shared" si="0"/>
        <v>1.9330537502213706E-3</v>
      </c>
    </row>
    <row r="70" spans="1:8">
      <c r="A70" s="43" t="s">
        <v>158</v>
      </c>
      <c r="B70" s="43">
        <v>16.476385000000001</v>
      </c>
      <c r="C70" s="43">
        <v>4</v>
      </c>
      <c r="D70" s="43">
        <v>63</v>
      </c>
      <c r="E70" s="43" t="s">
        <v>1466</v>
      </c>
      <c r="F70" s="444">
        <v>-0.18557328893074801</v>
      </c>
      <c r="G70" s="444">
        <v>2.9075191810361799E-2</v>
      </c>
      <c r="H70" s="444">
        <f t="shared" si="0"/>
        <v>1.3527630705953243E-2</v>
      </c>
    </row>
    <row r="71" spans="1:8">
      <c r="A71" s="43" t="s">
        <v>256</v>
      </c>
      <c r="B71" s="43">
        <v>26.885138999999999</v>
      </c>
      <c r="C71" s="43">
        <v>2</v>
      </c>
      <c r="D71" s="43">
        <v>64</v>
      </c>
      <c r="E71" s="43" t="s">
        <v>1471</v>
      </c>
      <c r="F71" s="444">
        <v>-8.7955353363994099E-2</v>
      </c>
      <c r="G71" s="444">
        <v>0.24343409144264599</v>
      </c>
      <c r="H71" s="444">
        <f t="shared" si="0"/>
        <v>2.2073545372375131E-2</v>
      </c>
    </row>
    <row r="72" spans="1:8">
      <c r="A72" s="43" t="s">
        <v>208</v>
      </c>
      <c r="B72" s="43">
        <v>3.4294120000000001</v>
      </c>
      <c r="C72" s="43">
        <v>6</v>
      </c>
      <c r="D72" s="43">
        <v>65</v>
      </c>
      <c r="E72" s="43" t="s">
        <v>1472</v>
      </c>
      <c r="F72" s="444">
        <v>-0.20406068279164999</v>
      </c>
      <c r="G72" s="444">
        <v>-0.649895629570577</v>
      </c>
      <c r="H72" s="444">
        <f t="shared" si="0"/>
        <v>2.8156551983074271E-3</v>
      </c>
    </row>
    <row r="73" spans="1:8">
      <c r="A73" s="43" t="s">
        <v>173</v>
      </c>
      <c r="B73" s="43">
        <v>11.098578</v>
      </c>
      <c r="C73" s="43">
        <v>4</v>
      </c>
      <c r="D73" s="43">
        <v>66</v>
      </c>
      <c r="E73" s="43" t="s">
        <v>1466</v>
      </c>
      <c r="F73" s="444">
        <v>-0.24927601657838</v>
      </c>
      <c r="G73" s="444">
        <v>-6.3015714981520298E-3</v>
      </c>
      <c r="H73" s="444">
        <f t="shared" ref="H73:H133" si="1">B73/$B$7</f>
        <v>9.1122818837516308E-3</v>
      </c>
    </row>
    <row r="74" spans="1:8">
      <c r="A74" s="43" t="s">
        <v>155</v>
      </c>
      <c r="B74" s="43">
        <v>30.242574000000001</v>
      </c>
      <c r="C74" s="43">
        <v>9</v>
      </c>
      <c r="D74" s="43">
        <v>67</v>
      </c>
      <c r="E74" s="43" t="s">
        <v>1465</v>
      </c>
      <c r="F74" s="444">
        <v>3.5640038874289202E-2</v>
      </c>
      <c r="G74" s="444">
        <v>0.15703389763394099</v>
      </c>
      <c r="H74" s="444">
        <f t="shared" si="1"/>
        <v>2.4830105188089691E-2</v>
      </c>
    </row>
    <row r="75" spans="1:8">
      <c r="A75" s="43" t="s">
        <v>230</v>
      </c>
      <c r="B75" s="43">
        <v>2.0429650000000001</v>
      </c>
      <c r="C75" s="43">
        <v>5</v>
      </c>
      <c r="D75" s="43">
        <v>69</v>
      </c>
      <c r="E75" s="43" t="s">
        <v>1469</v>
      </c>
      <c r="F75" s="444">
        <v>-0.323069189942153</v>
      </c>
      <c r="G75" s="444">
        <v>-6.7429260581526901E-2</v>
      </c>
      <c r="H75" s="444">
        <f t="shared" si="1"/>
        <v>1.6773385706383875E-3</v>
      </c>
    </row>
    <row r="76" spans="1:8">
      <c r="A76" s="43" t="s">
        <v>231</v>
      </c>
      <c r="B76" s="43">
        <v>0.106823</v>
      </c>
      <c r="C76" s="43">
        <v>12</v>
      </c>
      <c r="D76" s="43">
        <v>71</v>
      </c>
      <c r="E76" s="43" t="s">
        <v>1470</v>
      </c>
      <c r="F76" s="444">
        <v>-0.38818091741647998</v>
      </c>
      <c r="G76" s="444">
        <v>-0.368161734696895</v>
      </c>
      <c r="H76" s="444">
        <f t="shared" si="1"/>
        <v>8.7705045427261089E-5</v>
      </c>
    </row>
    <row r="77" spans="1:8">
      <c r="A77" s="43" t="s">
        <v>242</v>
      </c>
      <c r="B77" s="43">
        <v>0.20197799999999999</v>
      </c>
      <c r="C77" s="43">
        <v>2</v>
      </c>
      <c r="D77" s="43">
        <v>72</v>
      </c>
      <c r="E77" s="43" t="s">
        <v>1471</v>
      </c>
      <c r="F77" s="444">
        <v>-0.773012009197386</v>
      </c>
      <c r="G77" s="444">
        <v>1.3000922414676599</v>
      </c>
      <c r="H77" s="444">
        <f t="shared" si="1"/>
        <v>1.658302955852891E-4</v>
      </c>
    </row>
    <row r="78" spans="1:8">
      <c r="A78" s="43" t="s">
        <v>274</v>
      </c>
      <c r="B78" s="43">
        <v>3.255423</v>
      </c>
      <c r="C78" s="43">
        <v>6</v>
      </c>
      <c r="D78" s="43">
        <v>113</v>
      </c>
      <c r="E78" s="43" t="s">
        <v>1472</v>
      </c>
      <c r="F78" s="444">
        <v>-5.7342880490083202E-2</v>
      </c>
      <c r="G78" s="444">
        <v>-0.24085064050588501</v>
      </c>
      <c r="H78" s="444">
        <f t="shared" si="1"/>
        <v>2.6728047527213293E-3</v>
      </c>
    </row>
    <row r="79" spans="1:8">
      <c r="A79" s="43" t="s">
        <v>204</v>
      </c>
      <c r="B79" s="43">
        <v>2.5460419999999999</v>
      </c>
      <c r="C79" s="43">
        <v>3</v>
      </c>
      <c r="D79" s="43">
        <v>125</v>
      </c>
      <c r="E79" s="43" t="s">
        <v>1461</v>
      </c>
      <c r="F79" s="444">
        <v>-0.27148893359585202</v>
      </c>
      <c r="G79" s="444">
        <v>-0.13286260288146401</v>
      </c>
      <c r="H79" s="444">
        <f t="shared" si="1"/>
        <v>2.0903806228032788E-3</v>
      </c>
    </row>
    <row r="80" spans="1:8">
      <c r="A80" s="43" t="s">
        <v>193</v>
      </c>
      <c r="B80" s="43">
        <v>15.917453999999999</v>
      </c>
      <c r="C80" s="43">
        <v>2</v>
      </c>
      <c r="D80" s="43">
        <v>73</v>
      </c>
      <c r="E80" s="43" t="s">
        <v>1471</v>
      </c>
      <c r="F80" s="444">
        <v>-0.222096482306951</v>
      </c>
      <c r="G80" s="444">
        <v>-1.15334369691849E-2</v>
      </c>
      <c r="H80" s="444">
        <f t="shared" si="1"/>
        <v>1.3068730761693069E-2</v>
      </c>
    </row>
    <row r="81" spans="1:8">
      <c r="A81" s="43" t="s">
        <v>252</v>
      </c>
      <c r="B81" s="43">
        <v>0.83776399999999995</v>
      </c>
      <c r="C81" s="43">
        <v>10</v>
      </c>
      <c r="D81" s="43">
        <v>7</v>
      </c>
      <c r="E81" s="43" t="s">
        <v>1463</v>
      </c>
      <c r="F81" s="444">
        <v>-0.21372372905058101</v>
      </c>
      <c r="G81" s="444">
        <v>3.2741338634538798E-3</v>
      </c>
      <c r="H81" s="444">
        <f t="shared" si="1"/>
        <v>6.8783061398129577E-4</v>
      </c>
    </row>
    <row r="82" spans="1:8">
      <c r="A82" s="43" t="s">
        <v>232</v>
      </c>
      <c r="B82" s="43">
        <v>13.524609999999999</v>
      </c>
      <c r="C82" s="43">
        <v>3</v>
      </c>
      <c r="D82" s="43">
        <v>74</v>
      </c>
      <c r="E82" s="43" t="s">
        <v>1461</v>
      </c>
      <c r="F82" s="444">
        <v>-6.92592907117726E-2</v>
      </c>
      <c r="G82" s="444">
        <v>0.22626663622596699</v>
      </c>
      <c r="H82" s="444">
        <f t="shared" si="1"/>
        <v>1.1104130519045425E-2</v>
      </c>
    </row>
    <row r="83" spans="1:8">
      <c r="A83" s="43" t="s">
        <v>233</v>
      </c>
      <c r="B83" s="43">
        <v>0.27406700000000001</v>
      </c>
      <c r="C83" s="43">
        <v>10</v>
      </c>
      <c r="D83" s="43">
        <v>75</v>
      </c>
      <c r="E83" s="43" t="s">
        <v>1463</v>
      </c>
      <c r="F83" s="444">
        <v>-5.9801234309551601E-2</v>
      </c>
      <c r="G83" s="444">
        <v>1.3876352121221101E-2</v>
      </c>
      <c r="H83" s="444">
        <f t="shared" si="1"/>
        <v>2.2501763370353918E-4</v>
      </c>
    </row>
    <row r="84" spans="1:8">
      <c r="A84" s="43" t="s">
        <v>218</v>
      </c>
      <c r="B84" s="43">
        <v>0.84702900000000003</v>
      </c>
      <c r="C84" s="43">
        <v>1</v>
      </c>
      <c r="D84" s="43">
        <v>76</v>
      </c>
      <c r="E84" s="43" t="s">
        <v>1467</v>
      </c>
      <c r="F84" s="444">
        <v>6.1272280316641697E-2</v>
      </c>
      <c r="G84" s="444">
        <v>8.8614281307834802E-2</v>
      </c>
      <c r="H84" s="444">
        <f t="shared" si="1"/>
        <v>6.9543747061220462E-4</v>
      </c>
    </row>
    <row r="85" spans="1:8">
      <c r="A85" s="43" t="s">
        <v>191</v>
      </c>
      <c r="B85" s="43">
        <v>5.9746030000000001</v>
      </c>
      <c r="C85" s="43">
        <v>11</v>
      </c>
      <c r="D85" s="43">
        <v>77</v>
      </c>
      <c r="E85" s="43" t="s">
        <v>1462</v>
      </c>
      <c r="F85" s="444">
        <v>-0.27007592569990901</v>
      </c>
      <c r="G85" s="444">
        <v>0.162894485859431</v>
      </c>
      <c r="H85" s="444">
        <f t="shared" si="1"/>
        <v>4.9053371233241001E-3</v>
      </c>
    </row>
    <row r="86" spans="1:8">
      <c r="A86" s="43" t="s">
        <v>192</v>
      </c>
      <c r="B86" s="43">
        <v>17.117570000000001</v>
      </c>
      <c r="C86" s="43">
        <v>3</v>
      </c>
      <c r="D86" s="43">
        <v>78</v>
      </c>
      <c r="E86" s="43" t="s">
        <v>1461</v>
      </c>
      <c r="F86" s="444">
        <v>-0.15177541215717</v>
      </c>
      <c r="G86" s="444">
        <v>7.9576730708782198E-2</v>
      </c>
      <c r="H86" s="444">
        <f t="shared" si="1"/>
        <v>1.4054063773291535E-2</v>
      </c>
    </row>
    <row r="87" spans="1:8">
      <c r="A87" s="43" t="s">
        <v>194</v>
      </c>
      <c r="B87" s="43">
        <v>1.7185349999999999</v>
      </c>
      <c r="C87" s="43">
        <v>9</v>
      </c>
      <c r="D87" s="43">
        <v>80</v>
      </c>
      <c r="E87" s="43" t="s">
        <v>1465</v>
      </c>
      <c r="F87" s="444">
        <v>-0.17219409136363401</v>
      </c>
      <c r="G87" s="444">
        <v>-9.5206931990009305E-2</v>
      </c>
      <c r="H87" s="444">
        <f t="shared" si="1"/>
        <v>1.4109713286777016E-3</v>
      </c>
    </row>
    <row r="88" spans="1:8">
      <c r="A88" s="43" t="s">
        <v>234</v>
      </c>
      <c r="B88" s="43">
        <v>1.5793000000000001E-2</v>
      </c>
      <c r="C88" s="43">
        <v>1</v>
      </c>
      <c r="D88" s="43">
        <v>81</v>
      </c>
      <c r="E88" s="43" t="s">
        <v>1467</v>
      </c>
      <c r="F88" s="444">
        <v>-0.18885464817668199</v>
      </c>
      <c r="G88" s="444">
        <v>-2.2649916455226099E-2</v>
      </c>
      <c r="H88" s="444">
        <f t="shared" si="1"/>
        <v>1.2966550110301474E-5</v>
      </c>
    </row>
    <row r="89" spans="1:8">
      <c r="A89" s="43" t="s">
        <v>224</v>
      </c>
      <c r="B89" s="43">
        <v>5.6890999999999997E-2</v>
      </c>
      <c r="C89" s="43">
        <v>5</v>
      </c>
      <c r="D89" s="43">
        <v>56</v>
      </c>
      <c r="E89" s="43" t="s">
        <v>1469</v>
      </c>
      <c r="F89" s="444">
        <v>-1.3691656866014999E-3</v>
      </c>
      <c r="G89" s="444">
        <v>-0.99852972796956696</v>
      </c>
      <c r="H89" s="444">
        <f t="shared" si="1"/>
        <v>4.6709301736539044E-5</v>
      </c>
    </row>
    <row r="90" spans="1:8">
      <c r="A90" s="43" t="s">
        <v>175</v>
      </c>
      <c r="B90" s="43">
        <v>6.457999</v>
      </c>
      <c r="C90" s="43">
        <v>11</v>
      </c>
      <c r="D90" s="43">
        <v>82</v>
      </c>
      <c r="E90" s="43" t="s">
        <v>1462</v>
      </c>
      <c r="F90" s="444">
        <v>-9.6553135638200296E-2</v>
      </c>
      <c r="G90" s="444">
        <v>0.13198672816345899</v>
      </c>
      <c r="H90" s="444">
        <f t="shared" si="1"/>
        <v>5.302220454997582E-3</v>
      </c>
    </row>
    <row r="91" spans="1:8">
      <c r="A91" s="43" t="s">
        <v>171</v>
      </c>
      <c r="B91" s="43">
        <v>13.766724</v>
      </c>
      <c r="C91" s="43">
        <v>10</v>
      </c>
      <c r="D91" s="43">
        <v>83</v>
      </c>
      <c r="E91" s="43" t="s">
        <v>1463</v>
      </c>
      <c r="F91" s="444">
        <v>-0.291189233974748</v>
      </c>
      <c r="G91" s="444">
        <v>-9.14871090806849E-2</v>
      </c>
      <c r="H91" s="444">
        <f t="shared" si="1"/>
        <v>1.1302913733976442E-2</v>
      </c>
    </row>
    <row r="92" spans="1:8">
      <c r="A92" s="43" t="s">
        <v>250</v>
      </c>
      <c r="B92" s="43">
        <v>4.3235950000000001</v>
      </c>
      <c r="C92" s="43">
        <v>9</v>
      </c>
      <c r="D92" s="43">
        <v>84</v>
      </c>
      <c r="E92" s="43" t="s">
        <v>1465</v>
      </c>
      <c r="F92" s="444">
        <v>-0.16632923361820401</v>
      </c>
      <c r="G92" s="444">
        <v>4.31973374260868E-2</v>
      </c>
      <c r="H92" s="444">
        <f t="shared" si="1"/>
        <v>3.5498075871682961E-3</v>
      </c>
    </row>
    <row r="93" spans="1:8">
      <c r="A93" s="43" t="s">
        <v>164</v>
      </c>
      <c r="B93" s="43">
        <v>15.298145999999999</v>
      </c>
      <c r="C93" s="43">
        <v>6</v>
      </c>
      <c r="D93" s="43">
        <v>85</v>
      </c>
      <c r="E93" s="43" t="s">
        <v>1472</v>
      </c>
      <c r="F93" s="444">
        <v>-0.18018422689077301</v>
      </c>
      <c r="G93" s="444">
        <v>1.4193132138995E-2</v>
      </c>
      <c r="H93" s="444">
        <f t="shared" si="1"/>
        <v>1.2560259399968849E-2</v>
      </c>
    </row>
    <row r="94" spans="1:8">
      <c r="A94" s="43" t="s">
        <v>166</v>
      </c>
      <c r="B94" s="43">
        <v>3.5038649999999998</v>
      </c>
      <c r="C94" s="43">
        <v>11</v>
      </c>
      <c r="D94" s="43">
        <v>86</v>
      </c>
      <c r="E94" s="43" t="s">
        <v>1462</v>
      </c>
      <c r="F94" s="444">
        <v>-0.116721974504952</v>
      </c>
      <c r="G94" s="444">
        <v>0.151146722982163</v>
      </c>
      <c r="H94" s="444">
        <f t="shared" si="1"/>
        <v>2.8767834548364128E-3</v>
      </c>
    </row>
    <row r="95" spans="1:8">
      <c r="A95" s="43" t="s">
        <v>244</v>
      </c>
      <c r="B95" s="43">
        <v>2.1667429999999999</v>
      </c>
      <c r="C95" s="43">
        <v>6</v>
      </c>
      <c r="D95" s="43">
        <v>87</v>
      </c>
      <c r="E95" s="43" t="s">
        <v>1472</v>
      </c>
      <c r="F95" s="444">
        <v>-0.20326124327315701</v>
      </c>
      <c r="G95" s="444">
        <v>-0.47481490907548501</v>
      </c>
      <c r="H95" s="444">
        <f t="shared" si="1"/>
        <v>1.7789642047517853E-3</v>
      </c>
    </row>
    <row r="96" spans="1:8">
      <c r="A96" s="43" t="s">
        <v>235</v>
      </c>
      <c r="B96" s="43">
        <v>0.25414399999999998</v>
      </c>
      <c r="C96" s="43">
        <v>11</v>
      </c>
      <c r="D96" s="43">
        <v>89</v>
      </c>
      <c r="E96" s="43" t="s">
        <v>1462</v>
      </c>
      <c r="F96" s="444">
        <v>0.34971905636929501</v>
      </c>
      <c r="G96" s="444">
        <v>1.7852923447860201</v>
      </c>
      <c r="H96" s="444">
        <f t="shared" si="1"/>
        <v>2.0866022359478613E-4</v>
      </c>
    </row>
    <row r="97" spans="1:8">
      <c r="A97" s="43" t="s">
        <v>199</v>
      </c>
      <c r="B97" s="43">
        <v>7.3135130000000004</v>
      </c>
      <c r="C97" s="43">
        <v>7</v>
      </c>
      <c r="D97" s="43">
        <v>88</v>
      </c>
      <c r="E97" s="43" t="s">
        <v>1464</v>
      </c>
      <c r="F97" s="444">
        <v>-0.173817955145743</v>
      </c>
      <c r="G97" s="444">
        <v>-3.7100560701791602E-2</v>
      </c>
      <c r="H97" s="444">
        <f t="shared" si="1"/>
        <v>6.0046243776889297E-3</v>
      </c>
    </row>
    <row r="98" spans="1:8">
      <c r="A98" s="43" t="s">
        <v>219</v>
      </c>
      <c r="B98" s="43">
        <v>11.690581</v>
      </c>
      <c r="C98" s="43">
        <v>7</v>
      </c>
      <c r="D98" s="43">
        <v>90</v>
      </c>
      <c r="E98" s="43" t="s">
        <v>1464</v>
      </c>
      <c r="F98" s="444">
        <v>-0.13198554489924999</v>
      </c>
      <c r="G98" s="444">
        <v>0.119535878240388</v>
      </c>
      <c r="H98" s="444">
        <f t="shared" si="1"/>
        <v>9.5983349810066683E-3</v>
      </c>
    </row>
    <row r="99" spans="1:8">
      <c r="A99" s="43" t="s">
        <v>189</v>
      </c>
      <c r="B99" s="43">
        <v>14.524495</v>
      </c>
      <c r="C99" s="43">
        <v>2</v>
      </c>
      <c r="D99" s="43">
        <v>91</v>
      </c>
      <c r="E99" s="43" t="s">
        <v>1471</v>
      </c>
      <c r="F99" s="444">
        <v>-0.13949871406126901</v>
      </c>
      <c r="G99" s="444">
        <v>8.0390706665546902E-2</v>
      </c>
      <c r="H99" s="444">
        <f t="shared" si="1"/>
        <v>1.1925067577048263E-2</v>
      </c>
    </row>
    <row r="100" spans="1:8">
      <c r="A100" s="43" t="s">
        <v>174</v>
      </c>
      <c r="B100" s="43">
        <v>4.448823</v>
      </c>
      <c r="C100" s="43">
        <v>11</v>
      </c>
      <c r="D100" s="43">
        <v>92</v>
      </c>
      <c r="E100" s="43" t="s">
        <v>1462</v>
      </c>
      <c r="F100" s="444">
        <v>-0.23038080625878099</v>
      </c>
      <c r="G100" s="444">
        <v>-1.6895311869168799E-2</v>
      </c>
      <c r="H100" s="444">
        <f t="shared" si="1"/>
        <v>3.652623716922797E-3</v>
      </c>
    </row>
    <row r="101" spans="1:8">
      <c r="A101" s="43" t="s">
        <v>270</v>
      </c>
      <c r="B101" s="43">
        <v>37.961944000000003</v>
      </c>
      <c r="C101" s="43">
        <v>3</v>
      </c>
      <c r="D101" s="43">
        <v>93</v>
      </c>
      <c r="E101" s="43" t="s">
        <v>1461</v>
      </c>
      <c r="F101" s="444">
        <v>-0.15086011608776201</v>
      </c>
      <c r="G101" s="444">
        <v>8.3083299220049006E-2</v>
      </c>
      <c r="H101" s="444">
        <f t="shared" si="1"/>
        <v>3.1167950937786262E-2</v>
      </c>
    </row>
    <row r="102" spans="1:8">
      <c r="A102" s="43" t="s">
        <v>262</v>
      </c>
      <c r="B102" s="43">
        <v>8.2277079999999998</v>
      </c>
      <c r="C102" s="43">
        <v>10</v>
      </c>
      <c r="D102" s="43">
        <v>94</v>
      </c>
      <c r="E102" s="43" t="s">
        <v>1463</v>
      </c>
      <c r="F102" s="444">
        <v>-0.195870450796677</v>
      </c>
      <c r="G102" s="444">
        <v>-0.1324373754772</v>
      </c>
      <c r="H102" s="444">
        <f t="shared" si="1"/>
        <v>6.7552072484599705E-3</v>
      </c>
    </row>
    <row r="103" spans="1:8">
      <c r="A103" s="43" t="s">
        <v>172</v>
      </c>
      <c r="B103" s="43">
        <v>1.7097869999999999</v>
      </c>
      <c r="C103" s="43">
        <v>10</v>
      </c>
      <c r="D103" s="43">
        <v>95</v>
      </c>
      <c r="E103" s="43" t="s">
        <v>1463</v>
      </c>
      <c r="F103" s="444">
        <v>-0.22599469808222</v>
      </c>
      <c r="G103" s="444">
        <v>-5.3219565246282102E-2</v>
      </c>
      <c r="H103" s="444">
        <f t="shared" si="1"/>
        <v>1.4037889453202067E-3</v>
      </c>
    </row>
    <row r="104" spans="1:8">
      <c r="A104" s="43" t="s">
        <v>205</v>
      </c>
      <c r="B104" s="43">
        <v>14.537083000000001</v>
      </c>
      <c r="C104" s="43">
        <v>5</v>
      </c>
      <c r="D104" s="43">
        <v>96</v>
      </c>
      <c r="E104" s="43" t="s">
        <v>1469</v>
      </c>
      <c r="F104" s="444">
        <v>-0.24196629389545199</v>
      </c>
      <c r="G104" s="444">
        <v>3.9503852656586999E-2</v>
      </c>
      <c r="H104" s="444">
        <f t="shared" si="1"/>
        <v>1.1935402721275988E-2</v>
      </c>
    </row>
    <row r="105" spans="1:8">
      <c r="A105" s="43" t="s">
        <v>154</v>
      </c>
      <c r="B105" s="43">
        <v>20.470535000000002</v>
      </c>
      <c r="C105" s="43">
        <v>12</v>
      </c>
      <c r="D105" s="43">
        <v>97</v>
      </c>
      <c r="E105" s="43" t="s">
        <v>1470</v>
      </c>
      <c r="F105" s="444">
        <v>-2.7499199976284101E-2</v>
      </c>
      <c r="G105" s="444">
        <v>0.19966779388733999</v>
      </c>
      <c r="H105" s="444">
        <f t="shared" si="1"/>
        <v>1.680695357830559E-2</v>
      </c>
    </row>
    <row r="106" spans="1:8">
      <c r="A106" s="43" t="s">
        <v>156</v>
      </c>
      <c r="B106" s="43">
        <v>37.589005999999998</v>
      </c>
      <c r="F106" s="444">
        <v>-0.175422084715326</v>
      </c>
      <c r="G106" s="444">
        <v>6.3313881121218596E-4</v>
      </c>
      <c r="H106" s="444">
        <f t="shared" si="1"/>
        <v>3.0861757100957558E-2</v>
      </c>
    </row>
    <row r="107" spans="1:8">
      <c r="A107" s="43" t="s">
        <v>267</v>
      </c>
      <c r="B107" s="43">
        <v>0.93703599999999998</v>
      </c>
      <c r="C107" s="43">
        <v>6</v>
      </c>
      <c r="D107" s="43">
        <v>99</v>
      </c>
      <c r="E107" s="43" t="s">
        <v>1472</v>
      </c>
      <c r="F107" s="444">
        <v>-0.13997494366914601</v>
      </c>
      <c r="G107" s="444">
        <v>6.0946005923859299E-2</v>
      </c>
      <c r="H107" s="444">
        <f t="shared" si="1"/>
        <v>7.6933605072857924E-4</v>
      </c>
    </row>
    <row r="108" spans="1:8">
      <c r="A108" s="43" t="s">
        <v>273</v>
      </c>
      <c r="B108" s="43">
        <v>3.6136309999999998</v>
      </c>
      <c r="C108" s="43">
        <v>8</v>
      </c>
      <c r="D108" s="43">
        <v>100</v>
      </c>
      <c r="E108" s="43" t="s">
        <v>1468</v>
      </c>
      <c r="F108" s="444">
        <v>-0.139067639408331</v>
      </c>
      <c r="G108" s="444">
        <v>-0.14229220773364001</v>
      </c>
      <c r="H108" s="444">
        <f t="shared" si="1"/>
        <v>2.9669047958993744E-3</v>
      </c>
    </row>
    <row r="109" spans="1:8">
      <c r="A109" s="43" t="s">
        <v>165</v>
      </c>
      <c r="B109" s="43">
        <v>34.071551999999997</v>
      </c>
      <c r="C109" s="43">
        <v>12</v>
      </c>
      <c r="D109" s="43">
        <v>101</v>
      </c>
      <c r="E109" s="43" t="s">
        <v>1470</v>
      </c>
      <c r="F109" s="444">
        <v>-3.6277343182637499E-2</v>
      </c>
      <c r="G109" s="444">
        <v>0.20604428979085199</v>
      </c>
      <c r="H109" s="444">
        <f t="shared" si="1"/>
        <v>2.7973816649385318E-2</v>
      </c>
    </row>
    <row r="110" spans="1:8">
      <c r="A110" s="43" t="s">
        <v>247</v>
      </c>
      <c r="B110" s="43">
        <v>2.53111</v>
      </c>
      <c r="C110" s="43">
        <v>7</v>
      </c>
      <c r="D110" s="43">
        <v>102</v>
      </c>
      <c r="E110" s="43" t="s">
        <v>1464</v>
      </c>
      <c r="F110" s="444">
        <v>-0.19714817602593901</v>
      </c>
      <c r="G110" s="444">
        <v>6.4420504785058105E-2</v>
      </c>
      <c r="H110" s="444">
        <f t="shared" si="1"/>
        <v>2.0781209807943495E-3</v>
      </c>
    </row>
    <row r="111" spans="1:8">
      <c r="A111" s="43" t="s">
        <v>200</v>
      </c>
      <c r="B111" s="43">
        <v>0.11996</v>
      </c>
      <c r="C111" s="43">
        <v>6</v>
      </c>
      <c r="D111" s="43">
        <v>103</v>
      </c>
      <c r="E111" s="43" t="s">
        <v>1472</v>
      </c>
      <c r="F111" s="444">
        <v>0.29242172854403198</v>
      </c>
      <c r="G111" s="444">
        <v>0.182687567780735</v>
      </c>
      <c r="H111" s="444">
        <f t="shared" si="1"/>
        <v>9.8490935935652805E-5</v>
      </c>
    </row>
    <row r="112" spans="1:8">
      <c r="A112" s="43" t="s">
        <v>220</v>
      </c>
      <c r="B112" s="43">
        <v>0.34274900000000003</v>
      </c>
      <c r="C112" s="43">
        <v>1</v>
      </c>
      <c r="D112" s="43">
        <v>104</v>
      </c>
      <c r="E112" s="43" t="s">
        <v>1467</v>
      </c>
      <c r="F112" s="444">
        <v>0.183942548825899</v>
      </c>
      <c r="G112" s="444">
        <v>0.48997335211292098</v>
      </c>
      <c r="H112" s="444">
        <f t="shared" si="1"/>
        <v>2.8140771758093587E-4</v>
      </c>
    </row>
    <row r="113" spans="1:8">
      <c r="A113" s="43" t="s">
        <v>259</v>
      </c>
      <c r="B113" s="43">
        <v>9.8155859999999997</v>
      </c>
      <c r="C113" s="43">
        <v>4</v>
      </c>
      <c r="D113" s="43">
        <v>105</v>
      </c>
      <c r="E113" s="43" t="s">
        <v>1466</v>
      </c>
      <c r="F113" s="444">
        <v>-0.13832215750196999</v>
      </c>
      <c r="G113" s="444">
        <v>0.160556991533465</v>
      </c>
      <c r="H113" s="444">
        <f t="shared" si="1"/>
        <v>8.0589050674965863E-3</v>
      </c>
    </row>
    <row r="114" spans="1:8">
      <c r="A114" s="43" t="s">
        <v>182</v>
      </c>
      <c r="B114" s="43">
        <v>0.77944899999999995</v>
      </c>
      <c r="C114" s="43">
        <v>7</v>
      </c>
      <c r="D114" s="43">
        <v>106</v>
      </c>
      <c r="E114" s="43" t="s">
        <v>1464</v>
      </c>
      <c r="F114" s="444">
        <v>-5.5809603874401703E-2</v>
      </c>
      <c r="G114" s="444">
        <v>-6.8716381388880296E-2</v>
      </c>
      <c r="H114" s="444">
        <f t="shared" si="1"/>
        <v>6.3995216342204602E-4</v>
      </c>
    </row>
    <row r="115" spans="1:8">
      <c r="A115" s="43" t="s">
        <v>265</v>
      </c>
      <c r="B115" s="43">
        <v>0.20513000000000001</v>
      </c>
      <c r="C115" s="43">
        <v>5</v>
      </c>
      <c r="D115" s="43">
        <v>107</v>
      </c>
      <c r="E115" s="43" t="s">
        <v>1469</v>
      </c>
      <c r="F115" s="444">
        <v>-1.22211889123147E-3</v>
      </c>
      <c r="G115" s="444">
        <v>0.91697739400226097</v>
      </c>
      <c r="H115" s="444">
        <f t="shared" si="1"/>
        <v>1.6841818679960371E-4</v>
      </c>
    </row>
    <row r="116" spans="1:8">
      <c r="A116" s="43" t="s">
        <v>169</v>
      </c>
      <c r="B116" s="43">
        <v>4.6470589999999996</v>
      </c>
      <c r="C116" s="43">
        <v>6</v>
      </c>
      <c r="D116" s="43">
        <v>108</v>
      </c>
      <c r="E116" s="43" t="s">
        <v>1472</v>
      </c>
      <c r="F116" s="444">
        <v>-0.149683143427987</v>
      </c>
      <c r="G116" s="444">
        <v>1.3535223555070801E-2</v>
      </c>
      <c r="H116" s="444">
        <f t="shared" si="1"/>
        <v>3.8153817127225638E-3</v>
      </c>
    </row>
    <row r="117" spans="1:8">
      <c r="A117" s="43" t="s">
        <v>195</v>
      </c>
      <c r="B117" s="43">
        <v>2.5079319999999998</v>
      </c>
      <c r="C117" s="43">
        <v>2</v>
      </c>
      <c r="D117" s="43">
        <v>109</v>
      </c>
      <c r="E117" s="43" t="s">
        <v>1471</v>
      </c>
      <c r="F117" s="444">
        <v>-0.15119754449818601</v>
      </c>
      <c r="G117" s="444">
        <v>1.8039433454624599E-2</v>
      </c>
      <c r="H117" s="444">
        <f t="shared" si="1"/>
        <v>2.0590911132291898E-3</v>
      </c>
    </row>
    <row r="118" spans="1:8">
      <c r="A118" s="43" t="s">
        <v>237</v>
      </c>
      <c r="B118" s="43">
        <v>12.911949</v>
      </c>
      <c r="C118" s="43">
        <v>7</v>
      </c>
      <c r="D118" s="43">
        <v>110</v>
      </c>
      <c r="E118" s="43" t="s">
        <v>1464</v>
      </c>
      <c r="F118" s="444">
        <v>-0.16739404979728001</v>
      </c>
      <c r="G118" s="444">
        <v>0.135222283150982</v>
      </c>
      <c r="H118" s="444">
        <f t="shared" si="1"/>
        <v>1.0601116553546319E-2</v>
      </c>
    </row>
    <row r="119" spans="1:8">
      <c r="A119" s="43" t="s">
        <v>268</v>
      </c>
      <c r="B119" s="43">
        <v>5.2949599999999997</v>
      </c>
      <c r="C119" s="43">
        <v>3</v>
      </c>
      <c r="D119" s="43">
        <v>111</v>
      </c>
      <c r="E119" s="43" t="s">
        <v>1461</v>
      </c>
      <c r="F119" s="444">
        <v>-0.16703399250623799</v>
      </c>
      <c r="G119" s="444">
        <v>7.7428350275403597E-3</v>
      </c>
      <c r="H119" s="444">
        <f t="shared" si="1"/>
        <v>4.3473288274578541E-3</v>
      </c>
    </row>
    <row r="120" spans="1:8">
      <c r="A120" s="43" t="s">
        <v>260</v>
      </c>
      <c r="B120" s="43">
        <v>6.1962999999999997E-2</v>
      </c>
      <c r="C120" s="43">
        <v>5</v>
      </c>
      <c r="D120" s="43">
        <v>112</v>
      </c>
      <c r="E120" s="43" t="s">
        <v>1469</v>
      </c>
      <c r="F120" s="444">
        <v>0.22883944153577701</v>
      </c>
      <c r="G120" s="444">
        <v>-7.8329292418450297E-2</v>
      </c>
      <c r="H120" s="444">
        <f t="shared" si="1"/>
        <v>5.0873573385969109E-5</v>
      </c>
    </row>
    <row r="121" spans="1:8">
      <c r="A121" s="43" t="s">
        <v>261</v>
      </c>
      <c r="B121" s="43">
        <v>3.1199379999999999</v>
      </c>
      <c r="C121" s="43">
        <v>11</v>
      </c>
      <c r="D121" s="43">
        <v>114</v>
      </c>
      <c r="E121" s="43" t="s">
        <v>1462</v>
      </c>
      <c r="F121" s="444">
        <v>-0.227871521207475</v>
      </c>
      <c r="G121" s="444">
        <v>0.41376582135082601</v>
      </c>
      <c r="H121" s="444">
        <f t="shared" si="1"/>
        <v>2.5615673031111098E-3</v>
      </c>
    </row>
    <row r="122" spans="1:8">
      <c r="A122" s="43" t="s">
        <v>214</v>
      </c>
      <c r="B122" s="43">
        <v>0.85573900000000003</v>
      </c>
      <c r="C122" s="43">
        <v>1</v>
      </c>
      <c r="D122" s="43">
        <v>115</v>
      </c>
      <c r="E122" s="43" t="s">
        <v>1467</v>
      </c>
      <c r="F122" s="444">
        <v>0.112110496404682</v>
      </c>
      <c r="G122" s="444">
        <v>0.59914449575144402</v>
      </c>
      <c r="H122" s="444">
        <f t="shared" si="1"/>
        <v>7.0258865477358786E-4</v>
      </c>
    </row>
    <row r="123" spans="1:8">
      <c r="A123" s="43" t="s">
        <v>188</v>
      </c>
      <c r="B123" s="43">
        <v>11.200898</v>
      </c>
      <c r="C123" s="43">
        <v>2</v>
      </c>
      <c r="D123" s="43">
        <v>116</v>
      </c>
      <c r="E123" s="43" t="s">
        <v>1471</v>
      </c>
      <c r="F123" s="444">
        <v>-0.17470055821136601</v>
      </c>
      <c r="G123" s="444">
        <v>8.6166643393533304E-2</v>
      </c>
      <c r="H123" s="444">
        <f t="shared" si="1"/>
        <v>9.1962898244396605E-3</v>
      </c>
    </row>
    <row r="124" spans="1:8">
      <c r="A124" s="43" t="s">
        <v>229</v>
      </c>
      <c r="B124" s="43">
        <v>7.7625950000000001</v>
      </c>
      <c r="C124" s="43">
        <v>8</v>
      </c>
      <c r="D124" s="43">
        <v>68</v>
      </c>
      <c r="E124" s="43" t="s">
        <v>1468</v>
      </c>
      <c r="F124" s="444">
        <v>-4.7363465691636998E-2</v>
      </c>
      <c r="G124" s="444">
        <v>3.0278605161191199E-2</v>
      </c>
      <c r="H124" s="444">
        <f t="shared" si="1"/>
        <v>6.3733348352735817E-3</v>
      </c>
    </row>
    <row r="125" spans="1:8">
      <c r="A125" s="43" t="s">
        <v>253</v>
      </c>
      <c r="B125" s="43">
        <v>5.9146559999999999</v>
      </c>
      <c r="C125" s="43">
        <v>3</v>
      </c>
      <c r="D125" s="43">
        <v>118</v>
      </c>
      <c r="E125" s="43" t="s">
        <v>1461</v>
      </c>
      <c r="F125" s="444">
        <v>-0.120493064056216</v>
      </c>
      <c r="G125" s="444">
        <v>-9.4600397051914795E-2</v>
      </c>
      <c r="H125" s="444">
        <f t="shared" si="1"/>
        <v>4.8561187493950022E-3</v>
      </c>
    </row>
    <row r="126" spans="1:8">
      <c r="A126" s="43" t="s">
        <v>275</v>
      </c>
      <c r="B126" s="43">
        <v>13.528256000000001</v>
      </c>
      <c r="C126" s="43">
        <v>11</v>
      </c>
      <c r="D126" s="43">
        <v>119</v>
      </c>
      <c r="E126" s="43" t="s">
        <v>1462</v>
      </c>
      <c r="F126" s="444">
        <v>-0.13271309303418599</v>
      </c>
      <c r="G126" s="444">
        <v>0.10446842421431</v>
      </c>
      <c r="H126" s="444">
        <f t="shared" si="1"/>
        <v>1.1107123999809194E-2</v>
      </c>
    </row>
    <row r="127" spans="1:8">
      <c r="A127" s="43" t="s">
        <v>153</v>
      </c>
      <c r="B127" s="43">
        <v>104.519631</v>
      </c>
      <c r="C127" s="43">
        <v>12</v>
      </c>
      <c r="D127" s="43">
        <v>120</v>
      </c>
      <c r="E127" s="43" t="s">
        <v>1470</v>
      </c>
      <c r="F127" s="444">
        <v>-6.4709649709708494E-2</v>
      </c>
      <c r="G127" s="444">
        <v>0.20018984700338699</v>
      </c>
      <c r="H127" s="444">
        <f t="shared" si="1"/>
        <v>8.5813906975984261E-2</v>
      </c>
    </row>
    <row r="128" spans="1:8">
      <c r="A128" s="43" t="s">
        <v>160</v>
      </c>
      <c r="B128" s="43">
        <v>5.6215570000000001</v>
      </c>
      <c r="C128" s="43">
        <v>6</v>
      </c>
      <c r="D128" s="43">
        <v>121</v>
      </c>
      <c r="E128" s="43" t="s">
        <v>1472</v>
      </c>
      <c r="F128" s="444">
        <v>0.42841748244320799</v>
      </c>
      <c r="G128" s="444">
        <v>0.61024410210932301</v>
      </c>
      <c r="H128" s="444">
        <f t="shared" si="1"/>
        <v>4.6154752446283809E-3</v>
      </c>
    </row>
    <row r="129" spans="1:8">
      <c r="A129" s="43" t="s">
        <v>201</v>
      </c>
      <c r="B129" s="43">
        <v>1.8655740000000001</v>
      </c>
      <c r="C129" s="43">
        <v>6</v>
      </c>
      <c r="D129" s="43">
        <v>122</v>
      </c>
      <c r="E129" s="43" t="s">
        <v>1472</v>
      </c>
      <c r="F129" s="444">
        <v>-0.13057333745931499</v>
      </c>
      <c r="G129" s="444">
        <v>4.3199787062599103E-2</v>
      </c>
      <c r="H129" s="444">
        <f t="shared" si="1"/>
        <v>1.5316949759688193E-3</v>
      </c>
    </row>
    <row r="130" spans="1:8">
      <c r="A130" s="43" t="s">
        <v>161</v>
      </c>
      <c r="B130" s="43">
        <v>1.230367</v>
      </c>
      <c r="C130" s="43">
        <v>4</v>
      </c>
      <c r="D130" s="43">
        <v>123</v>
      </c>
      <c r="E130" s="43" t="s">
        <v>1466</v>
      </c>
      <c r="F130" s="444">
        <v>-0.17203650566346501</v>
      </c>
      <c r="G130" s="444">
        <v>-1.7204180828417601E-2</v>
      </c>
      <c r="H130" s="444">
        <f t="shared" si="1"/>
        <v>1.010170034797777E-3</v>
      </c>
    </row>
    <row r="131" spans="1:8">
      <c r="A131" s="43" t="s">
        <v>157</v>
      </c>
      <c r="B131" s="43">
        <v>17.439565000000002</v>
      </c>
      <c r="C131" s="43">
        <v>6</v>
      </c>
      <c r="D131" s="43">
        <v>23</v>
      </c>
      <c r="E131" s="43" t="s">
        <v>1472</v>
      </c>
      <c r="F131" s="444">
        <v>-4.0128526913893098E-2</v>
      </c>
      <c r="G131" s="444">
        <v>0.17709633329396099</v>
      </c>
      <c r="H131" s="444">
        <f t="shared" si="1"/>
        <v>1.4318431803606644E-2</v>
      </c>
    </row>
    <row r="132" spans="1:8">
      <c r="A132" s="43" t="s">
        <v>238</v>
      </c>
      <c r="B132" s="43">
        <v>25.653865</v>
      </c>
      <c r="C132" s="43">
        <v>12</v>
      </c>
      <c r="D132" s="43">
        <v>124</v>
      </c>
      <c r="E132" s="43" t="s">
        <v>1470</v>
      </c>
      <c r="F132" s="444">
        <v>4.8527106759087099E-2</v>
      </c>
      <c r="G132" s="444">
        <v>0.42727491426791703</v>
      </c>
      <c r="H132" s="444">
        <f t="shared" si="1"/>
        <v>2.1062630662028056E-2</v>
      </c>
    </row>
    <row r="133" spans="1:8">
      <c r="A133" s="43" t="s">
        <v>1473</v>
      </c>
      <c r="B133" s="43">
        <v>0.22081700000000001</v>
      </c>
      <c r="F133" s="444">
        <v>-0.146383232051461</v>
      </c>
      <c r="G133" s="444">
        <v>0.45900177075349502</v>
      </c>
      <c r="H133" s="444">
        <f t="shared" si="1"/>
        <v>1.8129770757338318E-4</v>
      </c>
    </row>
  </sheetData>
  <mergeCells count="1">
    <mergeCell ref="H1:I1"/>
  </mergeCells>
  <hyperlinks>
    <hyperlink ref="H1:I1" location="Index!A1" display="Regresar al Índice" xr:uid="{52FCBA4F-7450-4DE4-B75B-9F15C783806F}"/>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6"/>
  <dimension ref="A1:AD296"/>
  <sheetViews>
    <sheetView zoomScale="89" zoomScaleNormal="89" workbookViewId="0"/>
  </sheetViews>
  <sheetFormatPr baseColWidth="10" defaultColWidth="11.42578125" defaultRowHeight="15"/>
  <cols>
    <col min="1" max="16384" width="11.42578125" style="239"/>
  </cols>
  <sheetData>
    <row r="1" spans="1:26">
      <c r="A1" s="43" t="s">
        <v>2115</v>
      </c>
      <c r="H1" s="90" t="s">
        <v>38</v>
      </c>
      <c r="I1" s="90"/>
    </row>
    <row r="3" spans="1:26">
      <c r="A3" s="239" t="s">
        <v>1627</v>
      </c>
    </row>
    <row r="5" spans="1:26">
      <c r="C5" s="443" t="s">
        <v>57</v>
      </c>
      <c r="D5" s="443"/>
      <c r="E5" s="443"/>
      <c r="F5" s="443"/>
      <c r="G5" s="443" t="s">
        <v>1485</v>
      </c>
      <c r="H5" s="443"/>
      <c r="I5" s="443"/>
      <c r="J5" s="443"/>
      <c r="K5" s="443" t="s">
        <v>1486</v>
      </c>
      <c r="L5" s="443"/>
      <c r="M5" s="443"/>
      <c r="N5" s="443"/>
      <c r="O5" s="443" t="s">
        <v>1487</v>
      </c>
      <c r="P5" s="443"/>
      <c r="Q5" s="443"/>
      <c r="R5" s="443"/>
      <c r="S5" s="443" t="s">
        <v>1488</v>
      </c>
      <c r="T5" s="443"/>
      <c r="U5" s="443"/>
      <c r="V5" s="443"/>
      <c r="W5" s="443" t="s">
        <v>1</v>
      </c>
      <c r="X5" s="443"/>
      <c r="Y5" s="443"/>
      <c r="Z5" s="443"/>
    </row>
    <row r="6" spans="1:26">
      <c r="A6" s="239" t="s">
        <v>301</v>
      </c>
      <c r="B6" s="239" t="s">
        <v>1489</v>
      </c>
      <c r="C6" s="239" t="s">
        <v>1490</v>
      </c>
      <c r="D6" s="239" t="s">
        <v>1491</v>
      </c>
      <c r="E6" s="239" t="s">
        <v>1492</v>
      </c>
      <c r="F6" s="239" t="s">
        <v>1493</v>
      </c>
      <c r="G6" s="239" t="s">
        <v>1490</v>
      </c>
      <c r="H6" s="239" t="s">
        <v>1491</v>
      </c>
      <c r="I6" s="239" t="s">
        <v>1492</v>
      </c>
      <c r="J6" s="239" t="s">
        <v>1493</v>
      </c>
      <c r="K6" s="239" t="s">
        <v>1490</v>
      </c>
      <c r="L6" s="239" t="s">
        <v>1491</v>
      </c>
      <c r="M6" s="239" t="s">
        <v>1492</v>
      </c>
      <c r="N6" s="239" t="s">
        <v>1493</v>
      </c>
      <c r="O6" s="239" t="s">
        <v>1490</v>
      </c>
      <c r="P6" s="239" t="s">
        <v>1491</v>
      </c>
      <c r="Q6" s="239" t="s">
        <v>1492</v>
      </c>
      <c r="R6" s="239" t="s">
        <v>1493</v>
      </c>
      <c r="S6" s="239" t="s">
        <v>1490</v>
      </c>
      <c r="T6" s="239" t="s">
        <v>1491</v>
      </c>
      <c r="U6" s="239" t="s">
        <v>1492</v>
      </c>
      <c r="V6" s="239" t="s">
        <v>1493</v>
      </c>
      <c r="W6" s="239" t="s">
        <v>1490</v>
      </c>
      <c r="X6" s="239" t="s">
        <v>1491</v>
      </c>
      <c r="Y6" s="239" t="s">
        <v>1492</v>
      </c>
      <c r="Z6" s="239" t="s">
        <v>1493</v>
      </c>
    </row>
    <row r="7" spans="1:26">
      <c r="A7" s="239">
        <v>2005</v>
      </c>
      <c r="B7" s="239" t="s">
        <v>1478</v>
      </c>
      <c r="C7" s="240">
        <v>55.276162460000002</v>
      </c>
      <c r="D7" s="240"/>
      <c r="E7" s="240"/>
      <c r="F7" s="240"/>
      <c r="G7" s="240">
        <v>50.891182329999999</v>
      </c>
      <c r="H7" s="240"/>
      <c r="I7" s="240"/>
      <c r="J7" s="240"/>
      <c r="K7" s="240">
        <v>50.441719110000001</v>
      </c>
      <c r="L7" s="240"/>
      <c r="M7" s="240"/>
      <c r="N7" s="240"/>
      <c r="O7" s="240">
        <v>47.158908930000003</v>
      </c>
      <c r="P7" s="240"/>
      <c r="Q7" s="240"/>
      <c r="R7" s="240"/>
      <c r="S7" s="240">
        <v>38.647440869999997</v>
      </c>
      <c r="T7" s="240"/>
      <c r="U7" s="240"/>
      <c r="V7" s="240"/>
      <c r="W7" s="240">
        <v>48.468733520000001</v>
      </c>
      <c r="X7" s="240"/>
      <c r="Y7" s="240"/>
      <c r="Z7" s="240"/>
    </row>
    <row r="8" spans="1:26">
      <c r="B8" s="239" t="s">
        <v>1479</v>
      </c>
      <c r="C8" s="240">
        <v>56.710018769999998</v>
      </c>
      <c r="D8" s="240">
        <v>2.5939867135993602</v>
      </c>
      <c r="E8" s="240"/>
      <c r="F8" s="240"/>
      <c r="G8" s="240">
        <v>52.684655749999997</v>
      </c>
      <c r="H8" s="240">
        <v>3.5241339223961399</v>
      </c>
      <c r="I8" s="240"/>
      <c r="J8" s="240"/>
      <c r="K8" s="240">
        <v>51.785540699999999</v>
      </c>
      <c r="L8" s="240">
        <v>2.66410743668248</v>
      </c>
      <c r="M8" s="240"/>
      <c r="N8" s="240"/>
      <c r="O8" s="240">
        <v>50.051115920000001</v>
      </c>
      <c r="P8" s="240">
        <v>6.1328963193211896</v>
      </c>
      <c r="Q8" s="240"/>
      <c r="R8" s="240"/>
      <c r="S8" s="240">
        <v>40.579504450000002</v>
      </c>
      <c r="T8" s="240">
        <v>4.9992018527150703</v>
      </c>
      <c r="U8" s="240"/>
      <c r="V8" s="240"/>
      <c r="W8" s="240">
        <v>50.147705360000003</v>
      </c>
      <c r="X8" s="240">
        <v>3.4640307638886401</v>
      </c>
      <c r="Y8" s="240"/>
      <c r="Z8" s="240"/>
    </row>
    <row r="9" spans="1:26">
      <c r="B9" s="239" t="s">
        <v>1480</v>
      </c>
      <c r="C9" s="240">
        <v>57.520392299999997</v>
      </c>
      <c r="D9" s="240">
        <v>1.4289777143023901</v>
      </c>
      <c r="E9" s="240"/>
      <c r="F9" s="240"/>
      <c r="G9" s="240">
        <v>53.705329249999998</v>
      </c>
      <c r="H9" s="240">
        <v>1.93732593573983</v>
      </c>
      <c r="I9" s="240"/>
      <c r="J9" s="240"/>
      <c r="K9" s="240">
        <v>52.645947970000002</v>
      </c>
      <c r="L9" s="240">
        <v>1.66148167687279</v>
      </c>
      <c r="M9" s="240"/>
      <c r="N9" s="240"/>
      <c r="O9" s="240">
        <v>51.32208928</v>
      </c>
      <c r="P9" s="240">
        <v>2.5393506950603899</v>
      </c>
      <c r="Q9" s="240"/>
      <c r="R9" s="240"/>
      <c r="S9" s="240">
        <v>41.899185340000002</v>
      </c>
      <c r="T9" s="240">
        <v>3.2520872491827602</v>
      </c>
      <c r="U9" s="240"/>
      <c r="V9" s="240"/>
      <c r="W9" s="240">
        <v>51.096868379999997</v>
      </c>
      <c r="X9" s="240">
        <v>1.89273469879858</v>
      </c>
      <c r="Y9" s="240"/>
      <c r="Z9" s="240"/>
    </row>
    <row r="10" spans="1:26">
      <c r="B10" s="239" t="s">
        <v>1481</v>
      </c>
      <c r="C10" s="240">
        <v>57.372083850000003</v>
      </c>
      <c r="D10" s="240">
        <v>-0.25783629782370998</v>
      </c>
      <c r="E10" s="240"/>
      <c r="F10" s="240"/>
      <c r="G10" s="240">
        <v>53.547348300000003</v>
      </c>
      <c r="H10" s="240">
        <v>-0.29416252019346401</v>
      </c>
      <c r="I10" s="240"/>
      <c r="J10" s="240"/>
      <c r="K10" s="240">
        <v>52.453705650000003</v>
      </c>
      <c r="L10" s="240">
        <v>-0.36516071495102898</v>
      </c>
      <c r="M10" s="240"/>
      <c r="N10" s="240"/>
      <c r="O10" s="240">
        <v>51.13295978</v>
      </c>
      <c r="P10" s="240">
        <v>-0.36851481039316097</v>
      </c>
      <c r="Q10" s="240"/>
      <c r="R10" s="240"/>
      <c r="S10" s="240">
        <v>41.776100829999997</v>
      </c>
      <c r="T10" s="240">
        <v>-0.29376349206126101</v>
      </c>
      <c r="U10" s="240"/>
      <c r="V10" s="240"/>
      <c r="W10" s="240">
        <v>50.988511819999999</v>
      </c>
      <c r="X10" s="240">
        <v>-0.21206105860376301</v>
      </c>
      <c r="Y10" s="240"/>
      <c r="Z10" s="240"/>
    </row>
    <row r="11" spans="1:26">
      <c r="A11" s="239">
        <v>2006</v>
      </c>
      <c r="B11" s="239" t="s">
        <v>1478</v>
      </c>
      <c r="C11" s="240">
        <v>58.644742610000002</v>
      </c>
      <c r="D11" s="240">
        <v>2.2182543749454502</v>
      </c>
      <c r="E11" s="240">
        <v>6.0940919197088697</v>
      </c>
      <c r="F11" s="240">
        <v>1.4898942504313599</v>
      </c>
      <c r="G11" s="240">
        <v>54.701508259999997</v>
      </c>
      <c r="H11" s="240">
        <v>2.1554007745328199</v>
      </c>
      <c r="I11" s="240">
        <v>7.4872026067152904</v>
      </c>
      <c r="J11" s="240">
        <v>1.82142953813933</v>
      </c>
      <c r="K11" s="240">
        <v>53.796898859999999</v>
      </c>
      <c r="L11" s="240">
        <v>2.5607212938634198</v>
      </c>
      <c r="M11" s="240">
        <v>6.6515967520520896</v>
      </c>
      <c r="N11" s="240">
        <v>1.6229599795834799</v>
      </c>
      <c r="O11" s="240">
        <v>51.801354609999997</v>
      </c>
      <c r="P11" s="240">
        <v>1.3071702339856099</v>
      </c>
      <c r="Q11" s="240">
        <v>9.8442601521824304</v>
      </c>
      <c r="R11" s="240">
        <v>2.3751007127300201</v>
      </c>
      <c r="S11" s="240">
        <v>42.684378950000003</v>
      </c>
      <c r="T11" s="240">
        <v>2.1741572381205998</v>
      </c>
      <c r="U11" s="240">
        <v>10.445550828525</v>
      </c>
      <c r="V11" s="240">
        <v>2.5149151036861999</v>
      </c>
      <c r="W11" s="240">
        <v>52.088654130000002</v>
      </c>
      <c r="X11" s="240">
        <v>2.1576278081692801</v>
      </c>
      <c r="Y11" s="240">
        <v>7.4685685948577403</v>
      </c>
      <c r="Z11" s="240">
        <v>1.8170163032652999</v>
      </c>
    </row>
    <row r="12" spans="1:26">
      <c r="B12" s="239" t="s">
        <v>1479</v>
      </c>
      <c r="C12" s="240">
        <v>60.472921290000002</v>
      </c>
      <c r="D12" s="240">
        <v>3.1173786406699402</v>
      </c>
      <c r="E12" s="240">
        <v>6.6353399304297298</v>
      </c>
      <c r="F12" s="240">
        <v>1.6190871806157601</v>
      </c>
      <c r="G12" s="240">
        <v>56.127713589999999</v>
      </c>
      <c r="H12" s="240">
        <v>2.6072504677954198</v>
      </c>
      <c r="I12" s="240">
        <v>6.5352193935517899</v>
      </c>
      <c r="J12" s="240">
        <v>1.5952260906825699</v>
      </c>
      <c r="K12" s="240">
        <v>55.543466029999998</v>
      </c>
      <c r="L12" s="240">
        <v>3.2465945194075898</v>
      </c>
      <c r="M12" s="240">
        <v>7.2567077203463404</v>
      </c>
      <c r="N12" s="240">
        <v>1.76679927820542</v>
      </c>
      <c r="O12" s="240">
        <v>53.122794239999998</v>
      </c>
      <c r="P12" s="240">
        <v>2.5509750467894299</v>
      </c>
      <c r="Q12" s="240">
        <v>6.1370825875484103</v>
      </c>
      <c r="R12" s="240">
        <v>1.5001739356946999</v>
      </c>
      <c r="S12" s="240">
        <v>43.819951459999999</v>
      </c>
      <c r="T12" s="240">
        <v>2.6603936567290498</v>
      </c>
      <c r="U12" s="240">
        <v>7.98542775206315</v>
      </c>
      <c r="V12" s="240">
        <v>1.9392157815436399</v>
      </c>
      <c r="W12" s="240">
        <v>53.452726030000001</v>
      </c>
      <c r="X12" s="240">
        <v>2.6187505182906601</v>
      </c>
      <c r="Y12" s="240">
        <v>6.5905720835558501</v>
      </c>
      <c r="Z12" s="240">
        <v>1.6084200225269201</v>
      </c>
    </row>
    <row r="13" spans="1:26">
      <c r="B13" s="239" t="s">
        <v>1480</v>
      </c>
      <c r="C13" s="240">
        <v>61.662042970000002</v>
      </c>
      <c r="D13" s="240">
        <v>1.9663704921704099</v>
      </c>
      <c r="E13" s="240">
        <v>7.2003171473502103</v>
      </c>
      <c r="F13" s="240">
        <v>1.75342058139047</v>
      </c>
      <c r="G13" s="240">
        <v>56.681499469999999</v>
      </c>
      <c r="H13" s="240">
        <v>0.98665319604016599</v>
      </c>
      <c r="I13" s="240">
        <v>5.5416664632029997</v>
      </c>
      <c r="J13" s="240">
        <v>1.3575225800005499</v>
      </c>
      <c r="K13" s="240">
        <v>56.644427280000002</v>
      </c>
      <c r="L13" s="240">
        <v>1.9821615910778001</v>
      </c>
      <c r="M13" s="240">
        <v>7.5950371570448603</v>
      </c>
      <c r="N13" s="240">
        <v>1.84695755324609</v>
      </c>
      <c r="O13" s="240">
        <v>53.711824890000003</v>
      </c>
      <c r="P13" s="240">
        <v>1.1088096144545001</v>
      </c>
      <c r="Q13" s="240">
        <v>4.6563490370827001</v>
      </c>
      <c r="R13" s="240">
        <v>1.1442958018324001</v>
      </c>
      <c r="S13" s="240">
        <v>44.42228712</v>
      </c>
      <c r="T13" s="240">
        <v>1.3745694368233901</v>
      </c>
      <c r="U13" s="240">
        <v>6.0218397076834398</v>
      </c>
      <c r="V13" s="240">
        <v>1.4726106706950599</v>
      </c>
      <c r="W13" s="240">
        <v>54.25530432</v>
      </c>
      <c r="X13" s="240">
        <v>1.50147307650794</v>
      </c>
      <c r="Y13" s="240">
        <v>6.1812710644244797</v>
      </c>
      <c r="Z13" s="240">
        <v>1.51073678024027</v>
      </c>
    </row>
    <row r="14" spans="1:26">
      <c r="B14" s="239" t="s">
        <v>1481</v>
      </c>
      <c r="C14" s="240">
        <v>61.888096019999999</v>
      </c>
      <c r="D14" s="240">
        <v>0.36660000076542698</v>
      </c>
      <c r="E14" s="240">
        <v>7.8714452516787796</v>
      </c>
      <c r="F14" s="240">
        <v>1.91230500063218</v>
      </c>
      <c r="G14" s="240">
        <v>57.056020609999997</v>
      </c>
      <c r="H14" s="240">
        <v>0.66074670483660103</v>
      </c>
      <c r="I14" s="240">
        <v>6.55246696875182</v>
      </c>
      <c r="J14" s="240">
        <v>1.5993377941646301</v>
      </c>
      <c r="K14" s="240">
        <v>57.201882249999997</v>
      </c>
      <c r="L14" s="240">
        <v>0.98413029625037396</v>
      </c>
      <c r="M14" s="240">
        <v>9.0521280454091109</v>
      </c>
      <c r="N14" s="240">
        <v>2.1900322492748798</v>
      </c>
      <c r="O14" s="240">
        <v>54.041005800000001</v>
      </c>
      <c r="P14" s="240">
        <v>0.61286487784422095</v>
      </c>
      <c r="Q14" s="240">
        <v>5.68722411632712</v>
      </c>
      <c r="R14" s="240">
        <v>1.3924512948493999</v>
      </c>
      <c r="S14" s="240">
        <v>44.833222360000001</v>
      </c>
      <c r="T14" s="240">
        <v>0.92506547195536604</v>
      </c>
      <c r="U14" s="240">
        <v>7.31787186755506</v>
      </c>
      <c r="V14" s="240">
        <v>1.78130454547234</v>
      </c>
      <c r="W14" s="240">
        <v>54.542989749999997</v>
      </c>
      <c r="X14" s="240">
        <v>0.53024387865048295</v>
      </c>
      <c r="Y14" s="240">
        <v>6.9711348755343998</v>
      </c>
      <c r="Z14" s="240">
        <v>1.69899257231432</v>
      </c>
    </row>
    <row r="15" spans="1:26">
      <c r="A15" s="239">
        <v>2007</v>
      </c>
      <c r="B15" s="239" t="s">
        <v>1478</v>
      </c>
      <c r="C15" s="240">
        <v>63.186108730000001</v>
      </c>
      <c r="D15" s="240">
        <v>2.09735440815715</v>
      </c>
      <c r="E15" s="240">
        <v>7.7438589000228903</v>
      </c>
      <c r="F15" s="240">
        <v>1.8821571003538</v>
      </c>
      <c r="G15" s="240">
        <v>58.65959771</v>
      </c>
      <c r="H15" s="240">
        <v>2.8105309183075899</v>
      </c>
      <c r="I15" s="240">
        <v>7.2357958233746098</v>
      </c>
      <c r="J15" s="240">
        <v>1.76183853383551</v>
      </c>
      <c r="K15" s="240">
        <v>58.465580809999999</v>
      </c>
      <c r="L15" s="240">
        <v>2.2091905201248898</v>
      </c>
      <c r="M15" s="240">
        <v>8.6783477280905998</v>
      </c>
      <c r="N15" s="240">
        <v>2.1023544182676002</v>
      </c>
      <c r="O15" s="240">
        <v>55.113475579999999</v>
      </c>
      <c r="P15" s="240">
        <v>1.9845481484358301</v>
      </c>
      <c r="Q15" s="240">
        <v>6.3938887215135001</v>
      </c>
      <c r="R15" s="240">
        <v>1.5615150084404801</v>
      </c>
      <c r="S15" s="240">
        <v>46.109583919999999</v>
      </c>
      <c r="T15" s="240">
        <v>2.8469101545972402</v>
      </c>
      <c r="U15" s="240">
        <v>8.0244929275232995</v>
      </c>
      <c r="V15" s="240">
        <v>1.9484340003981699</v>
      </c>
      <c r="W15" s="240">
        <v>55.971493649999999</v>
      </c>
      <c r="X15" s="240">
        <v>2.6190421657257899</v>
      </c>
      <c r="Y15" s="240">
        <v>7.4542903533453302</v>
      </c>
      <c r="Z15" s="240">
        <v>1.81363429026451</v>
      </c>
    </row>
    <row r="16" spans="1:26">
      <c r="B16" s="239" t="s">
        <v>1479</v>
      </c>
      <c r="C16" s="240">
        <v>64.467738220000001</v>
      </c>
      <c r="D16" s="240">
        <v>2.02834058903123</v>
      </c>
      <c r="E16" s="240">
        <v>6.60595989871684</v>
      </c>
      <c r="F16" s="240">
        <v>1.61208696726389</v>
      </c>
      <c r="G16" s="240">
        <v>60.212352369999998</v>
      </c>
      <c r="H16" s="240">
        <v>2.6470598514440402</v>
      </c>
      <c r="I16" s="240">
        <v>7.2774009820484498</v>
      </c>
      <c r="J16" s="240">
        <v>1.7717074436525999</v>
      </c>
      <c r="K16" s="240">
        <v>59.858929600000003</v>
      </c>
      <c r="L16" s="240">
        <v>2.3831949853163601</v>
      </c>
      <c r="M16" s="240">
        <v>7.7695251637143903</v>
      </c>
      <c r="N16" s="240">
        <v>1.8882240371947501</v>
      </c>
      <c r="O16" s="240">
        <v>56.906230020000002</v>
      </c>
      <c r="P16" s="240">
        <v>3.25284228790421</v>
      </c>
      <c r="Q16" s="240">
        <v>7.1220571773899399</v>
      </c>
      <c r="R16" s="240">
        <v>1.73484460882256</v>
      </c>
      <c r="S16" s="240">
        <v>47.8724937</v>
      </c>
      <c r="T16" s="240">
        <v>3.82330446325139</v>
      </c>
      <c r="U16" s="240">
        <v>9.2481668851214192</v>
      </c>
      <c r="V16" s="240">
        <v>2.2359271002074999</v>
      </c>
      <c r="W16" s="240">
        <v>57.568773729999997</v>
      </c>
      <c r="X16" s="240">
        <v>2.85373852980964</v>
      </c>
      <c r="Y16" s="240">
        <v>7.7003513304258604</v>
      </c>
      <c r="Z16" s="240">
        <v>1.8718703970867401</v>
      </c>
    </row>
    <row r="17" spans="1:26">
      <c r="B17" s="239" t="s">
        <v>1480</v>
      </c>
      <c r="C17" s="240">
        <v>65.387132780000002</v>
      </c>
      <c r="D17" s="240">
        <v>1.4261312485673201</v>
      </c>
      <c r="E17" s="240">
        <v>6.0411391361332898</v>
      </c>
      <c r="F17" s="240">
        <v>1.4772281856491301</v>
      </c>
      <c r="G17" s="240">
        <v>61.569019410000003</v>
      </c>
      <c r="H17" s="240">
        <v>2.2531374154980601</v>
      </c>
      <c r="I17" s="240">
        <v>8.6227781299025708</v>
      </c>
      <c r="J17" s="240">
        <v>2.08930012738031</v>
      </c>
      <c r="K17" s="240">
        <v>60.993035239999998</v>
      </c>
      <c r="L17" s="240">
        <v>1.8946306717786601</v>
      </c>
      <c r="M17" s="240">
        <v>7.67702697125761</v>
      </c>
      <c r="N17" s="240">
        <v>1.8663544236974701</v>
      </c>
      <c r="O17" s="240">
        <v>58.415298200000002</v>
      </c>
      <c r="P17" s="240">
        <v>2.6518505609484802</v>
      </c>
      <c r="Q17" s="240">
        <v>8.7568674488951892</v>
      </c>
      <c r="R17" s="240">
        <v>2.1207915709676901</v>
      </c>
      <c r="S17" s="240">
        <v>49.206555520000002</v>
      </c>
      <c r="T17" s="240">
        <v>2.7866979906250502</v>
      </c>
      <c r="U17" s="240">
        <v>10.7699731602653</v>
      </c>
      <c r="V17" s="240">
        <v>2.5901140491900301</v>
      </c>
      <c r="W17" s="240">
        <v>58.674016819999999</v>
      </c>
      <c r="X17" s="240">
        <v>1.9198656118395701</v>
      </c>
      <c r="Y17" s="240">
        <v>8.1442958534307497</v>
      </c>
      <c r="Z17" s="240">
        <v>1.97668834368889</v>
      </c>
    </row>
    <row r="18" spans="1:26">
      <c r="B18" s="239" t="s">
        <v>1481</v>
      </c>
      <c r="C18" s="240">
        <v>65.266816779999999</v>
      </c>
      <c r="D18" s="240">
        <v>-0.184005621419148</v>
      </c>
      <c r="E18" s="240">
        <v>5.4594033057797002</v>
      </c>
      <c r="F18" s="240">
        <v>1.3377663350781199</v>
      </c>
      <c r="G18" s="240">
        <v>61.644021000000002</v>
      </c>
      <c r="H18" s="240">
        <v>0.121817093594667</v>
      </c>
      <c r="I18" s="240">
        <v>8.0412204372975093</v>
      </c>
      <c r="J18" s="240">
        <v>1.95238043042127</v>
      </c>
      <c r="K18" s="240">
        <v>60.771695370000003</v>
      </c>
      <c r="L18" s="240">
        <v>-0.36289367979319698</v>
      </c>
      <c r="M18" s="240">
        <v>6.2407266676963298</v>
      </c>
      <c r="N18" s="240">
        <v>1.5249438883838</v>
      </c>
      <c r="O18" s="240">
        <v>58.534513240000003</v>
      </c>
      <c r="P18" s="240">
        <v>0.20408188209848399</v>
      </c>
      <c r="Q18" s="240">
        <v>8.3149959433212608</v>
      </c>
      <c r="R18" s="240">
        <v>2.0169057574672702</v>
      </c>
      <c r="S18" s="240">
        <v>49.356866340000003</v>
      </c>
      <c r="T18" s="240">
        <v>0.30546909535031902</v>
      </c>
      <c r="U18" s="240">
        <v>10.089937198081</v>
      </c>
      <c r="V18" s="240">
        <v>2.4322956559726698</v>
      </c>
      <c r="W18" s="240">
        <v>58.60738456</v>
      </c>
      <c r="X18" s="240">
        <v>-0.113563487913926</v>
      </c>
      <c r="Y18" s="240">
        <v>7.4517272130283398</v>
      </c>
      <c r="Z18" s="240">
        <v>1.81302713683129</v>
      </c>
    </row>
    <row r="19" spans="1:26">
      <c r="A19" s="239">
        <v>2008</v>
      </c>
      <c r="B19" s="239" t="s">
        <v>1478</v>
      </c>
      <c r="C19" s="240">
        <v>66.772838739999997</v>
      </c>
      <c r="D19" s="240">
        <v>2.3074849277182601</v>
      </c>
      <c r="E19" s="240">
        <v>5.6764533883965296</v>
      </c>
      <c r="F19" s="240">
        <v>1.3898679356635599</v>
      </c>
      <c r="G19" s="240">
        <v>62.632880450000002</v>
      </c>
      <c r="H19" s="240">
        <v>1.60414495024586</v>
      </c>
      <c r="I19" s="240">
        <v>6.7734571921938898</v>
      </c>
      <c r="J19" s="240">
        <v>1.6519762258742301</v>
      </c>
      <c r="K19" s="240">
        <v>61.239561889999997</v>
      </c>
      <c r="L19" s="240">
        <v>0.76987570801085903</v>
      </c>
      <c r="M19" s="240">
        <v>4.7446395666791004</v>
      </c>
      <c r="N19" s="240">
        <v>1.16562097656818</v>
      </c>
      <c r="O19" s="240">
        <v>58.871062260000002</v>
      </c>
      <c r="P19" s="240">
        <v>0.57495826200877298</v>
      </c>
      <c r="Q19" s="240">
        <v>6.8179091237780396</v>
      </c>
      <c r="R19" s="240">
        <v>1.6625545136214299</v>
      </c>
      <c r="S19" s="240">
        <v>50.218660470000003</v>
      </c>
      <c r="T19" s="240">
        <v>1.7460470931509999</v>
      </c>
      <c r="U19" s="240">
        <v>8.9115454980666104</v>
      </c>
      <c r="V19" s="240">
        <v>2.1570822154904201</v>
      </c>
      <c r="W19" s="240">
        <v>59.485070030000003</v>
      </c>
      <c r="X19" s="240">
        <v>1.49756805663537</v>
      </c>
      <c r="Y19" s="240">
        <v>6.2774390156014697</v>
      </c>
      <c r="Z19" s="240">
        <v>1.5337134447635199</v>
      </c>
    </row>
    <row r="20" spans="1:26">
      <c r="B20" s="239" t="s">
        <v>1479</v>
      </c>
      <c r="C20" s="240">
        <v>69.251503580000005</v>
      </c>
      <c r="D20" s="240">
        <v>3.7120854628502902</v>
      </c>
      <c r="E20" s="240">
        <v>7.4204020368685999</v>
      </c>
      <c r="F20" s="240">
        <v>1.8056059910354501</v>
      </c>
      <c r="G20" s="240">
        <v>64.497613830000006</v>
      </c>
      <c r="H20" s="240">
        <v>2.9772435286424801</v>
      </c>
      <c r="I20" s="240">
        <v>7.1169142066854096</v>
      </c>
      <c r="J20" s="240">
        <v>1.7336235046926201</v>
      </c>
      <c r="K20" s="240">
        <v>62.738029650000001</v>
      </c>
      <c r="L20" s="240">
        <v>2.4468949707569601</v>
      </c>
      <c r="M20" s="240">
        <v>4.8098087774693496</v>
      </c>
      <c r="N20" s="240">
        <v>1.1813529177143101</v>
      </c>
      <c r="O20" s="240">
        <v>60.656294680000002</v>
      </c>
      <c r="P20" s="240">
        <v>3.0324447215096102</v>
      </c>
      <c r="Q20" s="240">
        <v>6.5899017711804397</v>
      </c>
      <c r="R20" s="240">
        <v>1.6082602768273899</v>
      </c>
      <c r="S20" s="240">
        <v>51.836373649999999</v>
      </c>
      <c r="T20" s="240">
        <v>3.2213387710060299</v>
      </c>
      <c r="U20" s="240">
        <v>8.2800782738418306</v>
      </c>
      <c r="V20" s="240">
        <v>2.0086829271990201</v>
      </c>
      <c r="W20" s="240">
        <v>61.175790929999998</v>
      </c>
      <c r="X20" s="240">
        <v>2.8422609221899102</v>
      </c>
      <c r="Y20" s="240">
        <v>6.265579351954</v>
      </c>
      <c r="Z20" s="240">
        <v>1.53088075022632</v>
      </c>
    </row>
    <row r="21" spans="1:26">
      <c r="B21" s="239" t="s">
        <v>1480</v>
      </c>
      <c r="C21" s="240">
        <v>71.442053310000006</v>
      </c>
      <c r="D21" s="240">
        <v>3.1631800275202102</v>
      </c>
      <c r="E21" s="240">
        <v>9.2601101662803504</v>
      </c>
      <c r="F21" s="240">
        <v>2.2387211570840302</v>
      </c>
      <c r="G21" s="240">
        <v>66.251993400000003</v>
      </c>
      <c r="H21" s="240">
        <v>2.7200689542160599</v>
      </c>
      <c r="I21" s="240">
        <v>7.6060558294995397</v>
      </c>
      <c r="J21" s="240">
        <v>1.84956495782802</v>
      </c>
      <c r="K21" s="240">
        <v>63.988044520000003</v>
      </c>
      <c r="L21" s="240">
        <v>1.99243565182636</v>
      </c>
      <c r="M21" s="240">
        <v>4.91041193181323</v>
      </c>
      <c r="N21" s="240">
        <v>1.20562426562971</v>
      </c>
      <c r="O21" s="240">
        <v>62.280064719999999</v>
      </c>
      <c r="P21" s="240">
        <v>2.6770017004276401</v>
      </c>
      <c r="Q21" s="240">
        <v>6.61601778829914</v>
      </c>
      <c r="R21" s="240">
        <v>1.6144835663741499</v>
      </c>
      <c r="S21" s="240">
        <v>53.219930210000001</v>
      </c>
      <c r="T21" s="240">
        <v>2.66908439494977</v>
      </c>
      <c r="U21" s="240">
        <v>8.1561788822401198</v>
      </c>
      <c r="V21" s="240">
        <v>1.9794895593856101</v>
      </c>
      <c r="W21" s="240">
        <v>62.705439460000001</v>
      </c>
      <c r="X21" s="240">
        <v>2.5004147992958399</v>
      </c>
      <c r="Y21" s="240">
        <v>6.8708823061621702</v>
      </c>
      <c r="Z21" s="240">
        <v>1.6751563044962601</v>
      </c>
    </row>
    <row r="22" spans="1:26">
      <c r="B22" s="239" t="s">
        <v>1481</v>
      </c>
      <c r="C22" s="240">
        <v>72.616381720000007</v>
      </c>
      <c r="D22" s="240">
        <v>1.6437495222937999</v>
      </c>
      <c r="E22" s="240">
        <v>11.260798829478301</v>
      </c>
      <c r="F22" s="240">
        <v>2.7035708047904898</v>
      </c>
      <c r="G22" s="240">
        <v>66.857036140000005</v>
      </c>
      <c r="H22" s="240">
        <v>0.913244581709449</v>
      </c>
      <c r="I22" s="240">
        <v>8.4566435729427791</v>
      </c>
      <c r="J22" s="240">
        <v>2.0502422581754698</v>
      </c>
      <c r="K22" s="240">
        <v>64.609874669999996</v>
      </c>
      <c r="L22" s="240">
        <v>0.97179114421230794</v>
      </c>
      <c r="M22" s="240">
        <v>6.3157351076546</v>
      </c>
      <c r="N22" s="240">
        <v>1.54285889265831</v>
      </c>
      <c r="O22" s="240">
        <v>63.290505840000002</v>
      </c>
      <c r="P22" s="240">
        <v>1.6224150128018699</v>
      </c>
      <c r="Q22" s="240">
        <v>8.1251083108861497</v>
      </c>
      <c r="R22" s="240">
        <v>1.9721647295882101</v>
      </c>
      <c r="S22" s="240">
        <v>53.981779469999999</v>
      </c>
      <c r="T22" s="240">
        <v>1.4315111970155201</v>
      </c>
      <c r="U22" s="240">
        <v>9.3703540620686692</v>
      </c>
      <c r="V22" s="240">
        <v>2.2645012259867601</v>
      </c>
      <c r="W22" s="240">
        <v>63.359029020000001</v>
      </c>
      <c r="X22" s="240">
        <v>1.0423171667857101</v>
      </c>
      <c r="Y22" s="240">
        <v>8.1075866047826395</v>
      </c>
      <c r="Z22" s="240">
        <v>1.9680333235793801</v>
      </c>
    </row>
    <row r="23" spans="1:26">
      <c r="A23" s="239">
        <v>2009</v>
      </c>
      <c r="B23" s="239" t="s">
        <v>1478</v>
      </c>
      <c r="C23" s="240">
        <v>73.382333259999996</v>
      </c>
      <c r="D23" s="240">
        <v>1.05479166251137</v>
      </c>
      <c r="E23" s="240">
        <v>9.8984776515733195</v>
      </c>
      <c r="F23" s="240">
        <v>2.3877310833970302</v>
      </c>
      <c r="G23" s="240">
        <v>67.784110400000003</v>
      </c>
      <c r="H23" s="240">
        <v>1.3866517475568101</v>
      </c>
      <c r="I23" s="240">
        <v>8.2244819541905692</v>
      </c>
      <c r="J23" s="240">
        <v>1.9955863360857</v>
      </c>
      <c r="K23" s="240">
        <v>65.658636290000004</v>
      </c>
      <c r="L23" s="240">
        <v>1.62322187646493</v>
      </c>
      <c r="M23" s="240">
        <v>7.2160450917948298</v>
      </c>
      <c r="N23" s="240">
        <v>1.7571525761884501</v>
      </c>
      <c r="O23" s="240">
        <v>63.991083430000003</v>
      </c>
      <c r="P23" s="240">
        <v>1.1069236699910101</v>
      </c>
      <c r="Q23" s="240">
        <v>8.6970082982158203</v>
      </c>
      <c r="R23" s="240">
        <v>2.1067369965747802</v>
      </c>
      <c r="S23" s="240">
        <v>54.537616450000002</v>
      </c>
      <c r="T23" s="240">
        <v>1.02967517087669</v>
      </c>
      <c r="U23" s="240">
        <v>8.6003010426375095</v>
      </c>
      <c r="V23" s="240">
        <v>2.0840184354770299</v>
      </c>
      <c r="W23" s="240">
        <v>64.229796690000001</v>
      </c>
      <c r="X23" s="240">
        <v>1.3743387224654799</v>
      </c>
      <c r="Y23" s="240">
        <v>7.9763319730599598</v>
      </c>
      <c r="Z23" s="240">
        <v>1.9370690894225699</v>
      </c>
    </row>
    <row r="24" spans="1:26">
      <c r="B24" s="239" t="s">
        <v>1479</v>
      </c>
      <c r="C24" s="240">
        <v>74.141840290000005</v>
      </c>
      <c r="D24" s="240">
        <v>1.03499983750723</v>
      </c>
      <c r="E24" s="240">
        <v>7.0617047388012804</v>
      </c>
      <c r="F24" s="240">
        <v>1.72051225803453</v>
      </c>
      <c r="G24" s="240">
        <v>68.658682529999993</v>
      </c>
      <c r="H24" s="240">
        <v>1.2902317738465101</v>
      </c>
      <c r="I24" s="240">
        <v>6.4515079751129401</v>
      </c>
      <c r="J24" s="240">
        <v>1.5752627685092999</v>
      </c>
      <c r="K24" s="240">
        <v>66.731746150000006</v>
      </c>
      <c r="L24" s="240">
        <v>1.6343773197790901</v>
      </c>
      <c r="M24" s="240">
        <v>6.36570278390949</v>
      </c>
      <c r="N24" s="240">
        <v>1.55478790458685</v>
      </c>
      <c r="O24" s="240">
        <v>64.457669289999998</v>
      </c>
      <c r="P24" s="240">
        <v>0.72914199133757895</v>
      </c>
      <c r="Q24" s="240">
        <v>6.2670735659911898</v>
      </c>
      <c r="R24" s="240">
        <v>1.5312376580515199</v>
      </c>
      <c r="S24" s="240">
        <v>55.156211239999998</v>
      </c>
      <c r="T24" s="240">
        <v>1.1342534387565699</v>
      </c>
      <c r="U24" s="240">
        <v>6.4044557059789602</v>
      </c>
      <c r="V24" s="240">
        <v>1.5640366734428499</v>
      </c>
      <c r="W24" s="240">
        <v>65.037221869999996</v>
      </c>
      <c r="X24" s="240">
        <v>1.2570881765311599</v>
      </c>
      <c r="Y24" s="240">
        <v>6.3120245464720197</v>
      </c>
      <c r="Z24" s="240">
        <v>1.5419728857055199</v>
      </c>
    </row>
    <row r="25" spans="1:26">
      <c r="B25" s="239" t="s">
        <v>1480</v>
      </c>
      <c r="C25" s="240">
        <v>73.907315920000002</v>
      </c>
      <c r="D25" s="240">
        <v>-0.31631851742912598</v>
      </c>
      <c r="E25" s="240">
        <v>3.45071634391969</v>
      </c>
      <c r="F25" s="240">
        <v>0.85173536794478399</v>
      </c>
      <c r="G25" s="240">
        <v>68.874321289999997</v>
      </c>
      <c r="H25" s="240">
        <v>0.31407354766206402</v>
      </c>
      <c r="I25" s="240">
        <v>3.9581116815120598</v>
      </c>
      <c r="J25" s="240">
        <v>0.97517059437837195</v>
      </c>
      <c r="K25" s="240">
        <v>66.781121830000004</v>
      </c>
      <c r="L25" s="240">
        <v>7.3991290275854396E-2</v>
      </c>
      <c r="M25" s="240">
        <v>4.3649986977286197</v>
      </c>
      <c r="N25" s="240">
        <v>1.0738288906023199</v>
      </c>
      <c r="O25" s="240">
        <v>64.25761996</v>
      </c>
      <c r="P25" s="240">
        <v>-0.31035768466892699</v>
      </c>
      <c r="Q25" s="240">
        <v>3.1752620182569302</v>
      </c>
      <c r="R25" s="240">
        <v>0.78453470168855499</v>
      </c>
      <c r="S25" s="240">
        <v>55.28010725</v>
      </c>
      <c r="T25" s="240">
        <v>0.224627484764861</v>
      </c>
      <c r="U25" s="240">
        <v>3.8710630244548798</v>
      </c>
      <c r="V25" s="240">
        <v>0.95402622618225896</v>
      </c>
      <c r="W25" s="240">
        <v>65.20043656</v>
      </c>
      <c r="X25" s="240">
        <v>0.25095581469676298</v>
      </c>
      <c r="Y25" s="240">
        <v>3.9789165365654799</v>
      </c>
      <c r="Z25" s="240">
        <v>0.98022218706874698</v>
      </c>
    </row>
    <row r="26" spans="1:26">
      <c r="B26" s="239" t="s">
        <v>1481</v>
      </c>
      <c r="C26" s="240">
        <v>73.447182999999995</v>
      </c>
      <c r="D26" s="240">
        <v>-0.62258101822838496</v>
      </c>
      <c r="E26" s="240">
        <v>1.14409622225939</v>
      </c>
      <c r="F26" s="240">
        <v>0.28480503513446098</v>
      </c>
      <c r="G26" s="240">
        <v>68.820660360000005</v>
      </c>
      <c r="H26" s="240">
        <v>-7.7911373927086497E-2</v>
      </c>
      <c r="I26" s="240">
        <v>2.93704946161257</v>
      </c>
      <c r="J26" s="240">
        <v>0.72631106447109695</v>
      </c>
      <c r="K26" s="240">
        <v>66.139770889999994</v>
      </c>
      <c r="L26" s="240">
        <v>-0.96037760736132904</v>
      </c>
      <c r="M26" s="240">
        <v>2.3678984486722201</v>
      </c>
      <c r="N26" s="240">
        <v>0.58678954846229603</v>
      </c>
      <c r="O26" s="240">
        <v>64.094076599999994</v>
      </c>
      <c r="P26" s="240">
        <v>-0.25451200978469102</v>
      </c>
      <c r="Q26" s="240">
        <v>1.2696545071569501</v>
      </c>
      <c r="R26" s="240">
        <v>0.31591345180608199</v>
      </c>
      <c r="S26" s="240">
        <v>55.415270159999999</v>
      </c>
      <c r="T26" s="240">
        <v>0.24450551332821899</v>
      </c>
      <c r="U26" s="240">
        <v>2.65550840315787</v>
      </c>
      <c r="V26" s="240">
        <v>0.65736668291869205</v>
      </c>
      <c r="W26" s="240">
        <v>65.151277809999996</v>
      </c>
      <c r="X26" s="240">
        <v>-7.5396350996459499E-2</v>
      </c>
      <c r="Y26" s="240">
        <v>2.8287188388481201</v>
      </c>
      <c r="Z26" s="240">
        <v>0.69979958727277602</v>
      </c>
    </row>
    <row r="27" spans="1:26">
      <c r="A27" s="239">
        <v>2010</v>
      </c>
      <c r="B27" s="239" t="s">
        <v>1478</v>
      </c>
      <c r="C27" s="240">
        <v>73.803824550000002</v>
      </c>
      <c r="D27" s="240">
        <v>0.48557553255650399</v>
      </c>
      <c r="E27" s="240">
        <v>0.57437706226459695</v>
      </c>
      <c r="F27" s="240">
        <v>0.143286008080312</v>
      </c>
      <c r="G27" s="240">
        <v>69.119847289999996</v>
      </c>
      <c r="H27" s="240">
        <v>0.43473417493373701</v>
      </c>
      <c r="I27" s="240">
        <v>1.9705752308582201</v>
      </c>
      <c r="J27" s="240">
        <v>0.48904462748100602</v>
      </c>
      <c r="K27" s="240">
        <v>66.239880510000006</v>
      </c>
      <c r="L27" s="240">
        <v>0.151360699701408</v>
      </c>
      <c r="M27" s="240">
        <v>0.88525173966875803</v>
      </c>
      <c r="N27" s="240">
        <v>0.22058201467414201</v>
      </c>
      <c r="O27" s="240">
        <v>65.822424799999993</v>
      </c>
      <c r="P27" s="240">
        <v>2.6965802328135799</v>
      </c>
      <c r="Q27" s="240">
        <v>2.8618696103236001</v>
      </c>
      <c r="R27" s="240">
        <v>0.707914714482483</v>
      </c>
      <c r="S27" s="240">
        <v>56.439868830000002</v>
      </c>
      <c r="T27" s="240">
        <v>1.84894644931206</v>
      </c>
      <c r="U27" s="240">
        <v>3.48796391155815</v>
      </c>
      <c r="V27" s="240">
        <v>0.86081209277681903</v>
      </c>
      <c r="W27" s="240">
        <v>65.654706300000001</v>
      </c>
      <c r="X27" s="240">
        <v>0.77270700886042898</v>
      </c>
      <c r="Y27" s="240">
        <v>2.2184557377274801</v>
      </c>
      <c r="Z27" s="240">
        <v>0.55005879848217798</v>
      </c>
    </row>
    <row r="28" spans="1:26">
      <c r="B28" s="239" t="s">
        <v>1479</v>
      </c>
      <c r="C28" s="240">
        <v>73.876114049999998</v>
      </c>
      <c r="D28" s="240">
        <v>9.7948176047468694E-2</v>
      </c>
      <c r="E28" s="240">
        <v>-0.35840254161568802</v>
      </c>
      <c r="F28" s="240">
        <v>-8.9721311902379905E-2</v>
      </c>
      <c r="G28" s="240">
        <v>69.495066429999994</v>
      </c>
      <c r="H28" s="240">
        <v>0.542852964396356</v>
      </c>
      <c r="I28" s="240">
        <v>1.2181764478724799</v>
      </c>
      <c r="J28" s="240">
        <v>0.30316270913664001</v>
      </c>
      <c r="K28" s="240">
        <v>66.428298859999998</v>
      </c>
      <c r="L28" s="240">
        <v>0.28444850526496701</v>
      </c>
      <c r="M28" s="240">
        <v>-0.45472703399356301</v>
      </c>
      <c r="N28" s="240">
        <v>-0.11387612745452599</v>
      </c>
      <c r="O28" s="240">
        <v>67.409480790000003</v>
      </c>
      <c r="P28" s="240">
        <v>2.4111174798288699</v>
      </c>
      <c r="Q28" s="240">
        <v>4.5794573904302602</v>
      </c>
      <c r="R28" s="240">
        <v>1.12571285114671</v>
      </c>
      <c r="S28" s="240">
        <v>57.572705419999998</v>
      </c>
      <c r="T28" s="240">
        <v>2.0071566668805798</v>
      </c>
      <c r="U28" s="240">
        <v>4.3811823286504596</v>
      </c>
      <c r="V28" s="240">
        <v>1.07774698204266</v>
      </c>
      <c r="W28" s="240">
        <v>66.354193339999995</v>
      </c>
      <c r="X28" s="240">
        <v>1.0654027402145201</v>
      </c>
      <c r="Y28" s="240">
        <v>2.0249503778504399</v>
      </c>
      <c r="Z28" s="240">
        <v>0.50243823211364402</v>
      </c>
    </row>
    <row r="29" spans="1:26">
      <c r="B29" s="239" t="s">
        <v>1480</v>
      </c>
      <c r="C29" s="240">
        <v>74.399051790000001</v>
      </c>
      <c r="D29" s="240">
        <v>0.70785767054026805</v>
      </c>
      <c r="E29" s="240">
        <v>0.66534126409389904</v>
      </c>
      <c r="F29" s="240">
        <v>0.16592190785707001</v>
      </c>
      <c r="G29" s="240">
        <v>69.87098159</v>
      </c>
      <c r="H29" s="240">
        <v>0.54092352063388505</v>
      </c>
      <c r="I29" s="240">
        <v>1.4470709566828199</v>
      </c>
      <c r="J29" s="240">
        <v>0.35982100895839397</v>
      </c>
      <c r="K29" s="240">
        <v>67.04475454</v>
      </c>
      <c r="L29" s="240">
        <v>0.92800160560968503</v>
      </c>
      <c r="M29" s="240">
        <v>0.39477131077718702</v>
      </c>
      <c r="N29" s="240">
        <v>9.8547059123577099E-2</v>
      </c>
      <c r="O29" s="240">
        <v>68.484785700000003</v>
      </c>
      <c r="P29" s="240">
        <v>1.59518349258598</v>
      </c>
      <c r="Q29" s="240">
        <v>6.5784660910743096</v>
      </c>
      <c r="R29" s="240">
        <v>1.60553486313237</v>
      </c>
      <c r="S29" s="240">
        <v>58.59828761</v>
      </c>
      <c r="T29" s="240">
        <v>1.7813687623644801</v>
      </c>
      <c r="U29" s="240">
        <v>6.0024853877250797</v>
      </c>
      <c r="V29" s="240">
        <v>1.4679793894481801</v>
      </c>
      <c r="W29" s="240">
        <v>67.191454070000006</v>
      </c>
      <c r="X29" s="240">
        <v>1.26180530250721</v>
      </c>
      <c r="Y29" s="240">
        <v>3.0536873908318101</v>
      </c>
      <c r="Z29" s="240">
        <v>0.75483218396274998</v>
      </c>
    </row>
    <row r="30" spans="1:26">
      <c r="B30" s="239" t="s">
        <v>1481</v>
      </c>
      <c r="C30" s="240">
        <v>74.728235519999998</v>
      </c>
      <c r="D30" s="240">
        <v>0.442456889005993</v>
      </c>
      <c r="E30" s="240">
        <v>1.7441819654267801</v>
      </c>
      <c r="F30" s="240">
        <v>0.43322213056029601</v>
      </c>
      <c r="G30" s="240">
        <v>70.431644849999998</v>
      </c>
      <c r="H30" s="240">
        <v>0.80242648269912598</v>
      </c>
      <c r="I30" s="240">
        <v>2.34084427782726</v>
      </c>
      <c r="J30" s="240">
        <v>0.58014302653137695</v>
      </c>
      <c r="K30" s="240">
        <v>68.088983799999994</v>
      </c>
      <c r="L30" s="240">
        <v>1.5575107510864099</v>
      </c>
      <c r="M30" s="240">
        <v>2.9471116754272102</v>
      </c>
      <c r="N30" s="240">
        <v>0.72877250214946598</v>
      </c>
      <c r="O30" s="240">
        <v>69.338174780000003</v>
      </c>
      <c r="P30" s="240">
        <v>1.24610024150225</v>
      </c>
      <c r="Q30" s="240">
        <v>8.1818764824829593</v>
      </c>
      <c r="R30" s="240">
        <v>1.98554652885312</v>
      </c>
      <c r="S30" s="240">
        <v>59.39735769</v>
      </c>
      <c r="T30" s="240">
        <v>1.36364066697341</v>
      </c>
      <c r="U30" s="240">
        <v>7.1859029442652904</v>
      </c>
      <c r="V30" s="240">
        <v>1.74999995618077</v>
      </c>
      <c r="W30" s="240">
        <v>68.021551079999995</v>
      </c>
      <c r="X30" s="240">
        <v>1.23542051811409</v>
      </c>
      <c r="Y30" s="240">
        <v>4.4055517658004204</v>
      </c>
      <c r="Z30" s="240">
        <v>1.08364601509561</v>
      </c>
    </row>
    <row r="31" spans="1:26">
      <c r="A31" s="239">
        <v>2011</v>
      </c>
      <c r="B31" s="239" t="s">
        <v>1478</v>
      </c>
      <c r="C31" s="240">
        <v>75.411858480000006</v>
      </c>
      <c r="D31" s="240">
        <v>0.91481212588921901</v>
      </c>
      <c r="E31" s="240">
        <v>2.17879485217003</v>
      </c>
      <c r="F31" s="240">
        <v>0.54030399266142803</v>
      </c>
      <c r="G31" s="240">
        <v>71.427505839999995</v>
      </c>
      <c r="H31" s="240">
        <v>1.41393970298564</v>
      </c>
      <c r="I31" s="240">
        <v>3.3386337506186199</v>
      </c>
      <c r="J31" s="240">
        <v>0.82440757377555396</v>
      </c>
      <c r="K31" s="240">
        <v>69.531131200000004</v>
      </c>
      <c r="L31" s="240">
        <v>2.11803337267609</v>
      </c>
      <c r="M31" s="240">
        <v>4.9686845215596698</v>
      </c>
      <c r="N31" s="240">
        <v>1.21967502974063</v>
      </c>
      <c r="O31" s="240">
        <v>70.471694200000002</v>
      </c>
      <c r="P31" s="240">
        <v>1.6347696252410699</v>
      </c>
      <c r="Q31" s="240">
        <v>7.0633517591105299</v>
      </c>
      <c r="R31" s="240">
        <v>1.7209034688402001</v>
      </c>
      <c r="S31" s="240">
        <v>60.536332469999998</v>
      </c>
      <c r="T31" s="240">
        <v>1.9175512586677701</v>
      </c>
      <c r="U31" s="240">
        <v>7.2581026939285902</v>
      </c>
      <c r="V31" s="240">
        <v>1.7671301696414501</v>
      </c>
      <c r="W31" s="240">
        <v>69.336019539999995</v>
      </c>
      <c r="X31" s="240">
        <v>1.93242941263432</v>
      </c>
      <c r="Y31" s="240">
        <v>5.6070820318329604</v>
      </c>
      <c r="Z31" s="240">
        <v>1.3732244816103201</v>
      </c>
    </row>
    <row r="32" spans="1:26">
      <c r="B32" s="239" t="s">
        <v>1479</v>
      </c>
      <c r="C32" s="240">
        <v>76.155771250000001</v>
      </c>
      <c r="D32" s="240">
        <v>0.98646656506586905</v>
      </c>
      <c r="E32" s="240">
        <v>3.0857838549238199</v>
      </c>
      <c r="F32" s="240">
        <v>0.76267638707396801</v>
      </c>
      <c r="G32" s="240">
        <v>72.372403539999993</v>
      </c>
      <c r="H32" s="240">
        <v>1.32287651498935</v>
      </c>
      <c r="I32" s="240">
        <v>4.1403473049388904</v>
      </c>
      <c r="J32" s="240">
        <v>1.0193931876890701</v>
      </c>
      <c r="K32" s="240">
        <v>70.691434020000003</v>
      </c>
      <c r="L32" s="240">
        <v>1.66875297435114</v>
      </c>
      <c r="M32" s="240">
        <v>6.4176491542929899</v>
      </c>
      <c r="N32" s="240">
        <v>1.5671848441615801</v>
      </c>
      <c r="O32" s="240">
        <v>71.455643660000007</v>
      </c>
      <c r="P32" s="240">
        <v>1.39623358168108</v>
      </c>
      <c r="Q32" s="240">
        <v>6.0023646860669002</v>
      </c>
      <c r="R32" s="240">
        <v>1.46795050484574</v>
      </c>
      <c r="S32" s="240">
        <v>61.670230650000001</v>
      </c>
      <c r="T32" s="240">
        <v>1.8730870102874599</v>
      </c>
      <c r="U32" s="240">
        <v>7.1171316340061601</v>
      </c>
      <c r="V32" s="240">
        <v>1.73367512971496</v>
      </c>
      <c r="W32" s="240">
        <v>70.421700049999998</v>
      </c>
      <c r="X32" s="240">
        <v>1.56582468564361</v>
      </c>
      <c r="Y32" s="240">
        <v>6.1299919496542197</v>
      </c>
      <c r="Z32" s="240">
        <v>1.4984786775601899</v>
      </c>
    </row>
    <row r="33" spans="1:26">
      <c r="B33" s="239" t="s">
        <v>1480</v>
      </c>
      <c r="C33" s="240">
        <v>76.457605830000006</v>
      </c>
      <c r="D33" s="240">
        <v>0.39633841932893399</v>
      </c>
      <c r="E33" s="240">
        <v>2.76690897326288</v>
      </c>
      <c r="F33" s="240">
        <v>0.68466362951138404</v>
      </c>
      <c r="G33" s="240">
        <v>73.075973309999995</v>
      </c>
      <c r="H33" s="240">
        <v>0.97215200212488195</v>
      </c>
      <c r="I33" s="240">
        <v>4.5870140179320202</v>
      </c>
      <c r="J33" s="240">
        <v>1.12753956897567</v>
      </c>
      <c r="K33" s="240">
        <v>71.428970509999999</v>
      </c>
      <c r="L33" s="240">
        <v>1.04331804867805</v>
      </c>
      <c r="M33" s="240">
        <v>6.5392378569814902</v>
      </c>
      <c r="N33" s="240">
        <v>1.59618410937441</v>
      </c>
      <c r="O33" s="240">
        <v>72.251092909999997</v>
      </c>
      <c r="P33" s="240">
        <v>1.1132070320223999</v>
      </c>
      <c r="Q33" s="240">
        <v>5.4994801714039596</v>
      </c>
      <c r="R33" s="240">
        <v>1.3473926018611</v>
      </c>
      <c r="S33" s="240">
        <v>62.795988620000003</v>
      </c>
      <c r="T33" s="240">
        <v>1.82544796433317</v>
      </c>
      <c r="U33" s="240">
        <v>7.1635216338363596</v>
      </c>
      <c r="V33" s="240">
        <v>1.7446879780803199</v>
      </c>
      <c r="W33" s="240">
        <v>71.186199560000006</v>
      </c>
      <c r="X33" s="240">
        <v>1.0856021786710599</v>
      </c>
      <c r="Y33" s="240">
        <v>5.94531781651619</v>
      </c>
      <c r="Z33" s="240">
        <v>1.45429609841827</v>
      </c>
    </row>
    <row r="34" spans="1:26">
      <c r="B34" s="239" t="s">
        <v>1481</v>
      </c>
      <c r="C34" s="240">
        <v>76.488733690000004</v>
      </c>
      <c r="D34" s="240">
        <v>4.0712574847301397E-2</v>
      </c>
      <c r="E34" s="240">
        <v>2.3558674412014402</v>
      </c>
      <c r="F34" s="240">
        <v>0.58383399849613005</v>
      </c>
      <c r="G34" s="240">
        <v>73.594687070000006</v>
      </c>
      <c r="H34" s="240">
        <v>0.70982805497443702</v>
      </c>
      <c r="I34" s="240">
        <v>4.4909390185852196</v>
      </c>
      <c r="J34" s="240">
        <v>1.10430729417677</v>
      </c>
      <c r="K34" s="240">
        <v>71.934564480000006</v>
      </c>
      <c r="L34" s="240">
        <v>0.70782760326808503</v>
      </c>
      <c r="M34" s="240">
        <v>5.6478749797408598</v>
      </c>
      <c r="N34" s="240">
        <v>1.3830124468543299</v>
      </c>
      <c r="O34" s="240">
        <v>72.745110609999998</v>
      </c>
      <c r="P34" s="240">
        <v>0.68375117953631803</v>
      </c>
      <c r="Q34" s="240">
        <v>4.9135066517249903</v>
      </c>
      <c r="R34" s="240">
        <v>1.2063706157541501</v>
      </c>
      <c r="S34" s="240">
        <v>63.712702380000003</v>
      </c>
      <c r="T34" s="240">
        <v>1.4598285338691701</v>
      </c>
      <c r="U34" s="240">
        <v>7.2652132314069604</v>
      </c>
      <c r="V34" s="240">
        <v>1.7688167578487499</v>
      </c>
      <c r="W34" s="240">
        <v>71.759843720000006</v>
      </c>
      <c r="X34" s="240">
        <v>0.80583619233176595</v>
      </c>
      <c r="Y34" s="240">
        <v>5.4957474221712701</v>
      </c>
      <c r="Z34" s="240">
        <v>1.34649612962054</v>
      </c>
    </row>
    <row r="35" spans="1:26">
      <c r="A35" s="239">
        <v>2012</v>
      </c>
      <c r="B35" s="239" t="s">
        <v>1478</v>
      </c>
      <c r="C35" s="240">
        <v>76.339368980000003</v>
      </c>
      <c r="D35" s="240">
        <v>-0.195276745730111</v>
      </c>
      <c r="E35" s="240">
        <v>1.2299265907178101</v>
      </c>
      <c r="F35" s="240">
        <v>0.306073562769482</v>
      </c>
      <c r="G35" s="240">
        <v>73.905828740000004</v>
      </c>
      <c r="H35" s="240">
        <v>0.42277735307720798</v>
      </c>
      <c r="I35" s="240">
        <v>3.4697038218743499</v>
      </c>
      <c r="J35" s="240">
        <v>0.85636266387776305</v>
      </c>
      <c r="K35" s="240">
        <v>72.103647100000003</v>
      </c>
      <c r="L35" s="240">
        <v>0.235050592468666</v>
      </c>
      <c r="M35" s="240">
        <v>3.69980446974232</v>
      </c>
      <c r="N35" s="240">
        <v>0.91238820858288205</v>
      </c>
      <c r="O35" s="240">
        <v>73.12374835</v>
      </c>
      <c r="P35" s="240">
        <v>0.52049922919210601</v>
      </c>
      <c r="Q35" s="240">
        <v>3.7632898997339601</v>
      </c>
      <c r="R35" s="240">
        <v>0.92782940478541898</v>
      </c>
      <c r="S35" s="240">
        <v>64.585703839999994</v>
      </c>
      <c r="T35" s="240">
        <v>1.37021571427496</v>
      </c>
      <c r="U35" s="240">
        <v>6.6891587329092701</v>
      </c>
      <c r="V35" s="240">
        <v>1.6319065302103899</v>
      </c>
      <c r="W35" s="240">
        <v>72.153617499999996</v>
      </c>
      <c r="X35" s="240">
        <v>0.54873834666704402</v>
      </c>
      <c r="Y35" s="240">
        <v>4.06368577067584</v>
      </c>
      <c r="Z35" s="240">
        <v>1.0007970320794499</v>
      </c>
    </row>
    <row r="36" spans="1:26">
      <c r="B36" s="239" t="s">
        <v>1479</v>
      </c>
      <c r="C36" s="240">
        <v>76.467885670000001</v>
      </c>
      <c r="D36" s="240">
        <v>0.16834916468024799</v>
      </c>
      <c r="E36" s="240">
        <v>0.409836857899326</v>
      </c>
      <c r="F36" s="240">
        <v>0.10230212151984799</v>
      </c>
      <c r="G36" s="240">
        <v>74.110347009999998</v>
      </c>
      <c r="H36" s="240">
        <v>0.27672820058548497</v>
      </c>
      <c r="I36" s="240">
        <v>2.4013897355771099</v>
      </c>
      <c r="J36" s="240">
        <v>0.59501568148629902</v>
      </c>
      <c r="K36" s="240">
        <v>72.308608770000006</v>
      </c>
      <c r="L36" s="240">
        <v>0.28425978191608497</v>
      </c>
      <c r="M36" s="240">
        <v>2.2876530550257002</v>
      </c>
      <c r="N36" s="240">
        <v>0.567071452109147</v>
      </c>
      <c r="O36" s="240">
        <v>73.434423240000001</v>
      </c>
      <c r="P36" s="240">
        <v>0.424861822609235</v>
      </c>
      <c r="Q36" s="240">
        <v>2.7692418382170301</v>
      </c>
      <c r="R36" s="240">
        <v>0.68523502385922097</v>
      </c>
      <c r="S36" s="240">
        <v>65.278700220000005</v>
      </c>
      <c r="T36" s="240">
        <v>1.0729872693139499</v>
      </c>
      <c r="U36" s="240">
        <v>5.85123410755397</v>
      </c>
      <c r="V36" s="240">
        <v>1.4317647185373601</v>
      </c>
      <c r="W36" s="240">
        <v>72.579566990000004</v>
      </c>
      <c r="X36" s="240">
        <v>0.59033698483657004</v>
      </c>
      <c r="Y36" s="240">
        <v>3.0642073941241201</v>
      </c>
      <c r="Z36" s="240">
        <v>0.75740341799597199</v>
      </c>
    </row>
    <row r="37" spans="1:26">
      <c r="B37" s="239" t="s">
        <v>1480</v>
      </c>
      <c r="C37" s="240">
        <v>76.973255839999993</v>
      </c>
      <c r="D37" s="240">
        <v>0.66089204058934503</v>
      </c>
      <c r="E37" s="240">
        <v>0.67442604879168799</v>
      </c>
      <c r="F37" s="240">
        <v>0.16818175972945801</v>
      </c>
      <c r="G37" s="240">
        <v>74.664357030000005</v>
      </c>
      <c r="H37" s="240">
        <v>0.74754746449270404</v>
      </c>
      <c r="I37" s="240">
        <v>2.1736059720502499</v>
      </c>
      <c r="J37" s="240">
        <v>0.53902754993069302</v>
      </c>
      <c r="K37" s="240">
        <v>72.837043949999995</v>
      </c>
      <c r="L37" s="240">
        <v>0.73080534806144704</v>
      </c>
      <c r="M37" s="240">
        <v>1.9712918021167001</v>
      </c>
      <c r="N37" s="240">
        <v>0.48922116706424701</v>
      </c>
      <c r="O37" s="240">
        <v>73.924904380000001</v>
      </c>
      <c r="P37" s="240">
        <v>0.66791719517833603</v>
      </c>
      <c r="Q37" s="240">
        <v>2.3166590325284</v>
      </c>
      <c r="R37" s="240">
        <v>0.57420021100216301</v>
      </c>
      <c r="S37" s="240">
        <v>66.123111640000005</v>
      </c>
      <c r="T37" s="240">
        <v>1.29354815147085</v>
      </c>
      <c r="U37" s="240">
        <v>5.2983050241211398</v>
      </c>
      <c r="V37" s="240">
        <v>1.2990436139702899</v>
      </c>
      <c r="W37" s="240">
        <v>73.229009230000003</v>
      </c>
      <c r="X37" s="240">
        <v>0.894800378306848</v>
      </c>
      <c r="Y37" s="240">
        <v>2.8696709230532802</v>
      </c>
      <c r="Z37" s="240">
        <v>0.70982414796896298</v>
      </c>
    </row>
    <row r="38" spans="1:26">
      <c r="B38" s="239" t="s">
        <v>1481</v>
      </c>
      <c r="C38" s="240">
        <v>77.500343020000003</v>
      </c>
      <c r="D38" s="240">
        <v>0.68476664296965895</v>
      </c>
      <c r="E38" s="240">
        <v>1.3225599133330299</v>
      </c>
      <c r="F38" s="240">
        <v>0.32901267377079002</v>
      </c>
      <c r="G38" s="240">
        <v>75.108071469999999</v>
      </c>
      <c r="H38" s="240">
        <v>0.594278793322633</v>
      </c>
      <c r="I38" s="240">
        <v>2.0563772471245501</v>
      </c>
      <c r="J38" s="240">
        <v>0.51017681027720796</v>
      </c>
      <c r="K38" s="240">
        <v>73.572862830000005</v>
      </c>
      <c r="L38" s="240">
        <v>1.0102261707725499</v>
      </c>
      <c r="M38" s="240">
        <v>2.27748421338603</v>
      </c>
      <c r="N38" s="240">
        <v>0.56457191105956395</v>
      </c>
      <c r="O38" s="240">
        <v>74.491458199999997</v>
      </c>
      <c r="P38" s="240">
        <v>0.76639100821518402</v>
      </c>
      <c r="Q38" s="240">
        <v>2.4006391293601701</v>
      </c>
      <c r="R38" s="240">
        <v>0.59483133962356904</v>
      </c>
      <c r="S38" s="240">
        <v>66.746725150000003</v>
      </c>
      <c r="T38" s="240">
        <v>0.94310974564415495</v>
      </c>
      <c r="U38" s="240">
        <v>4.7620374849339298</v>
      </c>
      <c r="V38" s="240">
        <v>1.16982157717282</v>
      </c>
      <c r="W38" s="240">
        <v>73.754061199999995</v>
      </c>
      <c r="X38" s="240">
        <v>0.71699996425036405</v>
      </c>
      <c r="Y38" s="240">
        <v>2.7790159184031</v>
      </c>
      <c r="Z38" s="240">
        <v>0.68762890759028705</v>
      </c>
    </row>
    <row r="39" spans="1:26">
      <c r="A39" s="239">
        <v>2013</v>
      </c>
      <c r="B39" s="239" t="s">
        <v>1478</v>
      </c>
      <c r="C39" s="240">
        <v>78.613611199999994</v>
      </c>
      <c r="D39" s="240">
        <v>1.4364687130645299</v>
      </c>
      <c r="E39" s="240">
        <v>2.97912106215577</v>
      </c>
      <c r="F39" s="240">
        <v>0.73660149876608705</v>
      </c>
      <c r="G39" s="240">
        <v>76.259948969999996</v>
      </c>
      <c r="H39" s="240">
        <v>1.5336267826555601</v>
      </c>
      <c r="I39" s="240">
        <v>3.1852971140906301</v>
      </c>
      <c r="J39" s="240">
        <v>0.78698525417071297</v>
      </c>
      <c r="K39" s="240">
        <v>74.866237339999998</v>
      </c>
      <c r="L39" s="240">
        <v>1.75795050002132</v>
      </c>
      <c r="M39" s="240">
        <v>3.8314154014547701</v>
      </c>
      <c r="N39" s="240">
        <v>0.94439129970689295</v>
      </c>
      <c r="O39" s="240">
        <v>75.561649939999995</v>
      </c>
      <c r="P39" s="240">
        <v>1.43666370059057</v>
      </c>
      <c r="Q39" s="240">
        <v>3.33393958188686</v>
      </c>
      <c r="R39" s="240">
        <v>0.82326256433757905</v>
      </c>
      <c r="S39" s="240">
        <v>67.844734410000001</v>
      </c>
      <c r="T39" s="240">
        <v>1.6450384008090999</v>
      </c>
      <c r="U39" s="240">
        <v>5.0460556690280702</v>
      </c>
      <c r="V39" s="240">
        <v>1.2383218258905599</v>
      </c>
      <c r="W39" s="240">
        <v>74.881929999999997</v>
      </c>
      <c r="X39" s="240">
        <v>1.52922941686091</v>
      </c>
      <c r="Y39" s="240">
        <v>3.78125531959641</v>
      </c>
      <c r="Z39" s="240">
        <v>0.93219774429757996</v>
      </c>
    </row>
    <row r="40" spans="1:26">
      <c r="B40" s="239" t="s">
        <v>1479</v>
      </c>
      <c r="C40" s="240">
        <v>80.178655770000006</v>
      </c>
      <c r="D40" s="240">
        <v>1.99080610356188</v>
      </c>
      <c r="E40" s="240">
        <v>4.8527170164138802</v>
      </c>
      <c r="F40" s="240">
        <v>1.1917070233093101</v>
      </c>
      <c r="G40" s="240">
        <v>77.565571219999995</v>
      </c>
      <c r="H40" s="240">
        <v>1.7120680876846901</v>
      </c>
      <c r="I40" s="240">
        <v>4.6622696416922302</v>
      </c>
      <c r="J40" s="240">
        <v>1.14572625179057</v>
      </c>
      <c r="K40" s="240">
        <v>76.423405889999998</v>
      </c>
      <c r="L40" s="240">
        <v>2.0799343005956299</v>
      </c>
      <c r="M40" s="240">
        <v>5.69060474263636</v>
      </c>
      <c r="N40" s="240">
        <v>1.3932620973843499</v>
      </c>
      <c r="O40" s="240">
        <v>76.803794159999995</v>
      </c>
      <c r="P40" s="240">
        <v>1.6438818117210601</v>
      </c>
      <c r="Q40" s="240">
        <v>4.5882717822786496</v>
      </c>
      <c r="R40" s="240">
        <v>1.12784360777369</v>
      </c>
      <c r="S40" s="240">
        <v>69.29233533</v>
      </c>
      <c r="T40" s="240">
        <v>2.1336967895722698</v>
      </c>
      <c r="U40" s="240">
        <v>6.1484605184744403</v>
      </c>
      <c r="V40" s="240">
        <v>1.5028940395386501</v>
      </c>
      <c r="W40" s="240">
        <v>76.277425289999996</v>
      </c>
      <c r="X40" s="240">
        <v>1.8635941808657901</v>
      </c>
      <c r="Y40" s="240">
        <v>5.0949026748940103</v>
      </c>
      <c r="Z40" s="240">
        <v>1.2500888712467599</v>
      </c>
    </row>
    <row r="41" spans="1:26">
      <c r="B41" s="239" t="s">
        <v>1480</v>
      </c>
      <c r="C41" s="240">
        <v>81.131739899999999</v>
      </c>
      <c r="D41" s="240">
        <v>1.1887005598272899</v>
      </c>
      <c r="E41" s="240">
        <v>5.4025050839008504</v>
      </c>
      <c r="F41" s="240">
        <v>1.32409494713037</v>
      </c>
      <c r="G41" s="240">
        <v>78.332642070000006</v>
      </c>
      <c r="H41" s="240">
        <v>0.98893212276405196</v>
      </c>
      <c r="I41" s="240">
        <v>4.9130337230736298</v>
      </c>
      <c r="J41" s="240">
        <v>1.20625656115145</v>
      </c>
      <c r="K41" s="240">
        <v>77.683127010000007</v>
      </c>
      <c r="L41" s="240">
        <v>1.6483446469438801</v>
      </c>
      <c r="M41" s="240">
        <v>6.6533219872660903</v>
      </c>
      <c r="N41" s="240">
        <v>1.6233709496273501</v>
      </c>
      <c r="O41" s="240">
        <v>78.309227070000006</v>
      </c>
      <c r="P41" s="240">
        <v>1.9601022663852301</v>
      </c>
      <c r="Q41" s="240">
        <v>5.9307789800620503</v>
      </c>
      <c r="R41" s="240">
        <v>1.45081528548201</v>
      </c>
      <c r="S41" s="240">
        <v>70.610593350000002</v>
      </c>
      <c r="T41" s="240">
        <v>1.90245863950449</v>
      </c>
      <c r="U41" s="240">
        <v>6.7865555608326504</v>
      </c>
      <c r="V41" s="240">
        <v>1.65509360599179</v>
      </c>
      <c r="W41" s="240">
        <v>77.406730249999995</v>
      </c>
      <c r="X41" s="240">
        <v>1.48052317668887</v>
      </c>
      <c r="Y41" s="240">
        <v>5.70500825277926</v>
      </c>
      <c r="Z41" s="240">
        <v>1.3967163879853099</v>
      </c>
    </row>
    <row r="42" spans="1:26">
      <c r="B42" s="239" t="s">
        <v>1481</v>
      </c>
      <c r="C42" s="240">
        <v>81.575412249999999</v>
      </c>
      <c r="D42" s="240">
        <v>0.546854228131743</v>
      </c>
      <c r="E42" s="240">
        <v>5.25813057233613</v>
      </c>
      <c r="F42" s="240">
        <v>1.2893800777675799</v>
      </c>
      <c r="G42" s="240">
        <v>78.611663539999995</v>
      </c>
      <c r="H42" s="240">
        <v>0.35620076461948502</v>
      </c>
      <c r="I42" s="240">
        <v>4.6647344305723797</v>
      </c>
      <c r="J42" s="240">
        <v>1.1463217401661101</v>
      </c>
      <c r="K42" s="240">
        <v>78.250593440000003</v>
      </c>
      <c r="L42" s="240">
        <v>0.73048865544116404</v>
      </c>
      <c r="M42" s="240">
        <v>6.3579564938345898</v>
      </c>
      <c r="N42" s="240">
        <v>1.5529388726384801</v>
      </c>
      <c r="O42" s="240">
        <v>79.266904060000002</v>
      </c>
      <c r="P42" s="240">
        <v>1.22294271803236</v>
      </c>
      <c r="Q42" s="240">
        <v>6.41072946535499</v>
      </c>
      <c r="R42" s="240">
        <v>1.56553373067374</v>
      </c>
      <c r="S42" s="240">
        <v>71.603163570000007</v>
      </c>
      <c r="T42" s="240">
        <v>1.40569590610868</v>
      </c>
      <c r="U42" s="240">
        <v>7.2759201430274301</v>
      </c>
      <c r="V42" s="240">
        <v>1.77135623199391</v>
      </c>
      <c r="W42" s="240">
        <v>78.077993140000004</v>
      </c>
      <c r="X42" s="240">
        <v>0.86718931006648503</v>
      </c>
      <c r="Y42" s="240">
        <v>5.8626357242548703</v>
      </c>
      <c r="Z42" s="240">
        <v>1.4344960031601199</v>
      </c>
    </row>
    <row r="43" spans="1:26">
      <c r="A43" s="239">
        <v>2014</v>
      </c>
      <c r="B43" s="239" t="s">
        <v>1478</v>
      </c>
      <c r="C43" s="240">
        <v>82.624888010000006</v>
      </c>
      <c r="D43" s="240">
        <v>1.28650990666617</v>
      </c>
      <c r="E43" s="240">
        <v>5.1025220044846398</v>
      </c>
      <c r="F43" s="240">
        <v>1.2519239669687601</v>
      </c>
      <c r="G43" s="240">
        <v>79.409260939999996</v>
      </c>
      <c r="H43" s="240">
        <v>1.0146044035744799</v>
      </c>
      <c r="I43" s="240">
        <v>4.1297063695110898</v>
      </c>
      <c r="J43" s="240">
        <v>1.0168125787831399</v>
      </c>
      <c r="K43" s="240">
        <v>79.158491929999997</v>
      </c>
      <c r="L43" s="240">
        <v>1.16024486216344</v>
      </c>
      <c r="M43" s="240">
        <v>5.73323135034423</v>
      </c>
      <c r="N43" s="240">
        <v>1.4034839077605299</v>
      </c>
      <c r="O43" s="240">
        <v>80.492720480000003</v>
      </c>
      <c r="P43" s="240">
        <v>1.54644165119926</v>
      </c>
      <c r="Q43" s="240">
        <v>6.5258905065142603</v>
      </c>
      <c r="R43" s="240">
        <v>1.5930019400284701</v>
      </c>
      <c r="S43" s="240">
        <v>72.968265209999998</v>
      </c>
      <c r="T43" s="240">
        <v>1.9064823004160301</v>
      </c>
      <c r="U43" s="240">
        <v>7.5518473829338397</v>
      </c>
      <c r="V43" s="240">
        <v>1.8367354056902701</v>
      </c>
      <c r="W43" s="240">
        <v>79.147626540000005</v>
      </c>
      <c r="X43" s="240">
        <v>1.3699550372434199</v>
      </c>
      <c r="Y43" s="240">
        <v>5.6965632963787298</v>
      </c>
      <c r="Z43" s="240">
        <v>1.39469113743578</v>
      </c>
    </row>
    <row r="44" spans="1:26">
      <c r="B44" s="239" t="s">
        <v>1479</v>
      </c>
      <c r="C44" s="240">
        <v>82.162883370000003</v>
      </c>
      <c r="D44" s="240">
        <v>-0.55915917240830804</v>
      </c>
      <c r="E44" s="240">
        <v>2.4747578778221602</v>
      </c>
      <c r="F44" s="240">
        <v>0.61302932195912396</v>
      </c>
      <c r="G44" s="240">
        <v>79.448517510000002</v>
      </c>
      <c r="H44" s="240">
        <v>4.9435757914517701E-2</v>
      </c>
      <c r="I44" s="240">
        <v>2.42755421043621</v>
      </c>
      <c r="J44" s="240">
        <v>0.60144079840671605</v>
      </c>
      <c r="K44" s="240">
        <v>79.368303030000007</v>
      </c>
      <c r="L44" s="240">
        <v>0.26505191658470201</v>
      </c>
      <c r="M44" s="240">
        <v>3.8533968824142</v>
      </c>
      <c r="N44" s="240">
        <v>0.94973344753379596</v>
      </c>
      <c r="O44" s="240">
        <v>81.084847300000007</v>
      </c>
      <c r="P44" s="240">
        <v>0.73562778903357695</v>
      </c>
      <c r="Q44" s="240">
        <v>5.57401256906864</v>
      </c>
      <c r="R44" s="240">
        <v>1.3652876280047199</v>
      </c>
      <c r="S44" s="240">
        <v>73.801244269999998</v>
      </c>
      <c r="T44" s="240">
        <v>1.14156346954764</v>
      </c>
      <c r="U44" s="240">
        <v>6.50708179847976</v>
      </c>
      <c r="V44" s="240">
        <v>1.5885172095197799</v>
      </c>
      <c r="W44" s="240">
        <v>79.484378969999995</v>
      </c>
      <c r="X44" s="240">
        <v>0.42547381990007999</v>
      </c>
      <c r="Y44" s="240">
        <v>4.2043286959509301</v>
      </c>
      <c r="Z44" s="240">
        <v>1.03490560169173</v>
      </c>
    </row>
    <row r="45" spans="1:26">
      <c r="B45" s="239" t="s">
        <v>1480</v>
      </c>
      <c r="C45" s="240">
        <v>82.074155279999999</v>
      </c>
      <c r="D45" s="240">
        <v>-0.10799047740381899</v>
      </c>
      <c r="E45" s="240">
        <v>1.1615865518989099</v>
      </c>
      <c r="F45" s="240">
        <v>0.28914018822945298</v>
      </c>
      <c r="G45" s="240">
        <v>79.837317299999995</v>
      </c>
      <c r="H45" s="240">
        <v>0.48937324721138897</v>
      </c>
      <c r="I45" s="240">
        <v>1.9208789468065901</v>
      </c>
      <c r="J45" s="240">
        <v>0.47679882754456698</v>
      </c>
      <c r="K45" s="240">
        <v>79.818049579999993</v>
      </c>
      <c r="L45" s="240">
        <v>0.56665763639924804</v>
      </c>
      <c r="M45" s="240">
        <v>2.7482448920022899</v>
      </c>
      <c r="N45" s="240">
        <v>0.68009183991570898</v>
      </c>
      <c r="O45" s="240">
        <v>81.550898970000006</v>
      </c>
      <c r="P45" s="240">
        <v>0.57477036156421402</v>
      </c>
      <c r="Q45" s="240">
        <v>4.1395784651306702</v>
      </c>
      <c r="R45" s="240">
        <v>1.0192067375092799</v>
      </c>
      <c r="S45" s="240">
        <v>74.665291819999993</v>
      </c>
      <c r="T45" s="240">
        <v>1.1707763988895601</v>
      </c>
      <c r="U45" s="240">
        <v>5.7423373429278604</v>
      </c>
      <c r="V45" s="240">
        <v>1.40566711341117</v>
      </c>
      <c r="W45" s="240">
        <v>80.000284050000005</v>
      </c>
      <c r="X45" s="240">
        <v>0.64906474289083704</v>
      </c>
      <c r="Y45" s="240">
        <v>3.3505533583754601</v>
      </c>
      <c r="Z45" s="240">
        <v>0.82731484903133501</v>
      </c>
    </row>
    <row r="46" spans="1:26">
      <c r="B46" s="239" t="s">
        <v>1481</v>
      </c>
      <c r="C46" s="240">
        <v>82.753421290000006</v>
      </c>
      <c r="D46" s="240">
        <v>0.82762473482993504</v>
      </c>
      <c r="E46" s="240">
        <v>1.4440736583589899</v>
      </c>
      <c r="F46" s="240">
        <v>0.359079706983567</v>
      </c>
      <c r="G46" s="240">
        <v>80.819997290000003</v>
      </c>
      <c r="H46" s="240">
        <v>1.23085296855285</v>
      </c>
      <c r="I46" s="240">
        <v>2.8091680681408699</v>
      </c>
      <c r="J46" s="240">
        <v>0.69501274586443196</v>
      </c>
      <c r="K46" s="240">
        <v>80.632689839999998</v>
      </c>
      <c r="L46" s="240">
        <v>1.0206216066248399</v>
      </c>
      <c r="M46" s="240">
        <v>3.0441895649347499</v>
      </c>
      <c r="N46" s="240">
        <v>0.752510615094093</v>
      </c>
      <c r="O46" s="240">
        <v>82.338163699999996</v>
      </c>
      <c r="P46" s="240">
        <v>0.96536609644193305</v>
      </c>
      <c r="Q46" s="240">
        <v>3.8745800361715199</v>
      </c>
      <c r="R46" s="240">
        <v>0.95488077598318</v>
      </c>
      <c r="S46" s="240">
        <v>76.167365770000004</v>
      </c>
      <c r="T46" s="240">
        <v>2.0117432255152101</v>
      </c>
      <c r="U46" s="240">
        <v>6.3743024364251601</v>
      </c>
      <c r="V46" s="240">
        <v>1.55684051503191</v>
      </c>
      <c r="W46" s="240">
        <v>81.077445339999997</v>
      </c>
      <c r="X46" s="240">
        <v>1.34644683177221</v>
      </c>
      <c r="Y46" s="240">
        <v>3.8416102660601599</v>
      </c>
      <c r="Z46" s="240">
        <v>0.94686905778271802</v>
      </c>
    </row>
    <row r="47" spans="1:26">
      <c r="A47" s="239">
        <v>2015</v>
      </c>
      <c r="B47" s="239" t="s">
        <v>1478</v>
      </c>
      <c r="C47" s="240">
        <v>83.937807840000005</v>
      </c>
      <c r="D47" s="240">
        <v>1.43122366608801</v>
      </c>
      <c r="E47" s="240">
        <v>1.58901253801529</v>
      </c>
      <c r="F47" s="240">
        <v>0.39490768851915298</v>
      </c>
      <c r="G47" s="240">
        <v>82.274677609999998</v>
      </c>
      <c r="H47" s="240">
        <v>1.7999014708949701</v>
      </c>
      <c r="I47" s="240">
        <v>3.60841624274157</v>
      </c>
      <c r="J47" s="240">
        <v>0.89014792182795499</v>
      </c>
      <c r="K47" s="240">
        <v>82.128221530000005</v>
      </c>
      <c r="L47" s="240">
        <v>1.85474612463952</v>
      </c>
      <c r="M47" s="240">
        <v>3.75162478161679</v>
      </c>
      <c r="N47" s="240">
        <v>0.92499269661670003</v>
      </c>
      <c r="O47" s="240">
        <v>83.616207869999997</v>
      </c>
      <c r="P47" s="240">
        <v>1.55218930392542</v>
      </c>
      <c r="Q47" s="240">
        <v>3.8804594643761399</v>
      </c>
      <c r="R47" s="240">
        <v>0.95630928807708404</v>
      </c>
      <c r="S47" s="240">
        <v>77.845195799999999</v>
      </c>
      <c r="T47" s="240">
        <v>2.2028200831658999</v>
      </c>
      <c r="U47" s="240">
        <v>6.6836323653363099</v>
      </c>
      <c r="V47" s="240">
        <v>1.6305904026171001</v>
      </c>
      <c r="W47" s="240">
        <v>82.56545002</v>
      </c>
      <c r="X47" s="240">
        <v>1.8352880677974199</v>
      </c>
      <c r="Y47" s="240">
        <v>4.3182892897902301</v>
      </c>
      <c r="Z47" s="240">
        <v>1.0625178875511001</v>
      </c>
    </row>
    <row r="48" spans="1:26">
      <c r="B48" s="239" t="s">
        <v>1479</v>
      </c>
      <c r="C48" s="240">
        <v>86.341756439999997</v>
      </c>
      <c r="D48" s="240">
        <v>2.8639640012785699</v>
      </c>
      <c r="E48" s="240">
        <v>5.0860837626419197</v>
      </c>
      <c r="F48" s="240">
        <v>1.2479647345714899</v>
      </c>
      <c r="G48" s="240">
        <v>85.224864589999996</v>
      </c>
      <c r="H48" s="240">
        <v>3.5857776240516301</v>
      </c>
      <c r="I48" s="240">
        <v>7.2705536377981401</v>
      </c>
      <c r="J48" s="240">
        <v>1.7700834236120699</v>
      </c>
      <c r="K48" s="240">
        <v>85.079311500000003</v>
      </c>
      <c r="L48" s="240">
        <v>3.5932714906312899</v>
      </c>
      <c r="M48" s="240">
        <v>7.1955784009156902</v>
      </c>
      <c r="N48" s="240">
        <v>1.75229607060301</v>
      </c>
      <c r="O48" s="240">
        <v>86.484497770000004</v>
      </c>
      <c r="P48" s="240">
        <v>3.4303037330506698</v>
      </c>
      <c r="Q48" s="240">
        <v>6.65925959017006</v>
      </c>
      <c r="R48" s="240">
        <v>1.6247853139773201</v>
      </c>
      <c r="S48" s="240">
        <v>81.214137710000003</v>
      </c>
      <c r="T48" s="240">
        <v>4.3277454380813696</v>
      </c>
      <c r="U48" s="240">
        <v>10.0444017080256</v>
      </c>
      <c r="V48" s="240">
        <v>2.4217019801481099</v>
      </c>
      <c r="W48" s="240">
        <v>85.57127036</v>
      </c>
      <c r="X48" s="240">
        <v>3.6405304389086401</v>
      </c>
      <c r="Y48" s="240">
        <v>7.6579718793517797</v>
      </c>
      <c r="Z48" s="240">
        <v>1.8618474233953499</v>
      </c>
    </row>
    <row r="49" spans="1:27">
      <c r="B49" s="239" t="s">
        <v>1480</v>
      </c>
      <c r="C49" s="240">
        <v>88.7935509</v>
      </c>
      <c r="D49" s="240">
        <v>2.83963931368918</v>
      </c>
      <c r="E49" s="240">
        <v>8.1869811478125598</v>
      </c>
      <c r="F49" s="240">
        <v>1.98674957895899</v>
      </c>
      <c r="G49" s="240">
        <v>87.835871589999996</v>
      </c>
      <c r="H49" s="240">
        <v>3.0636681120715701</v>
      </c>
      <c r="I49" s="240">
        <v>10.0185659544951</v>
      </c>
      <c r="J49" s="240">
        <v>2.4156899186346101</v>
      </c>
      <c r="K49" s="240">
        <v>87.984998959999999</v>
      </c>
      <c r="L49" s="240">
        <v>3.41526912803003</v>
      </c>
      <c r="M49" s="240">
        <v>10.2319580883951</v>
      </c>
      <c r="N49" s="240">
        <v>2.4653152349649399</v>
      </c>
      <c r="O49" s="240">
        <v>89.088589279999994</v>
      </c>
      <c r="P49" s="240">
        <v>3.0110500461312699</v>
      </c>
      <c r="Q49" s="240">
        <v>9.2429273069974105</v>
      </c>
      <c r="R49" s="240">
        <v>2.2347012609627499</v>
      </c>
      <c r="S49" s="240">
        <v>84.405362299999993</v>
      </c>
      <c r="T49" s="240">
        <v>3.92939539836676</v>
      </c>
      <c r="U49" s="240">
        <v>13.044977448800401</v>
      </c>
      <c r="V49" s="240">
        <v>3.1128564413609401</v>
      </c>
      <c r="W49" s="240">
        <v>88.257309550000002</v>
      </c>
      <c r="X49" s="240">
        <v>3.1389497651487202</v>
      </c>
      <c r="Y49" s="240">
        <v>10.3212452281286</v>
      </c>
      <c r="Z49" s="240">
        <v>2.4860579883704901</v>
      </c>
    </row>
    <row r="50" spans="1:27">
      <c r="B50" s="239" t="s">
        <v>1481</v>
      </c>
      <c r="C50" s="240">
        <v>89.845349839999997</v>
      </c>
      <c r="D50" s="240">
        <v>1.1845442932950601</v>
      </c>
      <c r="E50" s="240">
        <v>8.5699520810712304</v>
      </c>
      <c r="F50" s="240">
        <v>2.0768857004665402</v>
      </c>
      <c r="G50" s="240">
        <v>88.754655690000007</v>
      </c>
      <c r="H50" s="240">
        <v>1.04602377521648</v>
      </c>
      <c r="I50" s="240">
        <v>9.8176919896800996</v>
      </c>
      <c r="J50" s="240">
        <v>2.3689097541761002</v>
      </c>
      <c r="K50" s="240">
        <v>89.262596939999995</v>
      </c>
      <c r="L50" s="240">
        <v>1.4520634143336399</v>
      </c>
      <c r="M50" s="240">
        <v>10.702739939749501</v>
      </c>
      <c r="N50" s="240">
        <v>2.5745434165129502</v>
      </c>
      <c r="O50" s="240">
        <v>90.067372950000006</v>
      </c>
      <c r="P50" s="240">
        <v>1.0986633393910401</v>
      </c>
      <c r="Q50" s="240">
        <v>9.3871528130763995</v>
      </c>
      <c r="R50" s="240">
        <v>2.26842783152768</v>
      </c>
      <c r="S50" s="240">
        <v>86.311519709999999</v>
      </c>
      <c r="T50" s="240">
        <v>2.2583368616143198</v>
      </c>
      <c r="U50" s="240">
        <v>13.318241792202601</v>
      </c>
      <c r="V50" s="240">
        <v>3.1751138750347998</v>
      </c>
      <c r="W50" s="240">
        <v>89.364508040000004</v>
      </c>
      <c r="X50" s="240">
        <v>1.2545119442744199</v>
      </c>
      <c r="Y50" s="240">
        <v>10.221168988795901</v>
      </c>
      <c r="Z50" s="240">
        <v>2.46280791066174</v>
      </c>
    </row>
    <row r="51" spans="1:27">
      <c r="A51" s="239">
        <v>2016</v>
      </c>
      <c r="B51" s="239" t="s">
        <v>1478</v>
      </c>
      <c r="C51" s="240">
        <v>90.439870139999996</v>
      </c>
      <c r="D51" s="240">
        <v>0.66171515950324</v>
      </c>
      <c r="E51" s="240">
        <v>7.7462855741885104</v>
      </c>
      <c r="F51" s="240">
        <v>1.88273075882719</v>
      </c>
      <c r="G51" s="240">
        <v>89.707165259999996</v>
      </c>
      <c r="H51" s="240">
        <v>1.07319392159764</v>
      </c>
      <c r="I51" s="240">
        <v>9.0337487376512406</v>
      </c>
      <c r="J51" s="240">
        <v>2.1857262792735099</v>
      </c>
      <c r="K51" s="240">
        <v>90.441459140000006</v>
      </c>
      <c r="L51" s="240">
        <v>1.32066760369118</v>
      </c>
      <c r="M51" s="240">
        <v>10.1222666887573</v>
      </c>
      <c r="N51" s="240">
        <v>2.4398150065345598</v>
      </c>
      <c r="O51" s="240">
        <v>90.975987750000002</v>
      </c>
      <c r="P51" s="240">
        <v>1.00881681150444</v>
      </c>
      <c r="Q51" s="240">
        <v>8.8018579979642499</v>
      </c>
      <c r="R51" s="240">
        <v>2.1313512671586401</v>
      </c>
      <c r="S51" s="240">
        <v>87.966872960000003</v>
      </c>
      <c r="T51" s="240">
        <v>1.9178821732740401</v>
      </c>
      <c r="U51" s="240">
        <v>13.002314472950401</v>
      </c>
      <c r="V51" s="240">
        <v>3.1031264115080299</v>
      </c>
      <c r="W51" s="240">
        <v>90.459310400000007</v>
      </c>
      <c r="X51" s="240">
        <v>1.2250975068423899</v>
      </c>
      <c r="Y51" s="240">
        <v>9.5607307633978298</v>
      </c>
      <c r="Z51" s="240">
        <v>2.3089741621367601</v>
      </c>
    </row>
    <row r="52" spans="1:27">
      <c r="B52" s="239" t="s">
        <v>1479</v>
      </c>
      <c r="C52" s="240">
        <v>91.978040870000001</v>
      </c>
      <c r="D52" s="240">
        <v>1.70076618599622</v>
      </c>
      <c r="E52" s="240">
        <v>6.5278778917553497</v>
      </c>
      <c r="F52" s="240">
        <v>1.5934757755889</v>
      </c>
      <c r="G52" s="240">
        <v>91.466491739999995</v>
      </c>
      <c r="H52" s="240">
        <v>1.96118835647177</v>
      </c>
      <c r="I52" s="240">
        <v>7.3237161244282802</v>
      </c>
      <c r="J52" s="240">
        <v>1.78269020456905</v>
      </c>
      <c r="K52" s="240">
        <v>92.287175739999995</v>
      </c>
      <c r="L52" s="240">
        <v>2.04078595983606</v>
      </c>
      <c r="M52" s="240">
        <v>8.4719353188465796</v>
      </c>
      <c r="N52" s="240">
        <v>2.0538391882943601</v>
      </c>
      <c r="O52" s="240">
        <v>92.642371359999999</v>
      </c>
      <c r="P52" s="240">
        <v>1.8316741056763099</v>
      </c>
      <c r="Q52" s="240">
        <v>7.1202050642376102</v>
      </c>
      <c r="R52" s="240">
        <v>1.7344048635674401</v>
      </c>
      <c r="S52" s="240">
        <v>90.109675249999995</v>
      </c>
      <c r="T52" s="240">
        <v>2.4359195887005698</v>
      </c>
      <c r="U52" s="240">
        <v>10.9531884359399</v>
      </c>
      <c r="V52" s="240">
        <v>2.63250917746785</v>
      </c>
      <c r="W52" s="240">
        <v>92.237719310000003</v>
      </c>
      <c r="X52" s="240">
        <v>1.9659766387076101</v>
      </c>
      <c r="Y52" s="240">
        <v>7.7905223586772996</v>
      </c>
      <c r="Z52" s="240">
        <v>1.89318650364994</v>
      </c>
    </row>
    <row r="53" spans="1:27">
      <c r="B53" s="239" t="s">
        <v>1480</v>
      </c>
      <c r="C53" s="240">
        <v>93.006714459999998</v>
      </c>
      <c r="D53" s="240">
        <v>1.1183904117439301</v>
      </c>
      <c r="E53" s="240">
        <v>4.7448981567872002</v>
      </c>
      <c r="F53" s="240">
        <v>1.1656834150966899</v>
      </c>
      <c r="G53" s="240">
        <v>92.906004300000006</v>
      </c>
      <c r="H53" s="240">
        <v>1.57381411773387</v>
      </c>
      <c r="I53" s="240">
        <v>5.77228029758317</v>
      </c>
      <c r="J53" s="240">
        <v>1.41284508723143</v>
      </c>
      <c r="K53" s="240">
        <v>93.584890150000007</v>
      </c>
      <c r="L53" s="240">
        <v>1.4061698167642001</v>
      </c>
      <c r="M53" s="240">
        <v>6.3645976657291898</v>
      </c>
      <c r="N53" s="240">
        <v>1.5545241201226201</v>
      </c>
      <c r="O53" s="240">
        <v>93.759521820000003</v>
      </c>
      <c r="P53" s="240">
        <v>1.2058742059385199</v>
      </c>
      <c r="Q53" s="240">
        <v>5.2430199846576802</v>
      </c>
      <c r="R53" s="240">
        <v>1.2857446710479199</v>
      </c>
      <c r="S53" s="240">
        <v>91.96773881</v>
      </c>
      <c r="T53" s="240">
        <v>2.06200228204685</v>
      </c>
      <c r="U53" s="240">
        <v>8.9595924997291299</v>
      </c>
      <c r="V53" s="240">
        <v>2.1683471591679999</v>
      </c>
      <c r="W53" s="240">
        <v>93.631838950000002</v>
      </c>
      <c r="X53" s="240">
        <v>1.5114420113907301</v>
      </c>
      <c r="Y53" s="240">
        <v>6.0896139111913401</v>
      </c>
      <c r="Z53" s="240">
        <v>1.48882331472648</v>
      </c>
    </row>
    <row r="54" spans="1:27">
      <c r="B54" s="239" t="s">
        <v>1481</v>
      </c>
      <c r="C54" s="240">
        <v>93.547579970000001</v>
      </c>
      <c r="D54" s="240">
        <v>0.58153383133710002</v>
      </c>
      <c r="E54" s="240">
        <v>4.1206697248027604</v>
      </c>
      <c r="F54" s="240">
        <v>1.014620882519</v>
      </c>
      <c r="G54" s="240">
        <v>94.007634289999999</v>
      </c>
      <c r="H54" s="240">
        <v>1.18574681830332</v>
      </c>
      <c r="I54" s="240">
        <v>5.9185386492258703</v>
      </c>
      <c r="J54" s="240">
        <v>1.4478844910358999</v>
      </c>
      <c r="K54" s="240">
        <v>94.454400730000003</v>
      </c>
      <c r="L54" s="240">
        <v>0.92911428181015099</v>
      </c>
      <c r="M54" s="240">
        <v>5.8163261746572399</v>
      </c>
      <c r="N54" s="240">
        <v>1.4234010673409301</v>
      </c>
      <c r="O54" s="240">
        <v>94.681014970000007</v>
      </c>
      <c r="P54" s="240">
        <v>0.98282620486172001</v>
      </c>
      <c r="Q54" s="240">
        <v>5.1224343165434902</v>
      </c>
      <c r="R54" s="240">
        <v>1.2567193245011099</v>
      </c>
      <c r="S54" s="240">
        <v>93.398721420000001</v>
      </c>
      <c r="T54" s="240">
        <v>1.5559615018439601</v>
      </c>
      <c r="U54" s="240">
        <v>8.2111886499188493</v>
      </c>
      <c r="V54" s="240">
        <v>1.9924541408640399</v>
      </c>
      <c r="W54" s="240">
        <v>94.608908099999994</v>
      </c>
      <c r="X54" s="240">
        <v>1.0435223327417</v>
      </c>
      <c r="Y54" s="240">
        <v>5.8685491309956799</v>
      </c>
      <c r="Z54" s="240">
        <v>1.4359124870405999</v>
      </c>
    </row>
    <row r="55" spans="1:27">
      <c r="A55" s="239">
        <v>2017</v>
      </c>
      <c r="B55" s="239" t="s">
        <v>1478</v>
      </c>
      <c r="C55" s="240">
        <v>96.315118299999995</v>
      </c>
      <c r="D55" s="240">
        <v>2.9584285674600301</v>
      </c>
      <c r="E55" s="240">
        <v>6.4963031801186499</v>
      </c>
      <c r="F55" s="240">
        <v>1.5859468982412701</v>
      </c>
      <c r="G55" s="240">
        <v>96.741157509999994</v>
      </c>
      <c r="H55" s="240">
        <v>2.9077672687384899</v>
      </c>
      <c r="I55" s="240">
        <v>7.8410595515009804</v>
      </c>
      <c r="J55" s="240">
        <v>1.9051274665364999</v>
      </c>
      <c r="K55" s="240">
        <v>96.969936759999996</v>
      </c>
      <c r="L55" s="240">
        <v>2.66322798150052</v>
      </c>
      <c r="M55" s="240">
        <v>7.2184567587461697</v>
      </c>
      <c r="N55" s="240">
        <v>1.7577247906637601</v>
      </c>
      <c r="O55" s="240">
        <v>97.160604989999996</v>
      </c>
      <c r="P55" s="240">
        <v>2.6188882964400602</v>
      </c>
      <c r="Q55" s="240">
        <v>6.7980764957399398</v>
      </c>
      <c r="R55" s="240">
        <v>1.65783532364205</v>
      </c>
      <c r="S55" s="240">
        <v>96.356020270000002</v>
      </c>
      <c r="T55" s="240">
        <v>3.1663162033037699</v>
      </c>
      <c r="U55" s="240">
        <v>9.5367119777176601</v>
      </c>
      <c r="V55" s="240">
        <v>2.3033664518028201</v>
      </c>
      <c r="W55" s="240">
        <v>97.12105511</v>
      </c>
      <c r="X55" s="240">
        <v>2.6552964836510999</v>
      </c>
      <c r="Y55" s="240">
        <v>7.3643549575412202</v>
      </c>
      <c r="Z55" s="240">
        <v>1.7923240084868799</v>
      </c>
    </row>
    <row r="56" spans="1:27">
      <c r="B56" s="239" t="s">
        <v>1479</v>
      </c>
      <c r="C56" s="240">
        <v>98.696539200000004</v>
      </c>
      <c r="D56" s="240">
        <v>2.4725307324883401</v>
      </c>
      <c r="E56" s="240">
        <v>7.3044590496288198</v>
      </c>
      <c r="F56" s="240">
        <v>1.7781241849450999</v>
      </c>
      <c r="G56" s="240">
        <v>99.006128419999996</v>
      </c>
      <c r="H56" s="240">
        <v>2.3412691850062601</v>
      </c>
      <c r="I56" s="240">
        <v>8.2430587820422296</v>
      </c>
      <c r="J56" s="240">
        <v>1.99996296248157</v>
      </c>
      <c r="K56" s="240">
        <v>99.039047659999994</v>
      </c>
      <c r="L56" s="240">
        <v>2.1337653391700502</v>
      </c>
      <c r="M56" s="240">
        <v>7.3161540223335004</v>
      </c>
      <c r="N56" s="240">
        <v>1.7808972377840699</v>
      </c>
      <c r="O56" s="240">
        <v>98.99856321</v>
      </c>
      <c r="P56" s="240">
        <v>1.8916702095352</v>
      </c>
      <c r="Q56" s="240">
        <v>6.8609986517944401</v>
      </c>
      <c r="R56" s="240">
        <v>1.67280543741624</v>
      </c>
      <c r="S56" s="240">
        <v>98.923447609999997</v>
      </c>
      <c r="T56" s="240">
        <v>2.6645219808848299</v>
      </c>
      <c r="U56" s="240">
        <v>9.7811609414273093</v>
      </c>
      <c r="V56" s="240">
        <v>2.3603953925458701</v>
      </c>
      <c r="W56" s="240">
        <v>99.138611749999995</v>
      </c>
      <c r="X56" s="240">
        <v>2.0773627692933299</v>
      </c>
      <c r="Y56" s="240">
        <v>7.48163819706655</v>
      </c>
      <c r="Z56" s="240">
        <v>1.8201117367394199</v>
      </c>
    </row>
    <row r="57" spans="1:27">
      <c r="B57" s="239" t="s">
        <v>1480</v>
      </c>
      <c r="C57" s="240">
        <v>101.3264188</v>
      </c>
      <c r="D57" s="240">
        <v>2.6646117698927401</v>
      </c>
      <c r="E57" s="240">
        <v>8.9452728099304295</v>
      </c>
      <c r="F57" s="240">
        <v>2.1649902010680599</v>
      </c>
      <c r="G57" s="240">
        <v>101.0660733</v>
      </c>
      <c r="H57" s="240">
        <v>2.0806236067139099</v>
      </c>
      <c r="I57" s="240">
        <v>8.7831449231747794</v>
      </c>
      <c r="J57" s="240">
        <v>2.12695953403834</v>
      </c>
      <c r="K57" s="240">
        <v>100.99189130000001</v>
      </c>
      <c r="L57" s="240">
        <v>1.97179161769012</v>
      </c>
      <c r="M57" s="240">
        <v>7.9147404438129696</v>
      </c>
      <c r="N57" s="240">
        <v>1.92252932106096</v>
      </c>
      <c r="O57" s="240">
        <v>101.0500273</v>
      </c>
      <c r="P57" s="240">
        <v>2.0722160236288798</v>
      </c>
      <c r="Q57" s="240">
        <v>7.7757494262783702</v>
      </c>
      <c r="R57" s="240">
        <v>1.8896951518788001</v>
      </c>
      <c r="S57" s="240">
        <v>101.38608000000001</v>
      </c>
      <c r="T57" s="240">
        <v>2.4894324343696499</v>
      </c>
      <c r="U57" s="240">
        <v>10.2409185132384</v>
      </c>
      <c r="V57" s="240">
        <v>2.46739744593705</v>
      </c>
      <c r="W57" s="240">
        <v>101.0276468</v>
      </c>
      <c r="X57" s="240">
        <v>1.90544835826794</v>
      </c>
      <c r="Y57" s="240">
        <v>7.8988172537649302</v>
      </c>
      <c r="Z57" s="240">
        <v>1.9187693583196701</v>
      </c>
    </row>
    <row r="58" spans="1:27">
      <c r="B58" s="239" t="s">
        <v>1481</v>
      </c>
      <c r="C58" s="240">
        <v>103.6619237</v>
      </c>
      <c r="D58" s="240">
        <v>2.3049318506063599</v>
      </c>
      <c r="E58" s="240">
        <v>10.811977961635799</v>
      </c>
      <c r="F58" s="240">
        <v>2.5998384008904001</v>
      </c>
      <c r="G58" s="240">
        <v>103.18664080000001</v>
      </c>
      <c r="H58" s="240">
        <v>2.0981991589852398</v>
      </c>
      <c r="I58" s="240">
        <v>9.7641075422492793</v>
      </c>
      <c r="J58" s="240">
        <v>2.3564199964897701</v>
      </c>
      <c r="K58" s="240">
        <v>102.99912430000001</v>
      </c>
      <c r="L58" s="240">
        <v>1.98751897222862</v>
      </c>
      <c r="M58" s="240">
        <v>9.0464007012497802</v>
      </c>
      <c r="N58" s="240">
        <v>2.1886904849689501</v>
      </c>
      <c r="O58" s="240">
        <v>102.79080449999999</v>
      </c>
      <c r="P58" s="240">
        <v>1.7226885004513</v>
      </c>
      <c r="Q58" s="240">
        <v>8.56538085546463</v>
      </c>
      <c r="R58" s="240">
        <v>2.0758112230618901</v>
      </c>
      <c r="S58" s="240">
        <v>103.33445209999999</v>
      </c>
      <c r="T58" s="240">
        <v>1.92173531119852</v>
      </c>
      <c r="U58" s="240">
        <v>10.6379729068458</v>
      </c>
      <c r="V58" s="240">
        <v>2.5595372231932898</v>
      </c>
      <c r="W58" s="240">
        <v>102.7126863</v>
      </c>
      <c r="X58" s="240">
        <v>1.66789938533933</v>
      </c>
      <c r="Y58" s="240">
        <v>8.5655551498749603</v>
      </c>
      <c r="Z58" s="240">
        <v>2.07585219199802</v>
      </c>
    </row>
    <row r="59" spans="1:27">
      <c r="A59" s="239">
        <v>2018</v>
      </c>
      <c r="B59" s="239" t="s">
        <v>1478</v>
      </c>
      <c r="C59" s="240">
        <v>106.9015704</v>
      </c>
      <c r="D59" s="240">
        <v>3.12520411002173</v>
      </c>
      <c r="E59" s="240">
        <v>10.991474948954099</v>
      </c>
      <c r="F59" s="240">
        <v>2.6413618580055398</v>
      </c>
      <c r="G59" s="240">
        <v>106.0212976</v>
      </c>
      <c r="H59" s="240">
        <v>2.7471160782278199</v>
      </c>
      <c r="I59" s="240">
        <v>9.5927527940119308</v>
      </c>
      <c r="J59" s="240">
        <v>2.31644897100283</v>
      </c>
      <c r="K59" s="240">
        <v>105.82976739999999</v>
      </c>
      <c r="L59" s="240">
        <v>2.74822054967703</v>
      </c>
      <c r="M59" s="240">
        <v>9.1366777539806208</v>
      </c>
      <c r="N59" s="240">
        <v>2.20983384938256</v>
      </c>
      <c r="O59" s="240">
        <v>105.4717515</v>
      </c>
      <c r="P59" s="240">
        <v>2.60815839805981</v>
      </c>
      <c r="Q59" s="240">
        <v>8.5540291879156101</v>
      </c>
      <c r="R59" s="240">
        <v>2.0731428399605001</v>
      </c>
      <c r="S59" s="240">
        <v>105.87624820000001</v>
      </c>
      <c r="T59" s="240">
        <v>2.4597760459795599</v>
      </c>
      <c r="U59" s="240">
        <v>9.8802627000609693</v>
      </c>
      <c r="V59" s="240">
        <v>2.3834882960439798</v>
      </c>
      <c r="W59" s="240">
        <v>105.3066668</v>
      </c>
      <c r="X59" s="240">
        <v>2.5254723573518301</v>
      </c>
      <c r="Y59" s="240">
        <v>8.4282565512997305</v>
      </c>
      <c r="Z59" s="240">
        <v>2.0435640439194098</v>
      </c>
    </row>
    <row r="60" spans="1:27">
      <c r="B60" s="239" t="s">
        <v>1479</v>
      </c>
      <c r="C60" s="240">
        <v>109.9802801</v>
      </c>
      <c r="D60" s="240">
        <v>2.8799480573393099</v>
      </c>
      <c r="E60" s="240">
        <v>11.432762477248</v>
      </c>
      <c r="F60" s="240">
        <v>2.7432322436426602</v>
      </c>
      <c r="G60" s="240">
        <v>108.536235</v>
      </c>
      <c r="H60" s="240">
        <v>2.3721058475330499</v>
      </c>
      <c r="I60" s="240">
        <v>9.6257744162783201</v>
      </c>
      <c r="J60" s="240">
        <v>2.3241553962668</v>
      </c>
      <c r="K60" s="240">
        <v>108.3647764</v>
      </c>
      <c r="L60" s="240">
        <v>2.3953648035703901</v>
      </c>
      <c r="M60" s="240">
        <v>9.4162140694396896</v>
      </c>
      <c r="N60" s="240">
        <v>2.27521965504318</v>
      </c>
      <c r="O60" s="240">
        <v>108.03163600000001</v>
      </c>
      <c r="P60" s="240">
        <v>2.42708067666821</v>
      </c>
      <c r="Q60" s="240">
        <v>9.1244483728906793</v>
      </c>
      <c r="R60" s="240">
        <v>2.2069704317786698</v>
      </c>
      <c r="S60" s="240">
        <v>108.44320089999999</v>
      </c>
      <c r="T60" s="240">
        <v>2.4244840024469001</v>
      </c>
      <c r="U60" s="240">
        <v>9.6233537346282798</v>
      </c>
      <c r="V60" s="240">
        <v>2.3235905285208198</v>
      </c>
      <c r="W60" s="240">
        <v>107.73332190000001</v>
      </c>
      <c r="X60" s="240">
        <v>2.3043698692018602</v>
      </c>
      <c r="Y60" s="240">
        <v>8.6693872329718396</v>
      </c>
      <c r="Z60" s="240">
        <v>2.1002497765520798</v>
      </c>
    </row>
    <row r="61" spans="1:27">
      <c r="B61" s="239" t="s">
        <v>1480</v>
      </c>
      <c r="C61" s="240">
        <v>112.80265609999999</v>
      </c>
      <c r="D61" s="240">
        <v>2.5662564210909</v>
      </c>
      <c r="E61" s="240">
        <v>11.326007013681201</v>
      </c>
      <c r="F61" s="240">
        <v>2.7186157308447298</v>
      </c>
      <c r="G61" s="240">
        <v>111.21094720000001</v>
      </c>
      <c r="H61" s="240">
        <v>2.4643495326699001</v>
      </c>
      <c r="I61" s="240">
        <v>10.0378629234822</v>
      </c>
      <c r="J61" s="240">
        <v>2.42018048438208</v>
      </c>
      <c r="K61" s="240">
        <v>110.6512326</v>
      </c>
      <c r="L61" s="240">
        <v>2.10996255052487</v>
      </c>
      <c r="M61" s="240">
        <v>9.5644721330216296</v>
      </c>
      <c r="N61" s="240">
        <v>2.3098475836260199</v>
      </c>
      <c r="O61" s="240">
        <v>110.2349275</v>
      </c>
      <c r="P61" s="240">
        <v>2.0394873035154202</v>
      </c>
      <c r="Q61" s="240">
        <v>9.0894584053219791</v>
      </c>
      <c r="R61" s="240">
        <v>2.19877646442592</v>
      </c>
      <c r="S61" s="240">
        <v>111.2562612</v>
      </c>
      <c r="T61" s="240">
        <v>2.5940402686877899</v>
      </c>
      <c r="U61" s="240">
        <v>9.7352429445935602</v>
      </c>
      <c r="V61" s="240">
        <v>2.3496901821112899</v>
      </c>
      <c r="W61" s="240">
        <v>110.1686119</v>
      </c>
      <c r="X61" s="240">
        <v>2.26047981910413</v>
      </c>
      <c r="Y61" s="240">
        <v>9.04798378417739</v>
      </c>
      <c r="Z61" s="240">
        <v>2.1890613644513599</v>
      </c>
      <c r="AA61" s="240">
        <f>AVERAGE(W59:W61)</f>
        <v>107.7362002</v>
      </c>
    </row>
    <row r="62" spans="1:27">
      <c r="B62" s="239" t="s">
        <v>1481</v>
      </c>
      <c r="C62" s="240">
        <v>115.60531760000001</v>
      </c>
      <c r="D62" s="240">
        <v>2.48457048521573</v>
      </c>
      <c r="E62" s="240">
        <v>11.521485878039901</v>
      </c>
      <c r="F62" s="240">
        <v>2.7636773270399901</v>
      </c>
      <c r="G62" s="240">
        <v>113.4340825</v>
      </c>
      <c r="H62" s="240">
        <v>1.99902559592622</v>
      </c>
      <c r="I62" s="240">
        <v>9.9309771309078307</v>
      </c>
      <c r="J62" s="240">
        <v>2.3952998392918801</v>
      </c>
      <c r="K62" s="240">
        <v>112.79402</v>
      </c>
      <c r="L62" s="240">
        <v>1.93652375093381</v>
      </c>
      <c r="M62" s="240">
        <v>9.5096883265443495</v>
      </c>
      <c r="N62" s="240">
        <v>2.2970560873466699</v>
      </c>
      <c r="O62" s="240">
        <v>111.5973683</v>
      </c>
      <c r="P62" s="240">
        <v>1.2359429365071299</v>
      </c>
      <c r="Q62" s="240">
        <v>8.5674626663710995</v>
      </c>
      <c r="R62" s="240">
        <v>2.0763005618533099</v>
      </c>
      <c r="S62" s="240">
        <v>113.6780017</v>
      </c>
      <c r="T62" s="240">
        <v>2.1767228863160701</v>
      </c>
      <c r="U62" s="240">
        <v>10.009778336067599</v>
      </c>
      <c r="V62" s="240">
        <v>2.4136447707211701</v>
      </c>
      <c r="W62" s="240">
        <v>112.2814187</v>
      </c>
      <c r="X62" s="240">
        <v>1.91779379222623</v>
      </c>
      <c r="Y62" s="240">
        <v>9.3160180545292608</v>
      </c>
      <c r="Z62" s="240">
        <v>2.25179741727219</v>
      </c>
    </row>
    <row r="63" spans="1:27">
      <c r="A63" s="239">
        <v>2019</v>
      </c>
      <c r="B63" s="239" t="s">
        <v>1478</v>
      </c>
      <c r="C63" s="240">
        <v>118.8858577</v>
      </c>
      <c r="D63" s="240">
        <v>2.8377069222289801</v>
      </c>
      <c r="E63" s="240">
        <v>11.210581149704099</v>
      </c>
      <c r="F63" s="240">
        <v>2.6919800013322601</v>
      </c>
      <c r="G63" s="240">
        <v>115.987815</v>
      </c>
      <c r="H63" s="240">
        <v>2.25129206647394</v>
      </c>
      <c r="I63" s="240">
        <v>9.4004861528878401</v>
      </c>
      <c r="J63" s="240">
        <v>2.2715440964213398</v>
      </c>
      <c r="K63" s="240">
        <v>115.14339080000001</v>
      </c>
      <c r="L63" s="240">
        <v>2.0828859544149698</v>
      </c>
      <c r="M63" s="240">
        <v>8.8005706039187697</v>
      </c>
      <c r="N63" s="240">
        <v>2.13104914943907</v>
      </c>
      <c r="O63" s="240">
        <v>113.5609444</v>
      </c>
      <c r="P63" s="240">
        <v>1.75951828426764</v>
      </c>
      <c r="Q63" s="240">
        <v>7.6695350034079901</v>
      </c>
      <c r="R63" s="240">
        <v>1.8645824594556399</v>
      </c>
      <c r="S63" s="240">
        <v>116.64235619999999</v>
      </c>
      <c r="T63" s="240">
        <v>2.60767646833115</v>
      </c>
      <c r="U63" s="240">
        <v>10.1685771672442</v>
      </c>
      <c r="V63" s="240">
        <v>2.4505832395045299</v>
      </c>
      <c r="W63" s="240">
        <v>114.8188581</v>
      </c>
      <c r="X63" s="240">
        <v>2.2598925355402399</v>
      </c>
      <c r="Y63" s="240">
        <v>9.0328481463245698</v>
      </c>
      <c r="Z63" s="240">
        <v>2.18551527152384</v>
      </c>
    </row>
    <row r="64" spans="1:27">
      <c r="B64" s="239" t="s">
        <v>1479</v>
      </c>
      <c r="C64" s="240">
        <v>122.556510748512</v>
      </c>
      <c r="D64" s="240">
        <v>3.0875439009529799</v>
      </c>
      <c r="E64" s="240">
        <v>11.4349869240895</v>
      </c>
      <c r="F64" s="240">
        <v>2.7437449859065</v>
      </c>
      <c r="G64" s="240">
        <v>118.86711821207901</v>
      </c>
      <c r="H64" s="240">
        <v>2.4824187024119699</v>
      </c>
      <c r="I64" s="240">
        <v>9.5183725620102901</v>
      </c>
      <c r="J64" s="240">
        <v>2.2990840935418899</v>
      </c>
      <c r="K64" s="240">
        <v>117.680956979936</v>
      </c>
      <c r="L64" s="240">
        <v>2.2038313812936501</v>
      </c>
      <c r="M64" s="240">
        <v>8.5970560632615296</v>
      </c>
      <c r="N64" s="240">
        <v>2.08325585875511</v>
      </c>
      <c r="O64" s="240">
        <v>115.88561694397301</v>
      </c>
      <c r="P64" s="240">
        <v>2.04707045741424</v>
      </c>
      <c r="Q64" s="240">
        <v>7.2700749843064498</v>
      </c>
      <c r="R64" s="240">
        <v>1.7699698959811301</v>
      </c>
      <c r="S64" s="240">
        <v>119.80894679838801</v>
      </c>
      <c r="T64" s="240">
        <v>2.7147862076435199</v>
      </c>
      <c r="U64" s="240">
        <v>10.480828492759899</v>
      </c>
      <c r="V64" s="240">
        <v>2.5231002538038698</v>
      </c>
      <c r="W64" s="240">
        <v>117.621465033443</v>
      </c>
      <c r="X64" s="240">
        <v>2.44089427452945</v>
      </c>
      <c r="Y64" s="240">
        <v>9.1783516548587905</v>
      </c>
      <c r="Z64" s="240">
        <v>2.2195896729423801</v>
      </c>
    </row>
    <row r="65" spans="1:30">
      <c r="B65" s="239" t="s">
        <v>1480</v>
      </c>
      <c r="C65" s="255">
        <v>125.333050545421</v>
      </c>
      <c r="D65" s="255">
        <v>2.2655179883560099</v>
      </c>
      <c r="E65" s="240">
        <v>11.108244148358301</v>
      </c>
      <c r="F65" s="255">
        <v>2.6683473181163202</v>
      </c>
      <c r="G65" s="255">
        <v>120.811948454259</v>
      </c>
      <c r="H65" s="255">
        <v>1.6361381275434601</v>
      </c>
      <c r="I65" s="240">
        <v>8.6331440348158299</v>
      </c>
      <c r="J65" s="255">
        <v>2.0917356435014698</v>
      </c>
      <c r="K65" s="240">
        <v>119.968659720167</v>
      </c>
      <c r="L65" s="240">
        <v>1.94398719974809</v>
      </c>
      <c r="M65" s="240">
        <v>8.4205362210913108</v>
      </c>
      <c r="N65" s="240">
        <v>2.0417475639003402</v>
      </c>
      <c r="O65" s="240">
        <v>117.54076792832301</v>
      </c>
      <c r="P65" s="240">
        <v>1.4282626507051499</v>
      </c>
      <c r="Q65" s="240">
        <v>6.6275186948555804</v>
      </c>
      <c r="R65" s="240">
        <v>1.6172238005172299</v>
      </c>
      <c r="S65" s="240">
        <v>120.991318700805</v>
      </c>
      <c r="T65" s="240">
        <v>0.98688114202911703</v>
      </c>
      <c r="U65" s="240">
        <v>8.7501210231258497</v>
      </c>
      <c r="V65" s="240">
        <v>2.1192078402502998</v>
      </c>
      <c r="W65" s="240">
        <v>119.469101405668</v>
      </c>
      <c r="X65" s="240">
        <v>1.5708326466599101</v>
      </c>
      <c r="Y65" s="240">
        <v>8.4420501858642396</v>
      </c>
      <c r="Z65" s="240">
        <v>2.0468092415598198</v>
      </c>
      <c r="AA65" s="240">
        <f>AVERAGE(W63:W65)</f>
        <v>117.303141513037</v>
      </c>
      <c r="AB65" s="254">
        <f>AA65/AA61-1</f>
        <v>8.8799691239129119E-2</v>
      </c>
      <c r="AC65" s="254">
        <f>((AVERAGE(C63:C65)/(AVERAGE(C59:C61))-1))</f>
        <v>0.11250426286769599</v>
      </c>
      <c r="AD65" s="240"/>
    </row>
    <row r="66" spans="1:30">
      <c r="B66" s="239" t="s">
        <v>1481</v>
      </c>
      <c r="C66" s="240">
        <v>127.52452846180699</v>
      </c>
      <c r="D66" s="240">
        <v>1.74852355930792</v>
      </c>
      <c r="E66" s="240">
        <v>10.3102617675841</v>
      </c>
      <c r="F66" s="240">
        <v>2.4835070436269602</v>
      </c>
      <c r="G66" s="240">
        <v>122.57676698660499</v>
      </c>
      <c r="H66" s="240">
        <v>1.4607980046064599</v>
      </c>
      <c r="I66" s="240">
        <v>8.0599095837047106</v>
      </c>
      <c r="J66" s="240">
        <v>1.95678911668309</v>
      </c>
      <c r="K66" s="240">
        <v>121.81024279452799</v>
      </c>
      <c r="L66" s="240">
        <v>1.5350534703451499</v>
      </c>
      <c r="M66" s="240">
        <v>7.9935290847227503</v>
      </c>
      <c r="N66" s="240">
        <v>1.94112766049459</v>
      </c>
      <c r="O66" s="240">
        <v>119.218536190029</v>
      </c>
      <c r="P66" s="240">
        <v>1.4273926325963</v>
      </c>
      <c r="Q66" s="240">
        <v>6.8291645279138704</v>
      </c>
      <c r="R66" s="240">
        <v>1.66523245390071</v>
      </c>
      <c r="S66" s="240">
        <v>121.648648400936</v>
      </c>
      <c r="T66" s="240">
        <v>0.543286664852771</v>
      </c>
      <c r="U66" s="240">
        <v>7.0115999417115003</v>
      </c>
      <c r="V66" s="240">
        <v>1.7086088880337</v>
      </c>
      <c r="W66" s="240">
        <v>120.88012516027401</v>
      </c>
      <c r="X66" s="240">
        <v>1.1810784027032699</v>
      </c>
      <c r="Y66" s="240">
        <v>7.6581740414667596</v>
      </c>
      <c r="Z66" s="240">
        <v>1.8618952428732101</v>
      </c>
    </row>
    <row r="67" spans="1:30">
      <c r="A67" s="239">
        <v>2020</v>
      </c>
      <c r="B67" s="239" t="s">
        <v>1478</v>
      </c>
      <c r="C67" s="240">
        <v>130.06891532713399</v>
      </c>
      <c r="D67" s="240">
        <v>1.99521370203617</v>
      </c>
      <c r="E67" s="240">
        <v>9.4065499828866397</v>
      </c>
      <c r="F67" s="240">
        <v>2.2729612390435898</v>
      </c>
      <c r="G67" s="240">
        <v>124.76905493648199</v>
      </c>
      <c r="H67" s="240">
        <v>1.7885020169577299</v>
      </c>
      <c r="I67" s="240">
        <v>7.5708296914481803</v>
      </c>
      <c r="J67" s="240">
        <v>1.84122851400721</v>
      </c>
      <c r="K67" s="240">
        <v>123.925257421493</v>
      </c>
      <c r="L67" s="240">
        <v>1.73631919487482</v>
      </c>
      <c r="M67" s="240">
        <v>7.6268959603133402</v>
      </c>
      <c r="N67" s="240">
        <v>1.85449591664852</v>
      </c>
      <c r="O67" s="240">
        <v>121.18652970755799</v>
      </c>
      <c r="P67" s="240">
        <v>1.65074457414249</v>
      </c>
      <c r="Q67" s="240">
        <v>6.7149717254006998</v>
      </c>
      <c r="R67" s="240">
        <v>1.6380533254484</v>
      </c>
      <c r="S67" s="240">
        <v>123.33526306364401</v>
      </c>
      <c r="T67" s="240">
        <v>1.38646395572697</v>
      </c>
      <c r="U67" s="240">
        <v>5.7379729642704298</v>
      </c>
      <c r="V67" s="240">
        <v>1.4046207501697201</v>
      </c>
      <c r="W67" s="240">
        <v>122.89885778855</v>
      </c>
      <c r="X67" s="240">
        <v>1.6700285721903201</v>
      </c>
      <c r="Y67" s="240">
        <v>7.0371712645956004</v>
      </c>
      <c r="Z67" s="240">
        <v>1.7146843757696</v>
      </c>
    </row>
    <row r="68" spans="1:30">
      <c r="B68" s="239" t="s">
        <v>1479</v>
      </c>
      <c r="C68" s="240">
        <v>132.44274459437599</v>
      </c>
      <c r="D68" s="240">
        <v>1.8250550189271799</v>
      </c>
      <c r="E68" s="240">
        <v>8.0666737209504191</v>
      </c>
      <c r="F68" s="240">
        <v>1.9583846055406799</v>
      </c>
      <c r="G68" s="240">
        <v>126.952102240724</v>
      </c>
      <c r="H68" s="240">
        <v>1.7496704654478299</v>
      </c>
      <c r="I68" s="240">
        <v>6.8016993683821099</v>
      </c>
      <c r="J68" s="240">
        <v>1.65869743819875</v>
      </c>
      <c r="K68" s="240">
        <v>126.021287405384</v>
      </c>
      <c r="L68" s="240">
        <v>1.69136625374278</v>
      </c>
      <c r="M68" s="240">
        <v>7.08723878483584</v>
      </c>
      <c r="N68" s="240">
        <v>1.72657676070522</v>
      </c>
      <c r="O68" s="240">
        <v>122.646964209003</v>
      </c>
      <c r="P68" s="240">
        <v>1.20511289907324</v>
      </c>
      <c r="Q68" s="240">
        <v>5.8345008149707702</v>
      </c>
      <c r="R68" s="240">
        <v>1.42775581860097</v>
      </c>
      <c r="S68" s="240">
        <v>123.317617479636</v>
      </c>
      <c r="T68" s="240">
        <v>-1.43070064227313E-2</v>
      </c>
      <c r="U68" s="240">
        <v>2.9285548158204802</v>
      </c>
      <c r="V68" s="240">
        <v>0.72423294775154601</v>
      </c>
      <c r="W68" s="240">
        <v>124.403305116475</v>
      </c>
      <c r="X68" s="240">
        <v>1.2241345078352299</v>
      </c>
      <c r="Y68" s="240">
        <v>5.7658184083183599</v>
      </c>
      <c r="Z68" s="240">
        <v>1.4112961615894599</v>
      </c>
    </row>
    <row r="69" spans="1:30">
      <c r="B69" s="239" t="s">
        <v>1480</v>
      </c>
      <c r="C69" s="240">
        <v>134.300080022966</v>
      </c>
      <c r="D69" s="240">
        <v>1.40236857389082</v>
      </c>
      <c r="E69" s="240">
        <v>7.1545609386530797</v>
      </c>
      <c r="F69" s="240">
        <v>1.74256101428074</v>
      </c>
      <c r="G69" s="240">
        <v>129.026568358058</v>
      </c>
      <c r="H69" s="240">
        <v>1.6340541674531901</v>
      </c>
      <c r="I69" s="240">
        <v>6.7995094929779798</v>
      </c>
      <c r="J69" s="240">
        <v>1.6581763285296001</v>
      </c>
      <c r="K69" s="240">
        <v>127.731657716304</v>
      </c>
      <c r="L69" s="240">
        <v>1.35720745767189</v>
      </c>
      <c r="M69" s="240">
        <v>6.4708549834970199</v>
      </c>
      <c r="N69" s="240">
        <v>1.5798776480368</v>
      </c>
      <c r="O69" s="240">
        <v>123.361615708711</v>
      </c>
      <c r="P69" s="240">
        <v>0.58268992169276901</v>
      </c>
      <c r="Q69" s="240">
        <v>4.95219478567435</v>
      </c>
      <c r="R69" s="240">
        <v>1.2156995963786801</v>
      </c>
      <c r="S69" s="240">
        <v>122.29298734954401</v>
      </c>
      <c r="T69" s="240">
        <v>-0.83088706304368398</v>
      </c>
      <c r="U69" s="240">
        <v>1.0758364010874599</v>
      </c>
      <c r="V69" s="240">
        <v>0.26788077502468699</v>
      </c>
      <c r="W69" s="240">
        <v>125.487558316828</v>
      </c>
      <c r="X69" s="240">
        <v>0.87156301782966805</v>
      </c>
      <c r="Y69" s="240">
        <v>5.0376681839464004</v>
      </c>
      <c r="Z69" s="240">
        <v>1.2363009019855</v>
      </c>
    </row>
    <row r="70" spans="1:30">
      <c r="B70" s="239" t="s">
        <v>1481</v>
      </c>
      <c r="C70" s="240">
        <v>137.03223126245999</v>
      </c>
      <c r="D70" s="240">
        <v>2.0297146101435199</v>
      </c>
      <c r="E70" s="240">
        <v>7.4555874978204697</v>
      </c>
      <c r="F70" s="240">
        <v>1.81394155206609</v>
      </c>
      <c r="G70" s="240">
        <v>131.273964423254</v>
      </c>
      <c r="H70" s="240">
        <v>1.73735475551191</v>
      </c>
      <c r="I70" s="240">
        <v>7.0953065988430097</v>
      </c>
      <c r="J70" s="240">
        <v>1.7284926937437299</v>
      </c>
      <c r="K70" s="240">
        <v>130.21445505667299</v>
      </c>
      <c r="L70" s="240">
        <v>1.9392286654070801</v>
      </c>
      <c r="M70" s="240">
        <v>6.89942985855581</v>
      </c>
      <c r="N70" s="240">
        <v>1.68194553950869</v>
      </c>
      <c r="O70" s="240">
        <v>124.61326219777</v>
      </c>
      <c r="P70" s="240">
        <v>1.01074427631451</v>
      </c>
      <c r="Q70" s="240">
        <v>4.5250731808533997</v>
      </c>
      <c r="R70" s="240">
        <v>1.11256324483007</v>
      </c>
      <c r="S70" s="240">
        <v>122.80753996726</v>
      </c>
      <c r="T70" s="240">
        <v>0.41666515236149498</v>
      </c>
      <c r="U70" s="240">
        <v>0.95265469987342299</v>
      </c>
      <c r="V70" s="240">
        <v>0.237317543366244</v>
      </c>
      <c r="W70" s="240">
        <v>127.382616552743</v>
      </c>
      <c r="X70" s="240">
        <v>1.5058355558936101</v>
      </c>
      <c r="Y70" s="240">
        <v>5.37928909640637</v>
      </c>
      <c r="Z70" s="240">
        <v>1.3185150673119099</v>
      </c>
    </row>
    <row r="71" spans="1:30">
      <c r="A71" s="239">
        <v>2021</v>
      </c>
      <c r="B71" s="239" t="s">
        <v>1478</v>
      </c>
      <c r="C71" s="240">
        <v>141.18584304281799</v>
      </c>
      <c r="D71" s="240">
        <v>2.9774907395874899</v>
      </c>
      <c r="E71" s="240">
        <v>8.4829354558623198</v>
      </c>
      <c r="F71" s="240">
        <v>2.0564264094082199</v>
      </c>
      <c r="G71" s="240">
        <v>135.02323860891801</v>
      </c>
      <c r="H71" s="240">
        <v>2.83341529954382</v>
      </c>
      <c r="I71" s="240">
        <v>8.17190753378922</v>
      </c>
      <c r="J71" s="240">
        <v>1.9831969582764699</v>
      </c>
      <c r="K71" s="240">
        <v>134.120379816563</v>
      </c>
      <c r="L71" s="240">
        <v>2.9287668271249498</v>
      </c>
      <c r="M71" s="240">
        <v>8.1541288869668893</v>
      </c>
      <c r="N71" s="240">
        <v>1.9790063254186101</v>
      </c>
      <c r="O71" s="240">
        <v>127.935949684308</v>
      </c>
      <c r="P71" s="240">
        <v>2.6071589281180301</v>
      </c>
      <c r="Q71" s="240">
        <v>5.5041130034171797</v>
      </c>
      <c r="R71" s="240">
        <v>1.3485052085593101</v>
      </c>
      <c r="S71" s="240">
        <v>125.24514221491</v>
      </c>
      <c r="T71" s="240">
        <v>1.9317363822068101</v>
      </c>
      <c r="U71" s="240">
        <v>1.48705285953432</v>
      </c>
      <c r="V71" s="240">
        <v>0.36970789795298697</v>
      </c>
      <c r="W71" s="240">
        <v>130.97037037156099</v>
      </c>
      <c r="X71" s="240">
        <v>2.7643434450311402</v>
      </c>
      <c r="Y71" s="240">
        <v>6.5047580941783396</v>
      </c>
      <c r="Z71" s="240">
        <v>1.5879631064456201</v>
      </c>
    </row>
    <row r="72" spans="1:30">
      <c r="B72" s="239" t="s">
        <v>1479</v>
      </c>
      <c r="C72" s="240">
        <v>144.51837954516699</v>
      </c>
      <c r="D72" s="240">
        <v>2.3603899870742202</v>
      </c>
      <c r="E72" s="240">
        <v>9.1523007596998198</v>
      </c>
      <c r="F72" s="240">
        <v>2.21349150861032</v>
      </c>
      <c r="G72" s="240">
        <v>138.06203668364901</v>
      </c>
      <c r="H72" s="240">
        <v>2.25057412786001</v>
      </c>
      <c r="I72" s="240">
        <v>8.8075527331525905</v>
      </c>
      <c r="J72" s="240">
        <v>2.1326876404414099</v>
      </c>
      <c r="K72" s="240">
        <v>137.39197948039401</v>
      </c>
      <c r="L72" s="240">
        <v>2.4393009237713099</v>
      </c>
      <c r="M72" s="240">
        <v>9.0460152706636894</v>
      </c>
      <c r="N72" s="240">
        <v>2.1886001869425602</v>
      </c>
      <c r="O72" s="240">
        <v>130.677157756356</v>
      </c>
      <c r="P72" s="240">
        <v>2.1426409690256301</v>
      </c>
      <c r="Q72" s="240">
        <v>6.5780366683711096</v>
      </c>
      <c r="R72" s="240">
        <v>1.60543251649761</v>
      </c>
      <c r="S72" s="240">
        <v>127.822089560368</v>
      </c>
      <c r="T72" s="240">
        <v>2.05752279081306</v>
      </c>
      <c r="U72" s="240">
        <v>3.6847583073228698</v>
      </c>
      <c r="V72" s="240">
        <v>0.90872757775757296</v>
      </c>
      <c r="W72" s="240">
        <v>134.035177475388</v>
      </c>
      <c r="X72" s="240">
        <v>2.3400766869118499</v>
      </c>
      <c r="Y72" s="240">
        <v>7.7772757853451102</v>
      </c>
      <c r="Z72" s="240">
        <v>1.8900558996232799</v>
      </c>
    </row>
    <row r="73" spans="1:30">
      <c r="B73" s="239" t="s">
        <v>1480</v>
      </c>
      <c r="C73" s="240">
        <v>147.3815285</v>
      </c>
      <c r="D73" s="240">
        <v>1.9811659692310399</v>
      </c>
      <c r="E73" s="240">
        <v>9.7338338787837007</v>
      </c>
      <c r="F73" s="240">
        <v>2.3493616227996599</v>
      </c>
      <c r="G73" s="240">
        <v>140.1707849</v>
      </c>
      <c r="H73" s="240">
        <v>1.5273917921281299</v>
      </c>
      <c r="I73" s="240">
        <v>8.6563675305450207</v>
      </c>
      <c r="J73" s="240">
        <v>2.0971914759754902</v>
      </c>
      <c r="K73" s="240">
        <v>139.8832194</v>
      </c>
      <c r="L73" s="240">
        <v>1.8132353351539601</v>
      </c>
      <c r="M73" s="240">
        <v>9.4927524999543405</v>
      </c>
      <c r="N73" s="240">
        <v>2.29310076222355</v>
      </c>
      <c r="O73" s="240">
        <v>132.31527149999999</v>
      </c>
      <c r="P73" s="240">
        <v>1.2535578304344599</v>
      </c>
      <c r="Q73" s="240">
        <v>7.2473718074678404</v>
      </c>
      <c r="R73" s="240">
        <v>1.7645846918044299</v>
      </c>
      <c r="S73" s="240">
        <v>130.18855300000001</v>
      </c>
      <c r="T73" s="240">
        <v>1.8513728321695</v>
      </c>
      <c r="U73" s="240">
        <v>6.4493249464639302</v>
      </c>
      <c r="V73" s="240">
        <v>1.5747420069481599</v>
      </c>
      <c r="W73" s="240">
        <v>136.36440279999999</v>
      </c>
      <c r="X73" s="240">
        <v>1.7377716570261501</v>
      </c>
      <c r="Y73" s="240">
        <v>8.6620658940403494</v>
      </c>
      <c r="Z73" s="240">
        <v>2.0985300433341298</v>
      </c>
    </row>
    <row r="74" spans="1:30">
      <c r="B74" s="239" t="s">
        <v>1481</v>
      </c>
      <c r="C74" s="240">
        <v>149.08969255800099</v>
      </c>
      <c r="D74" s="240">
        <v>1.15900823894697</v>
      </c>
      <c r="E74" s="240">
        <v>8.7423647008529208</v>
      </c>
      <c r="F74" s="240">
        <v>2.1173869441806898</v>
      </c>
      <c r="G74" s="240">
        <v>142.29622220788701</v>
      </c>
      <c r="H74" s="240">
        <v>1.5163197590734301</v>
      </c>
      <c r="I74" s="240">
        <v>8.3725043526940794</v>
      </c>
      <c r="J74" s="240">
        <v>2.0304441927423</v>
      </c>
      <c r="K74" s="240">
        <v>142.07705029113501</v>
      </c>
      <c r="L74" s="240">
        <v>1.56833028332133</v>
      </c>
      <c r="M74" s="240">
        <v>9.0349997584483006</v>
      </c>
      <c r="N74" s="240">
        <v>2.1860193901685099</v>
      </c>
      <c r="O74" s="240">
        <v>133.80087042934099</v>
      </c>
      <c r="P74" s="240">
        <v>1.1227720825415</v>
      </c>
      <c r="Q74" s="240">
        <v>7.3109412228628701</v>
      </c>
      <c r="R74" s="240">
        <v>1.7796612331099999</v>
      </c>
      <c r="S74" s="240">
        <v>131.63556286657001</v>
      </c>
      <c r="T74" s="240">
        <v>1.11147242459173</v>
      </c>
      <c r="U74" s="240">
        <v>7.1326300992556897</v>
      </c>
      <c r="V74" s="240">
        <v>1.7373548172284501</v>
      </c>
      <c r="W74" s="240">
        <v>138.27249463491199</v>
      </c>
      <c r="X74" s="240">
        <v>1.39925948101758</v>
      </c>
      <c r="Y74" s="240">
        <v>8.4938684020762203</v>
      </c>
      <c r="Z74" s="240">
        <v>2.0589976323621899</v>
      </c>
    </row>
    <row r="75" spans="1:30">
      <c r="A75" s="239">
        <v>2022</v>
      </c>
      <c r="B75" s="239" t="s">
        <v>1478</v>
      </c>
      <c r="C75" s="240">
        <v>152.28</v>
      </c>
      <c r="D75" s="240">
        <v>2.13964719297068</v>
      </c>
      <c r="E75" s="240">
        <v>7.8546639280402397</v>
      </c>
      <c r="F75" s="240">
        <v>1.90834120106289</v>
      </c>
      <c r="G75" s="239">
        <v>145.69999999999999</v>
      </c>
      <c r="H75" s="240">
        <v>2.3893183415319501</v>
      </c>
      <c r="I75" s="240">
        <v>7.9099392682565401</v>
      </c>
      <c r="J75" s="240">
        <v>1.92139565730272</v>
      </c>
      <c r="K75" s="240">
        <v>145.11000000000001</v>
      </c>
      <c r="L75" s="240">
        <v>2.1326013513513602</v>
      </c>
      <c r="M75" s="240">
        <v>8.19415448851775</v>
      </c>
      <c r="N75" s="240">
        <v>1.98844009547183</v>
      </c>
      <c r="O75" s="240">
        <v>135.93</v>
      </c>
      <c r="P75" s="240">
        <v>1.5919282511210699</v>
      </c>
      <c r="Q75" s="240">
        <v>6.2451148976082598</v>
      </c>
      <c r="R75" s="240">
        <v>1.52599223375249</v>
      </c>
      <c r="S75" s="240">
        <v>133.21</v>
      </c>
      <c r="T75" s="240">
        <v>1.19264661197207</v>
      </c>
      <c r="U75" s="240">
        <v>6.3552894211576803</v>
      </c>
      <c r="V75" s="240">
        <v>1.5523022215959501</v>
      </c>
      <c r="W75" s="240">
        <v>141.11000000000001</v>
      </c>
      <c r="X75" s="240">
        <v>2.05395241194763</v>
      </c>
      <c r="Y75" s="240">
        <v>7.7422310452775598</v>
      </c>
      <c r="Z75" s="240">
        <v>1.8817722749580501</v>
      </c>
    </row>
    <row r="76" spans="1:3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row>
    <row r="77" spans="1:3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row>
    <row r="78" spans="1:3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row>
    <row r="79" spans="1:3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row>
    <row r="80" spans="1:3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row>
    <row r="81" spans="3:26">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row>
    <row r="82" spans="3:26">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row>
    <row r="83" spans="3:26">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row>
    <row r="84" spans="3:26">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row>
    <row r="85" spans="3:26">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row>
    <row r="86" spans="3:26">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row>
    <row r="87" spans="3:26">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row>
    <row r="88" spans="3:26">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row>
    <row r="89" spans="3:26">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row>
    <row r="90" spans="3:26">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row>
    <row r="91" spans="3:26">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row>
    <row r="92" spans="3:26">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row>
    <row r="93" spans="3:26">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row>
    <row r="94" spans="3:26">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row>
    <row r="95" spans="3:26">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row>
    <row r="96" spans="3:26">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row>
    <row r="97" spans="3:26">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row>
    <row r="98" spans="3:26">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row>
    <row r="99" spans="3:26">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row>
    <row r="100" spans="3:26">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row>
    <row r="101" spans="3:26">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row>
    <row r="102" spans="3:26">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row>
    <row r="103" spans="3:26">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row>
    <row r="104" spans="3:26">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row>
    <row r="105" spans="3:26">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row>
    <row r="106" spans="3:26">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row>
    <row r="107" spans="3:26">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row>
    <row r="108" spans="3:26">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row>
    <row r="109" spans="3:26">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row>
    <row r="110" spans="3:26">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row>
    <row r="111" spans="3:26">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row>
    <row r="112" spans="3:26">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row>
    <row r="113" spans="3:26">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row>
    <row r="114" spans="3:26">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row>
    <row r="115" spans="3:26">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row>
    <row r="116" spans="3:26">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row>
    <row r="117" spans="3:26">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row>
    <row r="118" spans="3:26">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row>
    <row r="119" spans="3:26">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row>
    <row r="120" spans="3:26">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row>
    <row r="121" spans="3:26">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row>
    <row r="122" spans="3:26">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row>
    <row r="123" spans="3:26">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row>
    <row r="124" spans="3:26">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row>
    <row r="125" spans="3:26">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row>
    <row r="126" spans="3:26">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row>
    <row r="127" spans="3:26">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row>
    <row r="128" spans="3:26">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row>
    <row r="129" spans="3:26">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row>
    <row r="130" spans="3:26">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row>
    <row r="131" spans="3:26">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row>
    <row r="132" spans="3:26">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row>
    <row r="133" spans="3:26">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row>
    <row r="134" spans="3:26">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row>
    <row r="135" spans="3:26">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row>
    <row r="136" spans="3:26">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row>
    <row r="137" spans="3:26">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row>
    <row r="138" spans="3:26">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row>
    <row r="139" spans="3:26">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row>
    <row r="140" spans="3:26">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c r="Y140" s="240"/>
      <c r="Z140" s="240"/>
    </row>
    <row r="141" spans="3:26">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row>
    <row r="142" spans="3:26">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row>
    <row r="143" spans="3:26">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240"/>
      <c r="Z143" s="240"/>
    </row>
    <row r="144" spans="3:26">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row>
    <row r="145" spans="3:26">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row>
    <row r="146" spans="3:26">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c r="Y146" s="240"/>
      <c r="Z146" s="240"/>
    </row>
    <row r="147" spans="3:26">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row>
    <row r="148" spans="3:26">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c r="Y148" s="240"/>
      <c r="Z148" s="240"/>
    </row>
    <row r="149" spans="3:26">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c r="Y149" s="240"/>
      <c r="Z149" s="240"/>
    </row>
    <row r="150" spans="3:26">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row>
    <row r="151" spans="3:26">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row>
    <row r="152" spans="3:26">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row>
    <row r="153" spans="3:26">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240"/>
      <c r="Z153" s="240"/>
    </row>
    <row r="154" spans="3:26">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c r="Y154" s="240"/>
      <c r="Z154" s="240"/>
    </row>
    <row r="155" spans="3:26">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c r="Y155" s="240"/>
      <c r="Z155" s="240"/>
    </row>
    <row r="156" spans="3:26">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c r="Y156" s="240"/>
      <c r="Z156" s="240"/>
    </row>
    <row r="157" spans="3:26">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0"/>
    </row>
    <row r="158" spans="3:26">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c r="Y158" s="240"/>
      <c r="Z158" s="240"/>
    </row>
    <row r="159" spans="3:26">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c r="Y159" s="240"/>
      <c r="Z159" s="240"/>
    </row>
    <row r="160" spans="3:26">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c r="Y160" s="240"/>
      <c r="Z160" s="240"/>
    </row>
    <row r="161" spans="3:26">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c r="Y161" s="240"/>
      <c r="Z161" s="240"/>
    </row>
    <row r="162" spans="3:26">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row>
    <row r="163" spans="3:26">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row>
    <row r="164" spans="3:26">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c r="Y164" s="240"/>
      <c r="Z164" s="240"/>
    </row>
    <row r="165" spans="3:26">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c r="Y165" s="240"/>
      <c r="Z165" s="240"/>
    </row>
    <row r="166" spans="3:26">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row>
    <row r="167" spans="3:26">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row>
    <row r="168" spans="3:26">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c r="Y168" s="240"/>
      <c r="Z168" s="240"/>
    </row>
    <row r="169" spans="3:26">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c r="Y169" s="240"/>
      <c r="Z169" s="240"/>
    </row>
    <row r="170" spans="3:26">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c r="Y170" s="240"/>
      <c r="Z170" s="240"/>
    </row>
    <row r="171" spans="3:26">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row>
    <row r="172" spans="3:26">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row>
    <row r="173" spans="3:26">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row>
    <row r="174" spans="3:26">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c r="Y174" s="240"/>
      <c r="Z174" s="240"/>
    </row>
    <row r="175" spans="3:26">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row>
    <row r="176" spans="3:26">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row>
    <row r="177" spans="3:26">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row>
    <row r="178" spans="3:26">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row>
    <row r="179" spans="3:26">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row>
    <row r="180" spans="3:26">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row>
    <row r="181" spans="3:26">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row>
    <row r="182" spans="3:26">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row>
    <row r="183" spans="3:26">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row>
    <row r="184" spans="3:26">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c r="Y184" s="240"/>
      <c r="Z184" s="240"/>
    </row>
    <row r="185" spans="3:26">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40"/>
      <c r="Z185" s="240"/>
    </row>
    <row r="186" spans="3:26">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row>
    <row r="187" spans="3:26">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row>
    <row r="188" spans="3:26">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c r="Y188" s="240"/>
      <c r="Z188" s="240"/>
    </row>
    <row r="189" spans="3:26">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c r="Y189" s="240"/>
      <c r="Z189" s="240"/>
    </row>
    <row r="190" spans="3:26">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row>
    <row r="191" spans="3:26">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row>
    <row r="192" spans="3:26">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row>
    <row r="193" spans="3:26">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c r="Y193" s="240"/>
      <c r="Z193" s="240"/>
    </row>
    <row r="194" spans="3:26">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c r="Y194" s="240"/>
      <c r="Z194" s="240"/>
    </row>
    <row r="195" spans="3:26">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c r="Y195" s="240"/>
      <c r="Z195" s="240"/>
    </row>
    <row r="196" spans="3:26">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row>
    <row r="197" spans="3:26">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row>
    <row r="198" spans="3:26">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c r="Y198" s="240"/>
      <c r="Z198" s="240"/>
    </row>
    <row r="199" spans="3:26">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c r="Y199" s="240"/>
      <c r="Z199" s="240"/>
    </row>
    <row r="200" spans="3:26">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c r="Y200" s="240"/>
      <c r="Z200" s="240"/>
    </row>
    <row r="201" spans="3:26">
      <c r="C201" s="240"/>
      <c r="D201" s="240"/>
      <c r="E201" s="240"/>
      <c r="F201" s="240"/>
      <c r="G201" s="240"/>
      <c r="H201" s="240"/>
      <c r="I201" s="240"/>
      <c r="J201" s="240"/>
      <c r="K201" s="240"/>
      <c r="L201" s="240"/>
      <c r="M201" s="240"/>
      <c r="N201" s="240"/>
      <c r="O201" s="240"/>
      <c r="P201" s="240"/>
      <c r="Q201" s="240"/>
      <c r="R201" s="240"/>
      <c r="S201" s="240"/>
      <c r="T201" s="240"/>
      <c r="U201" s="240"/>
      <c r="V201" s="240"/>
      <c r="W201" s="240"/>
      <c r="X201" s="240"/>
      <c r="Y201" s="240"/>
      <c r="Z201" s="240"/>
    </row>
    <row r="202" spans="3:26">
      <c r="C202" s="240"/>
      <c r="D202" s="240"/>
      <c r="E202" s="240"/>
      <c r="F202" s="240"/>
      <c r="G202" s="240"/>
      <c r="H202" s="240"/>
      <c r="I202" s="240"/>
      <c r="J202" s="240"/>
      <c r="K202" s="240"/>
      <c r="L202" s="240"/>
      <c r="M202" s="240"/>
      <c r="N202" s="240"/>
      <c r="O202" s="240"/>
      <c r="P202" s="240"/>
      <c r="Q202" s="240"/>
      <c r="R202" s="240"/>
      <c r="S202" s="240"/>
      <c r="T202" s="240"/>
      <c r="U202" s="240"/>
      <c r="V202" s="240"/>
      <c r="W202" s="240"/>
      <c r="X202" s="240"/>
      <c r="Y202" s="240"/>
      <c r="Z202" s="240"/>
    </row>
    <row r="203" spans="3:26">
      <c r="C203" s="240"/>
      <c r="D203" s="240"/>
      <c r="E203" s="240"/>
      <c r="F203" s="240"/>
      <c r="G203" s="240"/>
      <c r="H203" s="240"/>
      <c r="I203" s="240"/>
      <c r="J203" s="240"/>
      <c r="K203" s="240"/>
      <c r="L203" s="240"/>
      <c r="M203" s="240"/>
      <c r="N203" s="240"/>
      <c r="O203" s="240"/>
      <c r="P203" s="240"/>
      <c r="Q203" s="240"/>
      <c r="R203" s="240"/>
      <c r="S203" s="240"/>
      <c r="T203" s="240"/>
      <c r="U203" s="240"/>
      <c r="V203" s="240"/>
      <c r="W203" s="240"/>
      <c r="X203" s="240"/>
      <c r="Y203" s="240"/>
      <c r="Z203" s="240"/>
    </row>
    <row r="204" spans="3:26">
      <c r="C204" s="240"/>
      <c r="D204" s="240"/>
      <c r="E204" s="240"/>
      <c r="F204" s="240"/>
      <c r="G204" s="240"/>
      <c r="H204" s="240"/>
      <c r="I204" s="240"/>
      <c r="J204" s="240"/>
      <c r="K204" s="240"/>
      <c r="L204" s="240"/>
      <c r="M204" s="240"/>
      <c r="N204" s="240"/>
      <c r="O204" s="240"/>
      <c r="P204" s="240"/>
      <c r="Q204" s="240"/>
      <c r="R204" s="240"/>
      <c r="S204" s="240"/>
      <c r="T204" s="240"/>
      <c r="U204" s="240"/>
      <c r="V204" s="240"/>
      <c r="W204" s="240"/>
      <c r="X204" s="240"/>
      <c r="Y204" s="240"/>
      <c r="Z204" s="240"/>
    </row>
    <row r="205" spans="3:26">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c r="Y205" s="240"/>
      <c r="Z205" s="240"/>
    </row>
    <row r="206" spans="3:26">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c r="Y206" s="240"/>
      <c r="Z206" s="240"/>
    </row>
    <row r="207" spans="3:26">
      <c r="C207" s="240"/>
      <c r="D207" s="240"/>
      <c r="E207" s="240"/>
      <c r="F207" s="240"/>
      <c r="G207" s="240"/>
      <c r="H207" s="240"/>
      <c r="I207" s="240"/>
      <c r="J207" s="240"/>
      <c r="K207" s="240"/>
      <c r="L207" s="240"/>
      <c r="M207" s="240"/>
      <c r="N207" s="240"/>
      <c r="O207" s="240"/>
      <c r="P207" s="240"/>
      <c r="Q207" s="240"/>
      <c r="R207" s="240"/>
      <c r="S207" s="240"/>
      <c r="T207" s="240"/>
      <c r="U207" s="240"/>
      <c r="V207" s="240"/>
      <c r="W207" s="240"/>
      <c r="X207" s="240"/>
      <c r="Y207" s="240"/>
      <c r="Z207" s="240"/>
    </row>
    <row r="208" spans="3:26">
      <c r="C208" s="240"/>
      <c r="D208" s="240"/>
      <c r="E208" s="240"/>
      <c r="F208" s="240"/>
      <c r="G208" s="240"/>
      <c r="H208" s="240"/>
      <c r="I208" s="240"/>
      <c r="J208" s="240"/>
      <c r="K208" s="240"/>
      <c r="L208" s="240"/>
      <c r="M208" s="240"/>
      <c r="N208" s="240"/>
      <c r="O208" s="240"/>
      <c r="P208" s="240"/>
      <c r="Q208" s="240"/>
      <c r="R208" s="240"/>
      <c r="S208" s="240"/>
      <c r="T208" s="240"/>
      <c r="U208" s="240"/>
      <c r="V208" s="240"/>
      <c r="W208" s="240"/>
      <c r="X208" s="240"/>
      <c r="Y208" s="240"/>
      <c r="Z208" s="240"/>
    </row>
    <row r="209" spans="3:26">
      <c r="C209" s="240"/>
      <c r="D209" s="240"/>
      <c r="E209" s="240"/>
      <c r="F209" s="240"/>
      <c r="G209" s="240"/>
      <c r="H209" s="240"/>
      <c r="I209" s="240"/>
      <c r="J209" s="240"/>
      <c r="K209" s="240"/>
      <c r="L209" s="240"/>
      <c r="M209" s="240"/>
      <c r="N209" s="240"/>
      <c r="O209" s="240"/>
      <c r="P209" s="240"/>
      <c r="Q209" s="240"/>
      <c r="R209" s="240"/>
      <c r="S209" s="240"/>
      <c r="T209" s="240"/>
      <c r="U209" s="240"/>
      <c r="V209" s="240"/>
      <c r="W209" s="240"/>
      <c r="X209" s="240"/>
      <c r="Y209" s="240"/>
      <c r="Z209" s="240"/>
    </row>
    <row r="210" spans="3:26">
      <c r="C210" s="240"/>
      <c r="D210" s="240"/>
      <c r="E210" s="240"/>
      <c r="F210" s="240"/>
      <c r="G210" s="240"/>
      <c r="H210" s="240"/>
      <c r="I210" s="240"/>
      <c r="J210" s="240"/>
      <c r="K210" s="240"/>
      <c r="L210" s="240"/>
      <c r="M210" s="240"/>
      <c r="N210" s="240"/>
      <c r="O210" s="240"/>
      <c r="P210" s="240"/>
      <c r="Q210" s="240"/>
      <c r="R210" s="240"/>
      <c r="S210" s="240"/>
      <c r="T210" s="240"/>
      <c r="U210" s="240"/>
      <c r="V210" s="240"/>
      <c r="W210" s="240"/>
      <c r="X210" s="240"/>
      <c r="Y210" s="240"/>
      <c r="Z210" s="240"/>
    </row>
    <row r="211" spans="3:26">
      <c r="C211" s="240"/>
      <c r="D211" s="240"/>
      <c r="E211" s="240"/>
      <c r="F211" s="240"/>
      <c r="G211" s="240"/>
      <c r="H211" s="240"/>
      <c r="I211" s="240"/>
      <c r="J211" s="240"/>
      <c r="K211" s="240"/>
      <c r="L211" s="240"/>
      <c r="M211" s="240"/>
      <c r="N211" s="240"/>
      <c r="O211" s="240"/>
      <c r="P211" s="240"/>
      <c r="Q211" s="240"/>
      <c r="R211" s="240"/>
      <c r="S211" s="240"/>
      <c r="T211" s="240"/>
      <c r="U211" s="240"/>
      <c r="V211" s="240"/>
      <c r="W211" s="240"/>
      <c r="X211" s="240"/>
      <c r="Y211" s="240"/>
      <c r="Z211" s="240"/>
    </row>
    <row r="212" spans="3:26">
      <c r="C212" s="240"/>
      <c r="D212" s="240"/>
      <c r="E212" s="240"/>
      <c r="F212" s="240"/>
      <c r="G212" s="240"/>
      <c r="H212" s="240"/>
      <c r="I212" s="240"/>
      <c r="J212" s="240"/>
      <c r="K212" s="240"/>
      <c r="L212" s="240"/>
      <c r="M212" s="240"/>
      <c r="N212" s="240"/>
      <c r="O212" s="240"/>
      <c r="P212" s="240"/>
      <c r="Q212" s="240"/>
      <c r="R212" s="240"/>
      <c r="S212" s="240"/>
      <c r="T212" s="240"/>
      <c r="U212" s="240"/>
      <c r="V212" s="240"/>
      <c r="W212" s="240"/>
      <c r="X212" s="240"/>
      <c r="Y212" s="240"/>
      <c r="Z212" s="240"/>
    </row>
    <row r="213" spans="3:26">
      <c r="C213" s="240"/>
      <c r="D213" s="240"/>
      <c r="E213" s="240"/>
      <c r="F213" s="240"/>
      <c r="G213" s="240"/>
      <c r="H213" s="240"/>
      <c r="I213" s="240"/>
      <c r="J213" s="240"/>
      <c r="K213" s="240"/>
      <c r="L213" s="240"/>
      <c r="M213" s="240"/>
      <c r="N213" s="240"/>
      <c r="O213" s="240"/>
      <c r="P213" s="240"/>
      <c r="Q213" s="240"/>
      <c r="R213" s="240"/>
      <c r="S213" s="240"/>
      <c r="T213" s="240"/>
      <c r="U213" s="240"/>
      <c r="V213" s="240"/>
      <c r="W213" s="240"/>
      <c r="X213" s="240"/>
      <c r="Y213" s="240"/>
      <c r="Z213" s="240"/>
    </row>
    <row r="214" spans="3:26">
      <c r="C214" s="240"/>
      <c r="D214" s="240"/>
      <c r="E214" s="240"/>
      <c r="F214" s="240"/>
      <c r="G214" s="240"/>
      <c r="H214" s="240"/>
      <c r="I214" s="240"/>
      <c r="J214" s="240"/>
      <c r="K214" s="240"/>
      <c r="L214" s="240"/>
      <c r="M214" s="240"/>
      <c r="N214" s="240"/>
      <c r="O214" s="240"/>
      <c r="P214" s="240"/>
      <c r="Q214" s="240"/>
      <c r="R214" s="240"/>
      <c r="S214" s="240"/>
      <c r="T214" s="240"/>
      <c r="U214" s="240"/>
      <c r="V214" s="240"/>
      <c r="W214" s="240"/>
      <c r="X214" s="240"/>
      <c r="Y214" s="240"/>
      <c r="Z214" s="240"/>
    </row>
    <row r="215" spans="3:26">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0"/>
    </row>
    <row r="216" spans="3:26">
      <c r="C216" s="240"/>
      <c r="D216" s="240"/>
      <c r="E216" s="240"/>
      <c r="F216" s="240"/>
      <c r="G216" s="240"/>
      <c r="H216" s="240"/>
      <c r="I216" s="240"/>
      <c r="J216" s="240"/>
      <c r="K216" s="240"/>
      <c r="L216" s="240"/>
      <c r="M216" s="240"/>
      <c r="N216" s="240"/>
      <c r="O216" s="240"/>
      <c r="P216" s="240"/>
      <c r="Q216" s="240"/>
      <c r="R216" s="240"/>
      <c r="S216" s="240"/>
      <c r="T216" s="240"/>
      <c r="U216" s="240"/>
      <c r="V216" s="240"/>
      <c r="W216" s="240"/>
      <c r="X216" s="240"/>
      <c r="Y216" s="240"/>
      <c r="Z216" s="240"/>
    </row>
    <row r="217" spans="3:26">
      <c r="C217" s="240"/>
      <c r="D217" s="240"/>
      <c r="E217" s="240"/>
      <c r="F217" s="240"/>
      <c r="G217" s="240"/>
      <c r="H217" s="240"/>
      <c r="I217" s="240"/>
      <c r="J217" s="240"/>
      <c r="K217" s="240"/>
      <c r="L217" s="240"/>
      <c r="M217" s="240"/>
      <c r="N217" s="240"/>
      <c r="O217" s="240"/>
      <c r="P217" s="240"/>
      <c r="Q217" s="240"/>
      <c r="R217" s="240"/>
      <c r="S217" s="240"/>
      <c r="T217" s="240"/>
      <c r="U217" s="240"/>
      <c r="V217" s="240"/>
      <c r="W217" s="240"/>
      <c r="X217" s="240"/>
      <c r="Y217" s="240"/>
      <c r="Z217" s="240"/>
    </row>
    <row r="218" spans="3:26">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c r="Y218" s="240"/>
      <c r="Z218" s="240"/>
    </row>
    <row r="219" spans="3:26">
      <c r="C219" s="240"/>
      <c r="D219" s="240"/>
      <c r="E219" s="240"/>
      <c r="F219" s="240"/>
      <c r="G219" s="240"/>
      <c r="H219" s="240"/>
      <c r="I219" s="240"/>
      <c r="J219" s="240"/>
      <c r="K219" s="240"/>
      <c r="L219" s="240"/>
      <c r="M219" s="240"/>
      <c r="N219" s="240"/>
      <c r="O219" s="240"/>
      <c r="P219" s="240"/>
      <c r="Q219" s="240"/>
      <c r="R219" s="240"/>
      <c r="S219" s="240"/>
      <c r="T219" s="240"/>
      <c r="U219" s="240"/>
      <c r="V219" s="240"/>
      <c r="W219" s="240"/>
      <c r="X219" s="240"/>
      <c r="Y219" s="240"/>
      <c r="Z219" s="240"/>
    </row>
    <row r="220" spans="3:26">
      <c r="C220" s="240"/>
      <c r="D220" s="240"/>
      <c r="E220" s="240"/>
      <c r="F220" s="240"/>
      <c r="G220" s="240"/>
      <c r="H220" s="240"/>
      <c r="I220" s="240"/>
      <c r="J220" s="240"/>
      <c r="K220" s="240"/>
      <c r="L220" s="240"/>
      <c r="M220" s="240"/>
      <c r="N220" s="240"/>
      <c r="O220" s="240"/>
      <c r="P220" s="240"/>
      <c r="Q220" s="240"/>
      <c r="R220" s="240"/>
      <c r="S220" s="240"/>
      <c r="T220" s="240"/>
      <c r="U220" s="240"/>
      <c r="V220" s="240"/>
      <c r="W220" s="240"/>
      <c r="X220" s="240"/>
      <c r="Y220" s="240"/>
      <c r="Z220" s="240"/>
    </row>
    <row r="221" spans="3:26">
      <c r="C221" s="240"/>
      <c r="D221" s="240"/>
      <c r="E221" s="240"/>
      <c r="F221" s="240"/>
      <c r="G221" s="240"/>
      <c r="H221" s="240"/>
      <c r="I221" s="240"/>
      <c r="J221" s="240"/>
      <c r="K221" s="240"/>
      <c r="L221" s="240"/>
      <c r="M221" s="240"/>
      <c r="N221" s="240"/>
      <c r="O221" s="240"/>
      <c r="P221" s="240"/>
      <c r="Q221" s="240"/>
      <c r="R221" s="240"/>
      <c r="S221" s="240"/>
      <c r="T221" s="240"/>
      <c r="U221" s="240"/>
      <c r="V221" s="240"/>
      <c r="W221" s="240"/>
      <c r="X221" s="240"/>
      <c r="Y221" s="240"/>
      <c r="Z221" s="240"/>
    </row>
    <row r="222" spans="3:26">
      <c r="C222" s="240"/>
      <c r="D222" s="240"/>
      <c r="E222" s="240"/>
      <c r="F222" s="240"/>
      <c r="G222" s="240"/>
      <c r="H222" s="240"/>
      <c r="I222" s="240"/>
      <c r="J222" s="240"/>
      <c r="K222" s="240"/>
      <c r="L222" s="240"/>
      <c r="M222" s="240"/>
      <c r="N222" s="240"/>
      <c r="O222" s="240"/>
      <c r="P222" s="240"/>
      <c r="Q222" s="240"/>
      <c r="R222" s="240"/>
      <c r="S222" s="240"/>
      <c r="T222" s="240"/>
      <c r="U222" s="240"/>
      <c r="V222" s="240"/>
      <c r="W222" s="240"/>
      <c r="X222" s="240"/>
      <c r="Y222" s="240"/>
      <c r="Z222" s="240"/>
    </row>
    <row r="223" spans="3:26">
      <c r="C223" s="240"/>
      <c r="D223" s="240"/>
      <c r="E223" s="240"/>
      <c r="F223" s="240"/>
      <c r="G223" s="240"/>
      <c r="H223" s="240"/>
      <c r="I223" s="240"/>
      <c r="J223" s="240"/>
      <c r="K223" s="240"/>
      <c r="L223" s="240"/>
      <c r="M223" s="240"/>
      <c r="N223" s="240"/>
      <c r="O223" s="240"/>
      <c r="P223" s="240"/>
      <c r="Q223" s="240"/>
      <c r="R223" s="240"/>
      <c r="S223" s="240"/>
      <c r="T223" s="240"/>
      <c r="U223" s="240"/>
      <c r="V223" s="240"/>
      <c r="W223" s="240"/>
      <c r="X223" s="240"/>
      <c r="Y223" s="240"/>
      <c r="Z223" s="240"/>
    </row>
    <row r="224" spans="3:26">
      <c r="C224" s="240"/>
      <c r="D224" s="240"/>
      <c r="E224" s="240"/>
      <c r="F224" s="240"/>
      <c r="G224" s="240"/>
      <c r="H224" s="240"/>
      <c r="I224" s="240"/>
      <c r="J224" s="240"/>
      <c r="K224" s="240"/>
      <c r="L224" s="240"/>
      <c r="M224" s="240"/>
      <c r="N224" s="240"/>
      <c r="O224" s="240"/>
      <c r="P224" s="240"/>
      <c r="Q224" s="240"/>
      <c r="R224" s="240"/>
      <c r="S224" s="240"/>
      <c r="T224" s="240"/>
      <c r="U224" s="240"/>
      <c r="V224" s="240"/>
      <c r="W224" s="240"/>
      <c r="X224" s="240"/>
      <c r="Y224" s="240"/>
      <c r="Z224" s="240"/>
    </row>
    <row r="225" spans="3:26">
      <c r="C225" s="240"/>
      <c r="D225" s="240"/>
      <c r="E225" s="240"/>
      <c r="F225" s="240"/>
      <c r="G225" s="240"/>
      <c r="H225" s="240"/>
      <c r="I225" s="240"/>
      <c r="J225" s="240"/>
      <c r="K225" s="240"/>
      <c r="L225" s="240"/>
      <c r="M225" s="240"/>
      <c r="N225" s="240"/>
      <c r="O225" s="240"/>
      <c r="P225" s="240"/>
      <c r="Q225" s="240"/>
      <c r="R225" s="240"/>
      <c r="S225" s="240"/>
      <c r="T225" s="240"/>
      <c r="U225" s="240"/>
      <c r="V225" s="240"/>
      <c r="W225" s="240"/>
      <c r="X225" s="240"/>
      <c r="Y225" s="240"/>
      <c r="Z225" s="240"/>
    </row>
    <row r="226" spans="3:26">
      <c r="C226" s="240"/>
      <c r="D226" s="240"/>
      <c r="E226" s="240"/>
      <c r="F226" s="240"/>
      <c r="G226" s="240"/>
      <c r="H226" s="240"/>
      <c r="I226" s="240"/>
      <c r="J226" s="240"/>
      <c r="K226" s="240"/>
      <c r="L226" s="240"/>
      <c r="M226" s="240"/>
      <c r="N226" s="240"/>
      <c r="O226" s="240"/>
      <c r="P226" s="240"/>
      <c r="Q226" s="240"/>
      <c r="R226" s="240"/>
      <c r="S226" s="240"/>
      <c r="T226" s="240"/>
      <c r="U226" s="240"/>
      <c r="V226" s="240"/>
      <c r="W226" s="240"/>
      <c r="X226" s="240"/>
      <c r="Y226" s="240"/>
      <c r="Z226" s="240"/>
    </row>
    <row r="227" spans="3:26">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c r="Y227" s="240"/>
      <c r="Z227" s="240"/>
    </row>
    <row r="228" spans="3:26">
      <c r="C228" s="240"/>
      <c r="D228" s="240"/>
      <c r="E228" s="240"/>
      <c r="F228" s="240"/>
      <c r="G228" s="240"/>
      <c r="H228" s="240"/>
      <c r="I228" s="240"/>
      <c r="J228" s="240"/>
      <c r="K228" s="240"/>
      <c r="L228" s="240"/>
      <c r="M228" s="240"/>
      <c r="N228" s="240"/>
      <c r="O228" s="240"/>
      <c r="P228" s="240"/>
      <c r="Q228" s="240"/>
      <c r="R228" s="240"/>
      <c r="S228" s="240"/>
      <c r="T228" s="240"/>
      <c r="U228" s="240"/>
      <c r="V228" s="240"/>
      <c r="W228" s="240"/>
      <c r="X228" s="240"/>
      <c r="Y228" s="240"/>
      <c r="Z228" s="240"/>
    </row>
    <row r="229" spans="3:26">
      <c r="C229" s="240"/>
      <c r="D229" s="240"/>
      <c r="E229" s="240"/>
      <c r="F229" s="240"/>
      <c r="G229" s="240"/>
      <c r="H229" s="240"/>
      <c r="I229" s="240"/>
      <c r="J229" s="240"/>
      <c r="K229" s="240"/>
      <c r="L229" s="240"/>
      <c r="M229" s="240"/>
      <c r="N229" s="240"/>
      <c r="O229" s="240"/>
      <c r="P229" s="240"/>
      <c r="Q229" s="240"/>
      <c r="R229" s="240"/>
      <c r="S229" s="240"/>
      <c r="T229" s="240"/>
      <c r="U229" s="240"/>
      <c r="V229" s="240"/>
      <c r="W229" s="240"/>
      <c r="X229" s="240"/>
      <c r="Y229" s="240"/>
      <c r="Z229" s="240"/>
    </row>
    <row r="230" spans="3:26">
      <c r="C230" s="240"/>
      <c r="D230" s="240"/>
      <c r="E230" s="240"/>
      <c r="F230" s="240"/>
      <c r="G230" s="240"/>
      <c r="H230" s="240"/>
      <c r="I230" s="240"/>
      <c r="J230" s="240"/>
      <c r="K230" s="240"/>
      <c r="L230" s="240"/>
      <c r="M230" s="240"/>
      <c r="N230" s="240"/>
      <c r="O230" s="240"/>
      <c r="P230" s="240"/>
      <c r="Q230" s="240"/>
      <c r="R230" s="240"/>
      <c r="S230" s="240"/>
      <c r="T230" s="240"/>
      <c r="U230" s="240"/>
      <c r="V230" s="240"/>
      <c r="W230" s="240"/>
      <c r="X230" s="240"/>
      <c r="Y230" s="240"/>
      <c r="Z230" s="240"/>
    </row>
    <row r="231" spans="3:26">
      <c r="C231" s="240"/>
      <c r="D231" s="240"/>
      <c r="E231" s="240"/>
      <c r="F231" s="240"/>
      <c r="G231" s="240"/>
      <c r="H231" s="240"/>
      <c r="I231" s="240"/>
      <c r="J231" s="240"/>
      <c r="K231" s="240"/>
      <c r="L231" s="240"/>
      <c r="M231" s="240"/>
      <c r="N231" s="240"/>
      <c r="O231" s="240"/>
      <c r="P231" s="240"/>
      <c r="Q231" s="240"/>
      <c r="R231" s="240"/>
      <c r="S231" s="240"/>
      <c r="T231" s="240"/>
      <c r="U231" s="240"/>
      <c r="V231" s="240"/>
      <c r="W231" s="240"/>
      <c r="X231" s="240"/>
      <c r="Y231" s="240"/>
      <c r="Z231" s="240"/>
    </row>
    <row r="232" spans="3:26">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c r="Y232" s="240"/>
      <c r="Z232" s="240"/>
    </row>
    <row r="233" spans="3:26">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c r="Y233" s="240"/>
      <c r="Z233" s="240"/>
    </row>
    <row r="234" spans="3:26">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c r="Y234" s="240"/>
      <c r="Z234" s="240"/>
    </row>
    <row r="235" spans="3:26">
      <c r="C235" s="240"/>
      <c r="D235" s="240"/>
      <c r="E235" s="240"/>
      <c r="F235" s="240"/>
      <c r="G235" s="240"/>
      <c r="H235" s="240"/>
      <c r="I235" s="240"/>
      <c r="J235" s="240"/>
      <c r="K235" s="240"/>
      <c r="L235" s="240"/>
      <c r="M235" s="240"/>
      <c r="N235" s="240"/>
      <c r="O235" s="240"/>
      <c r="P235" s="240"/>
      <c r="Q235" s="240"/>
      <c r="R235" s="240"/>
      <c r="S235" s="240"/>
      <c r="T235" s="240"/>
      <c r="U235" s="240"/>
      <c r="V235" s="240"/>
      <c r="W235" s="240"/>
      <c r="X235" s="240"/>
      <c r="Y235" s="240"/>
      <c r="Z235" s="240"/>
    </row>
    <row r="236" spans="3:26">
      <c r="C236" s="240"/>
      <c r="D236" s="240"/>
      <c r="E236" s="240"/>
      <c r="F236" s="240"/>
      <c r="G236" s="240"/>
      <c r="H236" s="240"/>
      <c r="I236" s="240"/>
      <c r="J236" s="240"/>
      <c r="K236" s="240"/>
      <c r="L236" s="240"/>
      <c r="M236" s="240"/>
      <c r="N236" s="240"/>
      <c r="O236" s="240"/>
      <c r="P236" s="240"/>
      <c r="Q236" s="240"/>
      <c r="R236" s="240"/>
      <c r="S236" s="240"/>
      <c r="T236" s="240"/>
      <c r="U236" s="240"/>
      <c r="V236" s="240"/>
      <c r="W236" s="240"/>
      <c r="X236" s="240"/>
      <c r="Y236" s="240"/>
      <c r="Z236" s="240"/>
    </row>
    <row r="237" spans="3:26">
      <c r="C237" s="240"/>
      <c r="D237" s="240"/>
      <c r="E237" s="240"/>
      <c r="F237" s="240"/>
      <c r="G237" s="240"/>
      <c r="H237" s="240"/>
      <c r="I237" s="240"/>
      <c r="J237" s="240"/>
      <c r="K237" s="240"/>
      <c r="L237" s="240"/>
      <c r="M237" s="240"/>
      <c r="N237" s="240"/>
      <c r="O237" s="240"/>
      <c r="P237" s="240"/>
      <c r="Q237" s="240"/>
      <c r="R237" s="240"/>
      <c r="S237" s="240"/>
      <c r="T237" s="240"/>
      <c r="U237" s="240"/>
      <c r="V237" s="240"/>
      <c r="W237" s="240"/>
      <c r="X237" s="240"/>
      <c r="Y237" s="240"/>
      <c r="Z237" s="240"/>
    </row>
    <row r="238" spans="3:26">
      <c r="C238" s="240"/>
      <c r="D238" s="240"/>
      <c r="E238" s="240"/>
      <c r="F238" s="240"/>
      <c r="G238" s="240"/>
      <c r="H238" s="240"/>
      <c r="I238" s="240"/>
      <c r="J238" s="240"/>
      <c r="K238" s="240"/>
      <c r="L238" s="240"/>
      <c r="M238" s="240"/>
      <c r="N238" s="240"/>
      <c r="O238" s="240"/>
      <c r="P238" s="240"/>
      <c r="Q238" s="240"/>
      <c r="R238" s="240"/>
      <c r="S238" s="240"/>
      <c r="T238" s="240"/>
      <c r="U238" s="240"/>
      <c r="V238" s="240"/>
      <c r="W238" s="240"/>
      <c r="X238" s="240"/>
      <c r="Y238" s="240"/>
      <c r="Z238" s="240"/>
    </row>
    <row r="239" spans="3:26">
      <c r="C239" s="240"/>
      <c r="D239" s="240"/>
      <c r="E239" s="240"/>
      <c r="F239" s="240"/>
      <c r="G239" s="240"/>
      <c r="H239" s="240"/>
      <c r="I239" s="240"/>
      <c r="J239" s="240"/>
      <c r="K239" s="240"/>
      <c r="L239" s="240"/>
      <c r="M239" s="240"/>
      <c r="N239" s="240"/>
      <c r="O239" s="240"/>
      <c r="P239" s="240"/>
      <c r="Q239" s="240"/>
      <c r="R239" s="240"/>
      <c r="S239" s="240"/>
      <c r="T239" s="240"/>
      <c r="U239" s="240"/>
      <c r="V239" s="240"/>
      <c r="W239" s="240"/>
      <c r="X239" s="240"/>
      <c r="Y239" s="240"/>
      <c r="Z239" s="240"/>
    </row>
    <row r="240" spans="3:26">
      <c r="C240" s="240"/>
      <c r="D240" s="240"/>
      <c r="E240" s="240"/>
      <c r="F240" s="240"/>
      <c r="G240" s="240"/>
      <c r="H240" s="240"/>
      <c r="I240" s="240"/>
      <c r="J240" s="240"/>
      <c r="K240" s="240"/>
      <c r="L240" s="240"/>
      <c r="M240" s="240"/>
      <c r="N240" s="240"/>
      <c r="O240" s="240"/>
      <c r="P240" s="240"/>
      <c r="Q240" s="240"/>
      <c r="R240" s="240"/>
      <c r="S240" s="240"/>
      <c r="T240" s="240"/>
      <c r="U240" s="240"/>
      <c r="V240" s="240"/>
      <c r="W240" s="240"/>
      <c r="X240" s="240"/>
      <c r="Y240" s="240"/>
      <c r="Z240" s="240"/>
    </row>
    <row r="241" spans="3:26">
      <c r="C241" s="240"/>
      <c r="D241" s="240"/>
      <c r="E241" s="240"/>
      <c r="F241" s="240"/>
      <c r="G241" s="240"/>
      <c r="H241" s="240"/>
      <c r="I241" s="240"/>
      <c r="J241" s="240"/>
      <c r="K241" s="240"/>
      <c r="L241" s="240"/>
      <c r="M241" s="240"/>
      <c r="N241" s="240"/>
      <c r="O241" s="240"/>
      <c r="P241" s="240"/>
      <c r="Q241" s="240"/>
      <c r="R241" s="240"/>
      <c r="S241" s="240"/>
      <c r="T241" s="240"/>
      <c r="U241" s="240"/>
      <c r="V241" s="240"/>
      <c r="W241" s="240"/>
      <c r="X241" s="240"/>
      <c r="Y241" s="240"/>
      <c r="Z241" s="240"/>
    </row>
    <row r="242" spans="3:26">
      <c r="C242" s="240"/>
      <c r="D242" s="240"/>
      <c r="E242" s="240"/>
      <c r="F242" s="240"/>
      <c r="G242" s="240"/>
      <c r="H242" s="240"/>
      <c r="I242" s="240"/>
      <c r="J242" s="240"/>
      <c r="K242" s="240"/>
      <c r="L242" s="240"/>
      <c r="M242" s="240"/>
      <c r="N242" s="240"/>
      <c r="O242" s="240"/>
      <c r="P242" s="240"/>
      <c r="Q242" s="240"/>
      <c r="R242" s="240"/>
      <c r="S242" s="240"/>
      <c r="T242" s="240"/>
      <c r="U242" s="240"/>
      <c r="V242" s="240"/>
      <c r="W242" s="240"/>
      <c r="X242" s="240"/>
      <c r="Y242" s="240"/>
      <c r="Z242" s="240"/>
    </row>
    <row r="243" spans="3:26">
      <c r="C243" s="240"/>
      <c r="D243" s="240"/>
      <c r="E243" s="240"/>
      <c r="F243" s="240"/>
      <c r="G243" s="240"/>
      <c r="H243" s="240"/>
      <c r="I243" s="240"/>
      <c r="J243" s="240"/>
      <c r="K243" s="240"/>
      <c r="L243" s="240"/>
      <c r="M243" s="240"/>
      <c r="N243" s="240"/>
      <c r="O243" s="240"/>
      <c r="P243" s="240"/>
      <c r="Q243" s="240"/>
      <c r="R243" s="240"/>
      <c r="S243" s="240"/>
      <c r="T243" s="240"/>
      <c r="U243" s="240"/>
      <c r="V243" s="240"/>
      <c r="W243" s="240"/>
      <c r="X243" s="240"/>
      <c r="Y243" s="240"/>
      <c r="Z243" s="240"/>
    </row>
    <row r="244" spans="3:26">
      <c r="C244" s="240"/>
      <c r="D244" s="240"/>
      <c r="E244" s="240"/>
      <c r="F244" s="240"/>
      <c r="G244" s="240"/>
      <c r="H244" s="240"/>
      <c r="I244" s="240"/>
      <c r="J244" s="240"/>
      <c r="K244" s="240"/>
      <c r="L244" s="240"/>
      <c r="M244" s="240"/>
      <c r="N244" s="240"/>
      <c r="O244" s="240"/>
      <c r="P244" s="240"/>
      <c r="Q244" s="240"/>
      <c r="R244" s="240"/>
      <c r="S244" s="240"/>
      <c r="T244" s="240"/>
      <c r="U244" s="240"/>
      <c r="V244" s="240"/>
      <c r="W244" s="240"/>
      <c r="X244" s="240"/>
      <c r="Y244" s="240"/>
      <c r="Z244" s="240"/>
    </row>
    <row r="245" spans="3:26">
      <c r="C245" s="240"/>
      <c r="D245" s="240"/>
      <c r="E245" s="240"/>
      <c r="F245" s="240"/>
      <c r="G245" s="240"/>
      <c r="H245" s="240"/>
      <c r="I245" s="240"/>
      <c r="J245" s="240"/>
      <c r="K245" s="240"/>
      <c r="L245" s="240"/>
      <c r="M245" s="240"/>
      <c r="N245" s="240"/>
      <c r="O245" s="240"/>
      <c r="P245" s="240"/>
      <c r="Q245" s="240"/>
      <c r="R245" s="240"/>
      <c r="S245" s="240"/>
      <c r="T245" s="240"/>
      <c r="U245" s="240"/>
      <c r="V245" s="240"/>
      <c r="W245" s="240"/>
      <c r="X245" s="240"/>
      <c r="Y245" s="240"/>
      <c r="Z245" s="240"/>
    </row>
    <row r="246" spans="3:26">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c r="Y246" s="240"/>
      <c r="Z246" s="240"/>
    </row>
    <row r="247" spans="3:26">
      <c r="C247" s="240"/>
      <c r="D247" s="240"/>
      <c r="E247" s="240"/>
      <c r="F247" s="240"/>
      <c r="G247" s="240"/>
      <c r="H247" s="240"/>
      <c r="I247" s="240"/>
      <c r="J247" s="240"/>
      <c r="K247" s="240"/>
      <c r="L247" s="240"/>
      <c r="M247" s="240"/>
      <c r="N247" s="240"/>
      <c r="O247" s="240"/>
      <c r="P247" s="240"/>
      <c r="Q247" s="240"/>
      <c r="R247" s="240"/>
      <c r="S247" s="240"/>
      <c r="T247" s="240"/>
      <c r="U247" s="240"/>
      <c r="V247" s="240"/>
      <c r="W247" s="240"/>
      <c r="X247" s="240"/>
      <c r="Y247" s="240"/>
      <c r="Z247" s="240"/>
    </row>
    <row r="248" spans="3:26">
      <c r="C248" s="240"/>
      <c r="D248" s="240"/>
      <c r="E248" s="240"/>
      <c r="F248" s="240"/>
      <c r="G248" s="240"/>
      <c r="H248" s="240"/>
      <c r="I248" s="240"/>
      <c r="J248" s="240"/>
      <c r="K248" s="240"/>
      <c r="L248" s="240"/>
      <c r="M248" s="240"/>
      <c r="N248" s="240"/>
      <c r="O248" s="240"/>
      <c r="P248" s="240"/>
      <c r="Q248" s="240"/>
      <c r="R248" s="240"/>
      <c r="S248" s="240"/>
      <c r="T248" s="240"/>
      <c r="U248" s="240"/>
      <c r="V248" s="240"/>
      <c r="W248" s="240"/>
      <c r="X248" s="240"/>
      <c r="Y248" s="240"/>
      <c r="Z248" s="240"/>
    </row>
    <row r="249" spans="3:26">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c r="Y249" s="240"/>
      <c r="Z249" s="240"/>
    </row>
    <row r="250" spans="3:26">
      <c r="C250" s="240"/>
      <c r="D250" s="240"/>
      <c r="E250" s="240"/>
      <c r="F250" s="240"/>
      <c r="G250" s="240"/>
      <c r="H250" s="240"/>
      <c r="I250" s="240"/>
      <c r="J250" s="240"/>
      <c r="K250" s="240"/>
      <c r="L250" s="240"/>
      <c r="M250" s="240"/>
      <c r="N250" s="240"/>
      <c r="O250" s="240"/>
      <c r="P250" s="240"/>
      <c r="Q250" s="240"/>
      <c r="R250" s="240"/>
      <c r="S250" s="240"/>
      <c r="T250" s="240"/>
      <c r="U250" s="240"/>
      <c r="V250" s="240"/>
      <c r="W250" s="240"/>
      <c r="X250" s="240"/>
      <c r="Y250" s="240"/>
      <c r="Z250" s="240"/>
    </row>
    <row r="251" spans="3:26">
      <c r="C251" s="240"/>
      <c r="D251" s="240"/>
      <c r="E251" s="240"/>
      <c r="F251" s="240"/>
      <c r="G251" s="240"/>
      <c r="H251" s="240"/>
      <c r="I251" s="240"/>
      <c r="J251" s="240"/>
      <c r="K251" s="240"/>
      <c r="L251" s="240"/>
      <c r="M251" s="240"/>
      <c r="N251" s="240"/>
      <c r="O251" s="240"/>
      <c r="P251" s="240"/>
      <c r="Q251" s="240"/>
      <c r="R251" s="240"/>
      <c r="S251" s="240"/>
      <c r="T251" s="240"/>
      <c r="U251" s="240"/>
      <c r="V251" s="240"/>
      <c r="W251" s="240"/>
      <c r="X251" s="240"/>
      <c r="Y251" s="240"/>
      <c r="Z251" s="240"/>
    </row>
    <row r="252" spans="3:26">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c r="Y252" s="240"/>
      <c r="Z252" s="240"/>
    </row>
    <row r="253" spans="3:26">
      <c r="C253" s="240"/>
      <c r="D253" s="240"/>
      <c r="E253" s="240"/>
      <c r="F253" s="240"/>
      <c r="G253" s="240"/>
      <c r="H253" s="240"/>
      <c r="I253" s="240"/>
      <c r="J253" s="240"/>
      <c r="K253" s="240"/>
      <c r="L253" s="240"/>
      <c r="M253" s="240"/>
      <c r="N253" s="240"/>
      <c r="O253" s="240"/>
      <c r="P253" s="240"/>
      <c r="Q253" s="240"/>
      <c r="R253" s="240"/>
      <c r="S253" s="240"/>
      <c r="T253" s="240"/>
      <c r="U253" s="240"/>
      <c r="V253" s="240"/>
      <c r="W253" s="240"/>
      <c r="X253" s="240"/>
      <c r="Y253" s="240"/>
      <c r="Z253" s="240"/>
    </row>
    <row r="254" spans="3:26">
      <c r="C254" s="240"/>
      <c r="D254" s="240"/>
      <c r="E254" s="240"/>
      <c r="F254" s="240"/>
      <c r="G254" s="240"/>
      <c r="H254" s="240"/>
      <c r="I254" s="240"/>
      <c r="J254" s="240"/>
      <c r="K254" s="240"/>
      <c r="L254" s="240"/>
      <c r="M254" s="240"/>
      <c r="N254" s="240"/>
      <c r="O254" s="240"/>
      <c r="P254" s="240"/>
      <c r="Q254" s="240"/>
      <c r="R254" s="240"/>
      <c r="S254" s="240"/>
      <c r="T254" s="240"/>
      <c r="U254" s="240"/>
      <c r="V254" s="240"/>
      <c r="W254" s="240"/>
      <c r="X254" s="240"/>
      <c r="Y254" s="240"/>
      <c r="Z254" s="240"/>
    </row>
    <row r="255" spans="3:26">
      <c r="C255" s="240"/>
      <c r="D255" s="240"/>
      <c r="E255" s="240"/>
      <c r="F255" s="240"/>
      <c r="G255" s="240"/>
      <c r="H255" s="240"/>
      <c r="I255" s="240"/>
      <c r="J255" s="240"/>
      <c r="K255" s="240"/>
      <c r="L255" s="240"/>
      <c r="M255" s="240"/>
      <c r="N255" s="240"/>
      <c r="O255" s="240"/>
      <c r="P255" s="240"/>
      <c r="Q255" s="240"/>
      <c r="R255" s="240"/>
      <c r="S255" s="240"/>
      <c r="T255" s="240"/>
      <c r="U255" s="240"/>
      <c r="V255" s="240"/>
      <c r="W255" s="240"/>
      <c r="X255" s="240"/>
      <c r="Y255" s="240"/>
      <c r="Z255" s="240"/>
    </row>
    <row r="256" spans="3:26">
      <c r="C256" s="240"/>
      <c r="D256" s="240"/>
      <c r="E256" s="240"/>
      <c r="F256" s="240"/>
      <c r="G256" s="240"/>
      <c r="H256" s="240"/>
      <c r="I256" s="240"/>
      <c r="J256" s="240"/>
      <c r="K256" s="240"/>
      <c r="L256" s="240"/>
      <c r="M256" s="240"/>
      <c r="N256" s="240"/>
      <c r="O256" s="240"/>
      <c r="P256" s="240"/>
      <c r="Q256" s="240"/>
      <c r="R256" s="240"/>
      <c r="S256" s="240"/>
      <c r="T256" s="240"/>
      <c r="U256" s="240"/>
      <c r="V256" s="240"/>
      <c r="W256" s="240"/>
      <c r="X256" s="240"/>
      <c r="Y256" s="240"/>
      <c r="Z256" s="240"/>
    </row>
    <row r="257" spans="3:26">
      <c r="C257" s="240"/>
      <c r="D257" s="240"/>
      <c r="E257" s="240"/>
      <c r="F257" s="240"/>
      <c r="G257" s="240"/>
      <c r="H257" s="240"/>
      <c r="I257" s="240"/>
      <c r="J257" s="240"/>
      <c r="K257" s="240"/>
      <c r="L257" s="240"/>
      <c r="M257" s="240"/>
      <c r="N257" s="240"/>
      <c r="O257" s="240"/>
      <c r="P257" s="240"/>
      <c r="Q257" s="240"/>
      <c r="R257" s="240"/>
      <c r="S257" s="240"/>
      <c r="T257" s="240"/>
      <c r="U257" s="240"/>
      <c r="V257" s="240"/>
      <c r="W257" s="240"/>
      <c r="X257" s="240"/>
      <c r="Y257" s="240"/>
      <c r="Z257" s="240"/>
    </row>
    <row r="258" spans="3:26">
      <c r="C258" s="240"/>
      <c r="D258" s="240"/>
      <c r="E258" s="240"/>
      <c r="F258" s="240"/>
      <c r="G258" s="240"/>
      <c r="H258" s="240"/>
      <c r="I258" s="240"/>
      <c r="J258" s="240"/>
      <c r="K258" s="240"/>
      <c r="L258" s="240"/>
      <c r="M258" s="240"/>
      <c r="N258" s="240"/>
      <c r="O258" s="240"/>
      <c r="P258" s="240"/>
      <c r="Q258" s="240"/>
      <c r="R258" s="240"/>
      <c r="S258" s="240"/>
      <c r="T258" s="240"/>
      <c r="U258" s="240"/>
      <c r="V258" s="240"/>
      <c r="W258" s="240"/>
      <c r="X258" s="240"/>
      <c r="Y258" s="240"/>
      <c r="Z258" s="240"/>
    </row>
    <row r="259" spans="3:26">
      <c r="C259" s="240"/>
      <c r="D259" s="240"/>
      <c r="E259" s="240"/>
      <c r="F259" s="240"/>
      <c r="G259" s="240"/>
      <c r="H259" s="240"/>
      <c r="I259" s="240"/>
      <c r="J259" s="240"/>
      <c r="K259" s="240"/>
      <c r="L259" s="240"/>
      <c r="M259" s="240"/>
      <c r="N259" s="240"/>
      <c r="O259" s="240"/>
      <c r="P259" s="240"/>
      <c r="Q259" s="240"/>
      <c r="R259" s="240"/>
      <c r="S259" s="240"/>
      <c r="T259" s="240"/>
      <c r="U259" s="240"/>
      <c r="V259" s="240"/>
      <c r="W259" s="240"/>
      <c r="X259" s="240"/>
      <c r="Y259" s="240"/>
      <c r="Z259" s="240"/>
    </row>
    <row r="260" spans="3:26">
      <c r="C260" s="240"/>
      <c r="D260" s="240"/>
      <c r="E260" s="240"/>
      <c r="F260" s="240"/>
      <c r="G260" s="240"/>
      <c r="H260" s="240"/>
      <c r="I260" s="240"/>
      <c r="J260" s="240"/>
      <c r="K260" s="240"/>
      <c r="L260" s="240"/>
      <c r="M260" s="240"/>
      <c r="N260" s="240"/>
      <c r="O260" s="240"/>
      <c r="P260" s="240"/>
      <c r="Q260" s="240"/>
      <c r="R260" s="240"/>
      <c r="S260" s="240"/>
      <c r="T260" s="240"/>
      <c r="U260" s="240"/>
      <c r="V260" s="240"/>
      <c r="W260" s="240"/>
      <c r="X260" s="240"/>
      <c r="Y260" s="240"/>
      <c r="Z260" s="240"/>
    </row>
    <row r="261" spans="3:26">
      <c r="C261" s="240"/>
      <c r="D261" s="240"/>
      <c r="E261" s="240"/>
      <c r="F261" s="240"/>
      <c r="G261" s="240"/>
      <c r="H261" s="240"/>
      <c r="I261" s="240"/>
      <c r="J261" s="240"/>
      <c r="K261" s="240"/>
      <c r="L261" s="240"/>
      <c r="M261" s="240"/>
      <c r="N261" s="240"/>
      <c r="O261" s="240"/>
      <c r="P261" s="240"/>
      <c r="Q261" s="240"/>
      <c r="R261" s="240"/>
      <c r="S261" s="240"/>
      <c r="T261" s="240"/>
      <c r="U261" s="240"/>
      <c r="V261" s="240"/>
      <c r="W261" s="240"/>
      <c r="X261" s="240"/>
      <c r="Y261" s="240"/>
      <c r="Z261" s="240"/>
    </row>
    <row r="262" spans="3:26">
      <c r="C262" s="240"/>
      <c r="D262" s="240"/>
      <c r="E262" s="240"/>
      <c r="F262" s="240"/>
      <c r="G262" s="240"/>
      <c r="H262" s="240"/>
      <c r="I262" s="240"/>
      <c r="J262" s="240"/>
      <c r="K262" s="240"/>
      <c r="L262" s="240"/>
      <c r="M262" s="240"/>
      <c r="N262" s="240"/>
      <c r="O262" s="240"/>
      <c r="P262" s="240"/>
      <c r="Q262" s="240"/>
      <c r="R262" s="240"/>
      <c r="S262" s="240"/>
      <c r="T262" s="240"/>
      <c r="U262" s="240"/>
      <c r="V262" s="240"/>
      <c r="W262" s="240"/>
      <c r="X262" s="240"/>
      <c r="Y262" s="240"/>
      <c r="Z262" s="240"/>
    </row>
    <row r="263" spans="3:26">
      <c r="C263" s="240"/>
      <c r="D263" s="240"/>
      <c r="E263" s="240"/>
      <c r="F263" s="240"/>
      <c r="G263" s="240"/>
      <c r="H263" s="240"/>
      <c r="I263" s="240"/>
      <c r="J263" s="240"/>
      <c r="K263" s="240"/>
      <c r="L263" s="240"/>
      <c r="M263" s="240"/>
      <c r="N263" s="240"/>
      <c r="O263" s="240"/>
      <c r="P263" s="240"/>
      <c r="Q263" s="240"/>
      <c r="R263" s="240"/>
      <c r="S263" s="240"/>
      <c r="T263" s="240"/>
      <c r="U263" s="240"/>
      <c r="V263" s="240"/>
      <c r="W263" s="240"/>
      <c r="X263" s="240"/>
      <c r="Y263" s="240"/>
      <c r="Z263" s="240"/>
    </row>
    <row r="264" spans="3:26">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c r="Y264" s="240"/>
      <c r="Z264" s="240"/>
    </row>
    <row r="265" spans="3:26">
      <c r="C265" s="240"/>
      <c r="D265" s="240"/>
      <c r="E265" s="240"/>
      <c r="F265" s="240"/>
      <c r="G265" s="240"/>
      <c r="H265" s="240"/>
      <c r="I265" s="240"/>
      <c r="J265" s="240"/>
      <c r="K265" s="240"/>
      <c r="L265" s="240"/>
      <c r="M265" s="240"/>
      <c r="N265" s="240"/>
      <c r="O265" s="240"/>
      <c r="P265" s="240"/>
      <c r="Q265" s="240"/>
      <c r="R265" s="240"/>
      <c r="S265" s="240"/>
      <c r="T265" s="240"/>
      <c r="U265" s="240"/>
      <c r="V265" s="240"/>
      <c r="W265" s="240"/>
      <c r="X265" s="240"/>
      <c r="Y265" s="240"/>
      <c r="Z265" s="240"/>
    </row>
    <row r="266" spans="3:26">
      <c r="C266" s="240"/>
      <c r="D266" s="240"/>
      <c r="E266" s="240"/>
      <c r="F266" s="240"/>
      <c r="G266" s="240"/>
      <c r="H266" s="240"/>
      <c r="I266" s="240"/>
      <c r="J266" s="240"/>
      <c r="K266" s="240"/>
      <c r="L266" s="240"/>
      <c r="M266" s="240"/>
      <c r="N266" s="240"/>
      <c r="O266" s="240"/>
      <c r="P266" s="240"/>
      <c r="Q266" s="240"/>
      <c r="R266" s="240"/>
      <c r="S266" s="240"/>
      <c r="T266" s="240"/>
      <c r="U266" s="240"/>
      <c r="V266" s="240"/>
      <c r="W266" s="240"/>
      <c r="X266" s="240"/>
      <c r="Y266" s="240"/>
      <c r="Z266" s="240"/>
    </row>
    <row r="267" spans="3:26">
      <c r="C267" s="240"/>
      <c r="D267" s="240"/>
      <c r="E267" s="240"/>
      <c r="F267" s="240"/>
      <c r="G267" s="240"/>
      <c r="H267" s="240"/>
      <c r="I267" s="240"/>
      <c r="J267" s="240"/>
      <c r="K267" s="240"/>
      <c r="L267" s="240"/>
      <c r="M267" s="240"/>
      <c r="N267" s="240"/>
      <c r="O267" s="240"/>
      <c r="P267" s="240"/>
      <c r="Q267" s="240"/>
      <c r="R267" s="240"/>
      <c r="S267" s="240"/>
      <c r="T267" s="240"/>
      <c r="U267" s="240"/>
      <c r="V267" s="240"/>
      <c r="W267" s="240"/>
      <c r="X267" s="240"/>
      <c r="Y267" s="240"/>
      <c r="Z267" s="240"/>
    </row>
    <row r="268" spans="3:26">
      <c r="C268" s="240"/>
      <c r="D268" s="240"/>
      <c r="E268" s="240"/>
      <c r="F268" s="240"/>
      <c r="G268" s="240"/>
      <c r="H268" s="240"/>
      <c r="I268" s="240"/>
      <c r="J268" s="240"/>
      <c r="K268" s="240"/>
      <c r="L268" s="240"/>
      <c r="M268" s="240"/>
      <c r="N268" s="240"/>
      <c r="O268" s="240"/>
      <c r="P268" s="240"/>
      <c r="Q268" s="240"/>
      <c r="R268" s="240"/>
      <c r="S268" s="240"/>
      <c r="T268" s="240"/>
      <c r="U268" s="240"/>
      <c r="V268" s="240"/>
      <c r="W268" s="240"/>
      <c r="X268" s="240"/>
      <c r="Y268" s="240"/>
      <c r="Z268" s="240"/>
    </row>
    <row r="269" spans="3:26">
      <c r="C269" s="240"/>
      <c r="D269" s="240"/>
      <c r="E269" s="240"/>
      <c r="F269" s="240"/>
      <c r="G269" s="240"/>
      <c r="H269" s="240"/>
      <c r="I269" s="240"/>
      <c r="J269" s="240"/>
      <c r="K269" s="240"/>
      <c r="L269" s="240"/>
      <c r="M269" s="240"/>
      <c r="N269" s="240"/>
      <c r="O269" s="240"/>
      <c r="P269" s="240"/>
      <c r="Q269" s="240"/>
      <c r="R269" s="240"/>
      <c r="S269" s="240"/>
      <c r="T269" s="240"/>
      <c r="U269" s="240"/>
      <c r="V269" s="240"/>
      <c r="W269" s="240"/>
      <c r="X269" s="240"/>
      <c r="Y269" s="240"/>
      <c r="Z269" s="240"/>
    </row>
    <row r="270" spans="3:26">
      <c r="C270" s="240"/>
      <c r="D270" s="240"/>
      <c r="E270" s="240"/>
      <c r="F270" s="240"/>
      <c r="G270" s="240"/>
      <c r="H270" s="240"/>
      <c r="I270" s="240"/>
      <c r="J270" s="240"/>
      <c r="K270" s="240"/>
      <c r="L270" s="240"/>
      <c r="M270" s="240"/>
      <c r="N270" s="240"/>
      <c r="O270" s="240"/>
      <c r="P270" s="240"/>
      <c r="Q270" s="240"/>
      <c r="R270" s="240"/>
      <c r="S270" s="240"/>
      <c r="T270" s="240"/>
      <c r="U270" s="240"/>
      <c r="V270" s="240"/>
      <c r="W270" s="240"/>
      <c r="X270" s="240"/>
      <c r="Y270" s="240"/>
      <c r="Z270" s="240"/>
    </row>
    <row r="271" spans="3:26">
      <c r="C271" s="240"/>
      <c r="D271" s="240"/>
      <c r="E271" s="240"/>
      <c r="F271" s="240"/>
      <c r="G271" s="240"/>
      <c r="H271" s="240"/>
      <c r="I271" s="240"/>
      <c r="J271" s="240"/>
      <c r="K271" s="240"/>
      <c r="L271" s="240"/>
      <c r="M271" s="240"/>
      <c r="N271" s="240"/>
      <c r="O271" s="240"/>
      <c r="P271" s="240"/>
      <c r="Q271" s="240"/>
      <c r="R271" s="240"/>
      <c r="S271" s="240"/>
      <c r="T271" s="240"/>
      <c r="U271" s="240"/>
      <c r="V271" s="240"/>
      <c r="W271" s="240"/>
      <c r="X271" s="240"/>
      <c r="Y271" s="240"/>
      <c r="Z271" s="240"/>
    </row>
    <row r="272" spans="3:26">
      <c r="C272" s="240"/>
      <c r="D272" s="240"/>
      <c r="E272" s="240"/>
      <c r="F272" s="240"/>
      <c r="G272" s="240"/>
      <c r="H272" s="240"/>
      <c r="I272" s="240"/>
      <c r="J272" s="240"/>
      <c r="K272" s="240"/>
      <c r="L272" s="240"/>
      <c r="M272" s="240"/>
      <c r="N272" s="240"/>
      <c r="O272" s="240"/>
      <c r="P272" s="240"/>
      <c r="Q272" s="240"/>
      <c r="R272" s="240"/>
      <c r="S272" s="240"/>
      <c r="T272" s="240"/>
      <c r="U272" s="240"/>
      <c r="V272" s="240"/>
      <c r="W272" s="240"/>
      <c r="X272" s="240"/>
      <c r="Y272" s="240"/>
      <c r="Z272" s="240"/>
    </row>
    <row r="273" spans="3:26">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c r="Y273" s="240"/>
      <c r="Z273" s="240"/>
    </row>
    <row r="274" spans="3:26">
      <c r="C274" s="240"/>
      <c r="D274" s="240"/>
      <c r="E274" s="240"/>
      <c r="F274" s="240"/>
      <c r="G274" s="240"/>
      <c r="H274" s="240"/>
      <c r="I274" s="240"/>
      <c r="J274" s="240"/>
      <c r="K274" s="240"/>
      <c r="L274" s="240"/>
      <c r="M274" s="240"/>
      <c r="N274" s="240"/>
      <c r="O274" s="240"/>
      <c r="P274" s="240"/>
      <c r="Q274" s="240"/>
      <c r="R274" s="240"/>
      <c r="S274" s="240"/>
      <c r="T274" s="240"/>
      <c r="U274" s="240"/>
      <c r="V274" s="240"/>
      <c r="W274" s="240"/>
      <c r="X274" s="240"/>
      <c r="Y274" s="240"/>
      <c r="Z274" s="240"/>
    </row>
    <row r="275" spans="3:26">
      <c r="C275" s="240"/>
      <c r="D275" s="240"/>
      <c r="E275" s="240"/>
      <c r="F275" s="240"/>
      <c r="G275" s="240"/>
      <c r="H275" s="240"/>
      <c r="I275" s="240"/>
      <c r="J275" s="240"/>
      <c r="K275" s="240"/>
      <c r="L275" s="240"/>
      <c r="M275" s="240"/>
      <c r="N275" s="240"/>
      <c r="O275" s="240"/>
      <c r="P275" s="240"/>
      <c r="Q275" s="240"/>
      <c r="R275" s="240"/>
      <c r="S275" s="240"/>
      <c r="T275" s="240"/>
      <c r="U275" s="240"/>
      <c r="V275" s="240"/>
      <c r="W275" s="240"/>
      <c r="X275" s="240"/>
      <c r="Y275" s="240"/>
      <c r="Z275" s="240"/>
    </row>
    <row r="276" spans="3:26">
      <c r="C276" s="240"/>
      <c r="D276" s="240"/>
      <c r="E276" s="240"/>
      <c r="F276" s="240"/>
      <c r="G276" s="240"/>
      <c r="H276" s="240"/>
      <c r="I276" s="240"/>
      <c r="J276" s="240"/>
      <c r="K276" s="240"/>
      <c r="L276" s="240"/>
      <c r="M276" s="240"/>
      <c r="N276" s="240"/>
      <c r="O276" s="240"/>
      <c r="P276" s="240"/>
      <c r="Q276" s="240"/>
      <c r="R276" s="240"/>
      <c r="S276" s="240"/>
      <c r="T276" s="240"/>
      <c r="U276" s="240"/>
      <c r="V276" s="240"/>
      <c r="W276" s="240"/>
      <c r="X276" s="240"/>
      <c r="Y276" s="240"/>
      <c r="Z276" s="240"/>
    </row>
    <row r="277" spans="3:26">
      <c r="C277" s="240"/>
      <c r="D277" s="240"/>
      <c r="E277" s="240"/>
      <c r="F277" s="240"/>
      <c r="G277" s="240"/>
      <c r="H277" s="240"/>
      <c r="I277" s="240"/>
      <c r="J277" s="240"/>
      <c r="K277" s="240"/>
      <c r="L277" s="240"/>
      <c r="M277" s="240"/>
      <c r="N277" s="240"/>
      <c r="O277" s="240"/>
      <c r="P277" s="240"/>
      <c r="Q277" s="240"/>
      <c r="R277" s="240"/>
      <c r="S277" s="240"/>
      <c r="T277" s="240"/>
      <c r="U277" s="240"/>
      <c r="V277" s="240"/>
      <c r="W277" s="240"/>
      <c r="X277" s="240"/>
      <c r="Y277" s="240"/>
      <c r="Z277" s="240"/>
    </row>
    <row r="278" spans="3:26">
      <c r="C278" s="240"/>
      <c r="D278" s="240"/>
      <c r="E278" s="240"/>
      <c r="F278" s="240"/>
      <c r="G278" s="240"/>
      <c r="H278" s="240"/>
      <c r="I278" s="240"/>
      <c r="J278" s="240"/>
      <c r="K278" s="240"/>
      <c r="L278" s="240"/>
      <c r="M278" s="240"/>
      <c r="N278" s="240"/>
      <c r="O278" s="240"/>
      <c r="P278" s="240"/>
      <c r="Q278" s="240"/>
      <c r="R278" s="240"/>
      <c r="S278" s="240"/>
      <c r="T278" s="240"/>
      <c r="U278" s="240"/>
      <c r="V278" s="240"/>
      <c r="W278" s="240"/>
      <c r="X278" s="240"/>
      <c r="Y278" s="240"/>
      <c r="Z278" s="240"/>
    </row>
    <row r="279" spans="3:26">
      <c r="C279" s="240"/>
      <c r="D279" s="240"/>
      <c r="E279" s="240"/>
      <c r="F279" s="240"/>
      <c r="G279" s="240"/>
      <c r="H279" s="240"/>
      <c r="I279" s="240"/>
      <c r="J279" s="240"/>
      <c r="K279" s="240"/>
      <c r="L279" s="240"/>
      <c r="M279" s="240"/>
      <c r="N279" s="240"/>
      <c r="O279" s="240"/>
      <c r="P279" s="240"/>
      <c r="Q279" s="240"/>
      <c r="R279" s="240"/>
      <c r="S279" s="240"/>
      <c r="T279" s="240"/>
      <c r="U279" s="240"/>
      <c r="V279" s="240"/>
      <c r="W279" s="240"/>
      <c r="X279" s="240"/>
      <c r="Y279" s="240"/>
      <c r="Z279" s="240"/>
    </row>
    <row r="280" spans="3:26">
      <c r="C280" s="240"/>
      <c r="D280" s="240"/>
      <c r="E280" s="240"/>
      <c r="F280" s="240"/>
      <c r="G280" s="240"/>
      <c r="H280" s="240"/>
      <c r="I280" s="240"/>
      <c r="J280" s="240"/>
      <c r="K280" s="240"/>
      <c r="L280" s="240"/>
      <c r="M280" s="240"/>
      <c r="N280" s="240"/>
      <c r="O280" s="240"/>
      <c r="P280" s="240"/>
      <c r="Q280" s="240"/>
      <c r="R280" s="240"/>
      <c r="S280" s="240"/>
      <c r="T280" s="240"/>
      <c r="U280" s="240"/>
      <c r="V280" s="240"/>
      <c r="W280" s="240"/>
      <c r="X280" s="240"/>
      <c r="Y280" s="240"/>
      <c r="Z280" s="240"/>
    </row>
    <row r="281" spans="3:26">
      <c r="C281" s="240"/>
      <c r="D281" s="240"/>
      <c r="E281" s="240"/>
      <c r="F281" s="240"/>
      <c r="G281" s="240"/>
      <c r="H281" s="240"/>
      <c r="I281" s="240"/>
      <c r="J281" s="240"/>
      <c r="K281" s="240"/>
      <c r="L281" s="240"/>
      <c r="M281" s="240"/>
      <c r="N281" s="240"/>
      <c r="O281" s="240"/>
      <c r="P281" s="240"/>
      <c r="Q281" s="240"/>
      <c r="R281" s="240"/>
      <c r="S281" s="240"/>
      <c r="T281" s="240"/>
      <c r="U281" s="240"/>
      <c r="V281" s="240"/>
      <c r="W281" s="240"/>
      <c r="X281" s="240"/>
      <c r="Y281" s="240"/>
      <c r="Z281" s="240"/>
    </row>
    <row r="282" spans="3:26">
      <c r="C282" s="240"/>
      <c r="D282" s="240"/>
      <c r="E282" s="240"/>
      <c r="F282" s="240"/>
      <c r="G282" s="240"/>
      <c r="H282" s="240"/>
      <c r="I282" s="240"/>
      <c r="J282" s="240"/>
      <c r="K282" s="240"/>
      <c r="L282" s="240"/>
      <c r="M282" s="240"/>
      <c r="N282" s="240"/>
      <c r="O282" s="240"/>
      <c r="P282" s="240"/>
      <c r="Q282" s="240"/>
      <c r="R282" s="240"/>
      <c r="S282" s="240"/>
      <c r="T282" s="240"/>
      <c r="U282" s="240"/>
      <c r="V282" s="240"/>
      <c r="W282" s="240"/>
      <c r="X282" s="240"/>
      <c r="Y282" s="240"/>
      <c r="Z282" s="240"/>
    </row>
    <row r="283" spans="3:26">
      <c r="C283" s="240"/>
      <c r="D283" s="240"/>
      <c r="E283" s="240"/>
      <c r="F283" s="240"/>
      <c r="G283" s="240"/>
      <c r="H283" s="240"/>
      <c r="I283" s="240"/>
      <c r="J283" s="240"/>
      <c r="K283" s="240"/>
      <c r="L283" s="240"/>
      <c r="M283" s="240"/>
      <c r="N283" s="240"/>
      <c r="O283" s="240"/>
      <c r="P283" s="240"/>
      <c r="Q283" s="240"/>
      <c r="R283" s="240"/>
      <c r="S283" s="240"/>
      <c r="T283" s="240"/>
      <c r="U283" s="240"/>
      <c r="V283" s="240"/>
      <c r="W283" s="240"/>
      <c r="X283" s="240"/>
      <c r="Y283" s="240"/>
      <c r="Z283" s="240"/>
    </row>
    <row r="284" spans="3:26">
      <c r="C284" s="240"/>
      <c r="D284" s="240"/>
      <c r="E284" s="240"/>
      <c r="F284" s="240"/>
      <c r="G284" s="240"/>
      <c r="H284" s="240"/>
      <c r="I284" s="240"/>
      <c r="J284" s="240"/>
      <c r="K284" s="240"/>
      <c r="L284" s="240"/>
      <c r="M284" s="240"/>
      <c r="N284" s="240"/>
      <c r="O284" s="240"/>
      <c r="P284" s="240"/>
      <c r="Q284" s="240"/>
      <c r="R284" s="240"/>
      <c r="S284" s="240"/>
      <c r="T284" s="240"/>
      <c r="U284" s="240"/>
      <c r="V284" s="240"/>
      <c r="W284" s="240"/>
      <c r="X284" s="240"/>
      <c r="Y284" s="240"/>
      <c r="Z284" s="240"/>
    </row>
    <row r="285" spans="3:26">
      <c r="C285" s="240"/>
      <c r="D285" s="240"/>
      <c r="E285" s="240"/>
      <c r="F285" s="240"/>
      <c r="G285" s="240"/>
      <c r="H285" s="240"/>
      <c r="I285" s="240"/>
      <c r="J285" s="240"/>
      <c r="K285" s="240"/>
      <c r="L285" s="240"/>
      <c r="M285" s="240"/>
      <c r="N285" s="240"/>
      <c r="O285" s="240"/>
      <c r="P285" s="240"/>
      <c r="Q285" s="240"/>
      <c r="R285" s="240"/>
      <c r="S285" s="240"/>
      <c r="T285" s="240"/>
      <c r="U285" s="240"/>
      <c r="V285" s="240"/>
      <c r="W285" s="240"/>
      <c r="X285" s="240"/>
      <c r="Y285" s="240"/>
      <c r="Z285" s="240"/>
    </row>
    <row r="286" spans="3:26">
      <c r="C286" s="240"/>
      <c r="D286" s="240"/>
      <c r="E286" s="240"/>
      <c r="F286" s="240"/>
      <c r="G286" s="240"/>
      <c r="H286" s="240"/>
      <c r="I286" s="240"/>
      <c r="J286" s="240"/>
      <c r="K286" s="240"/>
      <c r="L286" s="240"/>
      <c r="M286" s="240"/>
      <c r="N286" s="240"/>
      <c r="O286" s="240"/>
      <c r="P286" s="240"/>
      <c r="Q286" s="240"/>
      <c r="R286" s="240"/>
      <c r="S286" s="240"/>
      <c r="T286" s="240"/>
      <c r="U286" s="240"/>
      <c r="V286" s="240"/>
      <c r="W286" s="240"/>
      <c r="X286" s="240"/>
      <c r="Y286" s="240"/>
      <c r="Z286" s="240"/>
    </row>
    <row r="287" spans="3:26">
      <c r="C287" s="240"/>
      <c r="D287" s="240"/>
      <c r="E287" s="240"/>
      <c r="F287" s="240"/>
      <c r="G287" s="240"/>
      <c r="H287" s="240"/>
      <c r="I287" s="240"/>
      <c r="J287" s="240"/>
      <c r="K287" s="240"/>
      <c r="L287" s="240"/>
      <c r="M287" s="240"/>
      <c r="N287" s="240"/>
      <c r="O287" s="240"/>
      <c r="P287" s="240"/>
      <c r="Q287" s="240"/>
      <c r="R287" s="240"/>
      <c r="S287" s="240"/>
      <c r="T287" s="240"/>
      <c r="U287" s="240"/>
      <c r="V287" s="240"/>
      <c r="W287" s="240"/>
      <c r="X287" s="240"/>
      <c r="Y287" s="240"/>
      <c r="Z287" s="240"/>
    </row>
    <row r="288" spans="3:26">
      <c r="C288" s="240"/>
      <c r="D288" s="240"/>
      <c r="E288" s="240"/>
      <c r="F288" s="240"/>
      <c r="G288" s="240"/>
      <c r="H288" s="240"/>
      <c r="I288" s="240"/>
      <c r="J288" s="240"/>
      <c r="K288" s="240"/>
      <c r="L288" s="240"/>
      <c r="M288" s="240"/>
      <c r="N288" s="240"/>
      <c r="O288" s="240"/>
      <c r="P288" s="240"/>
      <c r="Q288" s="240"/>
      <c r="R288" s="240"/>
      <c r="S288" s="240"/>
      <c r="T288" s="240"/>
      <c r="U288" s="240"/>
      <c r="V288" s="240"/>
      <c r="W288" s="240"/>
      <c r="X288" s="240"/>
      <c r="Y288" s="240"/>
      <c r="Z288" s="240"/>
    </row>
    <row r="289" spans="3:26">
      <c r="C289" s="240"/>
      <c r="D289" s="240"/>
      <c r="E289" s="240"/>
      <c r="F289" s="240"/>
      <c r="G289" s="240"/>
      <c r="H289" s="240"/>
      <c r="I289" s="240"/>
      <c r="J289" s="240"/>
      <c r="K289" s="240"/>
      <c r="L289" s="240"/>
      <c r="M289" s="240"/>
      <c r="N289" s="240"/>
      <c r="O289" s="240"/>
      <c r="P289" s="240"/>
      <c r="Q289" s="240"/>
      <c r="R289" s="240"/>
      <c r="S289" s="240"/>
      <c r="T289" s="240"/>
      <c r="U289" s="240"/>
      <c r="V289" s="240"/>
      <c r="W289" s="240"/>
      <c r="X289" s="240"/>
      <c r="Y289" s="240"/>
      <c r="Z289" s="240"/>
    </row>
    <row r="290" spans="3:26">
      <c r="C290" s="240"/>
      <c r="D290" s="240"/>
      <c r="E290" s="240"/>
      <c r="F290" s="240"/>
      <c r="G290" s="240"/>
      <c r="H290" s="240"/>
      <c r="I290" s="240"/>
      <c r="J290" s="240"/>
      <c r="K290" s="240"/>
      <c r="L290" s="240"/>
      <c r="M290" s="240"/>
      <c r="N290" s="240"/>
      <c r="O290" s="240"/>
      <c r="P290" s="240"/>
      <c r="Q290" s="240"/>
      <c r="R290" s="240"/>
      <c r="S290" s="240"/>
      <c r="T290" s="240"/>
      <c r="U290" s="240"/>
      <c r="V290" s="240"/>
      <c r="W290" s="240"/>
      <c r="X290" s="240"/>
      <c r="Y290" s="240"/>
      <c r="Z290" s="240"/>
    </row>
    <row r="291" spans="3:26">
      <c r="C291" s="240"/>
      <c r="D291" s="240"/>
      <c r="E291" s="240"/>
      <c r="F291" s="240"/>
      <c r="G291" s="240"/>
      <c r="H291" s="240"/>
      <c r="I291" s="240"/>
      <c r="J291" s="240"/>
      <c r="K291" s="240"/>
      <c r="L291" s="240"/>
      <c r="M291" s="240"/>
      <c r="N291" s="240"/>
      <c r="O291" s="240"/>
      <c r="P291" s="240"/>
      <c r="Q291" s="240"/>
      <c r="R291" s="240"/>
      <c r="S291" s="240"/>
      <c r="T291" s="240"/>
      <c r="U291" s="240"/>
      <c r="V291" s="240"/>
      <c r="W291" s="240"/>
      <c r="X291" s="240"/>
      <c r="Y291" s="240"/>
      <c r="Z291" s="240"/>
    </row>
    <row r="292" spans="3:26">
      <c r="C292" s="240"/>
      <c r="D292" s="240"/>
      <c r="E292" s="240"/>
      <c r="F292" s="240"/>
      <c r="G292" s="240"/>
      <c r="H292" s="240"/>
      <c r="I292" s="240"/>
      <c r="J292" s="240"/>
      <c r="K292" s="240"/>
      <c r="L292" s="240"/>
      <c r="M292" s="240"/>
      <c r="N292" s="240"/>
      <c r="O292" s="240"/>
      <c r="P292" s="240"/>
      <c r="Q292" s="240"/>
      <c r="R292" s="240"/>
      <c r="S292" s="240"/>
      <c r="T292" s="240"/>
      <c r="U292" s="240"/>
      <c r="V292" s="240"/>
      <c r="W292" s="240"/>
      <c r="X292" s="240"/>
      <c r="Y292" s="240"/>
      <c r="Z292" s="240"/>
    </row>
    <row r="293" spans="3:26">
      <c r="C293" s="240"/>
      <c r="D293" s="240"/>
      <c r="E293" s="240"/>
      <c r="F293" s="240"/>
      <c r="G293" s="240"/>
      <c r="H293" s="240"/>
      <c r="I293" s="240"/>
      <c r="J293" s="240"/>
      <c r="K293" s="240"/>
      <c r="L293" s="240"/>
      <c r="M293" s="240"/>
      <c r="N293" s="240"/>
      <c r="O293" s="240"/>
      <c r="P293" s="240"/>
      <c r="Q293" s="240"/>
      <c r="R293" s="240"/>
      <c r="S293" s="240"/>
      <c r="T293" s="240"/>
      <c r="U293" s="240"/>
      <c r="V293" s="240"/>
      <c r="W293" s="240"/>
      <c r="X293" s="240"/>
      <c r="Y293" s="240"/>
      <c r="Z293" s="240"/>
    </row>
    <row r="294" spans="3:26">
      <c r="C294" s="240"/>
      <c r="D294" s="240"/>
      <c r="E294" s="240"/>
      <c r="F294" s="240"/>
      <c r="G294" s="240"/>
      <c r="H294" s="240"/>
      <c r="I294" s="240"/>
      <c r="J294" s="240"/>
      <c r="K294" s="240"/>
      <c r="L294" s="240"/>
      <c r="M294" s="240"/>
      <c r="N294" s="240"/>
      <c r="O294" s="240"/>
      <c r="P294" s="240"/>
      <c r="Q294" s="240"/>
      <c r="R294" s="240"/>
      <c r="S294" s="240"/>
      <c r="T294" s="240"/>
      <c r="U294" s="240"/>
      <c r="V294" s="240"/>
      <c r="W294" s="240"/>
      <c r="X294" s="240"/>
      <c r="Y294" s="240"/>
      <c r="Z294" s="240"/>
    </row>
    <row r="295" spans="3:26">
      <c r="C295" s="255"/>
      <c r="D295" s="255"/>
      <c r="E295" s="255"/>
      <c r="F295" s="255"/>
      <c r="G295" s="255"/>
      <c r="H295" s="255"/>
      <c r="I295" s="255"/>
      <c r="J295" s="255"/>
      <c r="K295" s="255"/>
      <c r="L295" s="255"/>
      <c r="M295" s="255"/>
      <c r="N295" s="255"/>
      <c r="O295" s="255"/>
      <c r="P295" s="255"/>
      <c r="Q295" s="255"/>
      <c r="R295" s="255"/>
      <c r="S295" s="255"/>
      <c r="T295" s="255"/>
    </row>
    <row r="296" spans="3:26">
      <c r="C296" s="255"/>
      <c r="D296" s="255"/>
      <c r="E296" s="255"/>
      <c r="F296" s="255"/>
      <c r="G296" s="255"/>
      <c r="H296" s="255"/>
      <c r="I296" s="255"/>
      <c r="J296" s="255"/>
      <c r="K296" s="255"/>
      <c r="L296" s="255"/>
      <c r="M296" s="255"/>
      <c r="N296" s="255"/>
      <c r="O296" s="255"/>
      <c r="P296" s="255"/>
      <c r="Q296" s="255"/>
      <c r="R296" s="255"/>
      <c r="S296" s="255"/>
      <c r="T296" s="255"/>
    </row>
  </sheetData>
  <mergeCells count="7">
    <mergeCell ref="H1:I1"/>
    <mergeCell ref="W5:Z5"/>
    <mergeCell ref="C5:F5"/>
    <mergeCell ref="G5:J5"/>
    <mergeCell ref="K5:N5"/>
    <mergeCell ref="O5:R5"/>
    <mergeCell ref="S5:V5"/>
  </mergeCells>
  <hyperlinks>
    <hyperlink ref="H1:I1" location="Index!A1" display="Regresar al Índice" xr:uid="{805E9EEF-FB83-4C96-A287-D1BF5EA45440}"/>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7"/>
  <dimension ref="A1:I43"/>
  <sheetViews>
    <sheetView topLeftCell="H19" workbookViewId="0"/>
  </sheetViews>
  <sheetFormatPr baseColWidth="10" defaultColWidth="11.42578125" defaultRowHeight="15"/>
  <cols>
    <col min="1" max="2" width="11.42578125" style="239"/>
    <col min="3" max="3" width="28.28515625" style="239" bestFit="1" customWidth="1"/>
    <col min="4" max="16384" width="11.42578125" style="239"/>
  </cols>
  <sheetData>
    <row r="1" spans="1:9">
      <c r="A1" s="43" t="s">
        <v>2116</v>
      </c>
      <c r="H1" s="90" t="s">
        <v>38</v>
      </c>
      <c r="I1" s="90"/>
    </row>
    <row r="3" spans="1:9">
      <c r="A3" s="239" t="s">
        <v>1627</v>
      </c>
    </row>
    <row r="6" spans="1:9">
      <c r="A6" s="239" t="s">
        <v>301</v>
      </c>
      <c r="B6" s="239" t="s">
        <v>1489</v>
      </c>
      <c r="C6" s="239" t="s">
        <v>609</v>
      </c>
      <c r="D6" s="239" t="s">
        <v>1490</v>
      </c>
      <c r="E6" s="239" t="s">
        <v>1491</v>
      </c>
      <c r="F6" s="239" t="s">
        <v>1492</v>
      </c>
      <c r="G6" s="239" t="s">
        <v>1493</v>
      </c>
    </row>
    <row r="7" spans="1:9">
      <c r="A7" s="239">
        <v>2022</v>
      </c>
      <c r="B7" s="239">
        <v>1</v>
      </c>
      <c r="C7" s="239" t="s">
        <v>33</v>
      </c>
      <c r="D7" s="240">
        <v>132.82</v>
      </c>
      <c r="E7" s="240">
        <v>1.84801779004677</v>
      </c>
      <c r="F7" s="240">
        <v>3.8548752834467002</v>
      </c>
      <c r="G7" s="240">
        <v>0.95009271212680402</v>
      </c>
    </row>
    <row r="8" spans="1:9">
      <c r="A8" s="239">
        <v>2022</v>
      </c>
      <c r="B8" s="239">
        <v>1</v>
      </c>
      <c r="C8" s="239" t="s">
        <v>28</v>
      </c>
      <c r="D8" s="240">
        <v>134.15</v>
      </c>
      <c r="E8" s="240">
        <v>1.68271052831046</v>
      </c>
      <c r="F8" s="240">
        <v>5.3148060920081601</v>
      </c>
      <c r="G8" s="240">
        <v>1.30301196886271</v>
      </c>
    </row>
    <row r="9" spans="1:9">
      <c r="A9" s="239">
        <v>2022</v>
      </c>
      <c r="B9" s="239">
        <v>1</v>
      </c>
      <c r="C9" s="239" t="s">
        <v>16</v>
      </c>
      <c r="D9" s="240">
        <v>132.22999999999999</v>
      </c>
      <c r="E9" s="240">
        <v>1.8172018172018001</v>
      </c>
      <c r="F9" s="240">
        <v>5.7163415414134899</v>
      </c>
      <c r="G9" s="240">
        <v>1.39943412121322</v>
      </c>
    </row>
    <row r="10" spans="1:9">
      <c r="A10" s="239">
        <v>2022</v>
      </c>
      <c r="B10" s="239">
        <v>1</v>
      </c>
      <c r="C10" s="239" t="s">
        <v>12</v>
      </c>
      <c r="D10" s="240">
        <v>133.22</v>
      </c>
      <c r="E10" s="240">
        <v>1.2386959495402201</v>
      </c>
      <c r="F10" s="240">
        <v>5.7217681136417804</v>
      </c>
      <c r="G10" s="240">
        <v>1.40073534095255</v>
      </c>
    </row>
    <row r="11" spans="1:9">
      <c r="A11" s="239">
        <v>2022</v>
      </c>
      <c r="B11" s="239">
        <v>1</v>
      </c>
      <c r="C11" s="239" t="s">
        <v>30</v>
      </c>
      <c r="D11" s="240">
        <v>131.74</v>
      </c>
      <c r="E11" s="240">
        <v>1.6277096351153399</v>
      </c>
      <c r="F11" s="240">
        <v>5.7727820152549301</v>
      </c>
      <c r="G11" s="240">
        <v>1.41296534682562</v>
      </c>
    </row>
    <row r="12" spans="1:9">
      <c r="A12" s="239">
        <v>2022</v>
      </c>
      <c r="B12" s="239">
        <v>1</v>
      </c>
      <c r="C12" s="239" t="s">
        <v>3</v>
      </c>
      <c r="D12" s="240">
        <v>138.03</v>
      </c>
      <c r="E12" s="240">
        <v>2.2217285047767099</v>
      </c>
      <c r="F12" s="240">
        <v>5.9162062615101298</v>
      </c>
      <c r="G12" s="240">
        <v>1.4473260010951401</v>
      </c>
    </row>
    <row r="13" spans="1:9">
      <c r="A13" s="239">
        <v>2022</v>
      </c>
      <c r="B13" s="239">
        <v>1</v>
      </c>
      <c r="C13" s="239" t="s">
        <v>21</v>
      </c>
      <c r="D13" s="240">
        <v>136.63999999999999</v>
      </c>
      <c r="E13" s="240">
        <v>1.53823288994575</v>
      </c>
      <c r="F13" s="240">
        <v>5.9799891413945501</v>
      </c>
      <c r="G13" s="240">
        <v>1.4625954818556799</v>
      </c>
    </row>
    <row r="14" spans="1:9">
      <c r="A14" s="239">
        <v>2022</v>
      </c>
      <c r="B14" s="239">
        <v>1</v>
      </c>
      <c r="C14" s="239" t="s">
        <v>27</v>
      </c>
      <c r="D14" s="240">
        <v>137.86000000000001</v>
      </c>
      <c r="E14" s="240">
        <v>1.6891642693811499</v>
      </c>
      <c r="F14" s="240">
        <v>6.2013712348817602</v>
      </c>
      <c r="G14" s="240">
        <v>1.5155404482176</v>
      </c>
    </row>
    <row r="15" spans="1:9">
      <c r="A15" s="239">
        <v>2022</v>
      </c>
      <c r="B15" s="239">
        <v>1</v>
      </c>
      <c r="C15" s="239" t="s">
        <v>51</v>
      </c>
      <c r="D15" s="240">
        <v>134.32</v>
      </c>
      <c r="E15" s="240">
        <v>1.5421832476564701</v>
      </c>
      <c r="F15" s="240">
        <v>6.2154040803416004</v>
      </c>
      <c r="G15" s="240">
        <v>1.5188937036715799</v>
      </c>
    </row>
    <row r="16" spans="1:9">
      <c r="A16" s="239">
        <v>2022</v>
      </c>
      <c r="B16" s="239">
        <v>1</v>
      </c>
      <c r="C16" s="239" t="s">
        <v>29</v>
      </c>
      <c r="D16" s="240">
        <v>135.86000000000001</v>
      </c>
      <c r="E16" s="240">
        <v>1.9281266411583999</v>
      </c>
      <c r="F16" s="240">
        <v>6.2402252111354501</v>
      </c>
      <c r="G16" s="240">
        <v>1.5248240886589</v>
      </c>
    </row>
    <row r="17" spans="1:7">
      <c r="A17" s="239">
        <v>2022</v>
      </c>
      <c r="B17" s="239">
        <v>1</v>
      </c>
      <c r="C17" s="239" t="s">
        <v>14</v>
      </c>
      <c r="D17" s="240">
        <v>140.97999999999999</v>
      </c>
      <c r="E17" s="240">
        <v>2.1520179697123401</v>
      </c>
      <c r="F17" s="240">
        <v>6.3759148871953304</v>
      </c>
      <c r="G17" s="240">
        <v>1.5572253694354601</v>
      </c>
    </row>
    <row r="18" spans="1:7">
      <c r="A18" s="239">
        <v>2022</v>
      </c>
      <c r="B18" s="239">
        <v>1</v>
      </c>
      <c r="C18" s="239" t="s">
        <v>9</v>
      </c>
      <c r="D18" s="240">
        <v>132.97999999999999</v>
      </c>
      <c r="E18" s="240">
        <v>1.0102544625901999</v>
      </c>
      <c r="F18" s="240">
        <v>6.4947545447264998</v>
      </c>
      <c r="G18" s="240">
        <v>1.5855775885894201</v>
      </c>
    </row>
    <row r="19" spans="1:7">
      <c r="A19" s="239">
        <v>2022</v>
      </c>
      <c r="B19" s="239">
        <v>1</v>
      </c>
      <c r="C19" s="239" t="s">
        <v>10</v>
      </c>
      <c r="D19" s="240">
        <v>139.65</v>
      </c>
      <c r="E19" s="240">
        <v>1.99386503067487</v>
      </c>
      <c r="F19" s="240">
        <v>7.1675235975750198</v>
      </c>
      <c r="G19" s="240">
        <v>1.74563786485991</v>
      </c>
    </row>
    <row r="20" spans="1:7">
      <c r="A20" s="239">
        <v>2022</v>
      </c>
      <c r="B20" s="239">
        <v>1</v>
      </c>
      <c r="C20" s="239" t="s">
        <v>23</v>
      </c>
      <c r="D20" s="240">
        <v>138.13</v>
      </c>
      <c r="E20" s="240">
        <v>2.03885646745954</v>
      </c>
      <c r="F20" s="240">
        <v>7.3437985700963502</v>
      </c>
      <c r="G20" s="240">
        <v>1.7874512723100799</v>
      </c>
    </row>
    <row r="21" spans="1:7">
      <c r="A21" s="239">
        <v>2022</v>
      </c>
      <c r="B21" s="239">
        <v>1</v>
      </c>
      <c r="C21" s="239" t="s">
        <v>7</v>
      </c>
      <c r="D21" s="240">
        <v>139</v>
      </c>
      <c r="E21" s="240">
        <v>2.0258367586611699</v>
      </c>
      <c r="F21" s="240">
        <v>7.5268817204301</v>
      </c>
      <c r="G21" s="240">
        <v>1.83082513317985</v>
      </c>
    </row>
    <row r="22" spans="1:7">
      <c r="A22" s="239">
        <v>2022</v>
      </c>
      <c r="B22" s="239">
        <v>1</v>
      </c>
      <c r="C22" s="239" t="s">
        <v>25</v>
      </c>
      <c r="D22" s="240">
        <v>145.02000000000001</v>
      </c>
      <c r="E22" s="240">
        <v>2.3357561216569098</v>
      </c>
      <c r="F22" s="240">
        <v>7.7734839476813402</v>
      </c>
      <c r="G22" s="240">
        <v>1.88915970966566</v>
      </c>
    </row>
    <row r="23" spans="1:7">
      <c r="A23" s="239">
        <v>2022</v>
      </c>
      <c r="B23" s="239">
        <v>1</v>
      </c>
      <c r="C23" s="239" t="s">
        <v>32</v>
      </c>
      <c r="D23" s="240">
        <v>142.94</v>
      </c>
      <c r="E23" s="240">
        <v>2.2314404234015099</v>
      </c>
      <c r="F23" s="240">
        <v>7.8304164152082096</v>
      </c>
      <c r="G23" s="240">
        <v>1.90261304784511</v>
      </c>
    </row>
    <row r="24" spans="1:7">
      <c r="A24" s="239">
        <v>2022</v>
      </c>
      <c r="B24" s="239">
        <v>1</v>
      </c>
      <c r="C24" s="239" t="s">
        <v>0</v>
      </c>
      <c r="D24" s="240">
        <v>151.77000000000001</v>
      </c>
      <c r="E24" s="240">
        <v>2.1194993944287499</v>
      </c>
      <c r="F24" s="240">
        <v>7.85247299602048</v>
      </c>
      <c r="G24" s="240">
        <v>1.90782366213473</v>
      </c>
    </row>
    <row r="25" spans="1:7">
      <c r="A25" s="239">
        <v>2022</v>
      </c>
      <c r="B25" s="239">
        <v>1</v>
      </c>
      <c r="C25" s="239" t="s">
        <v>20</v>
      </c>
      <c r="D25" s="240">
        <v>145.65</v>
      </c>
      <c r="E25" s="240">
        <v>2.3901581722319798</v>
      </c>
      <c r="F25" s="240">
        <v>7.9048747962661396</v>
      </c>
      <c r="G25" s="240">
        <v>1.9201997824328301</v>
      </c>
    </row>
    <row r="26" spans="1:7">
      <c r="A26" s="239">
        <v>2022</v>
      </c>
      <c r="B26" s="239">
        <v>1</v>
      </c>
      <c r="C26" s="239" t="s">
        <v>22</v>
      </c>
      <c r="D26" s="240">
        <v>144.75</v>
      </c>
      <c r="E26" s="240">
        <v>2.1452261661138801</v>
      </c>
      <c r="F26" s="240">
        <v>8.2404845584386397</v>
      </c>
      <c r="G26" s="240">
        <v>1.9993565193136</v>
      </c>
    </row>
    <row r="27" spans="1:7">
      <c r="A27" s="239">
        <v>2022</v>
      </c>
      <c r="B27" s="239">
        <v>1</v>
      </c>
      <c r="C27" s="239" t="s">
        <v>11</v>
      </c>
      <c r="D27" s="240">
        <v>143.05000000000001</v>
      </c>
      <c r="E27" s="240">
        <v>2.7362826773915701</v>
      </c>
      <c r="F27" s="240">
        <v>8.2973730032553696</v>
      </c>
      <c r="G27" s="240">
        <v>2.0127559453803698</v>
      </c>
    </row>
    <row r="28" spans="1:7">
      <c r="A28" s="239">
        <v>2022</v>
      </c>
      <c r="B28" s="239">
        <v>1</v>
      </c>
      <c r="C28" s="239" t="s">
        <v>31</v>
      </c>
      <c r="D28" s="240">
        <v>137.30000000000001</v>
      </c>
      <c r="E28" s="240">
        <v>1.93021529324426</v>
      </c>
      <c r="F28" s="240">
        <v>8.7610899873257395</v>
      </c>
      <c r="G28" s="240">
        <v>2.1217827789231398</v>
      </c>
    </row>
    <row r="29" spans="1:7">
      <c r="A29" s="239">
        <v>2022</v>
      </c>
      <c r="B29" s="239">
        <v>1</v>
      </c>
      <c r="C29" s="239" t="s">
        <v>8</v>
      </c>
      <c r="D29" s="240">
        <v>143.35</v>
      </c>
      <c r="E29" s="240">
        <v>2.22491620908507</v>
      </c>
      <c r="F29" s="240">
        <v>9.61994341209755</v>
      </c>
      <c r="G29" s="240">
        <v>2.3227947115134899</v>
      </c>
    </row>
    <row r="30" spans="1:7">
      <c r="A30" s="239">
        <v>2022</v>
      </c>
      <c r="B30" s="239">
        <v>1</v>
      </c>
      <c r="C30" s="239" t="s">
        <v>6</v>
      </c>
      <c r="D30" s="240">
        <v>147.49</v>
      </c>
      <c r="E30" s="240">
        <v>2.33832917013601</v>
      </c>
      <c r="F30" s="240">
        <v>9.6579925650557694</v>
      </c>
      <c r="G30" s="240">
        <v>2.3316726330085702</v>
      </c>
    </row>
    <row r="31" spans="1:7">
      <c r="A31" s="239">
        <v>2022</v>
      </c>
      <c r="B31" s="239">
        <v>1</v>
      </c>
      <c r="C31" s="239" t="s">
        <v>4</v>
      </c>
      <c r="D31" s="240">
        <v>149.26</v>
      </c>
      <c r="E31" s="240">
        <v>2.8315535652772899</v>
      </c>
      <c r="F31" s="240">
        <v>9.8388402384281406</v>
      </c>
      <c r="G31" s="240">
        <v>2.3738378463710399</v>
      </c>
    </row>
    <row r="32" spans="1:7">
      <c r="A32" s="239">
        <v>2022</v>
      </c>
      <c r="B32" s="239">
        <v>1</v>
      </c>
      <c r="C32" s="239" t="s">
        <v>15</v>
      </c>
      <c r="D32" s="240">
        <v>139.68</v>
      </c>
      <c r="E32" s="240">
        <v>2.5776602775942101</v>
      </c>
      <c r="F32" s="240">
        <v>9.9409681227863107</v>
      </c>
      <c r="G32" s="240">
        <v>2.3976262894225302</v>
      </c>
    </row>
    <row r="33" spans="1:7">
      <c r="A33" s="239">
        <v>2022</v>
      </c>
      <c r="B33" s="239">
        <v>1</v>
      </c>
      <c r="C33" s="239" t="s">
        <v>26</v>
      </c>
      <c r="D33" s="240">
        <v>150.59</v>
      </c>
      <c r="E33" s="240">
        <v>3.23575786659354</v>
      </c>
      <c r="F33" s="240">
        <v>10.2254428341385</v>
      </c>
      <c r="G33" s="240">
        <v>2.4638011495990102</v>
      </c>
    </row>
    <row r="34" spans="1:7">
      <c r="A34" s="239">
        <v>2022</v>
      </c>
      <c r="B34" s="239">
        <v>1</v>
      </c>
      <c r="C34" s="239" t="s">
        <v>18</v>
      </c>
      <c r="D34" s="240">
        <v>140.65</v>
      </c>
      <c r="E34" s="240">
        <v>2.2462925268973599</v>
      </c>
      <c r="F34" s="240">
        <v>10.5825929711455</v>
      </c>
      <c r="G34" s="240">
        <v>2.5467007465666001</v>
      </c>
    </row>
    <row r="35" spans="1:7">
      <c r="A35" s="239">
        <v>2022</v>
      </c>
      <c r="B35" s="239">
        <v>1</v>
      </c>
      <c r="C35" s="239" t="s">
        <v>17</v>
      </c>
      <c r="D35" s="240">
        <v>145.59</v>
      </c>
      <c r="E35" s="240">
        <v>2.92682926829269</v>
      </c>
      <c r="F35" s="240">
        <v>11.0441613911982</v>
      </c>
      <c r="G35" s="240">
        <v>2.6535403740064698</v>
      </c>
    </row>
    <row r="36" spans="1:7">
      <c r="A36" s="239">
        <v>2022</v>
      </c>
      <c r="B36" s="239">
        <v>1</v>
      </c>
      <c r="C36" s="239" t="s">
        <v>19</v>
      </c>
      <c r="D36" s="240">
        <v>153.13</v>
      </c>
      <c r="E36" s="240">
        <v>3.2987048030221202</v>
      </c>
      <c r="F36" s="240">
        <v>12.158499963378</v>
      </c>
      <c r="G36" s="240">
        <v>2.9101113407258099</v>
      </c>
    </row>
    <row r="37" spans="1:7">
      <c r="A37" s="239">
        <v>2022</v>
      </c>
      <c r="B37" s="239">
        <v>1</v>
      </c>
      <c r="C37" s="239" t="s">
        <v>5</v>
      </c>
      <c r="D37" s="240">
        <v>154.58000000000001</v>
      </c>
      <c r="E37" s="240">
        <v>3.29435349148013</v>
      </c>
      <c r="F37" s="240">
        <v>12.1770682148041</v>
      </c>
      <c r="G37" s="240">
        <v>2.9143703630078299</v>
      </c>
    </row>
    <row r="38" spans="1:7">
      <c r="A38" s="239">
        <v>2022</v>
      </c>
      <c r="B38" s="239">
        <v>1</v>
      </c>
      <c r="C38" s="239" t="s">
        <v>24</v>
      </c>
      <c r="D38" s="240">
        <v>155.19</v>
      </c>
      <c r="E38" s="240">
        <v>3.5083038751417202</v>
      </c>
      <c r="F38" s="240">
        <v>12.391367323290799</v>
      </c>
      <c r="G38" s="240">
        <v>2.963486185502</v>
      </c>
    </row>
    <row r="40" spans="1:7">
      <c r="C40" s="240"/>
      <c r="D40" s="240"/>
    </row>
    <row r="41" spans="1:7">
      <c r="C41" s="240"/>
      <c r="D41" s="240"/>
    </row>
    <row r="42" spans="1:7">
      <c r="A42" s="239" t="s">
        <v>494</v>
      </c>
      <c r="C42" s="240">
        <v>0</v>
      </c>
      <c r="D42" s="240">
        <v>7.7</v>
      </c>
    </row>
    <row r="43" spans="1:7">
      <c r="C43" s="240">
        <v>1</v>
      </c>
      <c r="D43" s="240">
        <f>D42</f>
        <v>7.7</v>
      </c>
    </row>
  </sheetData>
  <autoFilter ref="A6:G38" xr:uid="{00000000-0009-0000-0000-000035000000}">
    <sortState ref="A7:G38">
      <sortCondition ref="F6:F38"/>
    </sortState>
  </autoFilter>
  <mergeCells count="1">
    <mergeCell ref="H1:I1"/>
  </mergeCells>
  <hyperlinks>
    <hyperlink ref="H1:I1" location="Index!A1" display="Regresar al Índice" xr:uid="{42B79129-F62B-42E9-A5D2-3742B9940A04}"/>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8"/>
  <dimension ref="A1:I85"/>
  <sheetViews>
    <sheetView zoomScale="90" zoomScaleNormal="90" workbookViewId="0"/>
  </sheetViews>
  <sheetFormatPr baseColWidth="10" defaultColWidth="11.42578125" defaultRowHeight="15"/>
  <cols>
    <col min="1" max="3" width="11.42578125" style="239"/>
    <col min="4" max="4" width="27" style="239" bestFit="1" customWidth="1"/>
    <col min="5" max="5" width="31" style="239" bestFit="1" customWidth="1"/>
    <col min="6" max="9" width="11.42578125" style="239"/>
    <col min="10" max="10" width="11.85546875" style="239" bestFit="1" customWidth="1"/>
    <col min="11" max="13" width="11.42578125" style="239"/>
    <col min="14" max="14" width="27" style="239" bestFit="1" customWidth="1"/>
    <col min="15" max="18" width="11.42578125" style="239"/>
    <col min="19" max="20" width="11.85546875" style="239" bestFit="1" customWidth="1"/>
    <col min="21" max="16384" width="11.42578125" style="239"/>
  </cols>
  <sheetData>
    <row r="1" spans="1:9">
      <c r="A1" s="43" t="s">
        <v>2242</v>
      </c>
      <c r="H1" s="90" t="s">
        <v>38</v>
      </c>
      <c r="I1" s="90"/>
    </row>
    <row r="3" spans="1:9">
      <c r="A3" s="239" t="s">
        <v>1627</v>
      </c>
    </row>
    <row r="6" spans="1:9">
      <c r="A6" s="239" t="s">
        <v>301</v>
      </c>
      <c r="B6" s="239" t="s">
        <v>1489</v>
      </c>
      <c r="C6" s="239" t="s">
        <v>609</v>
      </c>
      <c r="D6" s="239" t="s">
        <v>642</v>
      </c>
      <c r="E6" s="239" t="s">
        <v>1494</v>
      </c>
      <c r="F6" s="239" t="s">
        <v>1490</v>
      </c>
      <c r="G6" s="239" t="s">
        <v>1491</v>
      </c>
      <c r="H6" s="239" t="s">
        <v>1492</v>
      </c>
      <c r="I6" s="239" t="s">
        <v>1493</v>
      </c>
    </row>
    <row r="7" spans="1:9">
      <c r="A7" s="239">
        <v>2022</v>
      </c>
      <c r="B7" s="239">
        <v>1</v>
      </c>
      <c r="C7" s="239" t="s">
        <v>21</v>
      </c>
      <c r="D7" s="239" t="s">
        <v>1495</v>
      </c>
      <c r="E7" s="239" t="s">
        <v>1496</v>
      </c>
      <c r="F7" s="240">
        <v>136.33000000000001</v>
      </c>
      <c r="G7" s="240">
        <v>0.50869949867298203</v>
      </c>
      <c r="H7" s="240">
        <v>1.4360119047619</v>
      </c>
      <c r="I7" s="240">
        <v>1.03287810083155</v>
      </c>
    </row>
    <row r="8" spans="1:9">
      <c r="A8" s="239">
        <v>2022</v>
      </c>
      <c r="B8" s="239">
        <v>1</v>
      </c>
      <c r="C8" s="239" t="s">
        <v>33</v>
      </c>
      <c r="D8" s="239" t="s">
        <v>33</v>
      </c>
      <c r="E8" s="239" t="s">
        <v>1497</v>
      </c>
      <c r="F8" s="240">
        <v>132.94</v>
      </c>
      <c r="G8" s="240">
        <v>1.1950978153307401</v>
      </c>
      <c r="H8" s="240">
        <v>3.4311055784641802</v>
      </c>
      <c r="I8" s="240">
        <v>0.84695550655606899</v>
      </c>
    </row>
    <row r="9" spans="1:9">
      <c r="A9" s="239">
        <v>2022</v>
      </c>
      <c r="B9" s="239">
        <v>1</v>
      </c>
      <c r="C9" s="239" t="s">
        <v>33</v>
      </c>
      <c r="D9" s="239" t="s">
        <v>1498</v>
      </c>
      <c r="E9" s="239" t="s">
        <v>1499</v>
      </c>
      <c r="F9" s="240">
        <v>133.41</v>
      </c>
      <c r="G9" s="240">
        <v>2.1985598284050898</v>
      </c>
      <c r="H9" s="240">
        <v>3.7967789621100101</v>
      </c>
      <c r="I9" s="240">
        <v>3.7481961871810299E-3</v>
      </c>
    </row>
    <row r="10" spans="1:9">
      <c r="A10" s="239">
        <v>2022</v>
      </c>
      <c r="B10" s="239">
        <v>1</v>
      </c>
      <c r="C10" s="239" t="s">
        <v>21</v>
      </c>
      <c r="D10" s="239" t="s">
        <v>1501</v>
      </c>
      <c r="E10" s="239" t="s">
        <v>1502</v>
      </c>
      <c r="F10" s="240">
        <v>136.55000000000001</v>
      </c>
      <c r="G10" s="240">
        <v>1.30573484679875</v>
      </c>
      <c r="H10" s="240">
        <v>4.3641088352185804</v>
      </c>
      <c r="I10" s="240">
        <v>-0.68740016263028103</v>
      </c>
    </row>
    <row r="11" spans="1:9">
      <c r="A11" s="239">
        <v>2022</v>
      </c>
      <c r="B11" s="239">
        <v>1</v>
      </c>
      <c r="C11" s="239" t="s">
        <v>16</v>
      </c>
      <c r="D11" s="239" t="s">
        <v>1504</v>
      </c>
      <c r="E11" s="239" t="s">
        <v>1505</v>
      </c>
      <c r="F11" s="240">
        <v>131.75</v>
      </c>
      <c r="G11" s="240">
        <v>1.79247469674728</v>
      </c>
      <c r="H11" s="240">
        <v>4.8380679557571398</v>
      </c>
      <c r="I11" s="240">
        <v>1.6153680016410801</v>
      </c>
    </row>
    <row r="12" spans="1:9">
      <c r="A12" s="239">
        <v>2022</v>
      </c>
      <c r="B12" s="239">
        <v>1</v>
      </c>
      <c r="C12" s="239" t="s">
        <v>28</v>
      </c>
      <c r="D12" s="239" t="s">
        <v>1470</v>
      </c>
      <c r="E12" s="239" t="s">
        <v>1507</v>
      </c>
      <c r="F12" s="240">
        <v>134.54</v>
      </c>
      <c r="G12" s="240">
        <v>1.6086398308284799</v>
      </c>
      <c r="H12" s="240">
        <v>5.0273224043715796</v>
      </c>
      <c r="I12" s="240">
        <v>0.571090998590296</v>
      </c>
    </row>
    <row r="13" spans="1:9">
      <c r="A13" s="239">
        <v>2022</v>
      </c>
      <c r="B13" s="239">
        <v>1</v>
      </c>
      <c r="C13" s="239" t="s">
        <v>12</v>
      </c>
      <c r="D13" s="239" t="s">
        <v>1509</v>
      </c>
      <c r="E13" s="239" t="s">
        <v>1510</v>
      </c>
      <c r="F13" s="240">
        <v>131.02000000000001</v>
      </c>
      <c r="G13" s="240">
        <v>0.73037595141078904</v>
      </c>
      <c r="H13" s="240">
        <v>5.1103088648215103</v>
      </c>
      <c r="I13" s="240">
        <v>0.61025100257325904</v>
      </c>
    </row>
    <row r="14" spans="1:9">
      <c r="A14" s="239">
        <v>2022</v>
      </c>
      <c r="B14" s="239">
        <v>1</v>
      </c>
      <c r="C14" s="239" t="s">
        <v>51</v>
      </c>
      <c r="D14" s="239" t="s">
        <v>1511</v>
      </c>
      <c r="E14" s="239" t="s">
        <v>1512</v>
      </c>
      <c r="F14" s="240">
        <v>131.83000000000001</v>
      </c>
      <c r="G14" s="240">
        <v>1.3764995386035299</v>
      </c>
      <c r="H14" s="240">
        <v>5.33759488613663</v>
      </c>
      <c r="I14" s="240">
        <v>0.49922829332700303</v>
      </c>
    </row>
    <row r="15" spans="1:9">
      <c r="A15" s="239">
        <v>2022</v>
      </c>
      <c r="B15" s="239">
        <v>1</v>
      </c>
      <c r="C15" s="239" t="s">
        <v>30</v>
      </c>
      <c r="D15" s="239" t="s">
        <v>1514</v>
      </c>
      <c r="E15" s="239" t="s">
        <v>1515</v>
      </c>
      <c r="F15" s="240">
        <v>132.4</v>
      </c>
      <c r="G15" s="240">
        <v>1.42485062049948</v>
      </c>
      <c r="H15" s="240">
        <v>5.48960242211776</v>
      </c>
      <c r="I15" s="240">
        <v>0.82685909274538005</v>
      </c>
    </row>
    <row r="16" spans="1:9">
      <c r="A16" s="239">
        <v>2022</v>
      </c>
      <c r="B16" s="239">
        <v>1</v>
      </c>
      <c r="C16" s="239" t="s">
        <v>29</v>
      </c>
      <c r="D16" s="239" t="s">
        <v>1517</v>
      </c>
      <c r="E16" s="239" t="s">
        <v>1518</v>
      </c>
      <c r="F16" s="240">
        <v>135.16999999999999</v>
      </c>
      <c r="G16" s="240">
        <v>1.3952441677293399</v>
      </c>
      <c r="H16" s="240">
        <v>5.5108890796971197</v>
      </c>
      <c r="I16" s="240">
        <v>1.6068859345430999</v>
      </c>
    </row>
    <row r="17" spans="1:9">
      <c r="A17" s="239">
        <v>2022</v>
      </c>
      <c r="B17" s="239">
        <v>1</v>
      </c>
      <c r="C17" s="239" t="s">
        <v>51</v>
      </c>
      <c r="D17" s="239" t="s">
        <v>1520</v>
      </c>
      <c r="E17" s="239" t="s">
        <v>1521</v>
      </c>
      <c r="F17" s="240">
        <v>131.81</v>
      </c>
      <c r="G17" s="240">
        <v>1.43131973836093</v>
      </c>
      <c r="H17" s="240">
        <v>5.5408759708543496</v>
      </c>
      <c r="I17" s="240">
        <v>0.95754878705025503</v>
      </c>
    </row>
    <row r="18" spans="1:9">
      <c r="A18" s="239">
        <v>2022</v>
      </c>
      <c r="B18" s="239">
        <v>1</v>
      </c>
      <c r="C18" s="239" t="s">
        <v>28</v>
      </c>
      <c r="D18" s="239" t="s">
        <v>1522</v>
      </c>
      <c r="E18" s="239" t="s">
        <v>1523</v>
      </c>
      <c r="F18" s="240">
        <v>136.38</v>
      </c>
      <c r="G18" s="240">
        <v>1.80650940579277</v>
      </c>
      <c r="H18" s="240">
        <v>5.5572755417956801</v>
      </c>
      <c r="I18" s="240">
        <v>1.5781710850660799</v>
      </c>
    </row>
    <row r="19" spans="1:9">
      <c r="A19" s="239">
        <v>2022</v>
      </c>
      <c r="B19" s="239">
        <v>1</v>
      </c>
      <c r="C19" s="239" t="s">
        <v>7</v>
      </c>
      <c r="D19" s="239" t="s">
        <v>1516</v>
      </c>
      <c r="E19" s="239" t="s">
        <v>1525</v>
      </c>
      <c r="F19" s="240">
        <v>136.19</v>
      </c>
      <c r="G19" s="240">
        <v>1.37710287330652</v>
      </c>
      <c r="H19" s="240">
        <v>5.77042559801182</v>
      </c>
      <c r="I19" s="240">
        <v>1.0571715803780399</v>
      </c>
    </row>
    <row r="20" spans="1:9">
      <c r="A20" s="239">
        <v>2022</v>
      </c>
      <c r="B20" s="239">
        <v>1</v>
      </c>
      <c r="C20" s="239" t="s">
        <v>9</v>
      </c>
      <c r="D20" s="239" t="s">
        <v>1527</v>
      </c>
      <c r="E20" s="239" t="s">
        <v>1528</v>
      </c>
      <c r="F20" s="240">
        <v>126</v>
      </c>
      <c r="G20" s="240">
        <v>0.79193664506838102</v>
      </c>
      <c r="H20" s="240">
        <v>5.82010582010584</v>
      </c>
      <c r="I20" s="240">
        <v>1.2082522304308401</v>
      </c>
    </row>
    <row r="21" spans="1:9">
      <c r="A21" s="239">
        <v>2022</v>
      </c>
      <c r="B21" s="239">
        <v>1</v>
      </c>
      <c r="C21" s="239" t="s">
        <v>3</v>
      </c>
      <c r="D21" s="239" t="s">
        <v>3</v>
      </c>
      <c r="E21" s="239" t="s">
        <v>1530</v>
      </c>
      <c r="F21" s="240">
        <v>138.38999999999999</v>
      </c>
      <c r="G21" s="240">
        <v>2.2233712512926598</v>
      </c>
      <c r="H21" s="240">
        <v>5.8594048802876202</v>
      </c>
      <c r="I21" s="240">
        <v>2.3725546627365999</v>
      </c>
    </row>
    <row r="22" spans="1:9">
      <c r="A22" s="239">
        <v>2022</v>
      </c>
      <c r="B22" s="239">
        <v>1</v>
      </c>
      <c r="C22" s="239" t="s">
        <v>29</v>
      </c>
      <c r="D22" s="239" t="s">
        <v>1532</v>
      </c>
      <c r="E22" s="239" t="s">
        <v>1533</v>
      </c>
      <c r="F22" s="240">
        <v>134.41</v>
      </c>
      <c r="G22" s="240">
        <v>2.1585467811811299</v>
      </c>
      <c r="H22" s="240">
        <v>5.9848604321085102</v>
      </c>
      <c r="I22" s="240">
        <v>0.993231088710256</v>
      </c>
    </row>
    <row r="23" spans="1:9">
      <c r="A23" s="239">
        <v>2022</v>
      </c>
      <c r="B23" s="239">
        <v>1</v>
      </c>
      <c r="C23" s="239" t="s">
        <v>12</v>
      </c>
      <c r="D23" s="239" t="s">
        <v>12</v>
      </c>
      <c r="E23" s="239" t="s">
        <v>1534</v>
      </c>
      <c r="F23" s="240">
        <v>135.55000000000001</v>
      </c>
      <c r="G23" s="240">
        <v>1.5584026372967901</v>
      </c>
      <c r="H23" s="240">
        <v>6.0060999452569197</v>
      </c>
      <c r="I23" s="240">
        <v>1.2616049022734901</v>
      </c>
    </row>
    <row r="24" spans="1:9">
      <c r="A24" s="239">
        <v>2022</v>
      </c>
      <c r="B24" s="239">
        <v>1</v>
      </c>
      <c r="C24" s="239" t="s">
        <v>27</v>
      </c>
      <c r="D24" s="239" t="s">
        <v>1536</v>
      </c>
      <c r="E24" s="239" t="s">
        <v>1537</v>
      </c>
      <c r="F24" s="240">
        <v>135.36000000000001</v>
      </c>
      <c r="G24" s="240">
        <v>1.5987390227426299</v>
      </c>
      <c r="H24" s="240">
        <v>6.0565697719972</v>
      </c>
      <c r="I24" s="240">
        <v>-0.559103337999178</v>
      </c>
    </row>
    <row r="25" spans="1:9">
      <c r="A25" s="239">
        <v>2022</v>
      </c>
      <c r="B25" s="239">
        <v>1</v>
      </c>
      <c r="C25" s="239" t="s">
        <v>30</v>
      </c>
      <c r="D25" s="239" t="s">
        <v>30</v>
      </c>
      <c r="E25" s="239" t="s">
        <v>1539</v>
      </c>
      <c r="F25" s="240">
        <v>133.05000000000001</v>
      </c>
      <c r="G25" s="240">
        <v>1.90716911764706</v>
      </c>
      <c r="H25" s="240">
        <v>6.05819051414906</v>
      </c>
      <c r="I25" s="240">
        <v>1.4691768670231</v>
      </c>
    </row>
    <row r="26" spans="1:9">
      <c r="A26" s="239">
        <v>2022</v>
      </c>
      <c r="B26" s="239">
        <v>1</v>
      </c>
      <c r="C26" s="239" t="s">
        <v>51</v>
      </c>
      <c r="D26" s="239" t="s">
        <v>1541</v>
      </c>
      <c r="E26" s="239" t="s">
        <v>1542</v>
      </c>
      <c r="F26" s="240">
        <v>137.12</v>
      </c>
      <c r="G26" s="240">
        <v>1.37512938045248</v>
      </c>
      <c r="H26" s="240">
        <v>6.1053934844850399</v>
      </c>
      <c r="I26" s="240">
        <v>-1.1236344340686</v>
      </c>
    </row>
    <row r="27" spans="1:9">
      <c r="A27" s="239">
        <v>2022</v>
      </c>
      <c r="B27" s="239">
        <v>1</v>
      </c>
      <c r="C27" s="239" t="s">
        <v>27</v>
      </c>
      <c r="D27" s="239" t="s">
        <v>1544</v>
      </c>
      <c r="E27" s="239" t="s">
        <v>1545</v>
      </c>
      <c r="F27" s="240">
        <v>139.63999999999999</v>
      </c>
      <c r="G27" s="240">
        <v>1.73393559667783</v>
      </c>
      <c r="H27" s="240">
        <v>6.1820393886396401</v>
      </c>
      <c r="I27" s="240">
        <v>2.2737706090320202</v>
      </c>
    </row>
    <row r="28" spans="1:9">
      <c r="A28" s="239">
        <v>2022</v>
      </c>
      <c r="B28" s="239">
        <v>1</v>
      </c>
      <c r="C28" s="239" t="s">
        <v>14</v>
      </c>
      <c r="D28" s="239" t="s">
        <v>1547</v>
      </c>
      <c r="E28" s="239" t="s">
        <v>1548</v>
      </c>
      <c r="F28" s="240">
        <v>143.13999999999999</v>
      </c>
      <c r="G28" s="240">
        <v>2.1625865391477799</v>
      </c>
      <c r="H28" s="240">
        <v>6.2657757980697699</v>
      </c>
      <c r="I28" s="240">
        <v>2.2208717392664399</v>
      </c>
    </row>
    <row r="29" spans="1:9">
      <c r="A29" s="239">
        <v>2022</v>
      </c>
      <c r="B29" s="239">
        <v>1</v>
      </c>
      <c r="C29" s="239" t="s">
        <v>16</v>
      </c>
      <c r="D29" s="239" t="s">
        <v>1549</v>
      </c>
      <c r="E29" s="239" t="s">
        <v>1550</v>
      </c>
      <c r="F29" s="240">
        <v>131.4</v>
      </c>
      <c r="G29" s="240">
        <v>1.9473970051982401</v>
      </c>
      <c r="H29" s="240">
        <v>6.3364894391842803</v>
      </c>
      <c r="I29" s="240">
        <v>0.88093675645128899</v>
      </c>
    </row>
    <row r="30" spans="1:9">
      <c r="A30" s="239">
        <v>2022</v>
      </c>
      <c r="B30" s="239">
        <v>1</v>
      </c>
      <c r="C30" s="239" t="s">
        <v>9</v>
      </c>
      <c r="D30" s="239" t="s">
        <v>1529</v>
      </c>
      <c r="E30" s="239" t="s">
        <v>1551</v>
      </c>
      <c r="F30" s="240">
        <v>135.79</v>
      </c>
      <c r="G30" s="240">
        <v>0.600088902059559</v>
      </c>
      <c r="H30" s="240">
        <v>6.3434881353277497</v>
      </c>
      <c r="I30" s="240">
        <v>1.47011221715709</v>
      </c>
    </row>
    <row r="31" spans="1:9">
      <c r="A31" s="239">
        <v>2022</v>
      </c>
      <c r="B31" s="239">
        <v>1</v>
      </c>
      <c r="C31" s="239" t="s">
        <v>14</v>
      </c>
      <c r="D31" s="239" t="s">
        <v>1552</v>
      </c>
      <c r="E31" s="239" t="s">
        <v>1553</v>
      </c>
      <c r="F31" s="240">
        <v>139.46</v>
      </c>
      <c r="G31" s="240">
        <v>2.2359064584707999</v>
      </c>
      <c r="H31" s="240">
        <v>6.37681159420291</v>
      </c>
      <c r="I31" s="240">
        <v>2.8464592280527801</v>
      </c>
    </row>
    <row r="32" spans="1:9">
      <c r="A32" s="239">
        <v>2022</v>
      </c>
      <c r="B32" s="239">
        <v>1</v>
      </c>
      <c r="C32" s="239" t="s">
        <v>3</v>
      </c>
      <c r="D32" s="239" t="s">
        <v>263</v>
      </c>
      <c r="E32" s="239" t="s">
        <v>1554</v>
      </c>
      <c r="F32" s="240">
        <v>138.58000000000001</v>
      </c>
      <c r="G32" s="240">
        <v>2.3788416075650098</v>
      </c>
      <c r="H32" s="240">
        <v>6.4689612784265504</v>
      </c>
      <c r="I32" s="240">
        <v>1.4685195486312801</v>
      </c>
    </row>
    <row r="33" spans="1:9">
      <c r="A33" s="239">
        <v>2022</v>
      </c>
      <c r="B33" s="239">
        <v>1</v>
      </c>
      <c r="C33" s="239" t="s">
        <v>9</v>
      </c>
      <c r="D33" s="239" t="s">
        <v>1531</v>
      </c>
      <c r="E33" s="239" t="s">
        <v>1556</v>
      </c>
      <c r="F33" s="240">
        <v>127.88</v>
      </c>
      <c r="G33" s="240">
        <v>1.1949038537627501</v>
      </c>
      <c r="H33" s="240">
        <v>6.4868015654925504</v>
      </c>
      <c r="I33" s="240">
        <v>-0.61408691742870203</v>
      </c>
    </row>
    <row r="34" spans="1:9">
      <c r="A34" s="239">
        <v>2022</v>
      </c>
      <c r="B34" s="239">
        <v>1</v>
      </c>
      <c r="C34" s="239" t="s">
        <v>51</v>
      </c>
      <c r="D34" s="239" t="s">
        <v>1487</v>
      </c>
      <c r="E34" s="239" t="s">
        <v>1558</v>
      </c>
      <c r="F34" s="240">
        <v>135.19</v>
      </c>
      <c r="G34" s="240">
        <v>1.9148134187712</v>
      </c>
      <c r="H34" s="240">
        <v>6.5494955863808304</v>
      </c>
      <c r="I34" s="240">
        <v>1.94793386066758</v>
      </c>
    </row>
    <row r="35" spans="1:9">
      <c r="A35" s="239">
        <v>2022</v>
      </c>
      <c r="B35" s="239">
        <v>1</v>
      </c>
      <c r="C35" s="239" t="s">
        <v>9</v>
      </c>
      <c r="D35" s="239" t="s">
        <v>1526</v>
      </c>
      <c r="E35" s="239" t="s">
        <v>1559</v>
      </c>
      <c r="F35" s="240">
        <v>136.47999999999999</v>
      </c>
      <c r="G35" s="240">
        <v>1.01398860187993</v>
      </c>
      <c r="H35" s="240">
        <v>6.5500819736122899</v>
      </c>
      <c r="I35" s="240">
        <v>3.4705279509486</v>
      </c>
    </row>
    <row r="36" spans="1:9">
      <c r="A36" s="239">
        <v>2022</v>
      </c>
      <c r="B36" s="239">
        <v>1</v>
      </c>
      <c r="C36" s="239" t="s">
        <v>9</v>
      </c>
      <c r="D36" s="239" t="s">
        <v>1535</v>
      </c>
      <c r="E36" s="239" t="s">
        <v>1560</v>
      </c>
      <c r="F36" s="240">
        <v>137.57</v>
      </c>
      <c r="G36" s="240">
        <v>1.2511959961728001</v>
      </c>
      <c r="H36" s="240">
        <v>6.7095873409866602</v>
      </c>
      <c r="I36" s="240">
        <v>1.88065128382859</v>
      </c>
    </row>
    <row r="37" spans="1:9">
      <c r="A37" s="239">
        <v>2022</v>
      </c>
      <c r="B37" s="239">
        <v>1</v>
      </c>
      <c r="C37" s="239" t="s">
        <v>1561</v>
      </c>
      <c r="D37" s="239" t="s">
        <v>1538</v>
      </c>
      <c r="E37" s="239" t="s">
        <v>1562</v>
      </c>
      <c r="F37" s="240">
        <v>141.51</v>
      </c>
      <c r="G37" s="240">
        <v>1.9377611295202399</v>
      </c>
      <c r="H37" s="240">
        <v>6.8241866082886702</v>
      </c>
      <c r="I37" s="240">
        <v>0.57164128351097099</v>
      </c>
    </row>
    <row r="38" spans="1:9">
      <c r="A38" s="239">
        <v>2022</v>
      </c>
      <c r="B38" s="239">
        <v>1</v>
      </c>
      <c r="C38" s="239" t="s">
        <v>23</v>
      </c>
      <c r="D38" s="239" t="s">
        <v>23</v>
      </c>
      <c r="E38" s="239" t="s">
        <v>1564</v>
      </c>
      <c r="F38" s="240">
        <v>139.37</v>
      </c>
      <c r="G38" s="240">
        <v>2.0352880884398701</v>
      </c>
      <c r="H38" s="240">
        <v>6.9526513698104502</v>
      </c>
      <c r="I38" s="240">
        <v>2.28646447870715</v>
      </c>
    </row>
    <row r="39" spans="1:9">
      <c r="A39" s="239">
        <v>2022</v>
      </c>
      <c r="B39" s="239">
        <v>1</v>
      </c>
      <c r="C39" s="239" t="s">
        <v>1565</v>
      </c>
      <c r="D39" s="239" t="s">
        <v>1566</v>
      </c>
      <c r="E39" s="239" t="s">
        <v>1567</v>
      </c>
      <c r="F39" s="240">
        <v>135.84</v>
      </c>
      <c r="G39" s="240">
        <v>1.10904354298476</v>
      </c>
      <c r="H39" s="240">
        <v>7.1039974769376402</v>
      </c>
      <c r="I39" s="240">
        <v>2.0091788974061302</v>
      </c>
    </row>
    <row r="40" spans="1:9">
      <c r="A40" s="239">
        <v>2022</v>
      </c>
      <c r="B40" s="239">
        <v>1</v>
      </c>
      <c r="C40" s="239" t="s">
        <v>1561</v>
      </c>
      <c r="D40" s="239" t="s">
        <v>1540</v>
      </c>
      <c r="E40" s="239" t="s">
        <v>1568</v>
      </c>
      <c r="F40" s="240">
        <v>140.53</v>
      </c>
      <c r="G40" s="240">
        <v>1.9885332752739699</v>
      </c>
      <c r="H40" s="240">
        <v>7.2829987021909997</v>
      </c>
      <c r="I40" s="240">
        <v>1.4875754969494901</v>
      </c>
    </row>
    <row r="41" spans="1:9">
      <c r="A41" s="239">
        <v>2022</v>
      </c>
      <c r="B41" s="239">
        <v>1</v>
      </c>
      <c r="C41" s="239" t="s">
        <v>20</v>
      </c>
      <c r="D41" s="239" t="s">
        <v>1524</v>
      </c>
      <c r="E41" s="239" t="s">
        <v>1569</v>
      </c>
      <c r="F41" s="240">
        <v>140.85</v>
      </c>
      <c r="G41" s="240">
        <v>2.36191860465116</v>
      </c>
      <c r="H41" s="240">
        <v>7.65056557627637</v>
      </c>
      <c r="I41" s="240">
        <v>1.3868605891813399</v>
      </c>
    </row>
    <row r="42" spans="1:9">
      <c r="A42" s="239">
        <v>2022</v>
      </c>
      <c r="B42" s="239">
        <v>1</v>
      </c>
      <c r="C42" s="239" t="s">
        <v>32</v>
      </c>
      <c r="D42" s="239" t="s">
        <v>1570</v>
      </c>
      <c r="E42" s="239" t="s">
        <v>1571</v>
      </c>
      <c r="F42" s="240">
        <v>143.65</v>
      </c>
      <c r="G42" s="240">
        <v>2.1983494593056401</v>
      </c>
      <c r="H42" s="240">
        <v>7.6917310143189299</v>
      </c>
      <c r="I42" s="240">
        <v>2.7137280339018002</v>
      </c>
    </row>
    <row r="43" spans="1:9">
      <c r="A43" s="239">
        <v>2022</v>
      </c>
      <c r="B43" s="239">
        <v>1</v>
      </c>
      <c r="C43" s="239" t="s">
        <v>23</v>
      </c>
      <c r="D43" s="239" t="s">
        <v>1572</v>
      </c>
      <c r="E43" s="239" t="s">
        <v>1573</v>
      </c>
      <c r="F43" s="240">
        <v>137.37</v>
      </c>
      <c r="G43" s="240">
        <v>1.95947450456471</v>
      </c>
      <c r="H43" s="240">
        <v>7.7834444880345197</v>
      </c>
      <c r="I43" s="240">
        <v>0.67175619587576096</v>
      </c>
    </row>
    <row r="44" spans="1:9">
      <c r="A44" s="239">
        <v>2022</v>
      </c>
      <c r="B44" s="239">
        <v>1</v>
      </c>
      <c r="C44" s="239" t="s">
        <v>7</v>
      </c>
      <c r="D44" s="239" t="s">
        <v>1519</v>
      </c>
      <c r="E44" s="239" t="s">
        <v>1574</v>
      </c>
      <c r="F44" s="240">
        <v>141.38</v>
      </c>
      <c r="G44" s="240">
        <v>2.1900975786050001</v>
      </c>
      <c r="H44" s="240">
        <v>7.8084489858166997</v>
      </c>
      <c r="I44" s="240">
        <v>2.3650616505272102</v>
      </c>
    </row>
    <row r="45" spans="1:9">
      <c r="A45" s="239">
        <v>2022</v>
      </c>
      <c r="B45" s="239">
        <v>1</v>
      </c>
      <c r="C45" s="239" t="s">
        <v>0</v>
      </c>
      <c r="D45" s="239" t="s">
        <v>57</v>
      </c>
      <c r="E45" s="239" t="s">
        <v>1576</v>
      </c>
      <c r="F45" s="240">
        <v>153.31</v>
      </c>
      <c r="G45" s="240">
        <v>1.8468079452600901</v>
      </c>
      <c r="H45" s="240">
        <v>7.8584494160686802</v>
      </c>
      <c r="I45" s="240">
        <v>5.0956443289080804</v>
      </c>
    </row>
    <row r="46" spans="1:9">
      <c r="A46" s="239">
        <v>2022</v>
      </c>
      <c r="B46" s="239">
        <v>1</v>
      </c>
      <c r="C46" s="239" t="s">
        <v>25</v>
      </c>
      <c r="D46" s="239" t="s">
        <v>1578</v>
      </c>
      <c r="E46" s="239" t="s">
        <v>1579</v>
      </c>
      <c r="F46" s="240">
        <v>140.97999999999999</v>
      </c>
      <c r="G46" s="240">
        <v>2.3076923076922999</v>
      </c>
      <c r="H46" s="240">
        <v>7.9066207424416204</v>
      </c>
      <c r="I46" s="240">
        <v>0.84571444798171602</v>
      </c>
    </row>
    <row r="47" spans="1:9">
      <c r="A47" s="239">
        <v>2022</v>
      </c>
      <c r="B47" s="239">
        <v>1</v>
      </c>
      <c r="C47" s="239" t="s">
        <v>0</v>
      </c>
      <c r="D47" s="239" t="s">
        <v>154</v>
      </c>
      <c r="E47" s="239" t="s">
        <v>1581</v>
      </c>
      <c r="F47" s="240">
        <v>151.35</v>
      </c>
      <c r="G47" s="240">
        <v>2.31882098431586</v>
      </c>
      <c r="H47" s="240">
        <v>7.9067446171395996</v>
      </c>
      <c r="I47" s="240">
        <v>1.58194605092346</v>
      </c>
    </row>
    <row r="48" spans="1:9">
      <c r="A48" s="239">
        <v>2022</v>
      </c>
      <c r="B48" s="239">
        <v>1</v>
      </c>
      <c r="C48" s="239" t="s">
        <v>0</v>
      </c>
      <c r="D48" s="239" t="s">
        <v>153</v>
      </c>
      <c r="E48" s="239" t="s">
        <v>1583</v>
      </c>
      <c r="F48" s="240">
        <v>154.82</v>
      </c>
      <c r="G48" s="240">
        <v>2.1105395066613801</v>
      </c>
      <c r="H48" s="240">
        <v>7.91858357730377</v>
      </c>
      <c r="I48" s="240">
        <v>2.5932556246410798</v>
      </c>
    </row>
    <row r="49" spans="1:9">
      <c r="A49" s="239">
        <v>2022</v>
      </c>
      <c r="B49" s="239">
        <v>1</v>
      </c>
      <c r="C49" s="239" t="s">
        <v>20</v>
      </c>
      <c r="D49" s="239" t="s">
        <v>1585</v>
      </c>
      <c r="E49" s="239" t="s">
        <v>1586</v>
      </c>
      <c r="F49" s="240">
        <v>143.57</v>
      </c>
      <c r="G49" s="240">
        <v>2.4621752783328601</v>
      </c>
      <c r="H49" s="240">
        <v>7.9879654005265097</v>
      </c>
      <c r="I49" s="240">
        <v>0.98133174415029301</v>
      </c>
    </row>
    <row r="50" spans="1:9">
      <c r="A50" s="239">
        <v>2022</v>
      </c>
      <c r="B50" s="239">
        <v>1</v>
      </c>
      <c r="C50" s="239" t="s">
        <v>25</v>
      </c>
      <c r="D50" s="239" t="s">
        <v>25</v>
      </c>
      <c r="E50" s="239" t="s">
        <v>1588</v>
      </c>
      <c r="F50" s="240">
        <v>147.27000000000001</v>
      </c>
      <c r="G50" s="240">
        <v>2.44869565217392</v>
      </c>
      <c r="H50" s="240">
        <v>8.04049592839851</v>
      </c>
      <c r="I50" s="240">
        <v>1.74570506535183</v>
      </c>
    </row>
    <row r="51" spans="1:9">
      <c r="A51" s="239">
        <v>2022</v>
      </c>
      <c r="B51" s="239">
        <v>1</v>
      </c>
      <c r="C51" s="239" t="s">
        <v>20</v>
      </c>
      <c r="D51" s="239" t="s">
        <v>1485</v>
      </c>
      <c r="E51" s="239" t="s">
        <v>1589</v>
      </c>
      <c r="F51" s="240">
        <v>151.72999999999999</v>
      </c>
      <c r="G51" s="240">
        <v>2.4026456097725699</v>
      </c>
      <c r="H51" s="240">
        <v>8.0928973427370394</v>
      </c>
      <c r="I51" s="240">
        <v>3.77260778196178</v>
      </c>
    </row>
    <row r="52" spans="1:9">
      <c r="A52" s="239">
        <v>2022</v>
      </c>
      <c r="B52" s="239">
        <v>1</v>
      </c>
      <c r="C52" s="239" t="s">
        <v>23</v>
      </c>
      <c r="D52" s="239" t="s">
        <v>1591</v>
      </c>
      <c r="E52" s="239" t="s">
        <v>1592</v>
      </c>
      <c r="F52" s="240">
        <v>137.63</v>
      </c>
      <c r="G52" s="240">
        <v>2.2055547304321999</v>
      </c>
      <c r="H52" s="240">
        <v>8.0977065661325796</v>
      </c>
      <c r="I52" s="240">
        <v>1.9396921027773999</v>
      </c>
    </row>
    <row r="53" spans="1:9">
      <c r="A53" s="239">
        <v>2022</v>
      </c>
      <c r="B53" s="239">
        <v>1</v>
      </c>
      <c r="C53" s="239" t="s">
        <v>20</v>
      </c>
      <c r="D53" s="239" t="s">
        <v>1590</v>
      </c>
      <c r="E53" s="239" t="s">
        <v>1593</v>
      </c>
      <c r="F53" s="240">
        <v>144.1</v>
      </c>
      <c r="G53" s="240">
        <v>2.4601820250284501</v>
      </c>
      <c r="H53" s="240">
        <v>8.1020255063765791</v>
      </c>
      <c r="I53" s="240">
        <v>2.0337644285410001</v>
      </c>
    </row>
    <row r="54" spans="1:9">
      <c r="A54" s="239">
        <v>2022</v>
      </c>
      <c r="B54" s="239">
        <v>1</v>
      </c>
      <c r="C54" s="239" t="s">
        <v>22</v>
      </c>
      <c r="D54" s="239" t="s">
        <v>22</v>
      </c>
      <c r="E54" s="239" t="s">
        <v>1594</v>
      </c>
      <c r="F54" s="240">
        <v>144.58000000000001</v>
      </c>
      <c r="G54" s="240">
        <v>2.0396640553320702</v>
      </c>
      <c r="H54" s="240">
        <v>8.1052788993569695</v>
      </c>
      <c r="I54" s="240">
        <v>2.3931373466995698</v>
      </c>
    </row>
    <row r="55" spans="1:9">
      <c r="A55" s="239">
        <v>2022</v>
      </c>
      <c r="B55" s="239">
        <v>1</v>
      </c>
      <c r="C55" s="239" t="s">
        <v>32</v>
      </c>
      <c r="D55" s="239" t="s">
        <v>1595</v>
      </c>
      <c r="E55" s="239" t="s">
        <v>1596</v>
      </c>
      <c r="F55" s="240">
        <v>139.57</v>
      </c>
      <c r="G55" s="240">
        <v>2.4291795097607598</v>
      </c>
      <c r="H55" s="240">
        <v>8.1434991476832401</v>
      </c>
      <c r="I55" s="240">
        <v>2.26095101912194</v>
      </c>
    </row>
    <row r="56" spans="1:9">
      <c r="A56" s="239">
        <v>2022</v>
      </c>
      <c r="B56" s="239">
        <v>1</v>
      </c>
      <c r="C56" s="239" t="s">
        <v>0</v>
      </c>
      <c r="D56" s="239" t="s">
        <v>1563</v>
      </c>
      <c r="E56" s="239" t="s">
        <v>1597</v>
      </c>
      <c r="F56" s="240">
        <v>151.34</v>
      </c>
      <c r="G56" s="240">
        <v>2.3120605732828601</v>
      </c>
      <c r="H56" s="240">
        <v>8.2933810375670909</v>
      </c>
      <c r="I56" s="240">
        <v>1.9189577412043199</v>
      </c>
    </row>
    <row r="57" spans="1:9">
      <c r="A57" s="239">
        <v>2022</v>
      </c>
      <c r="B57" s="239">
        <v>1</v>
      </c>
      <c r="C57" s="239" t="s">
        <v>11</v>
      </c>
      <c r="D57" s="239" t="s">
        <v>1546</v>
      </c>
      <c r="E57" s="239" t="s">
        <v>1599</v>
      </c>
      <c r="F57" s="240">
        <v>141.69</v>
      </c>
      <c r="G57" s="240">
        <v>2.9275025424960099</v>
      </c>
      <c r="H57" s="240">
        <v>8.5081942104456907</v>
      </c>
      <c r="I57" s="240">
        <v>1.68676783178434</v>
      </c>
    </row>
    <row r="58" spans="1:9">
      <c r="A58" s="239">
        <v>2022</v>
      </c>
      <c r="B58" s="239">
        <v>1</v>
      </c>
      <c r="C58" s="239" t="s">
        <v>11</v>
      </c>
      <c r="D58" s="239" t="s">
        <v>1543</v>
      </c>
      <c r="E58" s="239" t="s">
        <v>1600</v>
      </c>
      <c r="F58" s="240">
        <v>143.91999999999999</v>
      </c>
      <c r="G58" s="240">
        <v>2.7926576673094701</v>
      </c>
      <c r="H58" s="240">
        <v>8.6024750980983704</v>
      </c>
      <c r="I58" s="240">
        <v>2.3813264711915099</v>
      </c>
    </row>
    <row r="59" spans="1:9">
      <c r="A59" s="239">
        <v>2022</v>
      </c>
      <c r="B59" s="239">
        <v>1</v>
      </c>
      <c r="C59" s="239" t="s">
        <v>4</v>
      </c>
      <c r="D59" s="239" t="s">
        <v>1500</v>
      </c>
      <c r="E59" s="239" t="s">
        <v>1601</v>
      </c>
      <c r="F59" s="240">
        <v>145.16999999999999</v>
      </c>
      <c r="G59" s="240">
        <v>2.5501554111330802</v>
      </c>
      <c r="H59" s="240">
        <v>8.8638920134983099</v>
      </c>
      <c r="I59" s="240">
        <v>2.7660902916429202</v>
      </c>
    </row>
    <row r="60" spans="1:9">
      <c r="A60" s="239">
        <v>2022</v>
      </c>
      <c r="B60" s="239">
        <v>1</v>
      </c>
      <c r="C60" s="239" t="s">
        <v>1565</v>
      </c>
      <c r="D60" s="239" t="s">
        <v>31</v>
      </c>
      <c r="E60" s="239" t="s">
        <v>1602</v>
      </c>
      <c r="F60" s="240">
        <v>139.16</v>
      </c>
      <c r="G60" s="240">
        <v>1.94871794871794</v>
      </c>
      <c r="H60" s="240">
        <v>9.0339261929013492</v>
      </c>
      <c r="I60" s="240">
        <v>2.34652626739194</v>
      </c>
    </row>
    <row r="61" spans="1:9">
      <c r="A61" s="239">
        <v>2022</v>
      </c>
      <c r="B61" s="239">
        <v>1</v>
      </c>
      <c r="C61" s="239" t="s">
        <v>22</v>
      </c>
      <c r="D61" s="239" t="s">
        <v>1598</v>
      </c>
      <c r="E61" s="239" t="s">
        <v>1603</v>
      </c>
      <c r="F61" s="240">
        <v>143.46</v>
      </c>
      <c r="G61" s="240">
        <v>2.3544520547945198</v>
      </c>
      <c r="H61" s="240">
        <v>9.0701741047669806</v>
      </c>
      <c r="I61" s="240">
        <v>1.64426726084881</v>
      </c>
    </row>
    <row r="62" spans="1:9">
      <c r="A62" s="239">
        <v>2022</v>
      </c>
      <c r="B62" s="239">
        <v>1</v>
      </c>
      <c r="C62" s="239" t="s">
        <v>6</v>
      </c>
      <c r="D62" s="239" t="s">
        <v>6</v>
      </c>
      <c r="E62" s="239" t="s">
        <v>1604</v>
      </c>
      <c r="F62" s="240">
        <v>145.18</v>
      </c>
      <c r="G62" s="240">
        <v>2.2178413011335598</v>
      </c>
      <c r="H62" s="240">
        <v>9.2482504326887103</v>
      </c>
      <c r="I62" s="240">
        <v>1.2192937406406299</v>
      </c>
    </row>
    <row r="63" spans="1:9">
      <c r="A63" s="239">
        <v>2022</v>
      </c>
      <c r="B63" s="239">
        <v>1</v>
      </c>
      <c r="C63" s="239" t="s">
        <v>8</v>
      </c>
      <c r="D63" s="239" t="s">
        <v>1524</v>
      </c>
      <c r="E63" s="239" t="s">
        <v>1606</v>
      </c>
      <c r="F63" s="240">
        <v>143.38999999999999</v>
      </c>
      <c r="G63" s="240">
        <v>1.9916067999146401</v>
      </c>
      <c r="H63" s="240">
        <v>9.3995574883649802</v>
      </c>
      <c r="I63" s="240">
        <v>2.0713859538753701</v>
      </c>
    </row>
    <row r="64" spans="1:9">
      <c r="A64" s="239">
        <v>2022</v>
      </c>
      <c r="B64" s="239">
        <v>1</v>
      </c>
      <c r="C64" s="239" t="s">
        <v>15</v>
      </c>
      <c r="D64" s="239" t="s">
        <v>1557</v>
      </c>
      <c r="E64" s="239" t="s">
        <v>1607</v>
      </c>
      <c r="F64" s="240">
        <v>139.36000000000001</v>
      </c>
      <c r="G64" s="240">
        <v>2.20005866823114</v>
      </c>
      <c r="H64" s="240">
        <v>9.8447229447465894</v>
      </c>
      <c r="I64" s="240">
        <v>2.0251890316452799</v>
      </c>
    </row>
    <row r="65" spans="1:9">
      <c r="A65" s="239">
        <v>2022</v>
      </c>
      <c r="B65" s="239">
        <v>1</v>
      </c>
      <c r="C65" s="239" t="s">
        <v>6</v>
      </c>
      <c r="D65" s="239" t="s">
        <v>1513</v>
      </c>
      <c r="E65" s="239" t="s">
        <v>1608</v>
      </c>
      <c r="F65" s="240">
        <v>152.09</v>
      </c>
      <c r="G65" s="240">
        <v>2.4658087987603499</v>
      </c>
      <c r="H65" s="240">
        <v>9.9551764025448399</v>
      </c>
      <c r="I65" s="240">
        <v>3.4313253329568898</v>
      </c>
    </row>
    <row r="66" spans="1:9">
      <c r="A66" s="239">
        <v>2022</v>
      </c>
      <c r="B66" s="239">
        <v>1</v>
      </c>
      <c r="C66" s="239" t="s">
        <v>8</v>
      </c>
      <c r="D66" s="239" t="s">
        <v>8</v>
      </c>
      <c r="E66" s="239" t="s">
        <v>1610</v>
      </c>
      <c r="F66" s="240">
        <v>145.28</v>
      </c>
      <c r="G66" s="240">
        <v>2.5843807371840102</v>
      </c>
      <c r="H66" s="240">
        <v>9.9772899318697892</v>
      </c>
      <c r="I66" s="240">
        <v>2.5929842729216102</v>
      </c>
    </row>
    <row r="67" spans="1:9">
      <c r="A67" s="239">
        <v>2022</v>
      </c>
      <c r="B67" s="239">
        <v>1</v>
      </c>
      <c r="C67" s="239" t="s">
        <v>26</v>
      </c>
      <c r="D67" s="239" t="s">
        <v>1609</v>
      </c>
      <c r="E67" s="239" t="s">
        <v>1612</v>
      </c>
      <c r="F67" s="240">
        <v>151.43</v>
      </c>
      <c r="G67" s="240">
        <v>3.23834196891191</v>
      </c>
      <c r="H67" s="240">
        <v>9.9869262056943704</v>
      </c>
      <c r="I67" s="240">
        <v>3.7589640632965402</v>
      </c>
    </row>
    <row r="68" spans="1:9">
      <c r="A68" s="239">
        <v>2022</v>
      </c>
      <c r="B68" s="239">
        <v>1</v>
      </c>
      <c r="C68" s="239" t="s">
        <v>15</v>
      </c>
      <c r="D68" s="239" t="s">
        <v>1555</v>
      </c>
      <c r="E68" s="239" t="s">
        <v>1613</v>
      </c>
      <c r="F68" s="240">
        <v>141.61000000000001</v>
      </c>
      <c r="G68" s="240">
        <v>2.6308160602986002</v>
      </c>
      <c r="H68" s="240">
        <v>10.099517959881799</v>
      </c>
      <c r="I68" s="240">
        <v>1.2585214781935401</v>
      </c>
    </row>
    <row r="69" spans="1:9">
      <c r="A69" s="239">
        <v>2022</v>
      </c>
      <c r="B69" s="239">
        <v>1</v>
      </c>
      <c r="C69" s="239" t="s">
        <v>26</v>
      </c>
      <c r="D69" s="239" t="s">
        <v>1611</v>
      </c>
      <c r="E69" s="239" t="s">
        <v>1614</v>
      </c>
      <c r="F69" s="240">
        <v>152.83000000000001</v>
      </c>
      <c r="G69" s="240">
        <v>3.1728886788631598</v>
      </c>
      <c r="H69" s="240">
        <v>10.402369428592101</v>
      </c>
      <c r="I69" s="240">
        <v>2.6442058463681501</v>
      </c>
    </row>
    <row r="70" spans="1:9">
      <c r="A70" s="239">
        <v>2022</v>
      </c>
      <c r="B70" s="239">
        <v>1</v>
      </c>
      <c r="C70" s="239" t="s">
        <v>18</v>
      </c>
      <c r="D70" s="239" t="s">
        <v>1582</v>
      </c>
      <c r="E70" s="239" t="s">
        <v>1615</v>
      </c>
      <c r="F70" s="240">
        <v>139.09</v>
      </c>
      <c r="G70" s="240">
        <v>2.2720588235294099</v>
      </c>
      <c r="H70" s="240">
        <v>10.5028998172718</v>
      </c>
      <c r="I70" s="240">
        <v>2.19494182435123</v>
      </c>
    </row>
    <row r="71" spans="1:9">
      <c r="A71" s="239">
        <v>2022</v>
      </c>
      <c r="B71" s="239">
        <v>1</v>
      </c>
      <c r="C71" s="239" t="s">
        <v>4</v>
      </c>
      <c r="D71" s="239" t="s">
        <v>1503</v>
      </c>
      <c r="E71" s="239" t="s">
        <v>1616</v>
      </c>
      <c r="F71" s="240">
        <v>152.91</v>
      </c>
      <c r="G71" s="240">
        <v>3.1433389544688102</v>
      </c>
      <c r="H71" s="240">
        <v>10.692051541913999</v>
      </c>
      <c r="I71" s="240">
        <v>3.4810238639460001</v>
      </c>
    </row>
    <row r="72" spans="1:9">
      <c r="A72" s="239">
        <v>2022</v>
      </c>
      <c r="B72" s="239">
        <v>1</v>
      </c>
      <c r="C72" s="239" t="s">
        <v>18</v>
      </c>
      <c r="D72" s="239" t="s">
        <v>1580</v>
      </c>
      <c r="E72" s="239" t="s">
        <v>1617</v>
      </c>
      <c r="F72" s="240">
        <v>141.36000000000001</v>
      </c>
      <c r="G72" s="240">
        <v>2.29394312178886</v>
      </c>
      <c r="H72" s="240">
        <v>10.853199498118</v>
      </c>
      <c r="I72" s="240">
        <v>2.2405647118565599</v>
      </c>
    </row>
    <row r="73" spans="1:9">
      <c r="A73" s="239">
        <v>2022</v>
      </c>
      <c r="B73" s="239">
        <v>1</v>
      </c>
      <c r="C73" s="239" t="s">
        <v>1618</v>
      </c>
      <c r="D73" s="239" t="s">
        <v>1577</v>
      </c>
      <c r="E73" s="239" t="s">
        <v>1619</v>
      </c>
      <c r="F73" s="240">
        <v>143.49</v>
      </c>
      <c r="G73" s="240">
        <v>2.7865329512894101</v>
      </c>
      <c r="H73" s="240">
        <v>10.9144314756126</v>
      </c>
      <c r="I73" s="240">
        <v>1.86628234180792</v>
      </c>
    </row>
    <row r="74" spans="1:9">
      <c r="A74" s="239">
        <v>2022</v>
      </c>
      <c r="B74" s="239">
        <v>1</v>
      </c>
      <c r="C74" s="239" t="s">
        <v>1618</v>
      </c>
      <c r="D74" s="239" t="s">
        <v>1575</v>
      </c>
      <c r="E74" s="239" t="s">
        <v>101</v>
      </c>
      <c r="F74" s="240">
        <v>148.04</v>
      </c>
      <c r="G74" s="240">
        <v>2.99867807694985</v>
      </c>
      <c r="H74" s="240">
        <v>11.0911001050578</v>
      </c>
      <c r="I74" s="240">
        <v>4.3428879420961604</v>
      </c>
    </row>
    <row r="75" spans="1:9">
      <c r="A75" s="239">
        <v>2022</v>
      </c>
      <c r="B75" s="239">
        <v>1</v>
      </c>
      <c r="C75" s="239" t="s">
        <v>5</v>
      </c>
      <c r="D75" s="239" t="s">
        <v>1506</v>
      </c>
      <c r="E75" s="239" t="s">
        <v>1620</v>
      </c>
      <c r="F75" s="240">
        <v>154.03</v>
      </c>
      <c r="G75" s="240">
        <v>2.9887670500133598</v>
      </c>
      <c r="H75" s="240">
        <v>11.615942028985501</v>
      </c>
      <c r="I75" s="240">
        <v>2.7593777890863</v>
      </c>
    </row>
    <row r="76" spans="1:9">
      <c r="A76" s="239">
        <v>2022</v>
      </c>
      <c r="B76" s="239">
        <v>1</v>
      </c>
      <c r="C76" s="239" t="s">
        <v>19</v>
      </c>
      <c r="D76" s="239" t="s">
        <v>1587</v>
      </c>
      <c r="E76" s="239" t="s">
        <v>1621</v>
      </c>
      <c r="F76" s="240">
        <v>152.44</v>
      </c>
      <c r="G76" s="240">
        <v>3.0278453636117799</v>
      </c>
      <c r="H76" s="240">
        <v>11.7595307917888</v>
      </c>
      <c r="I76" s="240">
        <v>4.9045142075741399</v>
      </c>
    </row>
    <row r="77" spans="1:9">
      <c r="A77" s="239">
        <v>2022</v>
      </c>
      <c r="B77" s="239">
        <v>1</v>
      </c>
      <c r="C77" s="239" t="s">
        <v>24</v>
      </c>
      <c r="D77" s="239" t="s">
        <v>1526</v>
      </c>
      <c r="E77" s="239" t="s">
        <v>1622</v>
      </c>
      <c r="F77" s="240">
        <v>155.86000000000001</v>
      </c>
      <c r="G77" s="240">
        <v>3.4171587817663198</v>
      </c>
      <c r="H77" s="240">
        <v>12.177918525982401</v>
      </c>
      <c r="I77" s="240">
        <v>4.5777350876477199</v>
      </c>
    </row>
    <row r="78" spans="1:9">
      <c r="A78" s="239">
        <v>2022</v>
      </c>
      <c r="B78" s="239">
        <v>1</v>
      </c>
      <c r="C78" s="239" t="s">
        <v>19</v>
      </c>
      <c r="D78" s="239" t="s">
        <v>1584</v>
      </c>
      <c r="E78" s="239" t="s">
        <v>1623</v>
      </c>
      <c r="F78" s="240">
        <v>155.43</v>
      </c>
      <c r="G78" s="240">
        <v>3.62690846056404</v>
      </c>
      <c r="H78" s="240">
        <v>12.573332367639599</v>
      </c>
      <c r="I78" s="240">
        <v>3.3189821771502999</v>
      </c>
    </row>
    <row r="79" spans="1:9">
      <c r="A79" s="239">
        <v>2022</v>
      </c>
      <c r="B79" s="239">
        <v>1</v>
      </c>
      <c r="C79" s="239" t="s">
        <v>24</v>
      </c>
      <c r="D79" s="239" t="s">
        <v>1605</v>
      </c>
      <c r="E79" s="239" t="s">
        <v>1624</v>
      </c>
      <c r="F79" s="240">
        <v>154.87</v>
      </c>
      <c r="G79" s="240">
        <v>3.64743675545443</v>
      </c>
      <c r="H79" s="240">
        <v>12.698297191092999</v>
      </c>
      <c r="I79" s="240">
        <v>2.75075009084718</v>
      </c>
    </row>
    <row r="80" spans="1:9">
      <c r="A80" s="239">
        <v>2022</v>
      </c>
      <c r="B80" s="239">
        <v>1</v>
      </c>
      <c r="C80" s="239" t="s">
        <v>5</v>
      </c>
      <c r="D80" s="239" t="s">
        <v>1508</v>
      </c>
      <c r="E80" s="239" t="s">
        <v>1625</v>
      </c>
      <c r="F80" s="240">
        <v>156.47999999999999</v>
      </c>
      <c r="G80" s="240">
        <v>3.8767923526287902</v>
      </c>
      <c r="H80" s="240">
        <v>13.1371556648109</v>
      </c>
      <c r="I80" s="240">
        <v>3.19174053514379</v>
      </c>
    </row>
    <row r="82" spans="5:8">
      <c r="E82" s="239" t="s">
        <v>1626</v>
      </c>
      <c r="G82" s="240">
        <v>0</v>
      </c>
      <c r="H82" s="240">
        <f>AVERAGE(H51:H80)</f>
        <v>9.994770664074057</v>
      </c>
    </row>
    <row r="83" spans="5:8">
      <c r="G83" s="240">
        <v>1</v>
      </c>
      <c r="H83" s="240">
        <f>AVERAGE(H51:H80)</f>
        <v>9.994770664074057</v>
      </c>
    </row>
    <row r="84" spans="5:8">
      <c r="E84" s="239" t="s">
        <v>1</v>
      </c>
      <c r="G84" s="240">
        <v>0</v>
      </c>
      <c r="H84" s="240">
        <v>7.7</v>
      </c>
    </row>
    <row r="85" spans="5:8">
      <c r="G85" s="240">
        <v>1</v>
      </c>
      <c r="H85" s="240">
        <f>H84</f>
        <v>7.7</v>
      </c>
    </row>
  </sheetData>
  <autoFilter ref="A6:I75" xr:uid="{00000000-0009-0000-0000-000036000000}">
    <sortState ref="A7:I80">
      <sortCondition ref="H6:H75"/>
    </sortState>
  </autoFilter>
  <mergeCells count="1">
    <mergeCell ref="H1:I1"/>
  </mergeCells>
  <hyperlinks>
    <hyperlink ref="H1:I1" location="Index!A1" display="Regresar al Índice" xr:uid="{60C74B65-DD4F-4385-B3AE-AAA296600527}"/>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9"/>
  <dimension ref="A1:I75"/>
  <sheetViews>
    <sheetView workbookViewId="0"/>
  </sheetViews>
  <sheetFormatPr baseColWidth="10" defaultColWidth="9.140625" defaultRowHeight="15"/>
  <cols>
    <col min="1" max="1" width="10.7109375" style="12" bestFit="1" customWidth="1"/>
    <col min="2" max="3" width="9.140625" style="12"/>
    <col min="4" max="4" width="23.85546875" style="434" bestFit="1" customWidth="1"/>
    <col min="5" max="5" width="21.85546875" style="434" bestFit="1" customWidth="1"/>
    <col min="6" max="16384" width="9.140625" style="12"/>
  </cols>
  <sheetData>
    <row r="1" spans="1:9">
      <c r="A1" s="43" t="s">
        <v>2117</v>
      </c>
      <c r="H1" s="90" t="s">
        <v>38</v>
      </c>
      <c r="I1" s="90"/>
    </row>
    <row r="2" spans="1:9">
      <c r="A2" s="12" t="s">
        <v>1663</v>
      </c>
    </row>
    <row r="6" spans="1:9">
      <c r="B6" s="436" t="s">
        <v>743</v>
      </c>
      <c r="C6" s="436" t="s">
        <v>1628</v>
      </c>
      <c r="D6" s="437" t="s">
        <v>1</v>
      </c>
      <c r="E6" s="437" t="s">
        <v>0</v>
      </c>
    </row>
    <row r="7" spans="1:9">
      <c r="A7" s="438"/>
      <c r="B7" s="436" t="s">
        <v>899</v>
      </c>
      <c r="C7" s="436" t="s">
        <v>1478</v>
      </c>
      <c r="D7" s="439">
        <v>3.8</v>
      </c>
      <c r="E7" s="440">
        <v>3.7</v>
      </c>
    </row>
    <row r="8" spans="1:9">
      <c r="A8" s="438"/>
      <c r="B8" s="436" t="s">
        <v>54</v>
      </c>
      <c r="C8" s="436" t="s">
        <v>1479</v>
      </c>
      <c r="D8" s="439">
        <v>3.5</v>
      </c>
      <c r="E8" s="440">
        <v>2.9</v>
      </c>
    </row>
    <row r="9" spans="1:9">
      <c r="A9" s="438"/>
      <c r="B9" s="436" t="s">
        <v>54</v>
      </c>
      <c r="C9" s="436" t="s">
        <v>1480</v>
      </c>
      <c r="D9" s="439">
        <v>3.8</v>
      </c>
      <c r="E9" s="440">
        <v>4.2</v>
      </c>
    </row>
    <row r="10" spans="1:9">
      <c r="A10" s="438"/>
      <c r="B10" s="436" t="s">
        <v>54</v>
      </c>
      <c r="C10" s="436" t="s">
        <v>1481</v>
      </c>
      <c r="D10" s="439">
        <v>3.1</v>
      </c>
      <c r="E10" s="440">
        <v>3.4</v>
      </c>
    </row>
    <row r="11" spans="1:9">
      <c r="A11" s="438"/>
      <c r="B11" s="436" t="s">
        <v>900</v>
      </c>
      <c r="C11" s="436" t="s">
        <v>1478</v>
      </c>
      <c r="D11" s="439">
        <v>3.5</v>
      </c>
      <c r="E11" s="440">
        <v>3.9</v>
      </c>
    </row>
    <row r="12" spans="1:9">
      <c r="A12" s="438"/>
      <c r="B12" s="436" t="s">
        <v>54</v>
      </c>
      <c r="C12" s="436" t="s">
        <v>1479</v>
      </c>
      <c r="D12" s="439">
        <v>3.1</v>
      </c>
      <c r="E12" s="440">
        <v>2.7</v>
      </c>
    </row>
    <row r="13" spans="1:9">
      <c r="A13" s="438"/>
      <c r="B13" s="436" t="s">
        <v>54</v>
      </c>
      <c r="C13" s="436" t="s">
        <v>1480</v>
      </c>
      <c r="D13" s="439">
        <v>4</v>
      </c>
      <c r="E13" s="440">
        <v>3.9</v>
      </c>
    </row>
    <row r="14" spans="1:9">
      <c r="A14" s="438"/>
      <c r="B14" s="436" t="s">
        <v>54</v>
      </c>
      <c r="C14" s="436" t="s">
        <v>1481</v>
      </c>
      <c r="D14" s="439">
        <v>3.6</v>
      </c>
      <c r="E14" s="440">
        <v>3.7</v>
      </c>
    </row>
    <row r="15" spans="1:9">
      <c r="A15" s="438"/>
      <c r="B15" s="436" t="s">
        <v>901</v>
      </c>
      <c r="C15" s="436" t="s">
        <v>1478</v>
      </c>
      <c r="D15" s="439">
        <v>3.9</v>
      </c>
      <c r="E15" s="440">
        <v>3.4</v>
      </c>
    </row>
    <row r="16" spans="1:9">
      <c r="A16" s="438"/>
      <c r="B16" s="436" t="s">
        <v>54</v>
      </c>
      <c r="C16" s="436" t="s">
        <v>1479</v>
      </c>
      <c r="D16" s="439">
        <v>3.3</v>
      </c>
      <c r="E16" s="440">
        <v>2.9</v>
      </c>
    </row>
    <row r="17" spans="1:5">
      <c r="A17" s="438"/>
      <c r="B17" s="436" t="s">
        <v>54</v>
      </c>
      <c r="C17" s="436" t="s">
        <v>1480</v>
      </c>
      <c r="D17" s="439">
        <v>3.8</v>
      </c>
      <c r="E17" s="440">
        <v>3.4</v>
      </c>
    </row>
    <row r="18" spans="1:5">
      <c r="A18" s="438"/>
      <c r="B18" s="436" t="s">
        <v>54</v>
      </c>
      <c r="C18" s="436" t="s">
        <v>1481</v>
      </c>
      <c r="D18" s="439">
        <v>3.5</v>
      </c>
      <c r="E18" s="440">
        <v>3.2</v>
      </c>
    </row>
    <row r="19" spans="1:5">
      <c r="A19" s="438"/>
      <c r="B19" s="436" t="s">
        <v>902</v>
      </c>
      <c r="C19" s="436" t="s">
        <v>1478</v>
      </c>
      <c r="D19" s="439">
        <v>3.9</v>
      </c>
      <c r="E19" s="440">
        <v>3.5</v>
      </c>
    </row>
    <row r="20" spans="1:5">
      <c r="A20" s="438"/>
      <c r="B20" s="436" t="s">
        <v>54</v>
      </c>
      <c r="C20" s="436" t="s">
        <v>1479</v>
      </c>
      <c r="D20" s="439">
        <v>3.4</v>
      </c>
      <c r="E20" s="440">
        <v>3</v>
      </c>
    </row>
    <row r="21" spans="1:5">
      <c r="A21" s="438"/>
      <c r="B21" s="436" t="s">
        <v>54</v>
      </c>
      <c r="C21" s="436" t="s">
        <v>1480</v>
      </c>
      <c r="D21" s="439">
        <v>4.0999999999999996</v>
      </c>
      <c r="E21" s="440">
        <v>3.7</v>
      </c>
    </row>
    <row r="22" spans="1:5">
      <c r="A22" s="438"/>
      <c r="B22" s="436" t="s">
        <v>54</v>
      </c>
      <c r="C22" s="436" t="s">
        <v>1481</v>
      </c>
      <c r="D22" s="439">
        <v>4.2</v>
      </c>
      <c r="E22" s="440">
        <v>4</v>
      </c>
    </row>
    <row r="23" spans="1:5">
      <c r="A23" s="438"/>
      <c r="B23" s="436" t="s">
        <v>903</v>
      </c>
      <c r="C23" s="436" t="s">
        <v>1478</v>
      </c>
      <c r="D23" s="439">
        <v>5</v>
      </c>
      <c r="E23" s="440">
        <v>5.4</v>
      </c>
    </row>
    <row r="24" spans="1:5">
      <c r="A24" s="438"/>
      <c r="B24" s="436" t="s">
        <v>54</v>
      </c>
      <c r="C24" s="436" t="s">
        <v>1479</v>
      </c>
      <c r="D24" s="439">
        <v>5.0999999999999996</v>
      </c>
      <c r="E24" s="440">
        <v>4.4000000000000004</v>
      </c>
    </row>
    <row r="25" spans="1:5">
      <c r="A25" s="438"/>
      <c r="B25" s="436" t="s">
        <v>54</v>
      </c>
      <c r="C25" s="436" t="s">
        <v>1480</v>
      </c>
      <c r="D25" s="439">
        <v>6.1</v>
      </c>
      <c r="E25" s="440">
        <v>5.7</v>
      </c>
    </row>
    <row r="26" spans="1:5">
      <c r="A26" s="438"/>
      <c r="B26" s="436" t="s">
        <v>54</v>
      </c>
      <c r="C26" s="436" t="s">
        <v>1481</v>
      </c>
      <c r="D26" s="439">
        <v>5.2</v>
      </c>
      <c r="E26" s="440">
        <v>4.9000000000000004</v>
      </c>
    </row>
    <row r="27" spans="1:5">
      <c r="A27" s="438"/>
      <c r="B27" s="436" t="s">
        <v>904</v>
      </c>
      <c r="C27" s="436" t="s">
        <v>1478</v>
      </c>
      <c r="D27" s="439">
        <v>5.3</v>
      </c>
      <c r="E27" s="440">
        <v>5.2</v>
      </c>
    </row>
    <row r="28" spans="1:5">
      <c r="A28" s="438"/>
      <c r="B28" s="436" t="s">
        <v>54</v>
      </c>
      <c r="C28" s="436" t="s">
        <v>1479</v>
      </c>
      <c r="D28" s="439">
        <v>5.2</v>
      </c>
      <c r="E28" s="440">
        <v>4.9000000000000004</v>
      </c>
    </row>
    <row r="29" spans="1:5">
      <c r="A29" s="438"/>
      <c r="B29" s="436" t="s">
        <v>54</v>
      </c>
      <c r="C29" s="436" t="s">
        <v>1480</v>
      </c>
      <c r="D29" s="439">
        <v>5.6</v>
      </c>
      <c r="E29" s="440">
        <v>5.8</v>
      </c>
    </row>
    <row r="30" spans="1:5">
      <c r="A30" s="438"/>
      <c r="B30" s="436" t="s">
        <v>54</v>
      </c>
      <c r="C30" s="436" t="s">
        <v>1481</v>
      </c>
      <c r="D30" s="439">
        <v>5.3</v>
      </c>
      <c r="E30" s="440">
        <v>5.8</v>
      </c>
    </row>
    <row r="31" spans="1:5">
      <c r="A31" s="438"/>
      <c r="B31" s="436" t="s">
        <v>905</v>
      </c>
      <c r="C31" s="436" t="s">
        <v>1478</v>
      </c>
      <c r="D31" s="439">
        <v>5.2</v>
      </c>
      <c r="E31" s="440">
        <v>4.8</v>
      </c>
    </row>
    <row r="32" spans="1:5">
      <c r="A32" s="438"/>
      <c r="B32" s="436" t="s">
        <v>54</v>
      </c>
      <c r="C32" s="436" t="s">
        <v>1479</v>
      </c>
      <c r="D32" s="439">
        <v>5.2</v>
      </c>
      <c r="E32" s="440">
        <v>5.7</v>
      </c>
    </row>
    <row r="33" spans="1:5">
      <c r="A33" s="438"/>
      <c r="B33" s="436" t="s">
        <v>54</v>
      </c>
      <c r="C33" s="436" t="s">
        <v>1480</v>
      </c>
      <c r="D33" s="439">
        <v>5.5</v>
      </c>
      <c r="E33" s="440">
        <v>5.5</v>
      </c>
    </row>
    <row r="34" spans="1:5">
      <c r="A34" s="438"/>
      <c r="B34" s="436" t="s">
        <v>54</v>
      </c>
      <c r="C34" s="436" t="s">
        <v>1481</v>
      </c>
      <c r="D34" s="439">
        <v>4.9000000000000004</v>
      </c>
      <c r="E34" s="440">
        <v>5.3</v>
      </c>
    </row>
    <row r="35" spans="1:5">
      <c r="A35" s="438"/>
      <c r="B35" s="436" t="s">
        <v>906</v>
      </c>
      <c r="C35" s="436" t="s">
        <v>1478</v>
      </c>
      <c r="D35" s="439">
        <v>4.9000000000000004</v>
      </c>
      <c r="E35" s="440">
        <v>4.4000000000000004</v>
      </c>
    </row>
    <row r="36" spans="1:5">
      <c r="A36" s="438"/>
      <c r="B36" s="436" t="s">
        <v>54</v>
      </c>
      <c r="C36" s="436" t="s">
        <v>1479</v>
      </c>
      <c r="D36" s="439">
        <v>4.8</v>
      </c>
      <c r="E36" s="440">
        <v>4.5999999999999996</v>
      </c>
    </row>
    <row r="37" spans="1:5">
      <c r="A37" s="438"/>
      <c r="B37" s="436" t="s">
        <v>54</v>
      </c>
      <c r="C37" s="436" t="s">
        <v>1480</v>
      </c>
      <c r="D37" s="439">
        <v>5.0999999999999996</v>
      </c>
      <c r="E37" s="440">
        <v>4.9000000000000004</v>
      </c>
    </row>
    <row r="38" spans="1:5">
      <c r="A38" s="438"/>
      <c r="B38" s="436" t="s">
        <v>54</v>
      </c>
      <c r="C38" s="436" t="s">
        <v>1481</v>
      </c>
      <c r="D38" s="439">
        <v>4.9000000000000004</v>
      </c>
      <c r="E38" s="440">
        <v>5.4</v>
      </c>
    </row>
    <row r="39" spans="1:5">
      <c r="A39" s="438"/>
      <c r="B39" s="436" t="s">
        <v>61</v>
      </c>
      <c r="C39" s="436" t="s">
        <v>1478</v>
      </c>
      <c r="D39" s="439">
        <v>4.9000000000000004</v>
      </c>
      <c r="E39" s="440">
        <v>4.4000000000000004</v>
      </c>
    </row>
    <row r="40" spans="1:5">
      <c r="A40" s="438"/>
      <c r="B40" s="436" t="s">
        <v>54</v>
      </c>
      <c r="C40" s="436" t="s">
        <v>1479</v>
      </c>
      <c r="D40" s="439">
        <v>5</v>
      </c>
      <c r="E40" s="440">
        <v>4.5</v>
      </c>
    </row>
    <row r="41" spans="1:5">
      <c r="A41" s="438"/>
      <c r="B41" s="436" t="s">
        <v>54</v>
      </c>
      <c r="C41" s="436" t="s">
        <v>1480</v>
      </c>
      <c r="D41" s="439">
        <v>5.2</v>
      </c>
      <c r="E41" s="440">
        <v>5.4</v>
      </c>
    </row>
    <row r="42" spans="1:5">
      <c r="A42" s="438"/>
      <c r="B42" s="436" t="s">
        <v>54</v>
      </c>
      <c r="C42" s="436" t="s">
        <v>1481</v>
      </c>
      <c r="D42" s="439">
        <v>4.5999999999999996</v>
      </c>
      <c r="E42" s="440">
        <v>5.0999999999999996</v>
      </c>
    </row>
    <row r="43" spans="1:5">
      <c r="A43" s="438"/>
      <c r="B43" s="436" t="s">
        <v>74</v>
      </c>
      <c r="C43" s="436" t="s">
        <v>1478</v>
      </c>
      <c r="D43" s="439">
        <v>4.8</v>
      </c>
      <c r="E43" s="440">
        <v>5.0999999999999996</v>
      </c>
    </row>
    <row r="44" spans="1:5">
      <c r="A44" s="438"/>
      <c r="B44" s="436" t="s">
        <v>54</v>
      </c>
      <c r="C44" s="436" t="s">
        <v>1479</v>
      </c>
      <c r="D44" s="439">
        <v>4.9000000000000004</v>
      </c>
      <c r="E44" s="440">
        <v>5</v>
      </c>
    </row>
    <row r="45" spans="1:5">
      <c r="A45" s="438"/>
      <c r="B45" s="436" t="s">
        <v>54</v>
      </c>
      <c r="C45" s="436" t="s">
        <v>1480</v>
      </c>
      <c r="D45" s="439">
        <v>5.2</v>
      </c>
      <c r="E45" s="440">
        <v>5.7</v>
      </c>
    </row>
    <row r="46" spans="1:5">
      <c r="A46" s="438"/>
      <c r="B46" s="436" t="s">
        <v>54</v>
      </c>
      <c r="C46" s="436" t="s">
        <v>1481</v>
      </c>
      <c r="D46" s="439">
        <v>4.4000000000000004</v>
      </c>
      <c r="E46" s="440">
        <v>4.9000000000000004</v>
      </c>
    </row>
    <row r="47" spans="1:5">
      <c r="A47" s="438"/>
      <c r="B47" s="436" t="s">
        <v>75</v>
      </c>
      <c r="C47" s="436" t="s">
        <v>1478</v>
      </c>
      <c r="D47" s="439">
        <v>4.2</v>
      </c>
      <c r="E47" s="440">
        <v>4</v>
      </c>
    </row>
    <row r="48" spans="1:5">
      <c r="A48" s="438"/>
      <c r="B48" s="436" t="s">
        <v>54</v>
      </c>
      <c r="C48" s="436" t="s">
        <v>1479</v>
      </c>
      <c r="D48" s="439">
        <v>4.3</v>
      </c>
      <c r="E48" s="440">
        <v>5.3</v>
      </c>
    </row>
    <row r="49" spans="1:5">
      <c r="A49" s="438"/>
      <c r="B49" s="436" t="s">
        <v>54</v>
      </c>
      <c r="C49" s="436" t="s">
        <v>1480</v>
      </c>
      <c r="D49" s="439">
        <v>4.5999999999999996</v>
      </c>
      <c r="E49" s="440">
        <v>5.2</v>
      </c>
    </row>
    <row r="50" spans="1:5">
      <c r="A50" s="438"/>
      <c r="B50" s="436" t="s">
        <v>54</v>
      </c>
      <c r="C50" s="436" t="s">
        <v>1481</v>
      </c>
      <c r="D50" s="439">
        <v>4.2</v>
      </c>
      <c r="E50" s="440">
        <v>4.3</v>
      </c>
    </row>
    <row r="51" spans="1:5">
      <c r="A51" s="438"/>
      <c r="B51" s="436" t="s">
        <v>76</v>
      </c>
      <c r="C51" s="436" t="s">
        <v>1478</v>
      </c>
      <c r="D51" s="439">
        <v>4</v>
      </c>
      <c r="E51" s="440">
        <v>4.2</v>
      </c>
    </row>
    <row r="52" spans="1:5">
      <c r="A52" s="438"/>
      <c r="B52" s="436" t="s">
        <v>54</v>
      </c>
      <c r="C52" s="436" t="s">
        <v>1479</v>
      </c>
      <c r="D52" s="439">
        <v>3.9</v>
      </c>
      <c r="E52" s="440">
        <v>3.7</v>
      </c>
    </row>
    <row r="53" spans="1:5">
      <c r="A53" s="438"/>
      <c r="B53" s="436" t="s">
        <v>54</v>
      </c>
      <c r="C53" s="436" t="s">
        <v>1480</v>
      </c>
      <c r="D53" s="439">
        <v>4</v>
      </c>
      <c r="E53" s="440">
        <v>3.5</v>
      </c>
    </row>
    <row r="54" spans="1:5">
      <c r="A54" s="438"/>
      <c r="B54" s="436" t="s">
        <v>54</v>
      </c>
      <c r="C54" s="436" t="s">
        <v>1481</v>
      </c>
      <c r="D54" s="439">
        <v>3.5</v>
      </c>
      <c r="E54" s="440">
        <v>3.3</v>
      </c>
    </row>
    <row r="55" spans="1:5">
      <c r="A55" s="438"/>
      <c r="B55" s="436" t="s">
        <v>77</v>
      </c>
      <c r="C55" s="436" t="s">
        <v>1478</v>
      </c>
      <c r="D55" s="439">
        <v>3.4</v>
      </c>
      <c r="E55" s="440">
        <v>2.7</v>
      </c>
    </row>
    <row r="56" spans="1:5">
      <c r="A56" s="438"/>
      <c r="B56" s="436" t="s">
        <v>54</v>
      </c>
      <c r="C56" s="436" t="s">
        <v>1479</v>
      </c>
      <c r="D56" s="439">
        <v>3.5</v>
      </c>
      <c r="E56" s="440">
        <v>2.6</v>
      </c>
    </row>
    <row r="57" spans="1:5">
      <c r="A57" s="438"/>
      <c r="B57" s="436" t="s">
        <v>54</v>
      </c>
      <c r="C57" s="436" t="s">
        <v>1480</v>
      </c>
      <c r="D57" s="439">
        <v>3.5</v>
      </c>
      <c r="E57" s="440">
        <v>3.1</v>
      </c>
    </row>
    <row r="58" spans="1:5">
      <c r="A58" s="438"/>
      <c r="B58" s="436" t="s">
        <v>54</v>
      </c>
      <c r="C58" s="436" t="s">
        <v>1481</v>
      </c>
      <c r="D58" s="439">
        <v>3.3</v>
      </c>
      <c r="E58" s="440">
        <v>2.9</v>
      </c>
    </row>
    <row r="59" spans="1:5">
      <c r="A59" s="438"/>
      <c r="B59" s="436" t="s">
        <v>78</v>
      </c>
      <c r="C59" s="436" t="s">
        <v>1478</v>
      </c>
      <c r="D59" s="439">
        <v>3.1</v>
      </c>
      <c r="E59" s="440">
        <v>2.2999999999999998</v>
      </c>
    </row>
    <row r="60" spans="1:5">
      <c r="A60" s="438"/>
      <c r="B60" s="436" t="s">
        <v>54</v>
      </c>
      <c r="C60" s="436" t="s">
        <v>1479</v>
      </c>
      <c r="D60" s="439">
        <v>3.3</v>
      </c>
      <c r="E60" s="440">
        <v>3</v>
      </c>
    </row>
    <row r="61" spans="1:5">
      <c r="A61" s="438"/>
      <c r="B61" s="436" t="s">
        <v>54</v>
      </c>
      <c r="C61" s="436" t="s">
        <v>1480</v>
      </c>
      <c r="D61" s="439">
        <v>3.4</v>
      </c>
      <c r="E61" s="440">
        <v>3</v>
      </c>
    </row>
    <row r="62" spans="1:5">
      <c r="A62" s="438"/>
      <c r="B62" s="436" t="s">
        <v>54</v>
      </c>
      <c r="C62" s="436" t="s">
        <v>1481</v>
      </c>
      <c r="D62" s="439">
        <v>3.3</v>
      </c>
      <c r="E62" s="440">
        <v>2.5</v>
      </c>
    </row>
    <row r="63" spans="1:5">
      <c r="A63" s="438"/>
      <c r="B63" s="436" t="s">
        <v>79</v>
      </c>
      <c r="C63" s="436" t="s">
        <v>1478</v>
      </c>
      <c r="D63" s="439">
        <v>3.4</v>
      </c>
      <c r="E63" s="440">
        <v>2.6</v>
      </c>
    </row>
    <row r="64" spans="1:5">
      <c r="A64" s="438"/>
      <c r="B64" s="436" t="s">
        <v>54</v>
      </c>
      <c r="C64" s="436" t="s">
        <v>1479</v>
      </c>
      <c r="D64" s="439">
        <v>3.5</v>
      </c>
      <c r="E64" s="440">
        <v>3</v>
      </c>
    </row>
    <row r="65" spans="1:5">
      <c r="A65" s="438"/>
      <c r="B65" s="436" t="s">
        <v>54</v>
      </c>
      <c r="C65" s="436" t="s">
        <v>1480</v>
      </c>
      <c r="D65" s="439">
        <v>3.7</v>
      </c>
      <c r="E65" s="440">
        <v>3.2</v>
      </c>
    </row>
    <row r="66" spans="1:5">
      <c r="A66" s="438"/>
      <c r="B66" s="436" t="s">
        <v>54</v>
      </c>
      <c r="C66" s="436" t="s">
        <v>1481</v>
      </c>
      <c r="D66" s="439">
        <v>3.4</v>
      </c>
      <c r="E66" s="440">
        <v>3.1</v>
      </c>
    </row>
    <row r="67" spans="1:5">
      <c r="A67" s="438"/>
      <c r="B67" s="436" t="s">
        <v>1629</v>
      </c>
      <c r="C67" s="436" t="s">
        <v>1478</v>
      </c>
      <c r="D67" s="439">
        <v>3.4</v>
      </c>
      <c r="E67" s="440">
        <v>2.9</v>
      </c>
    </row>
    <row r="68" spans="1:5">
      <c r="B68" s="436"/>
      <c r="C68" s="436" t="s">
        <v>1630</v>
      </c>
      <c r="D68" s="441">
        <v>4.7904666666670002</v>
      </c>
      <c r="E68" s="437">
        <v>4.1598062785689365</v>
      </c>
    </row>
    <row r="69" spans="1:5">
      <c r="B69" s="436"/>
      <c r="C69" s="436" t="s">
        <v>1480</v>
      </c>
      <c r="D69" s="439">
        <v>5.2</v>
      </c>
      <c r="E69" s="440">
        <v>5</v>
      </c>
    </row>
    <row r="70" spans="1:5">
      <c r="B70" s="436"/>
      <c r="C70" s="436" t="s">
        <v>1481</v>
      </c>
      <c r="D70" s="439">
        <v>4.5</v>
      </c>
      <c r="E70" s="440">
        <v>4.0999999999999996</v>
      </c>
    </row>
    <row r="71" spans="1:5">
      <c r="B71" s="442" t="s">
        <v>499</v>
      </c>
      <c r="C71" s="436" t="s">
        <v>1478</v>
      </c>
      <c r="D71" s="439">
        <v>4.4000000000000004</v>
      </c>
      <c r="E71" s="440">
        <v>3.7</v>
      </c>
    </row>
    <row r="72" spans="1:5">
      <c r="B72" s="436"/>
      <c r="C72" s="436" t="s">
        <v>1479</v>
      </c>
      <c r="D72" s="439">
        <v>4.2</v>
      </c>
      <c r="E72" s="440">
        <v>3.3</v>
      </c>
    </row>
    <row r="73" spans="1:5">
      <c r="B73" s="436"/>
      <c r="C73" s="436" t="s">
        <v>1480</v>
      </c>
      <c r="D73" s="439">
        <v>4.2</v>
      </c>
      <c r="E73" s="440">
        <v>3.4</v>
      </c>
    </row>
    <row r="74" spans="1:5">
      <c r="B74" s="436"/>
      <c r="C74" s="436" t="s">
        <v>1481</v>
      </c>
      <c r="D74" s="439">
        <v>3.7</v>
      </c>
      <c r="E74" s="440">
        <v>3.1</v>
      </c>
    </row>
    <row r="75" spans="1:5">
      <c r="B75" s="442" t="s">
        <v>907</v>
      </c>
      <c r="C75" s="436" t="s">
        <v>1478</v>
      </c>
      <c r="D75" s="437">
        <v>3.5</v>
      </c>
      <c r="E75" s="437">
        <v>2.4</v>
      </c>
    </row>
  </sheetData>
  <mergeCells count="1">
    <mergeCell ref="H1:I1"/>
  </mergeCells>
  <hyperlinks>
    <hyperlink ref="H1:I1" location="Index!A1" display="Regresar al Índice" xr:uid="{C4311940-9E09-45D5-9B19-5F6014FB2FE1}"/>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0"/>
  <dimension ref="A1:I39"/>
  <sheetViews>
    <sheetView zoomScale="85" zoomScaleNormal="85" workbookViewId="0"/>
  </sheetViews>
  <sheetFormatPr baseColWidth="10" defaultColWidth="9.140625" defaultRowHeight="15"/>
  <cols>
    <col min="1" max="2" width="9.140625" style="12"/>
    <col min="3" max="3" width="17.140625" style="12" bestFit="1" customWidth="1"/>
    <col min="4" max="4" width="15.7109375" style="434" bestFit="1" customWidth="1"/>
    <col min="5" max="16384" width="9.140625" style="12"/>
  </cols>
  <sheetData>
    <row r="1" spans="1:9">
      <c r="A1" s="43" t="s">
        <v>2118</v>
      </c>
      <c r="H1" s="90" t="s">
        <v>38</v>
      </c>
      <c r="I1" s="90"/>
    </row>
    <row r="2" spans="1:9">
      <c r="A2" s="12" t="s">
        <v>1663</v>
      </c>
    </row>
    <row r="5" spans="1:9">
      <c r="C5" s="429" t="s">
        <v>1631</v>
      </c>
      <c r="D5" s="430"/>
    </row>
    <row r="6" spans="1:9">
      <c r="C6" s="10"/>
      <c r="D6" s="11" t="s">
        <v>1299</v>
      </c>
    </row>
    <row r="7" spans="1:9">
      <c r="C7" s="435" t="s">
        <v>9</v>
      </c>
      <c r="D7" s="433">
        <v>5.8</v>
      </c>
    </row>
    <row r="8" spans="1:9">
      <c r="C8" s="435" t="s">
        <v>51</v>
      </c>
      <c r="D8" s="433">
        <v>5.3</v>
      </c>
    </row>
    <row r="9" spans="1:9">
      <c r="C9" s="429" t="s">
        <v>10</v>
      </c>
      <c r="D9" s="430">
        <v>5</v>
      </c>
    </row>
    <row r="10" spans="1:9">
      <c r="C10" s="429" t="s">
        <v>28</v>
      </c>
      <c r="D10" s="430">
        <v>4.8</v>
      </c>
    </row>
    <row r="11" spans="1:9">
      <c r="C11" s="431" t="s">
        <v>30</v>
      </c>
      <c r="D11" s="432">
        <v>4.4000000000000004</v>
      </c>
    </row>
    <row r="12" spans="1:9">
      <c r="C12" s="429" t="s">
        <v>20</v>
      </c>
      <c r="D12" s="430">
        <v>4.2</v>
      </c>
    </row>
    <row r="13" spans="1:9">
      <c r="C13" s="429" t="s">
        <v>29</v>
      </c>
      <c r="D13" s="430">
        <v>3.8</v>
      </c>
    </row>
    <row r="14" spans="1:9">
      <c r="C14" s="429" t="s">
        <v>12</v>
      </c>
      <c r="D14" s="430">
        <v>3.6</v>
      </c>
    </row>
    <row r="15" spans="1:9">
      <c r="C15" s="429" t="s">
        <v>14</v>
      </c>
      <c r="D15" s="430">
        <v>3.6</v>
      </c>
    </row>
    <row r="16" spans="1:9">
      <c r="C16" s="429" t="s">
        <v>23</v>
      </c>
      <c r="D16" s="430">
        <v>3.6</v>
      </c>
    </row>
    <row r="17" spans="3:4">
      <c r="C17" s="429" t="s">
        <v>1</v>
      </c>
      <c r="D17" s="430">
        <v>3.5</v>
      </c>
    </row>
    <row r="18" spans="3:4">
      <c r="C18" s="429" t="s">
        <v>3</v>
      </c>
      <c r="D18" s="430">
        <v>3.5</v>
      </c>
    </row>
    <row r="19" spans="3:4">
      <c r="C19" s="429" t="s">
        <v>6</v>
      </c>
      <c r="D19" s="430">
        <v>3.1</v>
      </c>
    </row>
    <row r="20" spans="3:4">
      <c r="C20" s="429" t="s">
        <v>22</v>
      </c>
      <c r="D20" s="430">
        <v>3.1</v>
      </c>
    </row>
    <row r="21" spans="3:4">
      <c r="C21" s="429" t="s">
        <v>19</v>
      </c>
      <c r="D21" s="430">
        <v>3</v>
      </c>
    </row>
    <row r="22" spans="3:4">
      <c r="C22" s="429" t="s">
        <v>24</v>
      </c>
      <c r="D22" s="430">
        <v>3</v>
      </c>
    </row>
    <row r="23" spans="3:4">
      <c r="C23" s="429" t="s">
        <v>5</v>
      </c>
      <c r="D23" s="430">
        <v>2.9</v>
      </c>
    </row>
    <row r="24" spans="3:4">
      <c r="C24" s="429" t="s">
        <v>25</v>
      </c>
      <c r="D24" s="430">
        <v>2.9</v>
      </c>
    </row>
    <row r="25" spans="3:4">
      <c r="C25" s="429" t="s">
        <v>27</v>
      </c>
      <c r="D25" s="430">
        <v>2.9</v>
      </c>
    </row>
    <row r="26" spans="3:4">
      <c r="C26" s="429" t="s">
        <v>11</v>
      </c>
      <c r="D26" s="430">
        <v>2.8</v>
      </c>
    </row>
    <row r="27" spans="3:4">
      <c r="C27" s="429" t="s">
        <v>33</v>
      </c>
      <c r="D27" s="430">
        <v>2.8</v>
      </c>
    </row>
    <row r="28" spans="3:4">
      <c r="C28" s="429" t="s">
        <v>26</v>
      </c>
      <c r="D28" s="430">
        <v>2.7</v>
      </c>
    </row>
    <row r="29" spans="3:4">
      <c r="C29" s="429" t="s">
        <v>8</v>
      </c>
      <c r="D29" s="430">
        <v>2.6</v>
      </c>
    </row>
    <row r="30" spans="3:4">
      <c r="C30" s="429" t="s">
        <v>31</v>
      </c>
      <c r="D30" s="430">
        <v>2.6</v>
      </c>
    </row>
    <row r="31" spans="3:4">
      <c r="C31" s="429" t="s">
        <v>7</v>
      </c>
      <c r="D31" s="430">
        <v>2.5</v>
      </c>
    </row>
    <row r="32" spans="3:4">
      <c r="C32" s="429" t="s">
        <v>0</v>
      </c>
      <c r="D32" s="430">
        <v>2.4</v>
      </c>
    </row>
    <row r="33" spans="3:4">
      <c r="C33" s="429" t="s">
        <v>16</v>
      </c>
      <c r="D33" s="430">
        <v>2.2000000000000002</v>
      </c>
    </row>
    <row r="34" spans="3:4">
      <c r="C34" s="429" t="s">
        <v>32</v>
      </c>
      <c r="D34" s="430">
        <v>2.2000000000000002</v>
      </c>
    </row>
    <row r="35" spans="3:4">
      <c r="C35" s="429" t="s">
        <v>4</v>
      </c>
      <c r="D35" s="430">
        <v>1.9</v>
      </c>
    </row>
    <row r="36" spans="3:4">
      <c r="C36" s="429" t="s">
        <v>18</v>
      </c>
      <c r="D36" s="430">
        <v>1.9</v>
      </c>
    </row>
    <row r="37" spans="3:4">
      <c r="C37" s="429" t="s">
        <v>15</v>
      </c>
      <c r="D37" s="430">
        <v>1.6</v>
      </c>
    </row>
    <row r="38" spans="3:4">
      <c r="C38" s="429" t="s">
        <v>17</v>
      </c>
      <c r="D38" s="430">
        <v>1.6</v>
      </c>
    </row>
    <row r="39" spans="3:4">
      <c r="C39" s="429" t="s">
        <v>21</v>
      </c>
      <c r="D39" s="430">
        <v>1.6</v>
      </c>
    </row>
  </sheetData>
  <mergeCells count="1">
    <mergeCell ref="H1:I1"/>
  </mergeCells>
  <hyperlinks>
    <hyperlink ref="H1:I1" location="Index!A1" display="Regresar al Índice" xr:uid="{0D6D8E5C-99B9-4B6C-B0E1-C71406FBB3ED}"/>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2"/>
  <dimension ref="A1:I37"/>
  <sheetViews>
    <sheetView zoomScale="85" zoomScaleNormal="85" workbookViewId="0"/>
  </sheetViews>
  <sheetFormatPr baseColWidth="10" defaultColWidth="9.140625" defaultRowHeight="15"/>
  <cols>
    <col min="1" max="1" width="9.140625" style="12"/>
    <col min="2" max="2" width="17.140625" style="12" bestFit="1" customWidth="1"/>
    <col min="3" max="16384" width="9.140625" style="12"/>
  </cols>
  <sheetData>
    <row r="1" spans="1:9">
      <c r="A1" s="43" t="s">
        <v>2119</v>
      </c>
      <c r="H1" s="90" t="s">
        <v>38</v>
      </c>
      <c r="I1" s="90"/>
    </row>
    <row r="2" spans="1:9">
      <c r="A2" s="12" t="s">
        <v>1663</v>
      </c>
    </row>
    <row r="4" spans="1:9">
      <c r="B4" s="12" t="s">
        <v>2</v>
      </c>
      <c r="C4" s="12" t="s">
        <v>1632</v>
      </c>
    </row>
    <row r="5" spans="1:9">
      <c r="B5" s="429" t="s">
        <v>21</v>
      </c>
      <c r="C5" s="430">
        <v>81.3</v>
      </c>
    </row>
    <row r="6" spans="1:9">
      <c r="B6" s="429" t="s">
        <v>15</v>
      </c>
      <c r="C6" s="430">
        <v>78.099999999999994</v>
      </c>
    </row>
    <row r="7" spans="1:9">
      <c r="B7" s="429" t="s">
        <v>7</v>
      </c>
      <c r="C7" s="430">
        <v>73.8</v>
      </c>
    </row>
    <row r="8" spans="1:9">
      <c r="B8" s="429" t="s">
        <v>16</v>
      </c>
      <c r="C8" s="430">
        <v>72.900000000000006</v>
      </c>
    </row>
    <row r="9" spans="1:9">
      <c r="B9" s="429" t="s">
        <v>30</v>
      </c>
      <c r="C9" s="430">
        <v>72.900000000000006</v>
      </c>
    </row>
    <row r="10" spans="1:9">
      <c r="B10" s="429" t="s">
        <v>22</v>
      </c>
      <c r="C10" s="430">
        <v>70.400000000000006</v>
      </c>
    </row>
    <row r="11" spans="1:9">
      <c r="B11" s="429" t="s">
        <v>31</v>
      </c>
      <c r="C11" s="430">
        <v>68.8</v>
      </c>
    </row>
    <row r="12" spans="1:9">
      <c r="B12" s="429" t="s">
        <v>18</v>
      </c>
      <c r="C12" s="430">
        <v>67.599999999999994</v>
      </c>
    </row>
    <row r="13" spans="1:9">
      <c r="B13" s="429" t="s">
        <v>17</v>
      </c>
      <c r="C13" s="430">
        <v>67.099999999999994</v>
      </c>
    </row>
    <row r="14" spans="1:9">
      <c r="B14" s="429" t="s">
        <v>28</v>
      </c>
      <c r="C14" s="430">
        <v>64.2</v>
      </c>
    </row>
    <row r="15" spans="1:9">
      <c r="B15" s="429" t="s">
        <v>6</v>
      </c>
      <c r="C15" s="430">
        <v>61.8</v>
      </c>
    </row>
    <row r="16" spans="1:9">
      <c r="B16" s="429" t="s">
        <v>32</v>
      </c>
      <c r="C16" s="430">
        <v>60.7</v>
      </c>
    </row>
    <row r="17" spans="2:3">
      <c r="B17" s="429" t="s">
        <v>33</v>
      </c>
      <c r="C17" s="430">
        <v>60</v>
      </c>
    </row>
    <row r="18" spans="2:3">
      <c r="B18" s="429" t="s">
        <v>19</v>
      </c>
      <c r="C18" s="430">
        <v>59.7</v>
      </c>
    </row>
    <row r="19" spans="2:3">
      <c r="B19" s="431" t="s">
        <v>51</v>
      </c>
      <c r="C19" s="432">
        <v>56.4</v>
      </c>
    </row>
    <row r="20" spans="2:3">
      <c r="B20" s="429" t="s">
        <v>14</v>
      </c>
      <c r="C20" s="433">
        <v>55.6</v>
      </c>
    </row>
    <row r="21" spans="2:3">
      <c r="B21" s="429" t="s">
        <v>1</v>
      </c>
      <c r="C21" s="430">
        <v>55.2</v>
      </c>
    </row>
    <row r="22" spans="2:3">
      <c r="B22" s="429" t="s">
        <v>25</v>
      </c>
      <c r="C22" s="430">
        <v>54.3</v>
      </c>
    </row>
    <row r="23" spans="2:3">
      <c r="B23" s="429" t="s">
        <v>12</v>
      </c>
      <c r="C23" s="430">
        <v>52</v>
      </c>
    </row>
    <row r="24" spans="2:3">
      <c r="B24" s="429" t="s">
        <v>11</v>
      </c>
      <c r="C24" s="430">
        <v>49.5</v>
      </c>
    </row>
    <row r="25" spans="2:3">
      <c r="B25" s="429" t="s">
        <v>26</v>
      </c>
      <c r="C25" s="430">
        <v>48.2</v>
      </c>
    </row>
    <row r="26" spans="2:3">
      <c r="B26" s="429" t="s">
        <v>0</v>
      </c>
      <c r="C26" s="430">
        <v>46.3</v>
      </c>
    </row>
    <row r="27" spans="2:3">
      <c r="B27" s="429" t="s">
        <v>24</v>
      </c>
      <c r="C27" s="430">
        <v>46.2</v>
      </c>
    </row>
    <row r="28" spans="2:3">
      <c r="B28" s="429" t="s">
        <v>9</v>
      </c>
      <c r="C28" s="430">
        <v>46.1</v>
      </c>
    </row>
    <row r="29" spans="2:3">
      <c r="B29" s="429" t="s">
        <v>29</v>
      </c>
      <c r="C29" s="430">
        <v>43.9</v>
      </c>
    </row>
    <row r="30" spans="2:3">
      <c r="B30" s="429" t="s">
        <v>23</v>
      </c>
      <c r="C30" s="430">
        <v>42.4</v>
      </c>
    </row>
    <row r="31" spans="2:3">
      <c r="B31" s="429" t="s">
        <v>27</v>
      </c>
      <c r="C31" s="430">
        <v>41.2</v>
      </c>
    </row>
    <row r="32" spans="2:3">
      <c r="B32" s="429" t="s">
        <v>3</v>
      </c>
      <c r="C32" s="430">
        <v>40.700000000000003</v>
      </c>
    </row>
    <row r="33" spans="2:3">
      <c r="B33" s="429" t="s">
        <v>5</v>
      </c>
      <c r="C33" s="430">
        <v>38.5</v>
      </c>
    </row>
    <row r="34" spans="2:3">
      <c r="B34" s="429" t="s">
        <v>4</v>
      </c>
      <c r="C34" s="430">
        <v>37.9</v>
      </c>
    </row>
    <row r="35" spans="2:3">
      <c r="B35" s="429" t="s">
        <v>20</v>
      </c>
      <c r="C35" s="430">
        <v>36.700000000000003</v>
      </c>
    </row>
    <row r="36" spans="2:3">
      <c r="B36" s="429" t="s">
        <v>8</v>
      </c>
      <c r="C36" s="430">
        <v>35.1</v>
      </c>
    </row>
    <row r="37" spans="2:3">
      <c r="B37" s="429" t="s">
        <v>10</v>
      </c>
      <c r="C37" s="430">
        <v>34</v>
      </c>
    </row>
  </sheetData>
  <mergeCells count="1">
    <mergeCell ref="H1:I1"/>
  </mergeCells>
  <hyperlinks>
    <hyperlink ref="H1:I1" location="Index!A1" display="Regresar al Índice" xr:uid="{79181A1D-4B15-4CA9-90C9-88F8ABC095CF}"/>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I14"/>
  <sheetViews>
    <sheetView workbookViewId="0"/>
  </sheetViews>
  <sheetFormatPr baseColWidth="10" defaultRowHeight="15"/>
  <cols>
    <col min="1" max="16384" width="11.42578125" style="43"/>
  </cols>
  <sheetData>
    <row r="1" spans="1:9">
      <c r="A1" s="43" t="s">
        <v>2060</v>
      </c>
      <c r="H1" s="106" t="s">
        <v>38</v>
      </c>
      <c r="I1" s="106"/>
    </row>
    <row r="6" spans="1:9" ht="29.25" customHeight="1">
      <c r="B6" s="91" t="s">
        <v>1241</v>
      </c>
      <c r="C6" s="93" t="s">
        <v>1260</v>
      </c>
      <c r="D6" s="95" t="s">
        <v>1261</v>
      </c>
      <c r="E6" s="95"/>
      <c r="F6" s="95"/>
      <c r="G6" s="95"/>
      <c r="H6" s="95"/>
    </row>
    <row r="7" spans="1:9" ht="30.75" thickBot="1">
      <c r="B7" s="92"/>
      <c r="C7" s="94"/>
      <c r="D7" s="84" t="s">
        <v>1405</v>
      </c>
      <c r="E7" s="84" t="s">
        <v>1406</v>
      </c>
      <c r="F7" s="84" t="s">
        <v>1407</v>
      </c>
      <c r="G7" s="84" t="s">
        <v>1408</v>
      </c>
      <c r="H7" s="84" t="s">
        <v>1409</v>
      </c>
    </row>
    <row r="8" spans="1:9" ht="75.75" thickBot="1">
      <c r="B8" s="640" t="s">
        <v>1246</v>
      </c>
      <c r="C8" s="717">
        <v>5.4916999999999998</v>
      </c>
      <c r="D8" s="718">
        <v>0</v>
      </c>
      <c r="E8" s="718">
        <v>0</v>
      </c>
      <c r="F8" s="718">
        <v>0</v>
      </c>
      <c r="G8" s="718">
        <v>0</v>
      </c>
      <c r="H8" s="718">
        <v>0</v>
      </c>
    </row>
    <row r="9" spans="1:9" ht="75.75" thickBot="1">
      <c r="B9" s="662" t="s">
        <v>1251</v>
      </c>
      <c r="C9" s="719">
        <v>4.6375000000000002</v>
      </c>
      <c r="D9" s="719">
        <v>0</v>
      </c>
      <c r="E9" s="719">
        <v>0</v>
      </c>
      <c r="F9" s="719">
        <v>0</v>
      </c>
      <c r="G9" s="719">
        <v>0</v>
      </c>
      <c r="H9" s="719">
        <v>0</v>
      </c>
    </row>
    <row r="10" spans="1:9" ht="15.75" thickBot="1">
      <c r="B10" s="640" t="s">
        <v>620</v>
      </c>
      <c r="C10" s="717">
        <v>6.0354000000000001</v>
      </c>
      <c r="D10" s="717">
        <v>0</v>
      </c>
      <c r="E10" s="717">
        <v>0</v>
      </c>
      <c r="F10" s="717">
        <v>0</v>
      </c>
      <c r="G10" s="717">
        <v>0</v>
      </c>
      <c r="H10" s="717">
        <v>0</v>
      </c>
    </row>
    <row r="11" spans="1:9" ht="15.75" thickBot="1">
      <c r="B11" s="4"/>
      <c r="C11" s="96" t="s">
        <v>1278</v>
      </c>
      <c r="D11" s="96"/>
      <c r="E11" s="96"/>
      <c r="F11" s="96"/>
      <c r="G11" s="96"/>
      <c r="H11" s="96"/>
    </row>
    <row r="12" spans="1:9" ht="75.75" thickBot="1">
      <c r="B12" s="657" t="s">
        <v>1246</v>
      </c>
      <c r="C12" s="5"/>
      <c r="D12" s="718">
        <v>2.2608000000000001</v>
      </c>
      <c r="E12" s="718">
        <v>3.1132</v>
      </c>
      <c r="F12" s="718">
        <v>4.8346999999999998</v>
      </c>
      <c r="G12" s="718">
        <v>5.0810000000000004</v>
      </c>
      <c r="H12" s="718">
        <v>4.2545999999999999</v>
      </c>
    </row>
    <row r="13" spans="1:9" ht="75.75" thickBot="1">
      <c r="B13" s="662" t="s">
        <v>1251</v>
      </c>
      <c r="C13" s="6"/>
      <c r="D13" s="719">
        <v>1.6039000000000001</v>
      </c>
      <c r="E13" s="719">
        <v>2.8323</v>
      </c>
      <c r="F13" s="719">
        <v>4.6124999999999998</v>
      </c>
      <c r="G13" s="719">
        <v>5.0288000000000004</v>
      </c>
      <c r="H13" s="719">
        <v>4.2676999999999996</v>
      </c>
    </row>
    <row r="14" spans="1:9" ht="15.75" thickBot="1">
      <c r="B14" s="640" t="s">
        <v>620</v>
      </c>
      <c r="C14" s="7"/>
      <c r="D14" s="717">
        <v>5.9177999999999997</v>
      </c>
      <c r="E14" s="717">
        <v>7.4316000000000004</v>
      </c>
      <c r="F14" s="717">
        <v>5.1715</v>
      </c>
      <c r="G14" s="717">
        <v>3.3969</v>
      </c>
      <c r="H14" s="717">
        <v>2.6456</v>
      </c>
    </row>
  </sheetData>
  <mergeCells count="5">
    <mergeCell ref="B6:B7"/>
    <mergeCell ref="C6:C7"/>
    <mergeCell ref="D6:H6"/>
    <mergeCell ref="C11:H11"/>
    <mergeCell ref="H1:I1"/>
  </mergeCells>
  <hyperlinks>
    <hyperlink ref="H1:I1" location="Index!A1" display="Regresar al Índice" xr:uid="{AE76DA44-27C6-480F-8768-EBDC1434EA2E}"/>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3"/>
  <dimension ref="A1:I13"/>
  <sheetViews>
    <sheetView workbookViewId="0"/>
  </sheetViews>
  <sheetFormatPr baseColWidth="10" defaultColWidth="9.140625" defaultRowHeight="15"/>
  <cols>
    <col min="1" max="1" width="68.140625" style="12" bestFit="1" customWidth="1"/>
    <col min="2" max="2" width="13.140625" style="12" bestFit="1" customWidth="1"/>
    <col min="3" max="3" width="9.5703125" style="12" bestFit="1" customWidth="1"/>
    <col min="4" max="16384" width="9.140625" style="12"/>
  </cols>
  <sheetData>
    <row r="1" spans="1:9">
      <c r="A1" s="43" t="s">
        <v>2120</v>
      </c>
      <c r="H1" s="90" t="s">
        <v>38</v>
      </c>
      <c r="I1" s="90"/>
    </row>
    <row r="2" spans="1:9">
      <c r="A2" s="12" t="s">
        <v>1663</v>
      </c>
    </row>
    <row r="5" spans="1:9">
      <c r="A5" s="43"/>
      <c r="B5" s="43"/>
      <c r="C5" s="43"/>
      <c r="D5" s="43"/>
    </row>
    <row r="6" spans="1:9">
      <c r="A6" s="12" t="s">
        <v>1633</v>
      </c>
      <c r="B6" s="425">
        <v>3943.7269999999999</v>
      </c>
      <c r="C6" s="426">
        <v>0.60174937478733626</v>
      </c>
    </row>
    <row r="7" spans="1:9">
      <c r="A7" s="12" t="s">
        <v>1634</v>
      </c>
      <c r="B7" s="425">
        <v>95.403000000000006</v>
      </c>
      <c r="C7" s="426">
        <v>1.4556964922479737E-2</v>
      </c>
    </row>
    <row r="8" spans="1:9">
      <c r="A8" s="12" t="s">
        <v>1635</v>
      </c>
      <c r="B8" s="425">
        <v>218.24600000000001</v>
      </c>
      <c r="C8" s="426">
        <v>3.3300832955688107E-2</v>
      </c>
    </row>
    <row r="9" spans="1:9">
      <c r="A9" s="12" t="s">
        <v>1636</v>
      </c>
      <c r="B9" s="425">
        <v>2296.3939999999998</v>
      </c>
      <c r="C9" s="426">
        <v>0.35039282733449606</v>
      </c>
    </row>
    <row r="10" spans="1:9">
      <c r="B10" s="427">
        <v>6553.7699999999986</v>
      </c>
    </row>
    <row r="13" spans="1:9">
      <c r="B13" s="428"/>
    </row>
  </sheetData>
  <mergeCells count="1">
    <mergeCell ref="H1:I1"/>
  </mergeCells>
  <hyperlinks>
    <hyperlink ref="H1:I1" location="Index!A1" display="Regresar al Índice" xr:uid="{4B29D1BE-FBB8-4D4B-8D0F-A072CD89A13E}"/>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4"/>
  <dimension ref="A1:U27"/>
  <sheetViews>
    <sheetView workbookViewId="0"/>
  </sheetViews>
  <sheetFormatPr baseColWidth="10" defaultColWidth="11.42578125" defaultRowHeight="15"/>
  <cols>
    <col min="1" max="2" width="11.42578125" style="396"/>
    <col min="3" max="3" width="10.85546875" style="396" bestFit="1" customWidth="1"/>
    <col min="4" max="5" width="11.42578125" style="396"/>
    <col min="6" max="6" width="17.85546875" style="396" bestFit="1" customWidth="1"/>
    <col min="7" max="7" width="13.5703125" style="396" bestFit="1" customWidth="1"/>
    <col min="8" max="16384" width="11.42578125" style="396"/>
  </cols>
  <sheetData>
    <row r="1" spans="1:21">
      <c r="A1" s="43" t="s">
        <v>2121</v>
      </c>
      <c r="H1" s="90" t="s">
        <v>38</v>
      </c>
      <c r="I1" s="90"/>
    </row>
    <row r="2" spans="1:21">
      <c r="A2" s="15" t="s">
        <v>1767</v>
      </c>
    </row>
    <row r="3" spans="1:21">
      <c r="A3" s="26"/>
    </row>
    <row r="6" spans="1:21">
      <c r="A6" s="418">
        <v>2018</v>
      </c>
      <c r="B6" s="419">
        <v>2019</v>
      </c>
      <c r="C6" s="419">
        <v>2020</v>
      </c>
      <c r="D6" s="396">
        <v>2021</v>
      </c>
      <c r="E6" s="396">
        <v>2022</v>
      </c>
      <c r="F6" s="396" t="s">
        <v>1664</v>
      </c>
      <c r="G6" s="396" t="s">
        <v>1665</v>
      </c>
      <c r="K6" s="410" t="s">
        <v>1666</v>
      </c>
      <c r="L6" s="410" t="s">
        <v>1667</v>
      </c>
      <c r="M6" s="403" t="s">
        <v>1668</v>
      </c>
      <c r="N6" s="403" t="s">
        <v>1669</v>
      </c>
      <c r="O6" s="403" t="s">
        <v>1650</v>
      </c>
      <c r="R6" s="396" t="s">
        <v>1670</v>
      </c>
      <c r="S6" s="396">
        <v>57.024551000000017</v>
      </c>
      <c r="T6" s="396" t="s">
        <v>1670</v>
      </c>
      <c r="U6" s="396">
        <v>170.24694411048694</v>
      </c>
    </row>
    <row r="7" spans="1:21">
      <c r="A7" s="396" t="s">
        <v>1671</v>
      </c>
      <c r="B7" s="396" t="s">
        <v>1671</v>
      </c>
      <c r="C7" s="396" t="s">
        <v>1671</v>
      </c>
      <c r="D7" s="396" t="s">
        <v>1671</v>
      </c>
      <c r="E7" s="396" t="s">
        <v>1671</v>
      </c>
      <c r="J7" s="396" t="s">
        <v>1670</v>
      </c>
      <c r="K7" s="396">
        <v>26.371597040000005</v>
      </c>
      <c r="L7" s="396">
        <v>87.715945789999964</v>
      </c>
      <c r="M7" s="396">
        <v>106.36507498</v>
      </c>
      <c r="N7" s="396">
        <v>59.639889459999985</v>
      </c>
      <c r="O7" s="396">
        <v>500.43586421000015</v>
      </c>
      <c r="R7" s="396" t="s">
        <v>1672</v>
      </c>
      <c r="S7" s="396">
        <v>11.762253000000003</v>
      </c>
      <c r="T7" s="396" t="s">
        <v>1672</v>
      </c>
      <c r="U7" s="396">
        <v>16.05118534</v>
      </c>
    </row>
    <row r="8" spans="1:21">
      <c r="A8" s="420">
        <v>378.41118150000011</v>
      </c>
      <c r="B8" s="420">
        <v>518.53160432000027</v>
      </c>
      <c r="C8" s="420">
        <v>880.68692621999992</v>
      </c>
      <c r="D8" s="420">
        <v>637.75742667000122</v>
      </c>
      <c r="E8" s="396">
        <f>O10</f>
        <v>1318.9435790900015</v>
      </c>
      <c r="F8" s="421">
        <f>E8/D8-1</f>
        <v>1.0680959937648375</v>
      </c>
      <c r="G8" s="422">
        <f>E8-(D8)</f>
        <v>681.18615242000033</v>
      </c>
      <c r="H8" s="423"/>
      <c r="J8" s="396" t="s">
        <v>1672</v>
      </c>
      <c r="K8" s="396">
        <v>303.7265385500001</v>
      </c>
      <c r="L8" s="396">
        <v>331.78315154999996</v>
      </c>
      <c r="M8" s="396">
        <v>630.26888359000043</v>
      </c>
      <c r="N8" s="396">
        <v>507.34076504999996</v>
      </c>
      <c r="O8" s="396">
        <v>665.65480563999995</v>
      </c>
      <c r="R8" s="396" t="s">
        <v>1673</v>
      </c>
      <c r="S8" s="396">
        <v>149.71177400000002</v>
      </c>
      <c r="T8" s="396" t="s">
        <v>1673</v>
      </c>
      <c r="U8" s="396">
        <v>-24.743998830000027</v>
      </c>
    </row>
    <row r="9" spans="1:21">
      <c r="J9" s="396" t="s">
        <v>1673</v>
      </c>
      <c r="K9" s="396">
        <v>48.313045910000021</v>
      </c>
      <c r="L9" s="396">
        <v>99.032506980000008</v>
      </c>
      <c r="M9" s="396">
        <v>144.05296764999989</v>
      </c>
      <c r="N9" s="396">
        <v>70.77677216000005</v>
      </c>
      <c r="O9" s="396">
        <v>152.85290923999995</v>
      </c>
      <c r="P9" s="423"/>
      <c r="Q9" s="423"/>
      <c r="R9" s="396" t="s">
        <v>53</v>
      </c>
      <c r="S9" s="396">
        <v>218.49857800000007</v>
      </c>
      <c r="T9" s="396" t="s">
        <v>1475</v>
      </c>
      <c r="U9" s="396">
        <v>161.55413062048706</v>
      </c>
    </row>
    <row r="10" spans="1:21">
      <c r="A10" s="13" t="s">
        <v>1674</v>
      </c>
      <c r="J10" s="396" t="s">
        <v>53</v>
      </c>
      <c r="K10" s="396">
        <v>378.41118150000011</v>
      </c>
      <c r="L10" s="396">
        <v>518.53160432000027</v>
      </c>
      <c r="M10" s="396">
        <v>880.68692621999992</v>
      </c>
      <c r="N10" s="396">
        <v>637.75742667000122</v>
      </c>
      <c r="O10" s="396">
        <v>1318.9435790900015</v>
      </c>
      <c r="P10" s="423"/>
      <c r="Q10" s="423"/>
    </row>
    <row r="11" spans="1:21">
      <c r="K11" s="424"/>
      <c r="P11" s="423"/>
      <c r="Q11" s="423"/>
    </row>
    <row r="12" spans="1:21">
      <c r="K12" s="424"/>
      <c r="P12" s="423"/>
      <c r="Q12" s="423"/>
    </row>
    <row r="23" spans="1:4">
      <c r="B23" s="396" t="s">
        <v>1675</v>
      </c>
      <c r="C23" s="396" t="s">
        <v>1676</v>
      </c>
    </row>
    <row r="24" spans="1:4">
      <c r="A24" s="396" t="s">
        <v>1677</v>
      </c>
      <c r="B24" s="423">
        <v>11864</v>
      </c>
      <c r="C24" s="396">
        <v>637.79999999999995</v>
      </c>
    </row>
    <row r="25" spans="1:4">
      <c r="A25" s="396" t="s">
        <v>432</v>
      </c>
      <c r="B25" s="423">
        <v>19427.45778673008</v>
      </c>
      <c r="C25" s="396">
        <v>1318.9435790900015</v>
      </c>
      <c r="D25" s="423"/>
    </row>
    <row r="26" spans="1:4">
      <c r="A26" s="396" t="s">
        <v>1678</v>
      </c>
      <c r="B26" s="421">
        <f>B25/B24-1</f>
        <v>0.63751329962323666</v>
      </c>
      <c r="C26" s="421">
        <f>C25/C24-1</f>
        <v>1.0679579477735994</v>
      </c>
    </row>
    <row r="27" spans="1:4">
      <c r="A27" s="396" t="s">
        <v>758</v>
      </c>
      <c r="C27" s="396">
        <f>C25-C24</f>
        <v>681.14357909000159</v>
      </c>
    </row>
  </sheetData>
  <mergeCells count="1">
    <mergeCell ref="H1:I1"/>
  </mergeCells>
  <hyperlinks>
    <hyperlink ref="H1:I1" location="Index!A1" display="Regresar al Índice" xr:uid="{00000000-0004-0000-3B00-000000000000}"/>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5"/>
  <dimension ref="A1:O12"/>
  <sheetViews>
    <sheetView workbookViewId="0"/>
  </sheetViews>
  <sheetFormatPr baseColWidth="10" defaultColWidth="11.42578125" defaultRowHeight="15"/>
  <cols>
    <col min="1" max="16384" width="11.42578125" style="396"/>
  </cols>
  <sheetData>
    <row r="1" spans="1:15">
      <c r="A1" s="43" t="s">
        <v>2122</v>
      </c>
      <c r="H1" s="90" t="s">
        <v>38</v>
      </c>
      <c r="I1" s="90"/>
    </row>
    <row r="2" spans="1:15">
      <c r="A2" s="396" t="s">
        <v>1767</v>
      </c>
    </row>
    <row r="3" spans="1:15">
      <c r="A3" s="25"/>
    </row>
    <row r="5" spans="1:15" ht="16.5">
      <c r="C5" s="408"/>
      <c r="D5" s="408"/>
      <c r="E5" s="408"/>
    </row>
    <row r="6" spans="1:15">
      <c r="A6" s="14"/>
      <c r="B6" s="14"/>
      <c r="C6" s="409" t="s">
        <v>1670</v>
      </c>
      <c r="D6" s="409" t="s">
        <v>1672</v>
      </c>
      <c r="E6" s="409" t="s">
        <v>1673</v>
      </c>
      <c r="F6" s="14"/>
      <c r="K6" s="410" t="s">
        <v>1666</v>
      </c>
      <c r="L6" s="410" t="s">
        <v>1667</v>
      </c>
      <c r="M6" s="403" t="s">
        <v>1668</v>
      </c>
      <c r="N6" s="403" t="s">
        <v>1669</v>
      </c>
      <c r="O6" s="403" t="s">
        <v>1650</v>
      </c>
    </row>
    <row r="7" spans="1:15">
      <c r="A7" s="14">
        <v>2018</v>
      </c>
      <c r="B7" s="411" t="s">
        <v>1671</v>
      </c>
      <c r="C7" s="412">
        <v>26.371597040000005</v>
      </c>
      <c r="D7" s="412">
        <v>303.7265385500001</v>
      </c>
      <c r="E7" s="412">
        <v>48.313045910000021</v>
      </c>
      <c r="F7" s="411">
        <f>SUM(C7:E7)</f>
        <v>378.41118150000011</v>
      </c>
      <c r="I7" s="413"/>
      <c r="J7" s="396" t="s">
        <v>1670</v>
      </c>
      <c r="K7" s="396">
        <v>26.371597040000005</v>
      </c>
      <c r="L7" s="396">
        <v>87.715945789999964</v>
      </c>
      <c r="M7" s="396">
        <v>106.36507498</v>
      </c>
      <c r="N7" s="396">
        <v>59.639889459999985</v>
      </c>
      <c r="O7" s="396">
        <v>500.43586421000015</v>
      </c>
    </row>
    <row r="8" spans="1:15">
      <c r="A8" s="14">
        <v>2019</v>
      </c>
      <c r="B8" s="411" t="s">
        <v>1671</v>
      </c>
      <c r="C8" s="414">
        <v>87.715945789999964</v>
      </c>
      <c r="D8" s="414">
        <v>331.78315154999996</v>
      </c>
      <c r="E8" s="414">
        <v>99.032506980000008</v>
      </c>
      <c r="F8" s="411">
        <f>SUM(C8:E8)</f>
        <v>518.53160431999993</v>
      </c>
      <c r="H8" s="415"/>
      <c r="I8" s="413"/>
      <c r="J8" s="396" t="s">
        <v>1672</v>
      </c>
      <c r="K8" s="396">
        <v>303.7265385500001</v>
      </c>
      <c r="L8" s="396">
        <v>331.78315154999996</v>
      </c>
      <c r="M8" s="396">
        <v>630.26888359000043</v>
      </c>
      <c r="N8" s="396">
        <v>507.34076504999996</v>
      </c>
      <c r="O8" s="396">
        <v>665.65480563999995</v>
      </c>
    </row>
    <row r="9" spans="1:15">
      <c r="A9" s="14">
        <v>2020</v>
      </c>
      <c r="B9" s="411" t="s">
        <v>1671</v>
      </c>
      <c r="C9" s="414">
        <v>106.36507498</v>
      </c>
      <c r="D9" s="414">
        <v>630.26888359000043</v>
      </c>
      <c r="E9" s="414">
        <v>144.05296764999989</v>
      </c>
      <c r="F9" s="411">
        <f>SUM(C9:E9)</f>
        <v>880.68692622000037</v>
      </c>
      <c r="H9" s="415"/>
      <c r="I9" s="413"/>
      <c r="J9" s="396" t="s">
        <v>1673</v>
      </c>
      <c r="K9" s="396">
        <v>48.313045910000021</v>
      </c>
      <c r="L9" s="396">
        <v>99.032506980000008</v>
      </c>
      <c r="M9" s="396">
        <v>144.05296764999989</v>
      </c>
      <c r="N9" s="396">
        <v>70.77677216000005</v>
      </c>
      <c r="O9" s="396">
        <v>152.85290923999995</v>
      </c>
    </row>
    <row r="10" spans="1:15">
      <c r="A10" s="14">
        <v>2021</v>
      </c>
      <c r="B10" s="411" t="s">
        <v>1671</v>
      </c>
      <c r="C10" s="414">
        <v>59.639889459999985</v>
      </c>
      <c r="D10" s="414">
        <v>507.34076504999996</v>
      </c>
      <c r="E10" s="414">
        <v>70.77677216000005</v>
      </c>
      <c r="F10" s="411">
        <f>SUM(C10:E10)</f>
        <v>637.75742666999997</v>
      </c>
      <c r="H10" s="415"/>
      <c r="I10" s="416"/>
      <c r="J10" s="396" t="s">
        <v>53</v>
      </c>
      <c r="K10" s="396">
        <v>378.41118150000011</v>
      </c>
      <c r="L10" s="396">
        <v>518.53160432000027</v>
      </c>
      <c r="M10" s="396">
        <v>880.68692621999992</v>
      </c>
      <c r="N10" s="396">
        <v>637.75742667000122</v>
      </c>
      <c r="O10" s="396">
        <v>1318.9435790900015</v>
      </c>
    </row>
    <row r="11" spans="1:15">
      <c r="A11" s="14">
        <v>2022</v>
      </c>
      <c r="B11" s="411" t="s">
        <v>1671</v>
      </c>
      <c r="C11" s="414">
        <f>O7</f>
        <v>500.43586421000015</v>
      </c>
      <c r="D11" s="414">
        <f>O8</f>
        <v>665.65480563999995</v>
      </c>
      <c r="E11" s="414">
        <f>O9</f>
        <v>152.85290923999995</v>
      </c>
      <c r="F11" s="411">
        <f>O10</f>
        <v>1318.9435790900015</v>
      </c>
      <c r="H11" s="415"/>
      <c r="I11" s="416"/>
    </row>
    <row r="12" spans="1:15">
      <c r="B12" s="417" t="s">
        <v>1679</v>
      </c>
      <c r="C12" s="417">
        <f>C11/C10-1</f>
        <v>7.3909589494735499</v>
      </c>
      <c r="D12" s="417">
        <f t="shared" ref="D12:F12" si="0">D11/D10-1</f>
        <v>0.31204675731980203</v>
      </c>
      <c r="E12" s="417">
        <f t="shared" si="0"/>
        <v>1.1596479265041384</v>
      </c>
      <c r="F12" s="417">
        <f t="shared" si="0"/>
        <v>1.0680959937648415</v>
      </c>
    </row>
  </sheetData>
  <mergeCells count="1">
    <mergeCell ref="H1:I1"/>
  </mergeCells>
  <conditionalFormatting sqref="C9:D9">
    <cfRule type="cellIs" dxfId="1" priority="2" operator="lessThan">
      <formula>0</formula>
    </cfRule>
  </conditionalFormatting>
  <conditionalFormatting sqref="C8:D8">
    <cfRule type="cellIs" dxfId="0" priority="1" operator="lessThan">
      <formula>0</formula>
    </cfRule>
  </conditionalFormatting>
  <hyperlinks>
    <hyperlink ref="H1:I1" location="Index!A1" display="Regresar al Índice" xr:uid="{00000000-0004-0000-3C00-000000000000}"/>
  </hyperlinks>
  <pageMargins left="0.7" right="0.7" top="0.75" bottom="0.75" header="0.3" footer="0.3"/>
  <pageSetup orientation="portrait" horizontalDpi="4294967295" verticalDpi="4294967295"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6"/>
  <dimension ref="A1:AA43"/>
  <sheetViews>
    <sheetView zoomScale="96" zoomScaleNormal="96" workbookViewId="0"/>
  </sheetViews>
  <sheetFormatPr baseColWidth="10" defaultColWidth="11.42578125" defaultRowHeight="15"/>
  <cols>
    <col min="1" max="1" width="11.85546875" style="396" bestFit="1" customWidth="1"/>
    <col min="2" max="9" width="11.42578125" style="396"/>
    <col min="10" max="11" width="15.85546875" style="396" bestFit="1" customWidth="1"/>
    <col min="12" max="17" width="11.42578125" style="396"/>
    <col min="18" max="18" width="11.85546875" style="396" bestFit="1" customWidth="1"/>
    <col min="19" max="21" width="11.42578125" style="396"/>
    <col min="22" max="22" width="11.85546875" style="396" bestFit="1" customWidth="1"/>
    <col min="23" max="25" width="11.42578125" style="396"/>
    <col min="26" max="26" width="11.85546875" style="396" bestFit="1" customWidth="1"/>
    <col min="27" max="28" width="11.42578125" style="396"/>
    <col min="29" max="30" width="11.85546875" style="396" bestFit="1" customWidth="1"/>
    <col min="31" max="31" width="11.42578125" style="396"/>
    <col min="32" max="33" width="11.85546875" style="396" bestFit="1" customWidth="1"/>
    <col min="34" max="16384" width="11.42578125" style="396"/>
  </cols>
  <sheetData>
    <row r="1" spans="1:27">
      <c r="A1" s="43" t="s">
        <v>2240</v>
      </c>
      <c r="H1" s="90" t="s">
        <v>38</v>
      </c>
      <c r="I1" s="90"/>
    </row>
    <row r="2" spans="1:27">
      <c r="A2" s="396" t="s">
        <v>1767</v>
      </c>
    </row>
    <row r="3" spans="1:27">
      <c r="A3" s="25"/>
    </row>
    <row r="6" spans="1:27">
      <c r="B6" s="396" t="s">
        <v>609</v>
      </c>
      <c r="C6" s="396" t="s">
        <v>1680</v>
      </c>
      <c r="D6" s="403" t="s">
        <v>1681</v>
      </c>
      <c r="E6" s="396" t="s">
        <v>1682</v>
      </c>
      <c r="F6" s="396" t="s">
        <v>1683</v>
      </c>
      <c r="X6" s="403"/>
      <c r="Z6" s="403"/>
    </row>
    <row r="7" spans="1:27">
      <c r="B7" s="401" t="s">
        <v>17</v>
      </c>
      <c r="C7" s="401">
        <v>964.19724582999993</v>
      </c>
      <c r="D7" s="401">
        <v>108.52059004000003</v>
      </c>
      <c r="E7" s="401">
        <f t="shared" ref="E7:E38" si="0">D7-C7</f>
        <v>-855.67665578999993</v>
      </c>
      <c r="F7" s="404">
        <f t="shared" ref="F7:F38" si="1">D7/C7-1</f>
        <v>-0.88744980292223985</v>
      </c>
      <c r="G7" s="405">
        <f t="shared" ref="G7:G38" si="2">IF( MIN(C7,D7)&lt;=0,"--",(C7/D7)-1)</f>
        <v>7.8849244689381308</v>
      </c>
      <c r="I7" s="406"/>
      <c r="J7" s="407"/>
    </row>
    <row r="8" spans="1:27">
      <c r="B8" s="401" t="s">
        <v>25</v>
      </c>
      <c r="C8" s="401">
        <v>608.12334774000044</v>
      </c>
      <c r="D8" s="401">
        <v>268.16385116000015</v>
      </c>
      <c r="E8" s="401">
        <f t="shared" si="0"/>
        <v>-339.95949658000029</v>
      </c>
      <c r="F8" s="404">
        <f t="shared" si="1"/>
        <v>-0.55903049577591291</v>
      </c>
      <c r="G8" s="405">
        <f t="shared" si="2"/>
        <v>1.2677305129286918</v>
      </c>
      <c r="I8" s="406"/>
      <c r="J8" s="407"/>
    </row>
    <row r="9" spans="1:27">
      <c r="B9" s="401" t="s">
        <v>14</v>
      </c>
      <c r="C9" s="401">
        <v>969.5886958500007</v>
      </c>
      <c r="D9" s="401">
        <v>638.81493774000012</v>
      </c>
      <c r="E9" s="401">
        <f t="shared" si="0"/>
        <v>-330.77375811000059</v>
      </c>
      <c r="F9" s="404">
        <f t="shared" si="1"/>
        <v>-0.34114852981038946</v>
      </c>
      <c r="G9" s="405">
        <f t="shared" si="2"/>
        <v>0.51779277309984661</v>
      </c>
      <c r="I9" s="406"/>
      <c r="J9" s="407"/>
    </row>
    <row r="10" spans="1:27">
      <c r="B10" s="401" t="s">
        <v>12</v>
      </c>
      <c r="C10" s="401">
        <v>300.87438216999999</v>
      </c>
      <c r="D10" s="401">
        <v>97.124506220000015</v>
      </c>
      <c r="E10" s="401">
        <f t="shared" si="0"/>
        <v>-203.74987594999999</v>
      </c>
      <c r="F10" s="404">
        <f t="shared" si="1"/>
        <v>-0.67719250299906641</v>
      </c>
      <c r="G10" s="405">
        <f t="shared" si="2"/>
        <v>2.097821485840857</v>
      </c>
      <c r="I10" s="406"/>
      <c r="J10" s="407"/>
    </row>
    <row r="11" spans="1:27">
      <c r="B11" s="401" t="s">
        <v>27</v>
      </c>
      <c r="C11" s="401">
        <v>495.43851429</v>
      </c>
      <c r="D11" s="401">
        <v>347.37569282000015</v>
      </c>
      <c r="E11" s="401">
        <f t="shared" si="0"/>
        <v>-148.06282146999985</v>
      </c>
      <c r="F11" s="404">
        <f t="shared" si="1"/>
        <v>-0.29885206175822809</v>
      </c>
      <c r="G11" s="405">
        <f t="shared" si="2"/>
        <v>0.42623253304807851</v>
      </c>
      <c r="I11" s="406"/>
      <c r="J11" s="407"/>
    </row>
    <row r="12" spans="1:27">
      <c r="B12" s="401" t="s">
        <v>10</v>
      </c>
      <c r="C12" s="401">
        <v>365.02991390999995</v>
      </c>
      <c r="D12" s="401">
        <v>259.36346585000013</v>
      </c>
      <c r="E12" s="401">
        <f t="shared" si="0"/>
        <v>-105.66644805999982</v>
      </c>
      <c r="F12" s="404">
        <f t="shared" si="1"/>
        <v>-0.28947339391492288</v>
      </c>
      <c r="G12" s="405">
        <f t="shared" si="2"/>
        <v>0.40740683239138553</v>
      </c>
      <c r="I12" s="406"/>
      <c r="J12" s="407"/>
    </row>
    <row r="13" spans="1:27">
      <c r="B13" s="401" t="s">
        <v>5</v>
      </c>
      <c r="C13" s="401">
        <v>280.16117802000008</v>
      </c>
      <c r="D13" s="401">
        <v>208.83009096000009</v>
      </c>
      <c r="E13" s="401">
        <f t="shared" si="0"/>
        <v>-71.331087059999987</v>
      </c>
      <c r="F13" s="404">
        <f t="shared" si="1"/>
        <v>-0.25460732127171393</v>
      </c>
      <c r="G13" s="405">
        <f t="shared" si="2"/>
        <v>0.34157475453890851</v>
      </c>
      <c r="I13" s="406"/>
      <c r="J13" s="407"/>
    </row>
    <row r="14" spans="1:27">
      <c r="B14" s="401" t="s">
        <v>15</v>
      </c>
      <c r="C14" s="401">
        <v>98.333059909999974</v>
      </c>
      <c r="D14" s="401">
        <v>73.603804229999994</v>
      </c>
      <c r="E14" s="401">
        <f t="shared" si="0"/>
        <v>-24.72925567999998</v>
      </c>
      <c r="F14" s="404">
        <f t="shared" si="1"/>
        <v>-0.2514846553400617</v>
      </c>
      <c r="G14" s="405">
        <f t="shared" si="2"/>
        <v>0.33597795574159517</v>
      </c>
      <c r="I14" s="406"/>
      <c r="J14" s="407"/>
      <c r="AA14" s="403"/>
    </row>
    <row r="15" spans="1:27">
      <c r="B15" s="401" t="s">
        <v>31</v>
      </c>
      <c r="C15" s="401">
        <v>586.74377938999999</v>
      </c>
      <c r="D15" s="401">
        <v>571.54673460999993</v>
      </c>
      <c r="E15" s="401">
        <f t="shared" si="0"/>
        <v>-15.197044780000056</v>
      </c>
      <c r="F15" s="404">
        <f t="shared" si="1"/>
        <v>-2.5900649165466194E-2</v>
      </c>
      <c r="G15" s="405">
        <f t="shared" si="2"/>
        <v>2.6589330075291073E-2</v>
      </c>
      <c r="I15" s="406"/>
      <c r="J15" s="407"/>
    </row>
    <row r="16" spans="1:27">
      <c r="B16" s="401" t="s">
        <v>18</v>
      </c>
      <c r="C16" s="401">
        <v>59.741301630000017</v>
      </c>
      <c r="D16" s="401">
        <v>45.517939389999995</v>
      </c>
      <c r="E16" s="401">
        <f t="shared" si="0"/>
        <v>-14.223362240000021</v>
      </c>
      <c r="F16" s="404">
        <f t="shared" si="1"/>
        <v>-0.23808256351846113</v>
      </c>
      <c r="G16" s="405">
        <f t="shared" si="2"/>
        <v>0.31247816642430881</v>
      </c>
      <c r="I16" s="406"/>
      <c r="J16" s="407"/>
    </row>
    <row r="17" spans="2:27">
      <c r="B17" s="401" t="s">
        <v>30</v>
      </c>
      <c r="C17" s="401">
        <v>50.844062610000009</v>
      </c>
      <c r="D17" s="401">
        <v>38.412101170000007</v>
      </c>
      <c r="E17" s="401">
        <f t="shared" si="0"/>
        <v>-12.431961440000002</v>
      </c>
      <c r="F17" s="404">
        <f t="shared" si="1"/>
        <v>-0.24451156736548596</v>
      </c>
      <c r="G17" s="405">
        <f t="shared" si="2"/>
        <v>0.32364700345289643</v>
      </c>
      <c r="I17" s="406"/>
      <c r="J17" s="407"/>
    </row>
    <row r="18" spans="2:27">
      <c r="B18" s="401" t="s">
        <v>21</v>
      </c>
      <c r="C18" s="401">
        <v>146.24510597999992</v>
      </c>
      <c r="D18" s="401">
        <v>136.91746171</v>
      </c>
      <c r="E18" s="401">
        <f t="shared" si="0"/>
        <v>-9.3276442699999222</v>
      </c>
      <c r="F18" s="404">
        <f t="shared" si="1"/>
        <v>-6.3780898564055555E-2</v>
      </c>
      <c r="G18" s="405">
        <f t="shared" si="2"/>
        <v>6.8126038516230114E-2</v>
      </c>
      <c r="I18" s="406"/>
      <c r="J18" s="407"/>
    </row>
    <row r="19" spans="2:27">
      <c r="B19" s="401" t="s">
        <v>28</v>
      </c>
      <c r="C19" s="401">
        <v>117.60447584000002</v>
      </c>
      <c r="D19" s="401">
        <v>136.85542307000003</v>
      </c>
      <c r="E19" s="401">
        <f t="shared" si="0"/>
        <v>19.250947230000008</v>
      </c>
      <c r="F19" s="404">
        <f t="shared" si="1"/>
        <v>0.163692300760651</v>
      </c>
      <c r="G19" s="405">
        <f t="shared" si="2"/>
        <v>-0.14066630900080124</v>
      </c>
      <c r="I19" s="406"/>
      <c r="J19" s="407"/>
    </row>
    <row r="20" spans="2:27">
      <c r="B20" s="401" t="s">
        <v>11</v>
      </c>
      <c r="C20" s="401">
        <v>28.555991849999995</v>
      </c>
      <c r="D20" s="401">
        <v>56.060877439999992</v>
      </c>
      <c r="E20" s="401">
        <f t="shared" si="0"/>
        <v>27.504885589999997</v>
      </c>
      <c r="F20" s="404">
        <f t="shared" si="1"/>
        <v>0.96319139375297169</v>
      </c>
      <c r="G20" s="405">
        <f t="shared" si="2"/>
        <v>-0.49062531387307518</v>
      </c>
      <c r="I20" s="406"/>
      <c r="J20" s="407"/>
    </row>
    <row r="21" spans="2:27">
      <c r="B21" s="401" t="s">
        <v>6</v>
      </c>
      <c r="C21" s="401">
        <v>33.755692380000006</v>
      </c>
      <c r="D21" s="401">
        <v>83.404917139999995</v>
      </c>
      <c r="E21" s="401">
        <f t="shared" si="0"/>
        <v>49.649224759999989</v>
      </c>
      <c r="F21" s="404">
        <f t="shared" si="1"/>
        <v>1.4708400645757984</v>
      </c>
      <c r="G21" s="405">
        <f t="shared" si="2"/>
        <v>-0.59527934877821265</v>
      </c>
      <c r="I21" s="406"/>
      <c r="J21" s="407"/>
    </row>
    <row r="22" spans="2:27">
      <c r="B22" s="401" t="s">
        <v>7</v>
      </c>
      <c r="C22" s="401">
        <v>190.06126973999994</v>
      </c>
      <c r="D22" s="401">
        <v>248.41749656000005</v>
      </c>
      <c r="E22" s="401">
        <f t="shared" si="0"/>
        <v>58.356226820000103</v>
      </c>
      <c r="F22" s="404">
        <f t="shared" si="1"/>
        <v>0.30703902430953067</v>
      </c>
      <c r="G22" s="405">
        <f t="shared" si="2"/>
        <v>-0.23491190285747598</v>
      </c>
      <c r="I22" s="406"/>
      <c r="J22" s="407"/>
      <c r="AA22" s="403"/>
    </row>
    <row r="23" spans="2:27">
      <c r="B23" s="401" t="s">
        <v>20</v>
      </c>
      <c r="C23" s="401">
        <v>1015.1846524500003</v>
      </c>
      <c r="D23" s="401">
        <v>1105.7937139600001</v>
      </c>
      <c r="E23" s="401">
        <f t="shared" si="0"/>
        <v>90.609061509999833</v>
      </c>
      <c r="F23" s="404">
        <f t="shared" si="1"/>
        <v>8.9253773972378436E-2</v>
      </c>
      <c r="G23" s="405">
        <f t="shared" si="2"/>
        <v>-8.1940293534059183E-2</v>
      </c>
      <c r="I23" s="406"/>
      <c r="J23" s="407"/>
    </row>
    <row r="24" spans="2:27">
      <c r="B24" s="401" t="s">
        <v>16</v>
      </c>
      <c r="C24" s="401">
        <v>52.463575060000004</v>
      </c>
      <c r="D24" s="401">
        <v>154.77863398000005</v>
      </c>
      <c r="E24" s="401">
        <f t="shared" si="0"/>
        <v>102.31505892000004</v>
      </c>
      <c r="F24" s="404">
        <f t="shared" si="1"/>
        <v>1.9502113381138697</v>
      </c>
      <c r="G24" s="405">
        <f t="shared" si="2"/>
        <v>-0.66104123217175337</v>
      </c>
      <c r="I24" s="406"/>
      <c r="J24" s="407"/>
    </row>
    <row r="25" spans="2:27">
      <c r="B25" s="401" t="s">
        <v>32</v>
      </c>
      <c r="C25" s="401">
        <v>23.880822660000003</v>
      </c>
      <c r="D25" s="401">
        <v>128.46763336000004</v>
      </c>
      <c r="E25" s="401">
        <f t="shared" si="0"/>
        <v>104.58681070000003</v>
      </c>
      <c r="F25" s="404">
        <f t="shared" si="1"/>
        <v>4.3795313163637895</v>
      </c>
      <c r="G25" s="405">
        <f t="shared" si="2"/>
        <v>-0.81411020009156965</v>
      </c>
      <c r="I25" s="406"/>
      <c r="J25" s="407"/>
    </row>
    <row r="26" spans="2:27">
      <c r="B26" s="401" t="s">
        <v>33</v>
      </c>
      <c r="C26" s="401">
        <v>202.49742532999994</v>
      </c>
      <c r="D26" s="401">
        <v>314.20899206999985</v>
      </c>
      <c r="E26" s="401">
        <f t="shared" si="0"/>
        <v>111.71156673999991</v>
      </c>
      <c r="F26" s="404">
        <f t="shared" si="1"/>
        <v>0.55166907212745619</v>
      </c>
      <c r="G26" s="405">
        <f t="shared" si="2"/>
        <v>-0.35553268543986383</v>
      </c>
      <c r="I26" s="406"/>
      <c r="J26" s="407"/>
    </row>
    <row r="27" spans="2:27">
      <c r="B27" s="401" t="s">
        <v>19</v>
      </c>
      <c r="C27" s="401">
        <v>70.596152270000019</v>
      </c>
      <c r="D27" s="401">
        <v>199.22120825999997</v>
      </c>
      <c r="E27" s="401">
        <f t="shared" si="0"/>
        <v>128.62505598999996</v>
      </c>
      <c r="F27" s="404">
        <f t="shared" si="1"/>
        <v>1.8219839446499044</v>
      </c>
      <c r="G27" s="405">
        <f t="shared" si="2"/>
        <v>-0.64563937300356966</v>
      </c>
      <c r="I27" s="406"/>
      <c r="J27" s="407"/>
    </row>
    <row r="28" spans="2:27">
      <c r="B28" s="401" t="s">
        <v>24</v>
      </c>
      <c r="C28" s="401">
        <v>90.976882629999992</v>
      </c>
      <c r="D28" s="401">
        <v>228.36007301999987</v>
      </c>
      <c r="E28" s="401">
        <f t="shared" si="0"/>
        <v>137.38319038999987</v>
      </c>
      <c r="F28" s="404">
        <f t="shared" si="1"/>
        <v>1.5100890074320619</v>
      </c>
      <c r="G28" s="405">
        <f t="shared" si="2"/>
        <v>-0.6016077529365994</v>
      </c>
      <c r="I28" s="406"/>
      <c r="J28" s="407"/>
    </row>
    <row r="29" spans="2:27">
      <c r="B29" s="401" t="s">
        <v>3</v>
      </c>
      <c r="C29" s="401">
        <v>112.40655113000004</v>
      </c>
      <c r="D29" s="401">
        <v>250.85668475999992</v>
      </c>
      <c r="E29" s="401">
        <f t="shared" si="0"/>
        <v>138.45013362999987</v>
      </c>
      <c r="F29" s="404">
        <f t="shared" si="1"/>
        <v>1.2316909667469469</v>
      </c>
      <c r="G29" s="405">
        <f t="shared" si="2"/>
        <v>-0.5519092854250951</v>
      </c>
      <c r="I29" s="406"/>
      <c r="J29" s="407"/>
    </row>
    <row r="30" spans="2:27">
      <c r="B30" s="401" t="s">
        <v>26</v>
      </c>
      <c r="C30" s="401">
        <v>74.878096960000022</v>
      </c>
      <c r="D30" s="401">
        <v>281.13731425999993</v>
      </c>
      <c r="E30" s="401">
        <f t="shared" si="0"/>
        <v>206.2592172999999</v>
      </c>
      <c r="F30" s="404">
        <f t="shared" si="1"/>
        <v>2.7546001524342136</v>
      </c>
      <c r="G30" s="405">
        <f t="shared" si="2"/>
        <v>-0.733660054492974</v>
      </c>
      <c r="I30" s="406"/>
      <c r="J30" s="407"/>
    </row>
    <row r="31" spans="2:27">
      <c r="B31" s="401" t="s">
        <v>13</v>
      </c>
      <c r="C31" s="401">
        <v>568.95397304999972</v>
      </c>
      <c r="D31" s="401">
        <v>797.64039741999966</v>
      </c>
      <c r="E31" s="401">
        <f t="shared" si="0"/>
        <v>228.68642436999994</v>
      </c>
      <c r="F31" s="404">
        <f t="shared" si="1"/>
        <v>0.40194187087591171</v>
      </c>
      <c r="G31" s="405">
        <f t="shared" si="2"/>
        <v>-0.28670366384362611</v>
      </c>
      <c r="I31" s="406"/>
      <c r="J31" s="407"/>
    </row>
    <row r="32" spans="2:27">
      <c r="B32" s="401" t="s">
        <v>23</v>
      </c>
      <c r="C32" s="401">
        <v>271.02527190999996</v>
      </c>
      <c r="D32" s="401">
        <v>506.60696815999995</v>
      </c>
      <c r="E32" s="401">
        <f t="shared" si="0"/>
        <v>235.58169624999999</v>
      </c>
      <c r="F32" s="404">
        <f t="shared" si="1"/>
        <v>0.86922409334665374</v>
      </c>
      <c r="G32" s="405">
        <f t="shared" si="2"/>
        <v>-0.46501866546690895</v>
      </c>
      <c r="I32" s="406"/>
      <c r="J32" s="407"/>
    </row>
    <row r="33" spans="2:27">
      <c r="B33" s="401" t="s">
        <v>8</v>
      </c>
      <c r="C33" s="401">
        <v>514.85037361000013</v>
      </c>
      <c r="D33" s="401">
        <v>774.35643661000029</v>
      </c>
      <c r="E33" s="401">
        <f t="shared" si="0"/>
        <v>259.50606300000015</v>
      </c>
      <c r="F33" s="404">
        <f t="shared" si="1"/>
        <v>0.50404171056613878</v>
      </c>
      <c r="G33" s="405">
        <f t="shared" si="2"/>
        <v>-0.3351248220213332</v>
      </c>
      <c r="I33" s="406"/>
      <c r="J33" s="407"/>
    </row>
    <row r="34" spans="2:27">
      <c r="B34" s="401" t="s">
        <v>22</v>
      </c>
      <c r="C34" s="401">
        <v>36.925271129999999</v>
      </c>
      <c r="D34" s="401">
        <v>354.13055840999999</v>
      </c>
      <c r="E34" s="401">
        <f t="shared" si="0"/>
        <v>317.20528727999999</v>
      </c>
      <c r="F34" s="404">
        <f t="shared" si="1"/>
        <v>8.5904660297073896</v>
      </c>
      <c r="G34" s="405">
        <f t="shared" si="2"/>
        <v>-0.89572978029405415</v>
      </c>
      <c r="I34" s="406"/>
      <c r="J34" s="407"/>
    </row>
    <row r="35" spans="2:27">
      <c r="B35" s="401" t="s">
        <v>29</v>
      </c>
      <c r="C35" s="401">
        <v>399.07943517000012</v>
      </c>
      <c r="D35" s="401">
        <v>881.24414476000038</v>
      </c>
      <c r="E35" s="401">
        <f t="shared" si="0"/>
        <v>482.16470959000026</v>
      </c>
      <c r="F35" s="404">
        <f t="shared" si="1"/>
        <v>1.2081923223746354</v>
      </c>
      <c r="G35" s="405">
        <f t="shared" si="2"/>
        <v>-0.54714089444680947</v>
      </c>
      <c r="I35" s="406"/>
      <c r="J35" s="407"/>
    </row>
    <row r="36" spans="2:27">
      <c r="B36" s="401" t="s">
        <v>4</v>
      </c>
      <c r="C36" s="401">
        <v>295.16469719000008</v>
      </c>
      <c r="D36" s="401">
        <v>839.56398901999898</v>
      </c>
      <c r="E36" s="401">
        <f t="shared" si="0"/>
        <v>544.3992918299989</v>
      </c>
      <c r="F36" s="404">
        <f t="shared" si="1"/>
        <v>1.8443916125903237</v>
      </c>
      <c r="G36" s="405">
        <f t="shared" si="2"/>
        <v>-0.64843097006276063</v>
      </c>
      <c r="I36" s="406"/>
      <c r="J36" s="407"/>
      <c r="AA36" s="403"/>
    </row>
    <row r="37" spans="2:27">
      <c r="B37" s="401" t="s">
        <v>0</v>
      </c>
      <c r="C37" s="401">
        <v>637.757426670001</v>
      </c>
      <c r="D37" s="401">
        <v>1318.943579090002</v>
      </c>
      <c r="E37" s="401">
        <f t="shared" si="0"/>
        <v>681.18615242000101</v>
      </c>
      <c r="F37" s="404">
        <f t="shared" si="1"/>
        <v>1.0680959937648389</v>
      </c>
      <c r="G37" s="405">
        <f t="shared" si="2"/>
        <v>-0.51646345091575618</v>
      </c>
      <c r="I37" s="406"/>
      <c r="J37" s="407"/>
    </row>
    <row r="38" spans="2:27">
      <c r="B38" s="401" t="s">
        <v>9</v>
      </c>
      <c r="C38" s="401">
        <v>2202.09183846</v>
      </c>
      <c r="D38" s="401">
        <v>4000</v>
      </c>
      <c r="E38" s="401">
        <f t="shared" si="0"/>
        <v>1797.90816154</v>
      </c>
      <c r="F38" s="404">
        <f t="shared" si="1"/>
        <v>0.81645466830181812</v>
      </c>
      <c r="G38" s="405">
        <f t="shared" si="2"/>
        <v>-0.44947704038500003</v>
      </c>
      <c r="I38" s="406"/>
      <c r="J38" s="407"/>
    </row>
    <row r="39" spans="2:27">
      <c r="J39" s="407"/>
    </row>
    <row r="42" spans="2:27">
      <c r="B42" s="401"/>
    </row>
    <row r="43" spans="2:27">
      <c r="C43" s="401"/>
      <c r="D43" s="401"/>
    </row>
  </sheetData>
  <autoFilter ref="A6:G6" xr:uid="{00000000-0009-0000-0000-00003D000000}">
    <sortState ref="A7:G38">
      <sortCondition ref="E6"/>
    </sortState>
  </autoFilter>
  <mergeCells count="1">
    <mergeCell ref="H1:I1"/>
  </mergeCells>
  <hyperlinks>
    <hyperlink ref="H1:I1" location="Index!A1" display="Regresar al Índice" xr:uid="{00000000-0004-0000-3D00-000000000000}"/>
  </hyperlinks>
  <pageMargins left="0.7" right="0.7" top="0.75" bottom="0.75" header="0.3" footer="0.3"/>
  <pageSetup orientation="portrait" horizontalDpi="4294967295" verticalDpi="4294967295"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7"/>
  <dimension ref="A1:I56"/>
  <sheetViews>
    <sheetView workbookViewId="0"/>
  </sheetViews>
  <sheetFormatPr baseColWidth="10" defaultColWidth="11.42578125" defaultRowHeight="15"/>
  <cols>
    <col min="1" max="16384" width="11.42578125" style="396"/>
  </cols>
  <sheetData>
    <row r="1" spans="1:9">
      <c r="A1" s="43" t="s">
        <v>2123</v>
      </c>
      <c r="H1" s="90" t="s">
        <v>38</v>
      </c>
      <c r="I1" s="90"/>
    </row>
    <row r="2" spans="1:9">
      <c r="A2" s="396" t="s">
        <v>1767</v>
      </c>
    </row>
    <row r="3" spans="1:9">
      <c r="A3" s="25"/>
    </row>
    <row r="5" spans="1:9">
      <c r="A5" s="396" t="s">
        <v>1684</v>
      </c>
      <c r="B5" s="396" t="s">
        <v>1685</v>
      </c>
    </row>
    <row r="6" spans="1:9" ht="16.5">
      <c r="A6" s="397" t="s">
        <v>1686</v>
      </c>
      <c r="B6" s="398">
        <v>0</v>
      </c>
    </row>
    <row r="7" spans="1:9" ht="16.5">
      <c r="A7" s="397" t="s">
        <v>1687</v>
      </c>
      <c r="B7" s="398">
        <v>0</v>
      </c>
    </row>
    <row r="8" spans="1:9" ht="16.5">
      <c r="A8" s="397" t="s">
        <v>1688</v>
      </c>
      <c r="B8" s="398">
        <v>0</v>
      </c>
    </row>
    <row r="9" spans="1:9" ht="16.5">
      <c r="A9" s="399" t="s">
        <v>1689</v>
      </c>
      <c r="B9" s="398">
        <v>0</v>
      </c>
    </row>
    <row r="10" spans="1:9" ht="16.5">
      <c r="A10" s="397" t="s">
        <v>1690</v>
      </c>
      <c r="B10" s="398">
        <v>0</v>
      </c>
    </row>
    <row r="11" spans="1:9" ht="16.5">
      <c r="A11" s="397" t="s">
        <v>1691</v>
      </c>
      <c r="B11" s="398">
        <v>0</v>
      </c>
    </row>
    <row r="12" spans="1:9" ht="16.5">
      <c r="A12" s="397" t="s">
        <v>1692</v>
      </c>
      <c r="B12" s="398">
        <v>0</v>
      </c>
    </row>
    <row r="13" spans="1:9" ht="16.5">
      <c r="A13" s="397" t="s">
        <v>1693</v>
      </c>
      <c r="B13" s="398">
        <v>0</v>
      </c>
    </row>
    <row r="14" spans="1:9" ht="15.75" customHeight="1">
      <c r="A14" s="397" t="s">
        <v>1694</v>
      </c>
      <c r="B14" s="398">
        <v>0</v>
      </c>
    </row>
    <row r="15" spans="1:9" ht="16.5">
      <c r="A15" s="397" t="s">
        <v>1695</v>
      </c>
      <c r="B15" s="398">
        <v>0</v>
      </c>
    </row>
    <row r="16" spans="1:9" ht="16.5">
      <c r="A16" s="397" t="s">
        <v>1696</v>
      </c>
      <c r="B16" s="398">
        <v>0</v>
      </c>
    </row>
    <row r="17" spans="1:4" ht="16.5">
      <c r="A17" s="397" t="s">
        <v>1697</v>
      </c>
      <c r="B17" s="398">
        <v>0</v>
      </c>
    </row>
    <row r="18" spans="1:4" ht="16.5">
      <c r="A18" s="397" t="s">
        <v>1698</v>
      </c>
      <c r="B18" s="398">
        <v>0</v>
      </c>
    </row>
    <row r="19" spans="1:4" ht="16.5">
      <c r="A19" s="397" t="s">
        <v>1699</v>
      </c>
      <c r="B19" s="398">
        <v>0</v>
      </c>
    </row>
    <row r="20" spans="1:4" ht="16.5">
      <c r="A20" s="397" t="s">
        <v>1700</v>
      </c>
      <c r="B20" s="398">
        <v>0</v>
      </c>
    </row>
    <row r="21" spans="1:4" ht="16.5">
      <c r="A21" s="397" t="s">
        <v>1701</v>
      </c>
      <c r="B21" s="398">
        <v>0</v>
      </c>
    </row>
    <row r="22" spans="1:4" ht="15.75" customHeight="1">
      <c r="A22" s="397" t="s">
        <v>1702</v>
      </c>
      <c r="B22" s="398">
        <v>0</v>
      </c>
    </row>
    <row r="23" spans="1:4" ht="16.5">
      <c r="A23" s="397" t="s">
        <v>1703</v>
      </c>
      <c r="B23" s="398">
        <v>0</v>
      </c>
    </row>
    <row r="24" spans="1:4" ht="16.5">
      <c r="A24" s="397" t="s">
        <v>1704</v>
      </c>
      <c r="B24" s="398">
        <v>0</v>
      </c>
    </row>
    <row r="25" spans="1:4" ht="16.5">
      <c r="A25" s="397" t="s">
        <v>1705</v>
      </c>
      <c r="B25" s="398">
        <v>0</v>
      </c>
    </row>
    <row r="26" spans="1:4" ht="16.5">
      <c r="A26" s="397" t="s">
        <v>1706</v>
      </c>
      <c r="B26" s="398">
        <v>0</v>
      </c>
    </row>
    <row r="27" spans="1:4" ht="16.5">
      <c r="A27" s="397" t="s">
        <v>1707</v>
      </c>
      <c r="B27" s="398">
        <v>0</v>
      </c>
    </row>
    <row r="28" spans="1:4" ht="16.5">
      <c r="A28" s="397" t="s">
        <v>1708</v>
      </c>
      <c r="B28" s="398">
        <v>0</v>
      </c>
    </row>
    <row r="29" spans="1:4" ht="16.5">
      <c r="A29" s="397" t="s">
        <v>1709</v>
      </c>
      <c r="B29" s="398">
        <v>0</v>
      </c>
    </row>
    <row r="30" spans="1:4" ht="16.5">
      <c r="A30" s="397" t="s">
        <v>1710</v>
      </c>
      <c r="B30" s="400">
        <v>0</v>
      </c>
    </row>
    <row r="31" spans="1:4" ht="16.5">
      <c r="A31" s="397" t="s">
        <v>1711</v>
      </c>
      <c r="B31" s="398">
        <v>-1.9935952800000001</v>
      </c>
      <c r="C31" s="397"/>
      <c r="D31" s="398"/>
    </row>
    <row r="32" spans="1:4" ht="16.5">
      <c r="A32" s="399" t="s">
        <v>1712</v>
      </c>
      <c r="B32" s="398">
        <v>-1.35037564</v>
      </c>
      <c r="C32" s="397"/>
      <c r="D32" s="398"/>
    </row>
    <row r="33" spans="1:2" ht="16.5">
      <c r="A33" s="397" t="s">
        <v>1713</v>
      </c>
      <c r="B33" s="398">
        <v>0.28031343999999958</v>
      </c>
    </row>
    <row r="34" spans="1:2" ht="16.5">
      <c r="A34" s="397" t="s">
        <v>1714</v>
      </c>
      <c r="B34" s="398">
        <v>1.1705078100000001</v>
      </c>
    </row>
    <row r="35" spans="1:2" ht="16.5">
      <c r="A35" s="397" t="s">
        <v>1715</v>
      </c>
      <c r="B35" s="398">
        <v>1.19158885</v>
      </c>
    </row>
    <row r="36" spans="1:2" ht="16.5">
      <c r="A36" s="397" t="s">
        <v>1716</v>
      </c>
      <c r="B36" s="398">
        <v>6.57391799</v>
      </c>
    </row>
    <row r="37" spans="1:2" ht="16.5">
      <c r="A37" s="397" t="s">
        <v>1717</v>
      </c>
      <c r="B37" s="398">
        <v>14.97593109</v>
      </c>
    </row>
    <row r="38" spans="1:2" ht="16.5">
      <c r="A38" s="397" t="s">
        <v>1718</v>
      </c>
      <c r="B38" s="398">
        <v>52.643734789999996</v>
      </c>
    </row>
    <row r="39" spans="1:2" ht="16.5">
      <c r="A39" s="397" t="s">
        <v>1719</v>
      </c>
      <c r="B39" s="398">
        <v>61.727835710000001</v>
      </c>
    </row>
    <row r="40" spans="1:2" ht="16.5">
      <c r="A40" s="397" t="s">
        <v>1720</v>
      </c>
      <c r="B40" s="398">
        <v>96.559873969999984</v>
      </c>
    </row>
    <row r="41" spans="1:2" ht="15.75" customHeight="1">
      <c r="A41" s="14" t="s">
        <v>1721</v>
      </c>
      <c r="B41" s="401">
        <v>105.59039648</v>
      </c>
    </row>
    <row r="42" spans="1:2" ht="15.75" customHeight="1">
      <c r="A42" s="399" t="s">
        <v>1722</v>
      </c>
      <c r="B42" s="398">
        <v>122.3488847</v>
      </c>
    </row>
    <row r="43" spans="1:2" ht="16.5">
      <c r="A43" s="397" t="s">
        <v>1723</v>
      </c>
      <c r="B43" s="398">
        <v>169.11033233000001</v>
      </c>
    </row>
    <row r="44" spans="1:2" ht="16.5">
      <c r="A44" s="397" t="s">
        <v>1724</v>
      </c>
      <c r="B44" s="398">
        <v>672.48467305999975</v>
      </c>
    </row>
    <row r="45" spans="1:2" ht="16.5">
      <c r="A45" s="399" t="s">
        <v>1725</v>
      </c>
      <c r="B45" s="398" t="s">
        <v>1726</v>
      </c>
    </row>
    <row r="46" spans="1:2" ht="16.5">
      <c r="A46" s="397" t="s">
        <v>1727</v>
      </c>
      <c r="B46" s="398" t="s">
        <v>1726</v>
      </c>
    </row>
    <row r="47" spans="1:2" ht="16.5">
      <c r="A47" s="397" t="s">
        <v>1728</v>
      </c>
      <c r="B47" s="398" t="s">
        <v>1726</v>
      </c>
    </row>
    <row r="48" spans="1:2" ht="16.5">
      <c r="A48" s="397" t="s">
        <v>1729</v>
      </c>
      <c r="B48" s="398" t="s">
        <v>1726</v>
      </c>
    </row>
    <row r="49" spans="1:2" ht="16.5">
      <c r="A49" s="397" t="s">
        <v>1730</v>
      </c>
      <c r="B49" s="398" t="s">
        <v>1726</v>
      </c>
    </row>
    <row r="50" spans="1:2" ht="16.5">
      <c r="A50" s="397" t="s">
        <v>1731</v>
      </c>
      <c r="B50" s="398" t="s">
        <v>1726</v>
      </c>
    </row>
    <row r="51" spans="1:2" ht="15.75" customHeight="1">
      <c r="A51" s="397" t="s">
        <v>1732</v>
      </c>
      <c r="B51" s="398" t="s">
        <v>1726</v>
      </c>
    </row>
    <row r="52" spans="1:2" ht="16.5">
      <c r="A52" s="397" t="s">
        <v>1733</v>
      </c>
      <c r="B52" s="402" t="s">
        <v>1726</v>
      </c>
    </row>
    <row r="53" spans="1:2" ht="16.5">
      <c r="A53" s="397" t="s">
        <v>1734</v>
      </c>
      <c r="B53" s="398" t="s">
        <v>1726</v>
      </c>
    </row>
    <row r="54" spans="1:2" ht="16.5">
      <c r="A54" s="397" t="s">
        <v>1735</v>
      </c>
      <c r="B54" s="398" t="s">
        <v>1726</v>
      </c>
    </row>
    <row r="55" spans="1:2" ht="16.5">
      <c r="A55" s="397" t="s">
        <v>1736</v>
      </c>
      <c r="B55" s="398" t="s">
        <v>1726</v>
      </c>
    </row>
    <row r="56" spans="1:2" ht="15" customHeight="1">
      <c r="A56" s="397" t="s">
        <v>1737</v>
      </c>
      <c r="B56" s="398" t="s">
        <v>1726</v>
      </c>
    </row>
  </sheetData>
  <autoFilter ref="A5:B56" xr:uid="{00000000-0009-0000-0000-00003E000000}">
    <sortState ref="A6:B56">
      <sortCondition ref="B5:B56"/>
    </sortState>
  </autoFilter>
  <mergeCells count="1">
    <mergeCell ref="H1:I1"/>
  </mergeCells>
  <hyperlinks>
    <hyperlink ref="H1:I1" location="Index!A1" display="Regresar al Índice" xr:uid="{00000000-0004-0000-3E00-000000000000}"/>
  </hyperlinks>
  <pageMargins left="0.7" right="0.7" top="0.75" bottom="0.75" header="0.3" footer="0.3"/>
  <pageSetup orientation="portrait" horizontalDpi="4294967295" verticalDpi="4294967295"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1"/>
  <dimension ref="A1:BU15"/>
  <sheetViews>
    <sheetView workbookViewId="0"/>
  </sheetViews>
  <sheetFormatPr baseColWidth="10" defaultColWidth="11.42578125" defaultRowHeight="15"/>
  <cols>
    <col min="1" max="16384" width="11.42578125" style="312"/>
  </cols>
  <sheetData>
    <row r="1" spans="1:73">
      <c r="A1" s="43" t="s">
        <v>2124</v>
      </c>
      <c r="H1" s="90" t="s">
        <v>38</v>
      </c>
      <c r="I1" s="90"/>
    </row>
    <row r="2" spans="1:73">
      <c r="A2" s="312" t="s">
        <v>1768</v>
      </c>
    </row>
    <row r="3" spans="1:73" s="394" customFormat="1">
      <c r="A3" s="43"/>
    </row>
    <row r="4" spans="1:73" s="394" customFormat="1">
      <c r="A4" s="43"/>
    </row>
    <row r="5" spans="1:73" s="394" customFormat="1" ht="14.1" customHeight="1">
      <c r="A5" s="43"/>
    </row>
    <row r="6" spans="1:73">
      <c r="A6" s="43"/>
      <c r="B6" s="43">
        <v>2005</v>
      </c>
      <c r="C6" s="43"/>
      <c r="D6" s="43"/>
      <c r="E6" s="43"/>
      <c r="F6" s="43">
        <v>2006</v>
      </c>
      <c r="G6" s="43"/>
      <c r="H6" s="43"/>
      <c r="I6" s="43"/>
      <c r="J6" s="43">
        <v>2007</v>
      </c>
      <c r="K6" s="43"/>
      <c r="L6" s="43"/>
      <c r="M6" s="43"/>
      <c r="N6" s="43">
        <v>2008</v>
      </c>
      <c r="O6" s="43"/>
      <c r="P6" s="43"/>
      <c r="Q6" s="43"/>
      <c r="R6" s="43">
        <v>2009</v>
      </c>
      <c r="S6" s="43"/>
      <c r="T6" s="43"/>
      <c r="U6" s="43"/>
      <c r="V6" s="43">
        <v>2010</v>
      </c>
      <c r="W6" s="43"/>
      <c r="X6" s="43"/>
      <c r="Y6" s="43"/>
      <c r="Z6" s="43">
        <v>2011</v>
      </c>
      <c r="AA6" s="43"/>
      <c r="AB6" s="43"/>
      <c r="AC6" s="43"/>
      <c r="AD6" s="43">
        <v>2012</v>
      </c>
      <c r="AE6" s="43"/>
      <c r="AF6" s="43"/>
      <c r="AG6" s="43"/>
      <c r="AH6" s="43">
        <v>2013</v>
      </c>
      <c r="AI6" s="43"/>
      <c r="AJ6" s="43"/>
      <c r="AK6" s="43"/>
      <c r="AL6" s="43">
        <v>2014</v>
      </c>
      <c r="AM6" s="43"/>
      <c r="AN6" s="43"/>
      <c r="AO6" s="43"/>
      <c r="AP6" s="43">
        <v>2015</v>
      </c>
      <c r="AQ6" s="43"/>
      <c r="AR6" s="43"/>
      <c r="AS6" s="43"/>
      <c r="AT6" s="43">
        <v>2016</v>
      </c>
      <c r="AU6" s="43"/>
      <c r="AV6" s="43"/>
      <c r="AW6" s="43"/>
      <c r="AX6" s="43">
        <v>2017</v>
      </c>
      <c r="AY6" s="43"/>
      <c r="AZ6" s="43"/>
      <c r="BA6" s="43"/>
      <c r="BB6" s="43">
        <v>2018</v>
      </c>
      <c r="BC6" s="43"/>
      <c r="BD6" s="43"/>
      <c r="BE6" s="43"/>
      <c r="BF6" s="43">
        <v>2019</v>
      </c>
      <c r="BG6" s="43"/>
      <c r="BH6" s="43"/>
      <c r="BI6" s="43"/>
      <c r="BJ6" s="43">
        <v>2020</v>
      </c>
      <c r="BK6" s="43"/>
      <c r="BL6" s="43"/>
      <c r="BM6" s="43"/>
      <c r="BN6" s="43">
        <v>2021</v>
      </c>
      <c r="BO6" s="43"/>
      <c r="BP6" s="43"/>
      <c r="BQ6" s="43"/>
      <c r="BR6" s="43">
        <v>2022</v>
      </c>
      <c r="BS6" s="43"/>
      <c r="BT6" s="43"/>
      <c r="BU6" s="43"/>
    </row>
    <row r="7" spans="1:73">
      <c r="A7" s="43"/>
      <c r="B7" s="43" t="s">
        <v>1478</v>
      </c>
      <c r="C7" s="43" t="s">
        <v>1479</v>
      </c>
      <c r="D7" s="43" t="s">
        <v>1480</v>
      </c>
      <c r="E7" s="43" t="s">
        <v>1481</v>
      </c>
      <c r="F7" s="43" t="s">
        <v>1478</v>
      </c>
      <c r="G7" s="43" t="s">
        <v>1479</v>
      </c>
      <c r="H7" s="43" t="s">
        <v>1480</v>
      </c>
      <c r="I7" s="43" t="s">
        <v>1481</v>
      </c>
      <c r="J7" s="43" t="s">
        <v>1478</v>
      </c>
      <c r="K7" s="43" t="s">
        <v>1479</v>
      </c>
      <c r="L7" s="43" t="s">
        <v>1480</v>
      </c>
      <c r="M7" s="43" t="s">
        <v>1481</v>
      </c>
      <c r="N7" s="43" t="s">
        <v>1478</v>
      </c>
      <c r="O7" s="43" t="s">
        <v>1479</v>
      </c>
      <c r="P7" s="43" t="s">
        <v>1480</v>
      </c>
      <c r="Q7" s="43" t="s">
        <v>1481</v>
      </c>
      <c r="R7" s="43" t="s">
        <v>1478</v>
      </c>
      <c r="S7" s="43" t="s">
        <v>1479</v>
      </c>
      <c r="T7" s="43" t="s">
        <v>1480</v>
      </c>
      <c r="U7" s="43" t="s">
        <v>1481</v>
      </c>
      <c r="V7" s="43" t="s">
        <v>1478</v>
      </c>
      <c r="W7" s="43" t="s">
        <v>1479</v>
      </c>
      <c r="X7" s="43" t="s">
        <v>1480</v>
      </c>
      <c r="Y7" s="43" t="s">
        <v>1481</v>
      </c>
      <c r="Z7" s="43" t="s">
        <v>1478</v>
      </c>
      <c r="AA7" s="43" t="s">
        <v>1479</v>
      </c>
      <c r="AB7" s="43" t="s">
        <v>1480</v>
      </c>
      <c r="AC7" s="43" t="s">
        <v>1481</v>
      </c>
      <c r="AD7" s="43" t="s">
        <v>1478</v>
      </c>
      <c r="AE7" s="43" t="s">
        <v>1479</v>
      </c>
      <c r="AF7" s="43" t="s">
        <v>1480</v>
      </c>
      <c r="AG7" s="43" t="s">
        <v>1481</v>
      </c>
      <c r="AH7" s="43" t="s">
        <v>1478</v>
      </c>
      <c r="AI7" s="43" t="s">
        <v>1479</v>
      </c>
      <c r="AJ7" s="43" t="s">
        <v>1480</v>
      </c>
      <c r="AK7" s="43" t="s">
        <v>1481</v>
      </c>
      <c r="AL7" s="43" t="s">
        <v>1478</v>
      </c>
      <c r="AM7" s="43" t="s">
        <v>1479</v>
      </c>
      <c r="AN7" s="43" t="s">
        <v>1480</v>
      </c>
      <c r="AO7" s="43" t="s">
        <v>1481</v>
      </c>
      <c r="AP7" s="43" t="s">
        <v>1478</v>
      </c>
      <c r="AQ7" s="43" t="s">
        <v>1479</v>
      </c>
      <c r="AR7" s="43" t="s">
        <v>1480</v>
      </c>
      <c r="AS7" s="43" t="s">
        <v>1481</v>
      </c>
      <c r="AT7" s="43" t="s">
        <v>1478</v>
      </c>
      <c r="AU7" s="43" t="s">
        <v>1479</v>
      </c>
      <c r="AV7" s="43" t="s">
        <v>1480</v>
      </c>
      <c r="AW7" s="43" t="s">
        <v>1481</v>
      </c>
      <c r="AX7" s="43" t="s">
        <v>1478</v>
      </c>
      <c r="AY7" s="43" t="s">
        <v>1479</v>
      </c>
      <c r="AZ7" s="43" t="s">
        <v>1480</v>
      </c>
      <c r="BA7" s="43" t="s">
        <v>1481</v>
      </c>
      <c r="BB7" s="43" t="s">
        <v>1478</v>
      </c>
      <c r="BC7" s="43" t="s">
        <v>1769</v>
      </c>
      <c r="BD7" s="43" t="s">
        <v>1480</v>
      </c>
      <c r="BE7" s="43" t="s">
        <v>1481</v>
      </c>
      <c r="BF7" s="43" t="s">
        <v>1478</v>
      </c>
      <c r="BG7" s="43" t="s">
        <v>1769</v>
      </c>
      <c r="BH7" s="43" t="s">
        <v>1480</v>
      </c>
      <c r="BI7" s="43" t="s">
        <v>1481</v>
      </c>
      <c r="BJ7" s="43" t="s">
        <v>1478</v>
      </c>
      <c r="BK7" s="43" t="s">
        <v>1770</v>
      </c>
      <c r="BL7" s="43" t="s">
        <v>1480</v>
      </c>
      <c r="BM7" s="43" t="s">
        <v>1481</v>
      </c>
      <c r="BN7" s="43" t="s">
        <v>1478</v>
      </c>
      <c r="BO7" s="43" t="s">
        <v>1479</v>
      </c>
      <c r="BP7" s="43" t="s">
        <v>1480</v>
      </c>
      <c r="BQ7" s="43" t="s">
        <v>1481</v>
      </c>
      <c r="BR7" s="43" t="s">
        <v>1478</v>
      </c>
      <c r="BS7" s="43" t="s">
        <v>1479</v>
      </c>
      <c r="BT7" s="43" t="s">
        <v>1480</v>
      </c>
      <c r="BU7" s="43" t="s">
        <v>1481</v>
      </c>
    </row>
    <row r="8" spans="1:73">
      <c r="A8" s="43" t="s">
        <v>0</v>
      </c>
      <c r="B8" s="43">
        <v>30.831500000000002</v>
      </c>
      <c r="C8" s="43">
        <v>29.224400000000003</v>
      </c>
      <c r="D8" s="43">
        <v>30.629300000000001</v>
      </c>
      <c r="E8" s="43">
        <v>29.8429</v>
      </c>
      <c r="F8" s="43">
        <v>26.0686</v>
      </c>
      <c r="G8" s="43">
        <v>28.170400000000001</v>
      </c>
      <c r="H8" s="43">
        <v>30.0655</v>
      </c>
      <c r="I8" s="43">
        <v>27.484000000000002</v>
      </c>
      <c r="J8" s="43">
        <v>26.508200000000002</v>
      </c>
      <c r="K8" s="43">
        <v>24.673300000000001</v>
      </c>
      <c r="L8" s="43">
        <v>26.232500000000002</v>
      </c>
      <c r="M8" s="43">
        <v>27.656300000000002</v>
      </c>
      <c r="N8" s="43">
        <v>26.4221</v>
      </c>
      <c r="O8" s="43">
        <v>25.293600000000001</v>
      </c>
      <c r="P8" s="43">
        <v>29.506400000000003</v>
      </c>
      <c r="Q8" s="43">
        <v>30.375500000000002</v>
      </c>
      <c r="R8" s="43">
        <v>30.744200000000003</v>
      </c>
      <c r="S8" s="43">
        <v>31.197500000000002</v>
      </c>
      <c r="T8" s="43">
        <v>30.735800000000001</v>
      </c>
      <c r="U8" s="43">
        <v>33.293199999999999</v>
      </c>
      <c r="V8" s="43">
        <v>32.462800000000001</v>
      </c>
      <c r="W8" s="43">
        <v>32.557700000000004</v>
      </c>
      <c r="X8" s="43">
        <v>31.2943</v>
      </c>
      <c r="Y8" s="43">
        <v>32.004899999999999</v>
      </c>
      <c r="Z8" s="43">
        <v>31.184000000000001</v>
      </c>
      <c r="AA8" s="43">
        <v>31.294600000000003</v>
      </c>
      <c r="AB8" s="43">
        <v>32.165900000000001</v>
      </c>
      <c r="AC8" s="43">
        <v>30.932700000000001</v>
      </c>
      <c r="AD8" s="43">
        <v>28.828300000000002</v>
      </c>
      <c r="AE8" s="43">
        <v>28.3812</v>
      </c>
      <c r="AF8" s="43">
        <v>30.834100000000003</v>
      </c>
      <c r="AG8" s="43">
        <v>32.819099999999999</v>
      </c>
      <c r="AH8" s="43">
        <v>31.338100000000001</v>
      </c>
      <c r="AI8" s="43">
        <v>30.4892</v>
      </c>
      <c r="AJ8" s="43">
        <v>31.936800000000002</v>
      </c>
      <c r="AK8" s="43">
        <v>32.6036</v>
      </c>
      <c r="AL8" s="43">
        <v>31.950300000000002</v>
      </c>
      <c r="AM8" s="43">
        <v>31.198</v>
      </c>
      <c r="AN8" s="43">
        <v>30.348800000000001</v>
      </c>
      <c r="AO8" s="43">
        <v>33.7211</v>
      </c>
      <c r="AP8" s="43">
        <v>33.517200000000003</v>
      </c>
      <c r="AQ8" s="43">
        <v>31.171800000000001</v>
      </c>
      <c r="AR8" s="43">
        <v>31.436</v>
      </c>
      <c r="AS8" s="43">
        <v>30.241400000000002</v>
      </c>
      <c r="AT8" s="43">
        <v>29.302300000000002</v>
      </c>
      <c r="AU8" s="43">
        <v>29.365500000000001</v>
      </c>
      <c r="AV8" s="43">
        <v>28.489000000000001</v>
      </c>
      <c r="AW8" s="43">
        <v>28.3217</v>
      </c>
      <c r="AX8" s="43">
        <v>23.627000000000002</v>
      </c>
      <c r="AY8" s="43">
        <v>25.604700000000001</v>
      </c>
      <c r="AZ8" s="43">
        <v>25.651600000000002</v>
      </c>
      <c r="BA8" s="43">
        <v>26.790400000000002</v>
      </c>
      <c r="BB8" s="43">
        <v>24.8934</v>
      </c>
      <c r="BC8" s="43">
        <v>26.497900000000001</v>
      </c>
      <c r="BD8" s="43">
        <v>25.808900000000001</v>
      </c>
      <c r="BE8" s="43">
        <v>27.799400000000002</v>
      </c>
      <c r="BF8" s="43">
        <v>25.9666</v>
      </c>
      <c r="BG8" s="43">
        <v>26.970400000000001</v>
      </c>
      <c r="BH8" s="43">
        <v>26.899100000000001</v>
      </c>
      <c r="BI8" s="43">
        <v>25.790600000000001</v>
      </c>
      <c r="BJ8" s="43">
        <v>23.9117</v>
      </c>
      <c r="BK8" s="43"/>
      <c r="BL8" s="43">
        <v>28.949400000000001</v>
      </c>
      <c r="BM8" s="43">
        <v>25.8809</v>
      </c>
      <c r="BN8" s="43">
        <v>26.401300000000003</v>
      </c>
      <c r="BO8" s="43">
        <v>24.595300000000002</v>
      </c>
      <c r="BP8" s="43">
        <v>27.036300000000001</v>
      </c>
      <c r="BQ8" s="43">
        <v>25.7455</v>
      </c>
      <c r="BR8" s="43">
        <v>24.832700000000003</v>
      </c>
      <c r="BS8" s="43"/>
      <c r="BT8" s="43"/>
      <c r="BU8" s="43"/>
    </row>
    <row r="9" spans="1:73">
      <c r="A9" s="43" t="s">
        <v>1</v>
      </c>
      <c r="B9" s="43">
        <v>38.142800000000001</v>
      </c>
      <c r="C9" s="43">
        <v>38.84384184127633</v>
      </c>
      <c r="D9" s="43">
        <v>38.115062279526967</v>
      </c>
      <c r="E9" s="43">
        <v>36.571112670385986</v>
      </c>
      <c r="F9" s="43">
        <v>36.086946527166667</v>
      </c>
      <c r="G9" s="43">
        <v>35.033960346687984</v>
      </c>
      <c r="H9" s="43">
        <v>35.675439287724366</v>
      </c>
      <c r="I9" s="43">
        <v>36.222976514126728</v>
      </c>
      <c r="J9" s="43">
        <v>36.359589669270342</v>
      </c>
      <c r="K9" s="43">
        <v>34.553445103912644</v>
      </c>
      <c r="L9" s="43">
        <v>35.243188860297373</v>
      </c>
      <c r="M9" s="43">
        <v>36.431622430181513</v>
      </c>
      <c r="N9" s="43">
        <v>36.562567520524219</v>
      </c>
      <c r="O9" s="43">
        <v>36.029219060809176</v>
      </c>
      <c r="P9" s="43">
        <v>37.558036512701271</v>
      </c>
      <c r="Q9" s="43">
        <v>39.247632810892718</v>
      </c>
      <c r="R9" s="43">
        <v>38.862605088818725</v>
      </c>
      <c r="S9" s="43">
        <v>40.402416139525634</v>
      </c>
      <c r="T9" s="43">
        <v>40.871408584853185</v>
      </c>
      <c r="U9" s="43">
        <v>40.393174553222835</v>
      </c>
      <c r="V9" s="43">
        <v>41.191591835709715</v>
      </c>
      <c r="W9" s="43">
        <v>40.184886203377985</v>
      </c>
      <c r="X9" s="43">
        <v>40.170202505792943</v>
      </c>
      <c r="Y9" s="43">
        <v>41.731454391450185</v>
      </c>
      <c r="Z9" s="43">
        <v>40.102462552665685</v>
      </c>
      <c r="AA9" s="43">
        <v>39.997570299515885</v>
      </c>
      <c r="AB9" s="43">
        <v>40.640546655768468</v>
      </c>
      <c r="AC9" s="43">
        <v>41.540810775224742</v>
      </c>
      <c r="AD9" s="43">
        <v>40.824761453962857</v>
      </c>
      <c r="AE9" s="43">
        <v>40.073622111372188</v>
      </c>
      <c r="AF9" s="43">
        <v>42.06237375357636</v>
      </c>
      <c r="AG9" s="43">
        <v>42.728665935739542</v>
      </c>
      <c r="AH9" s="43">
        <v>41.771868628595996</v>
      </c>
      <c r="AI9" s="43">
        <v>42.423904068385568</v>
      </c>
      <c r="AJ9" s="43">
        <v>43.019084040449975</v>
      </c>
      <c r="AK9" s="43">
        <v>42.903547974216607</v>
      </c>
      <c r="AL9" s="43">
        <v>42.946655009023075</v>
      </c>
      <c r="AM9" s="43">
        <v>43.003132924611393</v>
      </c>
      <c r="AN9" s="43">
        <v>43.883298161243921</v>
      </c>
      <c r="AO9" s="43">
        <v>45.490101604159513</v>
      </c>
      <c r="AP9" s="43">
        <v>43.909913826979526</v>
      </c>
      <c r="AQ9" s="43">
        <v>44.121681145415479</v>
      </c>
      <c r="AR9" s="43">
        <v>43.585939706450233</v>
      </c>
      <c r="AS9" s="43">
        <v>43.466345281143113</v>
      </c>
      <c r="AT9" s="43">
        <v>43.046813836214923</v>
      </c>
      <c r="AU9" s="43">
        <v>42.058361217509166</v>
      </c>
      <c r="AV9" s="43">
        <v>41.211555451912758</v>
      </c>
      <c r="AW9" s="43">
        <v>41.553199613089568</v>
      </c>
      <c r="AX9" s="43">
        <v>40.293125840433738</v>
      </c>
      <c r="AY9" s="43">
        <v>41.730553325343031</v>
      </c>
      <c r="AZ9" s="43">
        <v>42.804381051156398</v>
      </c>
      <c r="BA9" s="43">
        <v>42.596888265285081</v>
      </c>
      <c r="BB9" s="43">
        <v>40.874322794963255</v>
      </c>
      <c r="BC9" s="43">
        <v>40.264542177268851</v>
      </c>
      <c r="BD9" s="43">
        <v>40.396465767729097</v>
      </c>
      <c r="BE9" s="43">
        <v>40.917199599969663</v>
      </c>
      <c r="BF9" s="43">
        <v>39.568100000000001</v>
      </c>
      <c r="BG9" s="43">
        <v>39.003500000000003</v>
      </c>
      <c r="BH9" s="43">
        <v>39.596000000000004</v>
      </c>
      <c r="BI9" s="43">
        <v>38.870000000000005</v>
      </c>
      <c r="BJ9" s="43">
        <v>36.636700000000005</v>
      </c>
      <c r="BK9" s="43"/>
      <c r="BL9" s="43">
        <v>46.0169</v>
      </c>
      <c r="BM9" s="43">
        <v>42.157299999999999</v>
      </c>
      <c r="BN9" s="43">
        <v>42.0182</v>
      </c>
      <c r="BO9" s="43">
        <v>39.866800000000005</v>
      </c>
      <c r="BP9" s="43">
        <v>40.725900000000003</v>
      </c>
      <c r="BQ9" s="43">
        <v>40.307400000000001</v>
      </c>
      <c r="BR9" s="43">
        <v>38.838000000000001</v>
      </c>
      <c r="BS9" s="43"/>
      <c r="BT9" s="43"/>
      <c r="BU9" s="43"/>
    </row>
    <row r="11" spans="1:73">
      <c r="BN11" s="393">
        <f>BN8-BJ8</f>
        <v>2.4896000000000029</v>
      </c>
      <c r="BO11" s="393">
        <f t="shared" ref="BO11:BP12" si="0">BO8-BN8</f>
        <v>-1.8060000000000009</v>
      </c>
      <c r="BP11" s="393">
        <f t="shared" si="0"/>
        <v>2.4409999999999989</v>
      </c>
      <c r="BQ11" s="393">
        <f>BQ8-BP8</f>
        <v>-1.2908000000000008</v>
      </c>
      <c r="BR11" s="393">
        <f>BR8-BQ8</f>
        <v>-0.91279999999999717</v>
      </c>
    </row>
    <row r="12" spans="1:73">
      <c r="BN12" s="393">
        <f>BN9-BJ9</f>
        <v>5.3814999999999955</v>
      </c>
      <c r="BO12" s="393">
        <f t="shared" si="0"/>
        <v>-2.1513999999999953</v>
      </c>
      <c r="BP12" s="393">
        <f t="shared" si="0"/>
        <v>0.85909999999999798</v>
      </c>
      <c r="BQ12" s="393">
        <f>BQ9-BP9</f>
        <v>-0.41850000000000165</v>
      </c>
      <c r="BR12" s="393">
        <f>BR9-BQ9</f>
        <v>-1.4694000000000003</v>
      </c>
    </row>
    <row r="14" spans="1:73">
      <c r="BP14" s="393"/>
      <c r="BQ14" s="395">
        <f>BQ8-BM8</f>
        <v>-0.13540000000000063</v>
      </c>
      <c r="BR14" s="393">
        <f>BR8-BN8</f>
        <v>-1.5686</v>
      </c>
    </row>
    <row r="15" spans="1:73">
      <c r="BP15" s="393"/>
      <c r="BQ15" s="393">
        <f>BQ9-BM9</f>
        <v>-1.8498999999999981</v>
      </c>
      <c r="BR15" s="393">
        <f>BR9-BN9</f>
        <v>-3.1801999999999992</v>
      </c>
    </row>
  </sheetData>
  <mergeCells count="1">
    <mergeCell ref="H1:I1"/>
  </mergeCells>
  <hyperlinks>
    <hyperlink ref="H1:I1" location="Index!A1" display="Regresar al Índice" xr:uid="{50E2BBCA-7238-4675-A253-326B976BD186}"/>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72"/>
  <dimension ref="A1:I36"/>
  <sheetViews>
    <sheetView workbookViewId="0"/>
  </sheetViews>
  <sheetFormatPr baseColWidth="10" defaultColWidth="11.42578125" defaultRowHeight="15"/>
  <cols>
    <col min="1" max="1" width="11.42578125" style="312"/>
    <col min="2" max="2" width="15.7109375" style="312" customWidth="1"/>
    <col min="3" max="16384" width="11.42578125" style="312"/>
  </cols>
  <sheetData>
    <row r="1" spans="1:9">
      <c r="A1" s="43" t="s">
        <v>2125</v>
      </c>
      <c r="H1" s="90" t="s">
        <v>38</v>
      </c>
      <c r="I1" s="90"/>
    </row>
    <row r="2" spans="1:9">
      <c r="A2" s="312" t="s">
        <v>1768</v>
      </c>
    </row>
    <row r="3" spans="1:9">
      <c r="B3" s="312" t="s">
        <v>2</v>
      </c>
      <c r="C3" s="312" t="s">
        <v>1771</v>
      </c>
    </row>
    <row r="4" spans="1:9">
      <c r="B4" s="43" t="s">
        <v>5</v>
      </c>
      <c r="C4" s="43">
        <v>17.177099999999999</v>
      </c>
    </row>
    <row r="5" spans="1:9">
      <c r="B5" s="43" t="s">
        <v>4</v>
      </c>
      <c r="C5" s="43">
        <v>17.820700000000002</v>
      </c>
    </row>
    <row r="6" spans="1:9">
      <c r="B6" s="43" t="s">
        <v>20</v>
      </c>
      <c r="C6" s="43">
        <v>22.825300000000002</v>
      </c>
    </row>
    <row r="7" spans="1:9">
      <c r="B7" s="43" t="s">
        <v>11</v>
      </c>
      <c r="C7" s="43">
        <v>24.736000000000001</v>
      </c>
    </row>
    <row r="8" spans="1:9">
      <c r="B8" s="43" t="s">
        <v>0</v>
      </c>
      <c r="C8" s="43">
        <v>24.832700000000003</v>
      </c>
    </row>
    <row r="9" spans="1:9">
      <c r="B9" s="43" t="s">
        <v>8</v>
      </c>
      <c r="C9" s="43">
        <v>25.973500000000001</v>
      </c>
    </row>
    <row r="10" spans="1:9">
      <c r="B10" s="43" t="s">
        <v>19</v>
      </c>
      <c r="C10" s="43">
        <v>26.930400000000002</v>
      </c>
    </row>
    <row r="11" spans="1:9">
      <c r="B11" s="43" t="s">
        <v>1772</v>
      </c>
      <c r="C11" s="43">
        <v>27.339000000000002</v>
      </c>
    </row>
    <row r="12" spans="1:9">
      <c r="B12" s="43" t="s">
        <v>26</v>
      </c>
      <c r="C12" s="43">
        <v>27.826900000000002</v>
      </c>
    </row>
    <row r="13" spans="1:9">
      <c r="B13" s="43" t="s">
        <v>27</v>
      </c>
      <c r="C13" s="43">
        <v>28.778500000000001</v>
      </c>
    </row>
    <row r="14" spans="1:9">
      <c r="B14" s="43" t="s">
        <v>24</v>
      </c>
      <c r="C14" s="43">
        <v>30.7301</v>
      </c>
    </row>
    <row r="15" spans="1:9">
      <c r="B15" s="43" t="s">
        <v>29</v>
      </c>
      <c r="C15" s="43">
        <v>33.4191</v>
      </c>
    </row>
    <row r="16" spans="1:9">
      <c r="B16" s="43" t="s">
        <v>32</v>
      </c>
      <c r="C16" s="43">
        <v>35.1098</v>
      </c>
    </row>
    <row r="17" spans="2:3">
      <c r="B17" s="43" t="s">
        <v>1773</v>
      </c>
      <c r="C17" s="43">
        <v>35.506100000000004</v>
      </c>
    </row>
    <row r="18" spans="2:3">
      <c r="B18" s="43" t="s">
        <v>13</v>
      </c>
      <c r="C18" s="43">
        <v>35.801500000000004</v>
      </c>
    </row>
    <row r="19" spans="2:3">
      <c r="B19" s="43" t="s">
        <v>9</v>
      </c>
      <c r="C19" s="43">
        <v>35.892700000000005</v>
      </c>
    </row>
    <row r="20" spans="2:3">
      <c r="B20" s="43" t="s">
        <v>3</v>
      </c>
      <c r="C20" s="43">
        <v>36.180300000000003</v>
      </c>
    </row>
    <row r="21" spans="2:3">
      <c r="B21" s="43" t="s">
        <v>23</v>
      </c>
      <c r="C21" s="43">
        <v>37.049900000000001</v>
      </c>
    </row>
    <row r="22" spans="2:3">
      <c r="B22" s="43" t="s">
        <v>12</v>
      </c>
      <c r="C22" s="43">
        <v>37.084200000000003</v>
      </c>
    </row>
    <row r="23" spans="2:3">
      <c r="B23" s="43" t="s">
        <v>6</v>
      </c>
      <c r="C23" s="43">
        <v>37.944500000000005</v>
      </c>
    </row>
    <row r="24" spans="2:3">
      <c r="B24" s="43" t="s">
        <v>14</v>
      </c>
      <c r="C24" s="43">
        <v>38.654800000000002</v>
      </c>
    </row>
    <row r="25" spans="2:3">
      <c r="B25" s="43" t="s">
        <v>1</v>
      </c>
      <c r="C25" s="43">
        <v>38.838000000000001</v>
      </c>
    </row>
    <row r="26" spans="2:3">
      <c r="B26" s="43" t="s">
        <v>25</v>
      </c>
      <c r="C26" s="43">
        <v>40.902700000000003</v>
      </c>
    </row>
    <row r="27" spans="2:3">
      <c r="B27" s="43" t="s">
        <v>28</v>
      </c>
      <c r="C27" s="43">
        <v>44.064900000000002</v>
      </c>
    </row>
    <row r="28" spans="2:3">
      <c r="B28" s="43" t="s">
        <v>30</v>
      </c>
      <c r="C28" s="43">
        <v>48.207700000000003</v>
      </c>
    </row>
    <row r="29" spans="2:3">
      <c r="B29" s="43" t="s">
        <v>22</v>
      </c>
      <c r="C29" s="43">
        <v>49.151600000000002</v>
      </c>
    </row>
    <row r="30" spans="2:3">
      <c r="B30" s="43" t="s">
        <v>33</v>
      </c>
      <c r="C30" s="43">
        <v>49.540200000000006</v>
      </c>
    </row>
    <row r="31" spans="2:3">
      <c r="B31" s="43" t="s">
        <v>18</v>
      </c>
      <c r="C31" s="43">
        <v>50.7988</v>
      </c>
    </row>
    <row r="32" spans="2:3">
      <c r="B32" s="43" t="s">
        <v>1774</v>
      </c>
      <c r="C32" s="43">
        <v>51.867699999999999</v>
      </c>
    </row>
    <row r="33" spans="2:3">
      <c r="B33" s="43" t="s">
        <v>16</v>
      </c>
      <c r="C33" s="43">
        <v>51.871100000000006</v>
      </c>
    </row>
    <row r="34" spans="2:3">
      <c r="B34" s="43" t="s">
        <v>21</v>
      </c>
      <c r="C34" s="43">
        <v>60.408799999999999</v>
      </c>
    </row>
    <row r="35" spans="2:3">
      <c r="B35" s="43" t="s">
        <v>15</v>
      </c>
      <c r="C35" s="43">
        <v>60.955500000000001</v>
      </c>
    </row>
    <row r="36" spans="2:3">
      <c r="B36" s="43" t="s">
        <v>7</v>
      </c>
      <c r="C36" s="43">
        <v>65.325100000000006</v>
      </c>
    </row>
  </sheetData>
  <mergeCells count="1">
    <mergeCell ref="H1:I1"/>
  </mergeCells>
  <hyperlinks>
    <hyperlink ref="H1:I1" location="Index!A1" display="Regresar al Índice" xr:uid="{0268AE5F-1F84-422F-AE60-8F0BBCED0962}"/>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73"/>
  <dimension ref="A1:I36"/>
  <sheetViews>
    <sheetView workbookViewId="0"/>
  </sheetViews>
  <sheetFormatPr baseColWidth="10" defaultColWidth="11.42578125" defaultRowHeight="15"/>
  <cols>
    <col min="1" max="1" width="11.42578125" style="312"/>
    <col min="2" max="3" width="15.7109375" style="312" customWidth="1"/>
    <col min="4" max="16384" width="11.42578125" style="312"/>
  </cols>
  <sheetData>
    <row r="1" spans="1:9">
      <c r="A1" s="43" t="s">
        <v>2126</v>
      </c>
      <c r="H1" s="90" t="s">
        <v>38</v>
      </c>
      <c r="I1" s="90"/>
    </row>
    <row r="2" spans="1:9">
      <c r="A2" s="312" t="s">
        <v>1768</v>
      </c>
    </row>
    <row r="3" spans="1:9">
      <c r="B3" s="312" t="s">
        <v>2</v>
      </c>
      <c r="C3" s="312" t="s">
        <v>1775</v>
      </c>
      <c r="D3" s="312" t="s">
        <v>1776</v>
      </c>
      <c r="E3" s="312" t="s">
        <v>1653</v>
      </c>
    </row>
    <row r="4" spans="1:9">
      <c r="B4" s="43" t="s">
        <v>4</v>
      </c>
      <c r="C4" s="43">
        <v>22.421100000000003</v>
      </c>
      <c r="D4" s="43">
        <v>17.820700000000002</v>
      </c>
      <c r="E4" s="393">
        <f t="shared" ref="E4:E36" si="0">D4-C4</f>
        <v>-4.6004000000000005</v>
      </c>
    </row>
    <row r="5" spans="1:9">
      <c r="B5" s="43" t="s">
        <v>7</v>
      </c>
      <c r="C5" s="43">
        <v>69.28240000000001</v>
      </c>
      <c r="D5" s="43">
        <v>65.325100000000006</v>
      </c>
      <c r="E5" s="393">
        <f t="shared" si="0"/>
        <v>-3.9573000000000036</v>
      </c>
    </row>
    <row r="6" spans="1:9">
      <c r="B6" s="43" t="s">
        <v>19</v>
      </c>
      <c r="C6" s="43">
        <v>30.686500000000002</v>
      </c>
      <c r="D6" s="43">
        <v>26.930400000000002</v>
      </c>
      <c r="E6" s="393">
        <f t="shared" si="0"/>
        <v>-3.7561</v>
      </c>
    </row>
    <row r="7" spans="1:9">
      <c r="B7" s="43" t="s">
        <v>21</v>
      </c>
      <c r="C7" s="43">
        <v>63.994400000000006</v>
      </c>
      <c r="D7" s="43">
        <v>60.408799999999999</v>
      </c>
      <c r="E7" s="393">
        <f t="shared" si="0"/>
        <v>-3.5856000000000066</v>
      </c>
    </row>
    <row r="8" spans="1:9">
      <c r="B8" s="43" t="s">
        <v>32</v>
      </c>
      <c r="C8" s="43">
        <v>38.552900000000001</v>
      </c>
      <c r="D8" s="43">
        <v>35.1098</v>
      </c>
      <c r="E8" s="393">
        <f t="shared" si="0"/>
        <v>-3.4431000000000012</v>
      </c>
    </row>
    <row r="9" spans="1:9">
      <c r="B9" s="43" t="s">
        <v>22</v>
      </c>
      <c r="C9" s="43">
        <v>52.361699999999999</v>
      </c>
      <c r="D9" s="43">
        <v>49.151600000000002</v>
      </c>
      <c r="E9" s="393">
        <f t="shared" si="0"/>
        <v>-3.2100999999999971</v>
      </c>
    </row>
    <row r="10" spans="1:9">
      <c r="B10" s="43" t="s">
        <v>13</v>
      </c>
      <c r="C10" s="43">
        <v>38.672499999999999</v>
      </c>
      <c r="D10" s="43">
        <v>35.801500000000004</v>
      </c>
      <c r="E10" s="393">
        <f t="shared" si="0"/>
        <v>-2.8709999999999951</v>
      </c>
    </row>
    <row r="11" spans="1:9">
      <c r="B11" s="43" t="s">
        <v>15</v>
      </c>
      <c r="C11" s="43">
        <v>63.821800000000003</v>
      </c>
      <c r="D11" s="43">
        <v>60.955500000000001</v>
      </c>
      <c r="E11" s="393">
        <f t="shared" si="0"/>
        <v>-2.8663000000000025</v>
      </c>
    </row>
    <row r="12" spans="1:9">
      <c r="B12" s="43" t="s">
        <v>17</v>
      </c>
      <c r="C12" s="43">
        <v>38.259599999999999</v>
      </c>
      <c r="D12" s="43">
        <v>35.506100000000004</v>
      </c>
      <c r="E12" s="393">
        <f t="shared" si="0"/>
        <v>-2.7534999999999954</v>
      </c>
    </row>
    <row r="13" spans="1:9">
      <c r="B13" s="43" t="s">
        <v>30</v>
      </c>
      <c r="C13" s="43">
        <v>50.652500000000003</v>
      </c>
      <c r="D13" s="43">
        <v>48.207700000000003</v>
      </c>
      <c r="E13" s="393">
        <f t="shared" si="0"/>
        <v>-2.4448000000000008</v>
      </c>
    </row>
    <row r="14" spans="1:9">
      <c r="B14" s="43" t="s">
        <v>31</v>
      </c>
      <c r="C14" s="43">
        <v>54.2014</v>
      </c>
      <c r="D14" s="43">
        <v>51.867699999999999</v>
      </c>
      <c r="E14" s="393">
        <f t="shared" si="0"/>
        <v>-2.3337000000000003</v>
      </c>
    </row>
    <row r="15" spans="1:9">
      <c r="B15" s="43" t="s">
        <v>14</v>
      </c>
      <c r="C15" s="43">
        <v>40.750100000000003</v>
      </c>
      <c r="D15" s="43">
        <v>38.654800000000002</v>
      </c>
      <c r="E15" s="393">
        <f t="shared" si="0"/>
        <v>-2.0953000000000017</v>
      </c>
    </row>
    <row r="16" spans="1:9">
      <c r="B16" s="43" t="s">
        <v>6</v>
      </c>
      <c r="C16" s="43">
        <v>39.924300000000002</v>
      </c>
      <c r="D16" s="43">
        <v>37.944500000000005</v>
      </c>
      <c r="E16" s="393">
        <f t="shared" si="0"/>
        <v>-1.9797999999999973</v>
      </c>
    </row>
    <row r="17" spans="2:5">
      <c r="B17" s="43" t="s">
        <v>26</v>
      </c>
      <c r="C17" s="43">
        <v>29.659200000000002</v>
      </c>
      <c r="D17" s="43">
        <v>27.826900000000002</v>
      </c>
      <c r="E17" s="393">
        <f t="shared" si="0"/>
        <v>-1.8323</v>
      </c>
    </row>
    <row r="18" spans="2:5">
      <c r="B18" s="43" t="s">
        <v>9</v>
      </c>
      <c r="C18" s="43">
        <v>37.383299999999998</v>
      </c>
      <c r="D18" s="43">
        <v>35.892700000000005</v>
      </c>
      <c r="E18" s="393">
        <f t="shared" si="0"/>
        <v>-1.4905999999999935</v>
      </c>
    </row>
    <row r="19" spans="2:5">
      <c r="B19" s="43" t="s">
        <v>28</v>
      </c>
      <c r="C19" s="43">
        <v>45.550699999999999</v>
      </c>
      <c r="D19" s="43">
        <v>44.064900000000002</v>
      </c>
      <c r="E19" s="393">
        <f t="shared" si="0"/>
        <v>-1.4857999999999976</v>
      </c>
    </row>
    <row r="20" spans="2:5">
      <c r="B20" s="43" t="s">
        <v>1</v>
      </c>
      <c r="C20" s="43">
        <v>40.307400000000001</v>
      </c>
      <c r="D20" s="43">
        <v>38.838000000000001</v>
      </c>
      <c r="E20" s="393">
        <f t="shared" si="0"/>
        <v>-1.4694000000000003</v>
      </c>
    </row>
    <row r="21" spans="2:5">
      <c r="B21" s="43" t="s">
        <v>25</v>
      </c>
      <c r="C21" s="43">
        <v>41.953600000000002</v>
      </c>
      <c r="D21" s="43">
        <v>40.902700000000003</v>
      </c>
      <c r="E21" s="393">
        <f t="shared" si="0"/>
        <v>-1.0508999999999986</v>
      </c>
    </row>
    <row r="22" spans="2:5">
      <c r="B22" s="43" t="s">
        <v>23</v>
      </c>
      <c r="C22" s="43">
        <v>38.006100000000004</v>
      </c>
      <c r="D22" s="43">
        <v>37.049900000000001</v>
      </c>
      <c r="E22" s="393">
        <f t="shared" si="0"/>
        <v>-0.9562000000000026</v>
      </c>
    </row>
    <row r="23" spans="2:5">
      <c r="B23" s="43" t="s">
        <v>0</v>
      </c>
      <c r="C23" s="43">
        <v>25.7455</v>
      </c>
      <c r="D23" s="43">
        <v>24.832700000000003</v>
      </c>
      <c r="E23" s="393">
        <f t="shared" si="0"/>
        <v>-0.91279999999999717</v>
      </c>
    </row>
    <row r="24" spans="2:5">
      <c r="B24" s="43" t="s">
        <v>18</v>
      </c>
      <c r="C24" s="43">
        <v>51.207000000000001</v>
      </c>
      <c r="D24" s="43">
        <v>50.7988</v>
      </c>
      <c r="E24" s="393">
        <f t="shared" si="0"/>
        <v>-0.40820000000000078</v>
      </c>
    </row>
    <row r="25" spans="2:5">
      <c r="B25" s="43" t="s">
        <v>20</v>
      </c>
      <c r="C25" s="43">
        <v>23.098200000000002</v>
      </c>
      <c r="D25" s="43">
        <v>22.825300000000002</v>
      </c>
      <c r="E25" s="393">
        <f t="shared" si="0"/>
        <v>-0.27289999999999992</v>
      </c>
    </row>
    <row r="26" spans="2:5">
      <c r="B26" s="43" t="s">
        <v>8</v>
      </c>
      <c r="C26" s="43">
        <v>25.9574</v>
      </c>
      <c r="D26" s="43">
        <v>25.973500000000001</v>
      </c>
      <c r="E26" s="393">
        <f t="shared" si="0"/>
        <v>1.6100000000001558E-2</v>
      </c>
    </row>
    <row r="27" spans="2:5">
      <c r="B27" s="43" t="s">
        <v>12</v>
      </c>
      <c r="C27" s="43">
        <v>36.777300000000004</v>
      </c>
      <c r="D27" s="43">
        <v>37.084200000000003</v>
      </c>
      <c r="E27" s="393">
        <f t="shared" si="0"/>
        <v>0.30689999999999884</v>
      </c>
    </row>
    <row r="28" spans="2:5">
      <c r="B28" s="43" t="s">
        <v>10</v>
      </c>
      <c r="C28" s="43">
        <v>26.912300000000002</v>
      </c>
      <c r="D28" s="43">
        <v>27.339000000000002</v>
      </c>
      <c r="E28" s="393">
        <f t="shared" si="0"/>
        <v>0.4267000000000003</v>
      </c>
    </row>
    <row r="29" spans="2:5">
      <c r="B29" s="43" t="s">
        <v>24</v>
      </c>
      <c r="C29" s="43">
        <v>30.106400000000001</v>
      </c>
      <c r="D29" s="43">
        <v>30.7301</v>
      </c>
      <c r="E29" s="393">
        <f t="shared" si="0"/>
        <v>0.62369999999999948</v>
      </c>
    </row>
    <row r="30" spans="2:5">
      <c r="B30" s="43" t="s">
        <v>11</v>
      </c>
      <c r="C30" s="43">
        <v>23.805</v>
      </c>
      <c r="D30" s="43">
        <v>24.736000000000001</v>
      </c>
      <c r="E30" s="393">
        <f t="shared" si="0"/>
        <v>0.93100000000000094</v>
      </c>
    </row>
    <row r="31" spans="2:5">
      <c r="B31" s="43" t="s">
        <v>3</v>
      </c>
      <c r="C31" s="43">
        <v>34.813400000000001</v>
      </c>
      <c r="D31" s="43">
        <v>36.180300000000003</v>
      </c>
      <c r="E31" s="393">
        <f t="shared" si="0"/>
        <v>1.3669000000000011</v>
      </c>
    </row>
    <row r="32" spans="2:5">
      <c r="B32" s="43" t="s">
        <v>5</v>
      </c>
      <c r="C32" s="43">
        <v>15.582500000000001</v>
      </c>
      <c r="D32" s="43">
        <v>17.177099999999999</v>
      </c>
      <c r="E32" s="393">
        <f t="shared" si="0"/>
        <v>1.594599999999998</v>
      </c>
    </row>
    <row r="33" spans="2:5">
      <c r="B33" s="43" t="s">
        <v>27</v>
      </c>
      <c r="C33" s="43">
        <v>26.7895</v>
      </c>
      <c r="D33" s="43">
        <v>28.778500000000001</v>
      </c>
      <c r="E33" s="393">
        <f t="shared" si="0"/>
        <v>1.9890000000000008</v>
      </c>
    </row>
    <row r="34" spans="2:5">
      <c r="B34" s="43" t="s">
        <v>29</v>
      </c>
      <c r="C34" s="43">
        <v>30.889100000000003</v>
      </c>
      <c r="D34" s="43">
        <v>33.4191</v>
      </c>
      <c r="E34" s="393">
        <f t="shared" si="0"/>
        <v>2.5299999999999976</v>
      </c>
    </row>
    <row r="35" spans="2:5">
      <c r="B35" s="43" t="s">
        <v>16</v>
      </c>
      <c r="C35" s="43">
        <v>47.955000000000005</v>
      </c>
      <c r="D35" s="43">
        <v>51.871100000000006</v>
      </c>
      <c r="E35" s="393">
        <f t="shared" si="0"/>
        <v>3.9161000000000001</v>
      </c>
    </row>
    <row r="36" spans="2:5">
      <c r="B36" s="43" t="s">
        <v>33</v>
      </c>
      <c r="C36" s="43">
        <v>43.985600000000005</v>
      </c>
      <c r="D36" s="43">
        <v>49.540200000000006</v>
      </c>
      <c r="E36" s="393">
        <f t="shared" si="0"/>
        <v>5.5546000000000006</v>
      </c>
    </row>
  </sheetData>
  <mergeCells count="1">
    <mergeCell ref="H1:I1"/>
  </mergeCells>
  <hyperlinks>
    <hyperlink ref="H1:I1" location="Index!A1" display="Regresar al Índice" xr:uid="{94359E4B-9391-4130-8082-84DF00B41272}"/>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74"/>
  <dimension ref="A1:I38"/>
  <sheetViews>
    <sheetView workbookViewId="0"/>
  </sheetViews>
  <sheetFormatPr baseColWidth="10" defaultColWidth="11.42578125" defaultRowHeight="15"/>
  <cols>
    <col min="1" max="16384" width="11.42578125" style="312"/>
  </cols>
  <sheetData>
    <row r="1" spans="1:9">
      <c r="A1" s="43" t="s">
        <v>2127</v>
      </c>
      <c r="H1" s="90" t="s">
        <v>38</v>
      </c>
      <c r="I1" s="90"/>
    </row>
    <row r="2" spans="1:9">
      <c r="A2" s="312" t="s">
        <v>1768</v>
      </c>
    </row>
    <row r="5" spans="1:9">
      <c r="A5" s="312" t="s">
        <v>2</v>
      </c>
      <c r="B5" s="312" t="s">
        <v>1777</v>
      </c>
    </row>
    <row r="6" spans="1:9">
      <c r="A6" s="312" t="s">
        <v>7</v>
      </c>
      <c r="B6" s="392">
        <v>1723.9978400000002</v>
      </c>
      <c r="C6" s="312">
        <f>_xlfn.RANK.EQ(B6,$B$6:$B$38)</f>
        <v>33</v>
      </c>
    </row>
    <row r="7" spans="1:9">
      <c r="A7" s="312" t="s">
        <v>15</v>
      </c>
      <c r="B7" s="392">
        <v>1760.44946</v>
      </c>
      <c r="C7" s="312">
        <f t="shared" ref="C7:C38" si="0">_xlfn.RANK.EQ(B7,$B$6:$B$38)</f>
        <v>32</v>
      </c>
    </row>
    <row r="8" spans="1:9">
      <c r="A8" s="312" t="s">
        <v>21</v>
      </c>
      <c r="B8" s="392">
        <v>1794.1802200000002</v>
      </c>
      <c r="C8" s="312">
        <f t="shared" si="0"/>
        <v>31</v>
      </c>
    </row>
    <row r="9" spans="1:9">
      <c r="A9" s="312" t="s">
        <v>18</v>
      </c>
      <c r="B9" s="392">
        <v>2238.3024600000003</v>
      </c>
      <c r="C9" s="312">
        <f t="shared" si="0"/>
        <v>30</v>
      </c>
    </row>
    <row r="10" spans="1:9">
      <c r="A10" s="312" t="s">
        <v>16</v>
      </c>
      <c r="B10" s="392">
        <v>2272.8389000000002</v>
      </c>
      <c r="C10" s="312">
        <f t="shared" si="0"/>
        <v>29</v>
      </c>
    </row>
    <row r="11" spans="1:9">
      <c r="A11" s="312" t="s">
        <v>31</v>
      </c>
      <c r="B11" s="392">
        <v>2297.7040100000004</v>
      </c>
      <c r="C11" s="312">
        <f t="shared" si="0"/>
        <v>28</v>
      </c>
    </row>
    <row r="12" spans="1:9">
      <c r="A12" s="312" t="s">
        <v>30</v>
      </c>
      <c r="B12" s="392">
        <v>2350.3384100000003</v>
      </c>
      <c r="C12" s="312">
        <f t="shared" si="0"/>
        <v>27</v>
      </c>
    </row>
    <row r="13" spans="1:9">
      <c r="A13" s="312" t="s">
        <v>33</v>
      </c>
      <c r="B13" s="392">
        <v>2390.2985700000004</v>
      </c>
      <c r="C13" s="312">
        <f t="shared" si="0"/>
        <v>26</v>
      </c>
    </row>
    <row r="14" spans="1:9">
      <c r="A14" s="312" t="s">
        <v>22</v>
      </c>
      <c r="B14" s="392">
        <v>2483.7355400000001</v>
      </c>
      <c r="C14" s="312">
        <f t="shared" si="0"/>
        <v>25</v>
      </c>
    </row>
    <row r="15" spans="1:9">
      <c r="A15" s="312" t="s">
        <v>28</v>
      </c>
      <c r="B15" s="392">
        <v>2625.58716</v>
      </c>
      <c r="C15" s="312">
        <f t="shared" si="0"/>
        <v>24</v>
      </c>
    </row>
    <row r="16" spans="1:9">
      <c r="A16" s="312" t="s">
        <v>14</v>
      </c>
      <c r="B16" s="392">
        <v>2847.6862600000004</v>
      </c>
      <c r="C16" s="312">
        <f t="shared" si="0"/>
        <v>23</v>
      </c>
    </row>
    <row r="17" spans="1:3">
      <c r="A17" s="312" t="s">
        <v>25</v>
      </c>
      <c r="B17" s="392">
        <v>2893.3345000000004</v>
      </c>
      <c r="C17" s="312">
        <f t="shared" si="0"/>
        <v>22</v>
      </c>
    </row>
    <row r="18" spans="1:3">
      <c r="A18" s="312" t="s">
        <v>12</v>
      </c>
      <c r="B18" s="392">
        <v>2947.6827200000002</v>
      </c>
      <c r="C18" s="312">
        <f t="shared" si="0"/>
        <v>21</v>
      </c>
    </row>
    <row r="19" spans="1:3">
      <c r="A19" s="312" t="s">
        <v>17</v>
      </c>
      <c r="B19" s="392">
        <v>3100.5725900000002</v>
      </c>
      <c r="C19" s="312">
        <f t="shared" si="0"/>
        <v>20</v>
      </c>
    </row>
    <row r="20" spans="1:3">
      <c r="A20" s="312" t="s">
        <v>51</v>
      </c>
      <c r="B20" s="392">
        <v>3103.3010200000003</v>
      </c>
      <c r="C20" s="312">
        <f t="shared" si="0"/>
        <v>19</v>
      </c>
    </row>
    <row r="21" spans="1:3">
      <c r="A21" s="312" t="s">
        <v>1</v>
      </c>
      <c r="B21" s="392">
        <v>3179.3472800000004</v>
      </c>
      <c r="C21" s="312">
        <f t="shared" si="0"/>
        <v>18</v>
      </c>
    </row>
    <row r="22" spans="1:3">
      <c r="A22" s="312" t="s">
        <v>6</v>
      </c>
      <c r="B22" s="392">
        <v>3188.6292900000003</v>
      </c>
      <c r="C22" s="312">
        <f t="shared" si="0"/>
        <v>17</v>
      </c>
    </row>
    <row r="23" spans="1:3">
      <c r="A23" s="312" t="s">
        <v>3</v>
      </c>
      <c r="B23" s="392">
        <v>3374.9362400000005</v>
      </c>
      <c r="C23" s="312">
        <f t="shared" si="0"/>
        <v>16</v>
      </c>
    </row>
    <row r="24" spans="1:3">
      <c r="A24" s="312" t="s">
        <v>32</v>
      </c>
      <c r="B24" s="392">
        <v>3396.5004600000002</v>
      </c>
      <c r="C24" s="312">
        <f t="shared" si="0"/>
        <v>15</v>
      </c>
    </row>
    <row r="25" spans="1:3">
      <c r="A25" s="312" t="s">
        <v>23</v>
      </c>
      <c r="B25" s="392">
        <v>3434.3465900000001</v>
      </c>
      <c r="C25" s="312">
        <f t="shared" si="0"/>
        <v>14</v>
      </c>
    </row>
    <row r="26" spans="1:3">
      <c r="A26" s="312" t="s">
        <v>29</v>
      </c>
      <c r="B26" s="392">
        <v>3561.7729800000002</v>
      </c>
      <c r="C26" s="312">
        <f t="shared" si="0"/>
        <v>13</v>
      </c>
    </row>
    <row r="27" spans="1:3">
      <c r="A27" s="312" t="s">
        <v>19</v>
      </c>
      <c r="B27" s="392">
        <v>3593.1235500000003</v>
      </c>
      <c r="C27" s="312">
        <f t="shared" si="0"/>
        <v>12</v>
      </c>
    </row>
    <row r="28" spans="1:3">
      <c r="A28" s="312" t="s">
        <v>26</v>
      </c>
      <c r="B28" s="392">
        <v>3618.2720000000004</v>
      </c>
      <c r="C28" s="312">
        <f t="shared" si="0"/>
        <v>11</v>
      </c>
    </row>
    <row r="29" spans="1:3">
      <c r="A29" s="312" t="s">
        <v>24</v>
      </c>
      <c r="B29" s="392">
        <v>3820.6063000000004</v>
      </c>
      <c r="C29" s="312">
        <f t="shared" si="0"/>
        <v>10</v>
      </c>
    </row>
    <row r="30" spans="1:3">
      <c r="A30" s="312" t="s">
        <v>27</v>
      </c>
      <c r="B30" s="392">
        <v>3860.7040300000003</v>
      </c>
      <c r="C30" s="312">
        <f t="shared" si="0"/>
        <v>9</v>
      </c>
    </row>
    <row r="31" spans="1:3">
      <c r="A31" s="312" t="s">
        <v>10</v>
      </c>
      <c r="B31" s="392">
        <v>3923.7677000000003</v>
      </c>
      <c r="C31" s="312">
        <f t="shared" si="0"/>
        <v>8</v>
      </c>
    </row>
    <row r="32" spans="1:3">
      <c r="A32" s="312" t="s">
        <v>0</v>
      </c>
      <c r="B32" s="392">
        <v>3960.5179800000005</v>
      </c>
      <c r="C32" s="312">
        <f t="shared" si="0"/>
        <v>7</v>
      </c>
    </row>
    <row r="33" spans="1:3">
      <c r="A33" s="312" t="s">
        <v>9</v>
      </c>
      <c r="B33" s="392">
        <v>4091.3055600000002</v>
      </c>
      <c r="C33" s="312">
        <f t="shared" si="0"/>
        <v>6</v>
      </c>
    </row>
    <row r="34" spans="1:3">
      <c r="A34" s="312" t="s">
        <v>8</v>
      </c>
      <c r="B34" s="392">
        <v>4153.96317</v>
      </c>
      <c r="C34" s="312">
        <f t="shared" si="0"/>
        <v>5</v>
      </c>
    </row>
    <row r="35" spans="1:3">
      <c r="A35" s="312" t="s">
        <v>11</v>
      </c>
      <c r="B35" s="392">
        <v>4173.7200600000006</v>
      </c>
      <c r="C35" s="312">
        <f t="shared" si="0"/>
        <v>4</v>
      </c>
    </row>
    <row r="36" spans="1:3">
      <c r="A36" s="312" t="s">
        <v>20</v>
      </c>
      <c r="B36" s="392">
        <v>4539.1921000000002</v>
      </c>
      <c r="C36" s="312">
        <f t="shared" si="0"/>
        <v>3</v>
      </c>
    </row>
    <row r="37" spans="1:3">
      <c r="A37" s="312" t="s">
        <v>4</v>
      </c>
      <c r="B37" s="392">
        <v>4983.2305200000001</v>
      </c>
      <c r="C37" s="312">
        <f t="shared" si="0"/>
        <v>2</v>
      </c>
    </row>
    <row r="38" spans="1:3">
      <c r="A38" s="312" t="s">
        <v>5</v>
      </c>
      <c r="B38" s="392">
        <v>5461.1405400000003</v>
      </c>
      <c r="C38" s="312">
        <f t="shared" si="0"/>
        <v>1</v>
      </c>
    </row>
  </sheetData>
  <autoFilter ref="A5:B5" xr:uid="{00000000-0009-0000-0000-000042000000}">
    <sortState ref="A6:B38">
      <sortCondition ref="B5"/>
    </sortState>
  </autoFilter>
  <mergeCells count="1">
    <mergeCell ref="H1:I1"/>
  </mergeCells>
  <hyperlinks>
    <hyperlink ref="H1:I1" location="Index!A1" display="Regresar al Índice" xr:uid="{627459E4-5B08-49C9-A7DF-0D24D3984DE0}"/>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5"/>
  <dimension ref="A1:I39"/>
  <sheetViews>
    <sheetView workbookViewId="0"/>
  </sheetViews>
  <sheetFormatPr baseColWidth="10" defaultColWidth="11.42578125" defaultRowHeight="15"/>
  <cols>
    <col min="1" max="16384" width="11.42578125" style="312"/>
  </cols>
  <sheetData>
    <row r="1" spans="1:9">
      <c r="A1" s="43" t="s">
        <v>2128</v>
      </c>
      <c r="H1" s="90" t="s">
        <v>38</v>
      </c>
      <c r="I1" s="90"/>
    </row>
    <row r="2" spans="1:9">
      <c r="A2" s="312" t="s">
        <v>1768</v>
      </c>
    </row>
    <row r="6" spans="1:9">
      <c r="A6" s="312" t="s">
        <v>2</v>
      </c>
      <c r="B6" s="312" t="s">
        <v>1778</v>
      </c>
      <c r="C6" s="312" t="s">
        <v>1779</v>
      </c>
      <c r="D6" s="312" t="s">
        <v>1780</v>
      </c>
    </row>
    <row r="7" spans="1:9">
      <c r="A7" s="312" t="s">
        <v>19</v>
      </c>
      <c r="B7" s="312">
        <v>3500.8026800000002</v>
      </c>
      <c r="C7" s="312">
        <v>3221.1970000000001</v>
      </c>
      <c r="D7" s="314">
        <f t="shared" ref="D7:D39" si="0">C7/B7-1</f>
        <v>-7.9869020209959452E-2</v>
      </c>
      <c r="E7" s="312">
        <f>_xlfn.RANK.EQ(D7,$D$7:$D$39)</f>
        <v>33</v>
      </c>
    </row>
    <row r="8" spans="1:9">
      <c r="A8" s="312" t="s">
        <v>21</v>
      </c>
      <c r="B8" s="312">
        <v>1676.35625</v>
      </c>
      <c r="C8" s="312">
        <v>1608.4634600000002</v>
      </c>
      <c r="D8" s="314">
        <f t="shared" si="0"/>
        <v>-4.0500215869985756E-2</v>
      </c>
      <c r="E8" s="312">
        <f t="shared" ref="E8:E39" si="1">_xlfn.RANK.EQ(D8,$D$7:$D$39)</f>
        <v>32</v>
      </c>
    </row>
    <row r="9" spans="1:9">
      <c r="A9" s="312" t="s">
        <v>33</v>
      </c>
      <c r="B9" s="312">
        <v>2220.0016100000003</v>
      </c>
      <c r="C9" s="312">
        <v>2142.8772200000003</v>
      </c>
      <c r="D9" s="314">
        <f t="shared" si="0"/>
        <v>-3.4740691021390768E-2</v>
      </c>
      <c r="E9" s="312">
        <f t="shared" si="1"/>
        <v>31</v>
      </c>
    </row>
    <row r="10" spans="1:9">
      <c r="A10" s="312" t="s">
        <v>15</v>
      </c>
      <c r="B10" s="312">
        <v>1604.0306800000001</v>
      </c>
      <c r="C10" s="312">
        <v>1578.2241900000001</v>
      </c>
      <c r="D10" s="314">
        <f t="shared" si="0"/>
        <v>-1.6088526436414452E-2</v>
      </c>
      <c r="E10" s="312">
        <f t="shared" si="1"/>
        <v>30</v>
      </c>
    </row>
    <row r="11" spans="1:9">
      <c r="A11" s="312" t="s">
        <v>20</v>
      </c>
      <c r="B11" s="312">
        <v>4123.8192900000004</v>
      </c>
      <c r="C11" s="312">
        <v>4069.3373800000004</v>
      </c>
      <c r="D11" s="314">
        <f t="shared" si="0"/>
        <v>-1.3211517326211397E-2</v>
      </c>
      <c r="E11" s="312">
        <f t="shared" si="1"/>
        <v>29</v>
      </c>
    </row>
    <row r="12" spans="1:9">
      <c r="A12" s="312" t="s">
        <v>18</v>
      </c>
      <c r="B12" s="312">
        <v>1996.6217200000001</v>
      </c>
      <c r="C12" s="312">
        <v>2006.6143200000001</v>
      </c>
      <c r="D12" s="314">
        <f t="shared" si="0"/>
        <v>5.0047537297150946E-3</v>
      </c>
      <c r="E12" s="312">
        <f t="shared" si="1"/>
        <v>28</v>
      </c>
    </row>
    <row r="13" spans="1:9">
      <c r="A13" s="312" t="s">
        <v>26</v>
      </c>
      <c r="B13" s="312">
        <v>3175.8168400000004</v>
      </c>
      <c r="C13" s="312">
        <v>3243.7423200000003</v>
      </c>
      <c r="D13" s="314">
        <f t="shared" si="0"/>
        <v>2.1388349335662582E-2</v>
      </c>
      <c r="E13" s="312">
        <f t="shared" si="1"/>
        <v>27</v>
      </c>
    </row>
    <row r="14" spans="1:9">
      <c r="A14" s="312" t="s">
        <v>31</v>
      </c>
      <c r="B14" s="312">
        <v>2011.4146200000002</v>
      </c>
      <c r="C14" s="312">
        <v>2059.8671800000002</v>
      </c>
      <c r="D14" s="314">
        <f t="shared" si="0"/>
        <v>2.4088797763635705E-2</v>
      </c>
      <c r="E14" s="312">
        <f t="shared" si="1"/>
        <v>26</v>
      </c>
    </row>
    <row r="15" spans="1:9">
      <c r="A15" s="312" t="s">
        <v>25</v>
      </c>
      <c r="B15" s="312">
        <v>2518.6611200000002</v>
      </c>
      <c r="C15" s="312">
        <v>2593.84357</v>
      </c>
      <c r="D15" s="314">
        <f t="shared" si="0"/>
        <v>2.9850164995598893E-2</v>
      </c>
      <c r="E15" s="312">
        <f t="shared" si="1"/>
        <v>25</v>
      </c>
    </row>
    <row r="16" spans="1:9">
      <c r="A16" s="312" t="s">
        <v>0</v>
      </c>
      <c r="B16" s="312">
        <v>3440.0501200000003</v>
      </c>
      <c r="C16" s="312">
        <v>3550.5622000000003</v>
      </c>
      <c r="D16" s="314">
        <f t="shared" si="0"/>
        <v>3.2125136595393622E-2</v>
      </c>
      <c r="E16" s="312">
        <f t="shared" si="1"/>
        <v>24</v>
      </c>
    </row>
    <row r="17" spans="1:5">
      <c r="A17" s="312" t="s">
        <v>10</v>
      </c>
      <c r="B17" s="312">
        <v>3376.6397800000004</v>
      </c>
      <c r="C17" s="312">
        <v>3517.6159600000001</v>
      </c>
      <c r="D17" s="314">
        <f t="shared" si="0"/>
        <v>4.1750435102674732E-2</v>
      </c>
      <c r="E17" s="312">
        <f t="shared" si="1"/>
        <v>23</v>
      </c>
    </row>
    <row r="18" spans="1:5">
      <c r="A18" s="312" t="s">
        <v>12</v>
      </c>
      <c r="B18" s="312">
        <v>2536.2230100000002</v>
      </c>
      <c r="C18" s="312">
        <v>2642.5661700000001</v>
      </c>
      <c r="D18" s="314">
        <f t="shared" si="0"/>
        <v>4.1929735508550614E-2</v>
      </c>
      <c r="E18" s="312">
        <f t="shared" si="1"/>
        <v>22</v>
      </c>
    </row>
    <row r="19" spans="1:5">
      <c r="A19" s="312" t="s">
        <v>16</v>
      </c>
      <c r="B19" s="312">
        <v>1943.2972100000002</v>
      </c>
      <c r="C19" s="312">
        <v>2037.5758700000001</v>
      </c>
      <c r="D19" s="314">
        <f t="shared" si="0"/>
        <v>4.8514792032249066E-2</v>
      </c>
      <c r="E19" s="312">
        <f t="shared" si="1"/>
        <v>21</v>
      </c>
    </row>
    <row r="20" spans="1:5">
      <c r="A20" s="312" t="s">
        <v>7</v>
      </c>
      <c r="B20" s="312">
        <v>1467.2441800000001</v>
      </c>
      <c r="C20" s="312">
        <v>1545.5457100000001</v>
      </c>
      <c r="D20" s="314">
        <f t="shared" si="0"/>
        <v>5.3366393315664729E-2</v>
      </c>
      <c r="E20" s="312">
        <f t="shared" si="1"/>
        <v>20</v>
      </c>
    </row>
    <row r="21" spans="1:5">
      <c r="A21" s="312" t="s">
        <v>8</v>
      </c>
      <c r="B21" s="312">
        <v>3535.2691500000001</v>
      </c>
      <c r="C21" s="312">
        <v>3723.9837500000003</v>
      </c>
      <c r="D21" s="314">
        <f t="shared" si="0"/>
        <v>5.3380546711698118E-2</v>
      </c>
      <c r="E21" s="312">
        <f t="shared" si="1"/>
        <v>19</v>
      </c>
    </row>
    <row r="22" spans="1:5">
      <c r="A22" s="312" t="s">
        <v>32</v>
      </c>
      <c r="B22" s="312">
        <v>2871.5038600000003</v>
      </c>
      <c r="C22" s="312">
        <v>3044.9264900000003</v>
      </c>
      <c r="D22" s="314">
        <f t="shared" si="0"/>
        <v>6.0394357261981835E-2</v>
      </c>
      <c r="E22" s="312">
        <f t="shared" si="1"/>
        <v>18</v>
      </c>
    </row>
    <row r="23" spans="1:5">
      <c r="A23" s="312" t="s">
        <v>23</v>
      </c>
      <c r="B23" s="312">
        <v>2893.5626100000004</v>
      </c>
      <c r="C23" s="312">
        <v>3078.8551500000003</v>
      </c>
      <c r="D23" s="314">
        <f t="shared" si="0"/>
        <v>6.4036126040486696E-2</v>
      </c>
      <c r="E23" s="312">
        <f t="shared" si="1"/>
        <v>17</v>
      </c>
    </row>
    <row r="24" spans="1:5">
      <c r="A24" s="312" t="s">
        <v>6</v>
      </c>
      <c r="B24" s="312">
        <v>2685.3688900000002</v>
      </c>
      <c r="C24" s="312">
        <v>2858.5722100000003</v>
      </c>
      <c r="D24" s="314">
        <f t="shared" si="0"/>
        <v>6.4498892738718006E-2</v>
      </c>
      <c r="E24" s="312">
        <f t="shared" si="1"/>
        <v>16</v>
      </c>
    </row>
    <row r="25" spans="1:5">
      <c r="A25" s="312" t="s">
        <v>1</v>
      </c>
      <c r="B25" s="312">
        <v>2671.4405700000002</v>
      </c>
      <c r="C25" s="312">
        <v>2850.2509800000003</v>
      </c>
      <c r="D25" s="314">
        <f t="shared" si="0"/>
        <v>6.6934077444215756E-2</v>
      </c>
      <c r="E25" s="312">
        <f t="shared" si="1"/>
        <v>15</v>
      </c>
    </row>
    <row r="26" spans="1:5">
      <c r="A26" s="312" t="s">
        <v>22</v>
      </c>
      <c r="B26" s="312">
        <v>2085.1555400000002</v>
      </c>
      <c r="C26" s="312">
        <v>2226.6424700000002</v>
      </c>
      <c r="D26" s="314">
        <f t="shared" si="0"/>
        <v>6.7854376944944894E-2</v>
      </c>
      <c r="E26" s="312">
        <f t="shared" si="1"/>
        <v>14</v>
      </c>
    </row>
    <row r="27" spans="1:5">
      <c r="A27" s="312" t="s">
        <v>29</v>
      </c>
      <c r="B27" s="312">
        <v>2989.43559</v>
      </c>
      <c r="C27" s="312">
        <v>3193.0915500000001</v>
      </c>
      <c r="D27" s="314">
        <f t="shared" si="0"/>
        <v>6.8125220921719132E-2</v>
      </c>
      <c r="E27" s="312">
        <f t="shared" si="1"/>
        <v>13</v>
      </c>
    </row>
    <row r="28" spans="1:5">
      <c r="A28" s="312" t="s">
        <v>14</v>
      </c>
      <c r="B28" s="312">
        <v>2385.11454</v>
      </c>
      <c r="C28" s="312">
        <v>2552.9204100000002</v>
      </c>
      <c r="D28" s="314">
        <f t="shared" si="0"/>
        <v>7.0355476513090265E-2</v>
      </c>
      <c r="E28" s="312">
        <f t="shared" si="1"/>
        <v>12</v>
      </c>
    </row>
    <row r="29" spans="1:5">
      <c r="A29" s="312" t="s">
        <v>27</v>
      </c>
      <c r="B29" s="312">
        <v>3186.6651600000005</v>
      </c>
      <c r="C29" s="312">
        <v>3461.0800500000005</v>
      </c>
      <c r="D29" s="314">
        <f t="shared" si="0"/>
        <v>8.6113499919771908E-2</v>
      </c>
      <c r="E29" s="312">
        <f t="shared" si="1"/>
        <v>11</v>
      </c>
    </row>
    <row r="30" spans="1:5">
      <c r="A30" s="312" t="s">
        <v>17</v>
      </c>
      <c r="B30" s="312">
        <v>2551.9818400000004</v>
      </c>
      <c r="C30" s="312">
        <v>2779.63031</v>
      </c>
      <c r="D30" s="314">
        <f t="shared" si="0"/>
        <v>8.9204580703442504E-2</v>
      </c>
      <c r="E30" s="312">
        <f t="shared" si="1"/>
        <v>10</v>
      </c>
    </row>
    <row r="31" spans="1:5">
      <c r="A31" s="312" t="s">
        <v>11</v>
      </c>
      <c r="B31" s="312">
        <v>3433.4526200000005</v>
      </c>
      <c r="C31" s="312">
        <v>3741.6955900000003</v>
      </c>
      <c r="D31" s="314">
        <f t="shared" si="0"/>
        <v>8.9776386662356211E-2</v>
      </c>
      <c r="E31" s="312">
        <f t="shared" si="1"/>
        <v>9</v>
      </c>
    </row>
    <row r="32" spans="1:5">
      <c r="A32" s="312" t="s">
        <v>28</v>
      </c>
      <c r="B32" s="312">
        <v>2158.8687600000003</v>
      </c>
      <c r="C32" s="312">
        <v>2353.8109300000001</v>
      </c>
      <c r="D32" s="314">
        <f t="shared" si="0"/>
        <v>9.0298295853797006E-2</v>
      </c>
      <c r="E32" s="312">
        <f t="shared" si="1"/>
        <v>8</v>
      </c>
    </row>
    <row r="33" spans="1:5">
      <c r="A33" s="312" t="s">
        <v>3</v>
      </c>
      <c r="B33" s="312">
        <v>2759.5068600000004</v>
      </c>
      <c r="C33" s="312">
        <v>3025.5944000000004</v>
      </c>
      <c r="D33" s="314">
        <f t="shared" si="0"/>
        <v>9.6425757752963026E-2</v>
      </c>
      <c r="E33" s="312">
        <f t="shared" si="1"/>
        <v>7</v>
      </c>
    </row>
    <row r="34" spans="1:5">
      <c r="A34" s="312" t="s">
        <v>51</v>
      </c>
      <c r="B34" s="312">
        <v>2478.0244200000002</v>
      </c>
      <c r="C34" s="312">
        <v>2782.0763200000001</v>
      </c>
      <c r="D34" s="314">
        <f t="shared" si="0"/>
        <v>0.12269931544903812</v>
      </c>
      <c r="E34" s="312">
        <f t="shared" si="1"/>
        <v>6</v>
      </c>
    </row>
    <row r="35" spans="1:5">
      <c r="A35" s="312" t="s">
        <v>30</v>
      </c>
      <c r="B35" s="312">
        <v>1869.1178800000002</v>
      </c>
      <c r="C35" s="312">
        <v>2107.0533600000003</v>
      </c>
      <c r="D35" s="314">
        <f t="shared" si="0"/>
        <v>0.12729827398580129</v>
      </c>
      <c r="E35" s="312">
        <f t="shared" si="1"/>
        <v>5</v>
      </c>
    </row>
    <row r="36" spans="1:5">
      <c r="A36" s="312" t="s">
        <v>9</v>
      </c>
      <c r="B36" s="312">
        <v>3181.1485500000003</v>
      </c>
      <c r="C36" s="312">
        <v>3667.8118700000005</v>
      </c>
      <c r="D36" s="314">
        <f t="shared" si="0"/>
        <v>0.15298352539996918</v>
      </c>
      <c r="E36" s="312">
        <f t="shared" si="1"/>
        <v>4</v>
      </c>
    </row>
    <row r="37" spans="1:5">
      <c r="A37" s="312" t="s">
        <v>24</v>
      </c>
      <c r="B37" s="312">
        <v>2933.6142000000004</v>
      </c>
      <c r="C37" s="312">
        <v>3425.1328600000002</v>
      </c>
      <c r="D37" s="314">
        <f t="shared" si="0"/>
        <v>0.16754713690709555</v>
      </c>
      <c r="E37" s="312">
        <f t="shared" si="1"/>
        <v>3</v>
      </c>
    </row>
    <row r="38" spans="1:5">
      <c r="A38" s="312" t="s">
        <v>4</v>
      </c>
      <c r="B38" s="312">
        <v>3708.8647600000004</v>
      </c>
      <c r="C38" s="312">
        <v>4467.4131000000007</v>
      </c>
      <c r="D38" s="314">
        <f t="shared" si="0"/>
        <v>0.2045230519540433</v>
      </c>
      <c r="E38" s="312">
        <f t="shared" si="1"/>
        <v>2</v>
      </c>
    </row>
    <row r="39" spans="1:5">
      <c r="A39" s="312" t="s">
        <v>5</v>
      </c>
      <c r="B39" s="312">
        <v>3992.8723800000002</v>
      </c>
      <c r="C39" s="312">
        <v>4895.8543400000008</v>
      </c>
      <c r="D39" s="314">
        <f t="shared" si="0"/>
        <v>0.22614846508066977</v>
      </c>
      <c r="E39" s="312">
        <f t="shared" si="1"/>
        <v>1</v>
      </c>
    </row>
  </sheetData>
  <autoFilter ref="A6:D6" xr:uid="{00000000-0009-0000-0000-000043000000}">
    <sortState ref="A7:D39">
      <sortCondition ref="D6"/>
    </sortState>
  </autoFilter>
  <mergeCells count="1">
    <mergeCell ref="H1:I1"/>
  </mergeCells>
  <hyperlinks>
    <hyperlink ref="H1:I1" location="Index!A1" display="Regresar al Índice" xr:uid="{BC77DC97-A8DD-40AA-AC88-B6B401DD497C}"/>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I23"/>
  <sheetViews>
    <sheetView workbookViewId="0"/>
  </sheetViews>
  <sheetFormatPr baseColWidth="10" defaultRowHeight="15"/>
  <cols>
    <col min="1" max="2" width="11.42578125" style="43"/>
    <col min="3" max="5" width="13" style="43" bestFit="1" customWidth="1"/>
    <col min="6" max="8" width="11.7109375" style="43" bestFit="1" customWidth="1"/>
    <col min="9" max="16384" width="11.42578125" style="43"/>
  </cols>
  <sheetData>
    <row r="1" spans="1:9">
      <c r="A1" s="43" t="s">
        <v>2061</v>
      </c>
      <c r="H1" s="106" t="s">
        <v>38</v>
      </c>
      <c r="I1" s="106"/>
    </row>
    <row r="5" spans="1:9" ht="15.75" thickBot="1"/>
    <row r="6" spans="1:9" ht="15.75" thickBot="1">
      <c r="B6" s="8"/>
      <c r="C6" s="678" t="s">
        <v>1280</v>
      </c>
      <c r="D6" s="691"/>
      <c r="E6" s="679"/>
      <c r="F6" s="678" t="s">
        <v>1410</v>
      </c>
      <c r="G6" s="691"/>
      <c r="H6" s="679"/>
    </row>
    <row r="7" spans="1:9" ht="15.75" thickBot="1">
      <c r="B7" s="8"/>
      <c r="C7" s="680">
        <v>2020</v>
      </c>
      <c r="D7" s="681">
        <v>2021</v>
      </c>
      <c r="E7" s="681">
        <v>2022</v>
      </c>
      <c r="F7" s="681">
        <v>2020</v>
      </c>
      <c r="G7" s="681">
        <v>2021</v>
      </c>
      <c r="H7" s="681">
        <v>2022</v>
      </c>
    </row>
    <row r="8" spans="1:9" ht="15.75" thickBot="1">
      <c r="B8" s="692" t="s">
        <v>1287</v>
      </c>
      <c r="C8" s="693">
        <v>1277818</v>
      </c>
      <c r="D8" s="693">
        <v>1297633.3999999999</v>
      </c>
      <c r="E8" s="693">
        <v>1456049.2</v>
      </c>
      <c r="F8" s="694">
        <v>5.6</v>
      </c>
      <c r="G8" s="694">
        <v>-2.8</v>
      </c>
      <c r="H8" s="694">
        <v>4.5</v>
      </c>
    </row>
    <row r="9" spans="1:9" ht="43.5" thickBot="1">
      <c r="B9" s="695" t="s">
        <v>1288</v>
      </c>
      <c r="C9" s="696">
        <v>696103.7</v>
      </c>
      <c r="D9" s="696">
        <v>714097</v>
      </c>
      <c r="E9" s="696">
        <v>902174.1</v>
      </c>
      <c r="F9" s="697">
        <v>1.1000000000000001</v>
      </c>
      <c r="G9" s="697">
        <v>-1.8</v>
      </c>
      <c r="H9" s="697">
        <v>17.7</v>
      </c>
    </row>
    <row r="10" spans="1:9" ht="72" thickBot="1">
      <c r="B10" s="698" t="s">
        <v>1289</v>
      </c>
      <c r="C10" s="699">
        <v>371660.5</v>
      </c>
      <c r="D10" s="699">
        <v>387711.4</v>
      </c>
      <c r="E10" s="699">
        <v>400401.4</v>
      </c>
      <c r="F10" s="700">
        <v>16.2</v>
      </c>
      <c r="G10" s="700">
        <v>-0.2</v>
      </c>
      <c r="H10" s="700">
        <v>-3.8</v>
      </c>
    </row>
    <row r="11" spans="1:9" ht="85.5">
      <c r="B11" s="701" t="s">
        <v>1411</v>
      </c>
      <c r="C11" s="702">
        <v>166380.1</v>
      </c>
      <c r="D11" s="702">
        <v>150942.39999999999</v>
      </c>
      <c r="E11" s="702">
        <v>87793.600000000006</v>
      </c>
      <c r="F11" s="703">
        <v>3.6</v>
      </c>
      <c r="G11" s="703">
        <v>-13.2</v>
      </c>
      <c r="H11" s="703">
        <v>-45.8</v>
      </c>
    </row>
    <row r="12" spans="1:9" ht="29.25" thickBot="1">
      <c r="B12" s="695" t="s">
        <v>1412</v>
      </c>
      <c r="C12" s="704"/>
      <c r="D12" s="704"/>
      <c r="E12" s="704"/>
      <c r="F12" s="705"/>
      <c r="G12" s="705"/>
      <c r="H12" s="705"/>
    </row>
    <row r="13" spans="1:9" ht="57.75" thickBot="1">
      <c r="B13" s="706" t="s">
        <v>1291</v>
      </c>
      <c r="C13" s="686">
        <v>106622.6</v>
      </c>
      <c r="D13" s="686">
        <v>91337</v>
      </c>
      <c r="E13" s="686">
        <v>20241.3</v>
      </c>
      <c r="F13" s="687">
        <v>3</v>
      </c>
      <c r="G13" s="687">
        <v>-18</v>
      </c>
      <c r="H13" s="687">
        <v>-79.400000000000006</v>
      </c>
    </row>
    <row r="14" spans="1:9" ht="72" thickBot="1">
      <c r="B14" s="707" t="s">
        <v>1413</v>
      </c>
      <c r="C14" s="686">
        <v>97515.5</v>
      </c>
      <c r="D14" s="686">
        <v>82654</v>
      </c>
      <c r="E14" s="686">
        <v>12795.8</v>
      </c>
      <c r="F14" s="687">
        <v>3.5</v>
      </c>
      <c r="G14" s="687">
        <v>-18.899999999999999</v>
      </c>
      <c r="H14" s="687">
        <v>-85.6</v>
      </c>
    </row>
    <row r="15" spans="1:9" ht="114">
      <c r="B15" s="708" t="s">
        <v>1414</v>
      </c>
      <c r="C15" s="709">
        <v>9107.1</v>
      </c>
      <c r="D15" s="709">
        <v>8682.9</v>
      </c>
      <c r="E15" s="709">
        <v>7445.5</v>
      </c>
      <c r="F15" s="710">
        <v>-2.8</v>
      </c>
      <c r="G15" s="710">
        <v>-8.8000000000000007</v>
      </c>
      <c r="H15" s="710">
        <v>-20.100000000000001</v>
      </c>
    </row>
    <row r="16" spans="1:9" ht="57.75" thickBot="1">
      <c r="B16" s="707" t="s">
        <v>1415</v>
      </c>
      <c r="C16" s="711"/>
      <c r="D16" s="711"/>
      <c r="E16" s="711"/>
      <c r="F16" s="712"/>
      <c r="G16" s="712"/>
      <c r="H16" s="712"/>
    </row>
    <row r="17" spans="2:8" ht="71.25">
      <c r="B17" s="713" t="s">
        <v>1416</v>
      </c>
      <c r="C17" s="702">
        <v>59757.5</v>
      </c>
      <c r="D17" s="702">
        <v>59605.4</v>
      </c>
      <c r="E17" s="702">
        <v>67552.3</v>
      </c>
      <c r="F17" s="703">
        <v>4.7</v>
      </c>
      <c r="G17" s="703">
        <v>-4.5999999999999996</v>
      </c>
      <c r="H17" s="703">
        <v>5.6</v>
      </c>
    </row>
    <row r="18" spans="2:8" ht="15.75" thickBot="1">
      <c r="B18" s="714" t="s">
        <v>1417</v>
      </c>
      <c r="C18" s="704"/>
      <c r="D18" s="704"/>
      <c r="E18" s="704"/>
      <c r="F18" s="705"/>
      <c r="G18" s="705"/>
      <c r="H18" s="705"/>
    </row>
    <row r="19" spans="2:8" ht="57.75" thickBot="1">
      <c r="B19" s="698" t="s">
        <v>1295</v>
      </c>
      <c r="C19" s="699">
        <v>18851.400000000001</v>
      </c>
      <c r="D19" s="699">
        <v>21209.1</v>
      </c>
      <c r="E19" s="699">
        <v>29365.4</v>
      </c>
      <c r="F19" s="700">
        <v>-17</v>
      </c>
      <c r="G19" s="700">
        <v>7.7</v>
      </c>
      <c r="H19" s="700">
        <v>28.9</v>
      </c>
    </row>
    <row r="20" spans="2:8" ht="57">
      <c r="B20" s="701" t="s">
        <v>1418</v>
      </c>
      <c r="C20" s="702">
        <v>2160.9</v>
      </c>
      <c r="D20" s="702">
        <v>2247.4</v>
      </c>
      <c r="E20" s="702">
        <v>2462.1999999999998</v>
      </c>
      <c r="F20" s="703">
        <v>-0.9</v>
      </c>
      <c r="G20" s="703">
        <v>-0.5</v>
      </c>
      <c r="H20" s="703">
        <v>2</v>
      </c>
    </row>
    <row r="21" spans="2:8" ht="57">
      <c r="B21" s="701" t="s">
        <v>1419</v>
      </c>
      <c r="C21" s="715"/>
      <c r="D21" s="715"/>
      <c r="E21" s="715"/>
      <c r="F21" s="716"/>
      <c r="G21" s="716"/>
      <c r="H21" s="716"/>
    </row>
    <row r="22" spans="2:8" ht="29.25" thickBot="1">
      <c r="B22" s="695" t="s">
        <v>1420</v>
      </c>
      <c r="C22" s="704"/>
      <c r="D22" s="704"/>
      <c r="E22" s="704"/>
      <c r="F22" s="705"/>
      <c r="G22" s="705"/>
      <c r="H22" s="705"/>
    </row>
    <row r="23" spans="2:8" ht="43.5" thickBot="1">
      <c r="B23" s="698" t="s">
        <v>1297</v>
      </c>
      <c r="C23" s="699">
        <v>22661.4</v>
      </c>
      <c r="D23" s="699">
        <v>21426</v>
      </c>
      <c r="E23" s="699">
        <v>33852.5</v>
      </c>
      <c r="F23" s="700">
        <v>46</v>
      </c>
      <c r="G23" s="700">
        <v>-9.5</v>
      </c>
      <c r="H23" s="700">
        <v>47.1</v>
      </c>
    </row>
  </sheetData>
  <mergeCells count="27">
    <mergeCell ref="H1:I1"/>
    <mergeCell ref="H15:H16"/>
    <mergeCell ref="C6:E6"/>
    <mergeCell ref="F6:H6"/>
    <mergeCell ref="C11:C12"/>
    <mergeCell ref="D11:D12"/>
    <mergeCell ref="E11:E12"/>
    <mergeCell ref="F11:F12"/>
    <mergeCell ref="G11:G12"/>
    <mergeCell ref="H11:H12"/>
    <mergeCell ref="C15:C16"/>
    <mergeCell ref="D15:D16"/>
    <mergeCell ref="E15:E16"/>
    <mergeCell ref="F15:F16"/>
    <mergeCell ref="G15:G16"/>
    <mergeCell ref="H20:H22"/>
    <mergeCell ref="C17:C18"/>
    <mergeCell ref="D17:D18"/>
    <mergeCell ref="E17:E18"/>
    <mergeCell ref="F17:F18"/>
    <mergeCell ref="G17:G18"/>
    <mergeCell ref="H17:H18"/>
    <mergeCell ref="C20:C22"/>
    <mergeCell ref="D20:D22"/>
    <mergeCell ref="E20:E22"/>
    <mergeCell ref="F20:F22"/>
    <mergeCell ref="G20:G22"/>
  </mergeCells>
  <hyperlinks>
    <hyperlink ref="H1:I1" location="Index!A1" display="Regresar al Índice" xr:uid="{2972191A-B0EC-4D48-A736-5536903CBB41}"/>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6"/>
  <dimension ref="A1:I4"/>
  <sheetViews>
    <sheetView workbookViewId="0"/>
  </sheetViews>
  <sheetFormatPr baseColWidth="10" defaultRowHeight="15"/>
  <cols>
    <col min="1" max="16384" width="11.42578125" style="43"/>
  </cols>
  <sheetData>
    <row r="1" spans="1:9">
      <c r="A1" s="43" t="s">
        <v>2129</v>
      </c>
      <c r="H1" s="106" t="s">
        <v>38</v>
      </c>
      <c r="I1" s="106"/>
    </row>
    <row r="2" spans="1:9">
      <c r="A2" s="43" t="s">
        <v>1885</v>
      </c>
    </row>
    <row r="4" spans="1:9">
      <c r="A4" s="43" t="s">
        <v>1886</v>
      </c>
    </row>
  </sheetData>
  <mergeCells count="1">
    <mergeCell ref="H1:I1"/>
  </mergeCells>
  <hyperlinks>
    <hyperlink ref="H1:I1" location="Index!A1" display="Regresar al Índice" xr:uid="{222DAEAB-F20D-4317-A986-1DEBD1A77E46}"/>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7"/>
  <dimension ref="A1:I4"/>
  <sheetViews>
    <sheetView workbookViewId="0"/>
  </sheetViews>
  <sheetFormatPr baseColWidth="10" defaultRowHeight="15"/>
  <cols>
    <col min="1" max="16384" width="11.42578125" style="43"/>
  </cols>
  <sheetData>
    <row r="1" spans="1:9">
      <c r="A1" s="43" t="s">
        <v>2130</v>
      </c>
      <c r="H1" s="106" t="s">
        <v>38</v>
      </c>
      <c r="I1" s="106"/>
    </row>
    <row r="2" spans="1:9">
      <c r="A2" s="43" t="s">
        <v>1885</v>
      </c>
    </row>
    <row r="4" spans="1:9">
      <c r="A4" s="43" t="s">
        <v>1886</v>
      </c>
    </row>
  </sheetData>
  <mergeCells count="1">
    <mergeCell ref="H1:I1"/>
  </mergeCells>
  <hyperlinks>
    <hyperlink ref="H1:I1" location="Index!A1" display="Regresar al Índice" xr:uid="{DA95950C-9B42-47C2-896D-D78BD42D6009}"/>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dimension ref="A1:T152"/>
  <sheetViews>
    <sheetView topLeftCell="B1" zoomScaleNormal="100" workbookViewId="0"/>
  </sheetViews>
  <sheetFormatPr baseColWidth="10" defaultColWidth="11.42578125" defaultRowHeight="14.25"/>
  <cols>
    <col min="1" max="1" width="8.5703125" style="385" customWidth="1"/>
    <col min="2" max="2" width="8.42578125" style="385" customWidth="1"/>
    <col min="3" max="3" width="22.85546875" style="385" customWidth="1"/>
    <col min="4" max="7" width="9.28515625" style="385" customWidth="1"/>
    <col min="8" max="8" width="13.28515625" style="385" customWidth="1"/>
    <col min="9" max="9" width="9" style="385" bestFit="1" customWidth="1"/>
    <col min="10" max="10" width="13" style="385" customWidth="1"/>
    <col min="11" max="11" width="11.7109375" style="385" customWidth="1"/>
    <col min="12" max="12" width="9.7109375" style="385" customWidth="1"/>
    <col min="13" max="13" width="10.85546875" style="385" customWidth="1"/>
    <col min="14" max="16384" width="11.42578125" style="385"/>
  </cols>
  <sheetData>
    <row r="1" spans="1:20" ht="15">
      <c r="A1" s="43" t="s">
        <v>2131</v>
      </c>
      <c r="H1" s="90" t="s">
        <v>38</v>
      </c>
      <c r="I1" s="90"/>
    </row>
    <row r="2" spans="1:20">
      <c r="A2" s="343" t="s">
        <v>726</v>
      </c>
      <c r="H2" s="133"/>
      <c r="I2" s="133"/>
      <c r="J2" s="133"/>
    </row>
    <row r="3" spans="1:20">
      <c r="A3" s="133"/>
      <c r="H3" s="133"/>
      <c r="I3" s="133"/>
      <c r="J3" s="133"/>
    </row>
    <row r="4" spans="1:20">
      <c r="A4" s="133"/>
      <c r="H4" s="133"/>
      <c r="I4" s="133"/>
      <c r="J4" s="133"/>
    </row>
    <row r="5" spans="1:20">
      <c r="A5" s="133"/>
      <c r="H5" s="133"/>
      <c r="I5" s="133"/>
      <c r="J5" s="133"/>
    </row>
    <row r="6" spans="1:20" ht="63.75" customHeight="1">
      <c r="A6" s="386" t="s">
        <v>136</v>
      </c>
      <c r="B6" s="386"/>
      <c r="C6" s="387" t="s">
        <v>36</v>
      </c>
      <c r="D6" s="133"/>
      <c r="E6" s="133"/>
      <c r="F6" s="133"/>
      <c r="G6" s="133"/>
      <c r="H6" s="133"/>
      <c r="I6" s="133"/>
      <c r="J6" s="133"/>
      <c r="K6" s="133"/>
      <c r="L6" s="133"/>
      <c r="M6" s="133"/>
      <c r="N6" s="133"/>
      <c r="O6" s="133"/>
      <c r="P6" s="133"/>
      <c r="Q6" s="133"/>
      <c r="R6" s="133"/>
      <c r="S6" s="133"/>
      <c r="T6" s="133"/>
    </row>
    <row r="7" spans="1:20" ht="15">
      <c r="A7" s="388">
        <v>43862</v>
      </c>
      <c r="B7" s="105"/>
      <c r="C7" s="44">
        <v>41.838602329450907</v>
      </c>
      <c r="D7" s="133"/>
      <c r="E7" s="133"/>
      <c r="F7" s="133"/>
      <c r="G7" s="133"/>
      <c r="H7" s="133"/>
      <c r="I7" s="133"/>
      <c r="J7" s="133"/>
      <c r="K7" s="133"/>
      <c r="L7" s="133"/>
      <c r="M7" s="133"/>
      <c r="N7" s="133"/>
      <c r="O7" s="133"/>
      <c r="P7" s="133"/>
      <c r="Q7" s="133"/>
      <c r="R7" s="133"/>
      <c r="S7" s="133"/>
      <c r="T7" s="133"/>
    </row>
    <row r="8" spans="1:20" ht="15">
      <c r="A8" s="389">
        <v>43952</v>
      </c>
      <c r="B8" s="105"/>
      <c r="C8" s="44">
        <v>31.339434276206322</v>
      </c>
      <c r="D8" s="133"/>
      <c r="E8" s="133"/>
      <c r="F8" s="133"/>
      <c r="G8" s="133"/>
      <c r="H8" s="133"/>
      <c r="I8" s="133"/>
      <c r="J8" s="133"/>
      <c r="K8" s="133"/>
      <c r="L8" s="133"/>
      <c r="M8" s="133"/>
      <c r="N8" s="133"/>
      <c r="O8" s="133"/>
      <c r="P8" s="133"/>
      <c r="Q8" s="133"/>
      <c r="R8" s="133"/>
      <c r="S8" s="133"/>
      <c r="T8" s="133"/>
    </row>
    <row r="9" spans="1:20" ht="15">
      <c r="A9" s="389">
        <v>43983</v>
      </c>
      <c r="B9" s="105"/>
      <c r="C9" s="44">
        <v>35.235715067593461</v>
      </c>
      <c r="D9" s="133"/>
      <c r="E9" s="133"/>
      <c r="F9" s="133"/>
      <c r="G9" s="133"/>
      <c r="H9" s="133"/>
      <c r="I9" s="133"/>
      <c r="J9" s="133"/>
      <c r="K9" s="133"/>
      <c r="L9" s="133"/>
      <c r="M9" s="133"/>
      <c r="N9" s="133"/>
      <c r="O9" s="133"/>
      <c r="P9" s="133"/>
      <c r="Q9" s="133"/>
      <c r="R9" s="133"/>
      <c r="S9" s="133"/>
      <c r="T9" s="133"/>
    </row>
    <row r="10" spans="1:20" ht="15">
      <c r="A10" s="389">
        <v>44013</v>
      </c>
      <c r="B10" s="105"/>
      <c r="C10" s="44">
        <v>32.712146422628948</v>
      </c>
      <c r="D10" s="133"/>
      <c r="E10" s="133"/>
      <c r="F10" s="133"/>
      <c r="G10" s="133"/>
      <c r="H10" s="133"/>
      <c r="I10" s="133"/>
      <c r="J10" s="133"/>
      <c r="K10" s="133"/>
      <c r="L10" s="133"/>
      <c r="M10" s="133"/>
      <c r="N10" s="133"/>
      <c r="O10" s="133"/>
      <c r="P10" s="133"/>
      <c r="Q10" s="133"/>
      <c r="R10" s="133"/>
      <c r="S10" s="133"/>
      <c r="T10" s="133"/>
    </row>
    <row r="11" spans="1:20" ht="15">
      <c r="A11" s="389">
        <v>44044</v>
      </c>
      <c r="B11" s="105"/>
      <c r="C11" s="44">
        <v>33.68552412645591</v>
      </c>
      <c r="D11" s="133"/>
      <c r="E11" s="133"/>
      <c r="F11" s="133"/>
      <c r="G11" s="133"/>
      <c r="H11" s="133"/>
      <c r="I11" s="133"/>
      <c r="J11" s="133"/>
      <c r="K11" s="133"/>
      <c r="L11" s="133"/>
      <c r="M11" s="133"/>
      <c r="N11" s="133"/>
      <c r="O11" s="133"/>
      <c r="P11" s="133"/>
      <c r="Q11" s="133"/>
      <c r="R11" s="133"/>
      <c r="S11" s="133"/>
      <c r="T11" s="133"/>
    </row>
    <row r="12" spans="1:20" ht="15">
      <c r="A12" s="389">
        <v>44075</v>
      </c>
      <c r="B12" s="105"/>
      <c r="C12" s="44">
        <v>33.815609090054785</v>
      </c>
      <c r="D12" s="133"/>
      <c r="E12" s="133"/>
      <c r="F12" s="133"/>
      <c r="G12" s="133"/>
      <c r="H12" s="133"/>
      <c r="I12" s="133"/>
      <c r="J12" s="133"/>
      <c r="K12" s="133"/>
      <c r="L12" s="133"/>
      <c r="M12" s="133"/>
      <c r="N12" s="133"/>
      <c r="O12" s="133"/>
      <c r="P12" s="133"/>
      <c r="Q12" s="133"/>
      <c r="R12" s="133"/>
      <c r="S12" s="133"/>
      <c r="T12" s="133"/>
    </row>
    <row r="13" spans="1:20" ht="15">
      <c r="A13" s="389">
        <v>44105</v>
      </c>
      <c r="B13" s="105"/>
      <c r="C13" s="44">
        <v>32.251655629139073</v>
      </c>
      <c r="D13" s="133"/>
      <c r="E13" s="133"/>
      <c r="F13" s="133"/>
      <c r="G13" s="133"/>
      <c r="H13" s="133"/>
      <c r="I13" s="133"/>
      <c r="J13" s="133"/>
      <c r="K13" s="133"/>
      <c r="L13" s="133"/>
      <c r="M13" s="133"/>
      <c r="N13" s="133"/>
      <c r="O13" s="133"/>
      <c r="P13" s="133"/>
      <c r="Q13" s="133"/>
      <c r="R13" s="133"/>
      <c r="S13" s="133"/>
      <c r="T13" s="133"/>
    </row>
    <row r="14" spans="1:20" ht="15">
      <c r="A14" s="389">
        <v>44136</v>
      </c>
      <c r="B14" s="105"/>
      <c r="C14" s="44">
        <v>32.138103161397666</v>
      </c>
      <c r="D14" s="133"/>
      <c r="E14" s="133"/>
      <c r="F14" s="133"/>
      <c r="G14" s="133"/>
      <c r="H14" s="133"/>
      <c r="I14" s="133"/>
      <c r="J14" s="133"/>
      <c r="K14" s="133"/>
      <c r="L14" s="133"/>
      <c r="M14" s="133"/>
      <c r="N14" s="133"/>
      <c r="O14" s="133"/>
      <c r="P14" s="133"/>
      <c r="Q14" s="133"/>
      <c r="R14" s="133"/>
      <c r="S14" s="133"/>
      <c r="T14" s="133"/>
    </row>
    <row r="15" spans="1:20" ht="15">
      <c r="A15" s="389">
        <v>44166</v>
      </c>
      <c r="B15" s="105"/>
      <c r="C15" s="44">
        <v>32.371048252911812</v>
      </c>
      <c r="D15" s="133"/>
      <c r="E15" s="133"/>
      <c r="F15" s="133"/>
      <c r="G15" s="133"/>
      <c r="H15" s="133"/>
      <c r="I15" s="133"/>
      <c r="J15" s="133"/>
      <c r="K15" s="133"/>
      <c r="L15" s="133"/>
      <c r="M15" s="133"/>
      <c r="N15" s="133"/>
      <c r="O15" s="133"/>
      <c r="P15" s="133"/>
      <c r="Q15" s="133"/>
      <c r="R15" s="133"/>
      <c r="S15" s="133"/>
      <c r="T15" s="133"/>
    </row>
    <row r="16" spans="1:20" ht="15">
      <c r="A16" s="389">
        <v>44197</v>
      </c>
      <c r="B16" s="105"/>
      <c r="C16" s="44">
        <v>33.760399334442596</v>
      </c>
      <c r="D16" s="133"/>
      <c r="E16" s="133"/>
      <c r="F16" s="133"/>
      <c r="G16" s="133"/>
      <c r="H16" s="133"/>
      <c r="I16" s="133"/>
      <c r="J16" s="133"/>
      <c r="K16" s="133"/>
      <c r="L16" s="133"/>
      <c r="M16" s="133"/>
      <c r="N16" s="133"/>
      <c r="O16" s="133"/>
      <c r="P16" s="133"/>
      <c r="Q16" s="133"/>
      <c r="R16" s="133"/>
      <c r="S16" s="133"/>
      <c r="T16" s="133"/>
    </row>
    <row r="17" spans="1:20" ht="15">
      <c r="A17" s="389">
        <v>44228</v>
      </c>
      <c r="B17" s="105"/>
      <c r="C17" s="44">
        <v>34.134775374376041</v>
      </c>
      <c r="D17" s="133"/>
      <c r="E17" s="133"/>
      <c r="F17" s="133"/>
      <c r="G17" s="133"/>
      <c r="H17" s="133"/>
      <c r="I17" s="133"/>
      <c r="J17" s="133"/>
      <c r="K17" s="133"/>
      <c r="L17" s="133"/>
      <c r="M17" s="133"/>
      <c r="N17" s="133"/>
      <c r="O17" s="133"/>
      <c r="P17" s="133"/>
      <c r="Q17" s="133"/>
      <c r="R17" s="133"/>
      <c r="S17" s="133"/>
      <c r="T17" s="133"/>
    </row>
    <row r="18" spans="1:20" ht="15">
      <c r="A18" s="389">
        <v>44256</v>
      </c>
      <c r="B18" s="105"/>
      <c r="C18" s="44">
        <v>37.868988391376448</v>
      </c>
      <c r="D18" s="133"/>
      <c r="E18" s="133"/>
      <c r="F18" s="133"/>
      <c r="G18" s="133"/>
      <c r="H18" s="133"/>
      <c r="I18" s="133"/>
      <c r="J18" s="133"/>
      <c r="K18" s="133"/>
      <c r="L18" s="133"/>
      <c r="M18" s="133"/>
      <c r="N18" s="133"/>
      <c r="O18" s="133"/>
      <c r="P18" s="133"/>
      <c r="Q18" s="133"/>
      <c r="R18" s="133"/>
      <c r="S18" s="133"/>
      <c r="T18" s="133"/>
    </row>
    <row r="19" spans="1:20" ht="15">
      <c r="A19" s="389">
        <v>44287</v>
      </c>
      <c r="B19" s="105"/>
      <c r="C19" s="44">
        <v>39.692179700499167</v>
      </c>
      <c r="D19" s="133"/>
      <c r="E19" s="133"/>
      <c r="F19" s="133"/>
      <c r="G19" s="133"/>
      <c r="H19" s="133"/>
      <c r="I19" s="133"/>
      <c r="J19" s="133"/>
      <c r="K19" s="133"/>
      <c r="L19" s="133"/>
      <c r="M19" s="133"/>
      <c r="N19" s="133"/>
      <c r="O19" s="133"/>
      <c r="P19" s="133"/>
      <c r="Q19" s="133"/>
      <c r="R19" s="133"/>
      <c r="S19" s="133"/>
      <c r="T19" s="133"/>
    </row>
    <row r="20" spans="1:20" ht="15">
      <c r="A20" s="389">
        <v>44317</v>
      </c>
      <c r="B20" s="105"/>
      <c r="C20" s="44">
        <v>38.885191347753747</v>
      </c>
      <c r="D20" s="133"/>
      <c r="E20" s="133"/>
      <c r="F20" s="133"/>
      <c r="G20" s="133"/>
      <c r="H20" s="133"/>
      <c r="I20" s="133"/>
      <c r="J20" s="133"/>
      <c r="K20" s="133"/>
      <c r="L20" s="133"/>
      <c r="M20" s="133"/>
      <c r="N20" s="133"/>
      <c r="O20" s="133"/>
      <c r="P20" s="133"/>
      <c r="Q20" s="133"/>
      <c r="R20" s="133"/>
      <c r="S20" s="133"/>
      <c r="T20" s="133"/>
    </row>
    <row r="21" spans="1:20" ht="15">
      <c r="A21" s="389">
        <v>44348</v>
      </c>
      <c r="B21" s="105"/>
      <c r="C21" s="44">
        <v>41.229235880398669</v>
      </c>
      <c r="D21" s="133"/>
      <c r="E21" s="133"/>
      <c r="F21" s="133"/>
      <c r="G21" s="133"/>
      <c r="H21" s="133"/>
      <c r="I21" s="133"/>
      <c r="J21" s="133"/>
      <c r="K21" s="133"/>
      <c r="L21" s="133"/>
      <c r="M21" s="133"/>
      <c r="N21" s="133"/>
      <c r="O21" s="133"/>
      <c r="P21" s="133"/>
      <c r="Q21" s="133"/>
      <c r="R21" s="133"/>
      <c r="S21" s="133"/>
      <c r="T21" s="133"/>
    </row>
    <row r="22" spans="1:20" ht="15">
      <c r="A22" s="389">
        <v>44378</v>
      </c>
      <c r="B22" s="105"/>
      <c r="C22" s="44">
        <v>37.034883720930239</v>
      </c>
      <c r="D22" s="133"/>
      <c r="E22" s="133"/>
      <c r="F22" s="133"/>
      <c r="G22" s="133"/>
      <c r="H22" s="133"/>
      <c r="I22" s="133"/>
      <c r="J22" s="133"/>
      <c r="K22" s="133"/>
      <c r="L22" s="133"/>
      <c r="M22" s="133"/>
      <c r="N22" s="133"/>
      <c r="O22" s="133"/>
      <c r="P22" s="133"/>
      <c r="Q22" s="133"/>
      <c r="R22" s="133"/>
      <c r="S22" s="133"/>
      <c r="T22" s="133"/>
    </row>
    <row r="23" spans="1:20" ht="15">
      <c r="A23" s="389">
        <v>44409</v>
      </c>
      <c r="B23" s="105"/>
      <c r="C23" s="44">
        <v>36.608623548922054</v>
      </c>
      <c r="D23" s="133"/>
      <c r="E23" s="133"/>
      <c r="F23" s="133"/>
      <c r="G23" s="133"/>
      <c r="H23" s="133"/>
      <c r="I23" s="133"/>
      <c r="J23" s="133"/>
      <c r="K23" s="133"/>
      <c r="L23" s="133"/>
      <c r="M23" s="133"/>
      <c r="N23" s="133"/>
      <c r="O23" s="133"/>
      <c r="P23" s="133"/>
      <c r="Q23" s="133"/>
      <c r="R23" s="133"/>
      <c r="S23" s="133"/>
      <c r="T23" s="133"/>
    </row>
    <row r="24" spans="1:20" ht="15">
      <c r="A24" s="389">
        <v>44440</v>
      </c>
      <c r="B24" s="105"/>
      <c r="C24" s="44">
        <v>38.843594009983363</v>
      </c>
      <c r="D24" s="133"/>
      <c r="E24" s="133"/>
      <c r="F24" s="133"/>
      <c r="G24" s="133"/>
      <c r="H24" s="133"/>
      <c r="I24" s="133"/>
      <c r="J24" s="133"/>
      <c r="K24" s="133"/>
      <c r="L24" s="133"/>
      <c r="M24" s="133"/>
      <c r="N24" s="133"/>
      <c r="O24" s="133"/>
      <c r="P24" s="133"/>
      <c r="Q24" s="133"/>
      <c r="R24" s="133"/>
      <c r="S24" s="133"/>
      <c r="T24" s="133"/>
    </row>
    <row r="25" spans="1:20" ht="15">
      <c r="A25" s="389">
        <v>44470</v>
      </c>
      <c r="B25" s="105"/>
      <c r="C25" s="44">
        <v>38.928571428571431</v>
      </c>
      <c r="D25" s="133"/>
      <c r="E25" s="133"/>
      <c r="F25" s="133"/>
      <c r="G25" s="133"/>
      <c r="H25" s="133"/>
      <c r="I25" s="133"/>
      <c r="J25" s="133"/>
      <c r="K25" s="133"/>
      <c r="L25" s="133"/>
      <c r="M25" s="133"/>
      <c r="N25" s="133"/>
      <c r="O25" s="133"/>
      <c r="P25" s="133"/>
      <c r="Q25" s="133"/>
      <c r="R25" s="133"/>
      <c r="S25" s="133"/>
      <c r="T25" s="133"/>
    </row>
    <row r="26" spans="1:20" ht="15">
      <c r="A26" s="389">
        <v>44501</v>
      </c>
      <c r="B26" s="105"/>
      <c r="C26" s="44">
        <v>37.895174708818629</v>
      </c>
      <c r="D26" s="133"/>
      <c r="E26" s="133"/>
      <c r="F26" s="133"/>
      <c r="G26" s="133"/>
      <c r="H26" s="133"/>
      <c r="I26" s="133"/>
      <c r="J26" s="133"/>
      <c r="K26" s="133"/>
      <c r="L26" s="133"/>
      <c r="M26" s="133"/>
      <c r="N26" s="133"/>
      <c r="O26" s="133"/>
      <c r="P26" s="133"/>
      <c r="Q26" s="133"/>
      <c r="R26" s="133"/>
      <c r="S26" s="133"/>
      <c r="T26" s="133"/>
    </row>
    <row r="27" spans="1:20" ht="15">
      <c r="A27" s="389">
        <v>44531</v>
      </c>
      <c r="B27" s="105"/>
      <c r="C27" s="44">
        <v>39.08</v>
      </c>
      <c r="D27" s="133"/>
      <c r="E27" s="133"/>
      <c r="F27" s="133"/>
      <c r="G27" s="133"/>
      <c r="H27" s="133"/>
      <c r="I27" s="133"/>
      <c r="J27" s="133"/>
      <c r="K27" s="133"/>
      <c r="L27" s="133"/>
      <c r="M27" s="133"/>
      <c r="N27" s="133"/>
      <c r="O27" s="133"/>
      <c r="P27" s="133"/>
      <c r="Q27" s="133"/>
      <c r="R27" s="133"/>
      <c r="S27" s="133"/>
      <c r="T27" s="133"/>
    </row>
    <row r="28" spans="1:20" ht="15">
      <c r="A28" s="389">
        <v>44562</v>
      </c>
      <c r="B28" s="105"/>
      <c r="C28" s="44">
        <v>38.391376451077946</v>
      </c>
      <c r="D28" s="133"/>
      <c r="E28" s="133"/>
      <c r="F28" s="133"/>
      <c r="G28" s="133"/>
      <c r="H28" s="133"/>
      <c r="I28" s="133"/>
      <c r="J28" s="133"/>
      <c r="K28" s="133"/>
      <c r="L28" s="133"/>
      <c r="M28" s="133"/>
      <c r="N28" s="133"/>
      <c r="O28" s="133"/>
      <c r="P28" s="133"/>
      <c r="Q28" s="133"/>
      <c r="R28" s="133"/>
      <c r="S28" s="133"/>
      <c r="T28" s="133"/>
    </row>
    <row r="29" spans="1:20" ht="15">
      <c r="A29" s="389">
        <v>44593</v>
      </c>
      <c r="B29" s="105"/>
      <c r="C29" s="44">
        <v>38.828903654485046</v>
      </c>
      <c r="D29" s="133"/>
      <c r="E29" s="133"/>
      <c r="F29" s="133"/>
      <c r="G29" s="133"/>
      <c r="H29" s="133"/>
      <c r="I29" s="133"/>
      <c r="J29" s="133"/>
      <c r="K29" s="133"/>
      <c r="L29" s="133"/>
      <c r="M29" s="133"/>
      <c r="N29" s="133"/>
      <c r="O29" s="133"/>
      <c r="P29" s="133"/>
      <c r="Q29" s="133"/>
      <c r="R29" s="133"/>
      <c r="S29" s="133"/>
      <c r="T29" s="133"/>
    </row>
    <row r="30" spans="1:20" ht="15">
      <c r="A30" s="389">
        <v>44621</v>
      </c>
      <c r="B30" s="105"/>
      <c r="C30" s="44">
        <v>37.441860465116278</v>
      </c>
    </row>
    <row r="31" spans="1:20" ht="15">
      <c r="A31" s="389">
        <v>44652</v>
      </c>
      <c r="B31" s="105"/>
      <c r="C31" s="390">
        <v>37.75</v>
      </c>
    </row>
    <row r="152" spans="2:2">
      <c r="B152" s="391"/>
    </row>
  </sheetData>
  <mergeCells count="27">
    <mergeCell ref="A31:B31"/>
    <mergeCell ref="H1:I1"/>
    <mergeCell ref="A10:B10"/>
    <mergeCell ref="A11:B11"/>
    <mergeCell ref="A12:B12"/>
    <mergeCell ref="A13:B13"/>
    <mergeCell ref="A20:B20"/>
    <mergeCell ref="A21:B21"/>
    <mergeCell ref="A22:B22"/>
    <mergeCell ref="A23:B23"/>
    <mergeCell ref="A24:B24"/>
    <mergeCell ref="A30:B30"/>
    <mergeCell ref="A29:B29"/>
    <mergeCell ref="A28:B28"/>
    <mergeCell ref="A6:B6"/>
    <mergeCell ref="A7:B7"/>
    <mergeCell ref="A8:B8"/>
    <mergeCell ref="A9:B9"/>
    <mergeCell ref="A14:B14"/>
    <mergeCell ref="A15:B15"/>
    <mergeCell ref="A16:B16"/>
    <mergeCell ref="A27:B27"/>
    <mergeCell ref="A17:B17"/>
    <mergeCell ref="A18:B18"/>
    <mergeCell ref="A19:B19"/>
    <mergeCell ref="A25:B25"/>
    <mergeCell ref="A26:B26"/>
  </mergeCells>
  <hyperlinks>
    <hyperlink ref="H1:I1" location="Index!A1" display="Regresar al Índice" xr:uid="{00000000-0004-0000-4600-000000000000}"/>
  </hyperlinks>
  <pageMargins left="0.7" right="0.7" top="0.75" bottom="0.75" header="0.3" footer="0.3"/>
  <pageSetup orientation="portrait" horizontalDpi="4294967295" verticalDpi="4294967295"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41"/>
  <dimension ref="A1:AN422"/>
  <sheetViews>
    <sheetView topLeftCell="AK1" zoomScale="106" zoomScaleNormal="106" workbookViewId="0"/>
  </sheetViews>
  <sheetFormatPr baseColWidth="10" defaultColWidth="9.140625" defaultRowHeight="14.25"/>
  <cols>
    <col min="1" max="1" width="6.140625" style="342" bestFit="1" customWidth="1"/>
    <col min="2" max="2" width="11.42578125" style="342" bestFit="1" customWidth="1"/>
    <col min="3" max="3" width="7.85546875" style="342" bestFit="1" customWidth="1"/>
    <col min="4" max="4" width="12.7109375" style="342" customWidth="1"/>
    <col min="5" max="5" width="12.140625" style="342" customWidth="1"/>
    <col min="6" max="6" width="11.140625" style="342" customWidth="1"/>
    <col min="7" max="7" width="12.140625" style="342" customWidth="1"/>
    <col min="8" max="8" width="9.7109375" style="342" bestFit="1" customWidth="1"/>
    <col min="9" max="9" width="9.140625" style="342"/>
    <col min="10" max="11" width="9.140625" style="342" bestFit="1" customWidth="1"/>
    <col min="12" max="12" width="9.28515625" style="342" bestFit="1" customWidth="1"/>
    <col min="13" max="13" width="9.140625" style="342" bestFit="1" customWidth="1"/>
    <col min="14" max="14" width="9.7109375" style="342" bestFit="1" customWidth="1"/>
    <col min="15" max="15" width="9.140625" style="342"/>
    <col min="16" max="16" width="6.140625" style="342" bestFit="1" customWidth="1"/>
    <col min="17" max="17" width="11.42578125" style="342" bestFit="1" customWidth="1"/>
    <col min="18" max="18" width="8.7109375" style="342" bestFit="1" customWidth="1"/>
    <col min="19" max="19" width="10.85546875" style="342" bestFit="1" customWidth="1"/>
    <col min="20" max="20" width="9.140625" style="342" bestFit="1" customWidth="1"/>
    <col min="21" max="21" width="9.28515625" style="342" bestFit="1" customWidth="1"/>
    <col min="22" max="22" width="10.85546875" style="342" bestFit="1" customWidth="1"/>
    <col min="23" max="23" width="9.7109375" style="342" bestFit="1" customWidth="1"/>
    <col min="24" max="24" width="9.140625" style="342"/>
    <col min="25" max="25" width="12.140625" style="342" bestFit="1" customWidth="1"/>
    <col min="26" max="26" width="9.140625" style="342" bestFit="1" customWidth="1"/>
    <col min="27" max="27" width="9.28515625" style="342" bestFit="1" customWidth="1"/>
    <col min="28" max="28" width="12.140625" style="342" bestFit="1" customWidth="1"/>
    <col min="29" max="29" width="9.7109375" style="342" bestFit="1" customWidth="1"/>
    <col min="30" max="30" width="9.140625" style="232"/>
    <col min="31" max="31" width="11.42578125" style="232" bestFit="1" customWidth="1"/>
    <col min="32" max="34" width="11.42578125" style="232" customWidth="1"/>
    <col min="35" max="35" width="32.42578125" style="232" bestFit="1" customWidth="1"/>
    <col min="36" max="36" width="15.7109375" style="232" bestFit="1" customWidth="1"/>
    <col min="37" max="38" width="9.140625" style="232"/>
    <col min="39" max="40" width="9.28515625" style="232" bestFit="1" customWidth="1"/>
    <col min="41" max="16384" width="9.140625" style="342"/>
  </cols>
  <sheetData>
    <row r="1" spans="1:40" s="232" customFormat="1" ht="15">
      <c r="A1" s="43" t="s">
        <v>2104</v>
      </c>
      <c r="B1" s="342"/>
      <c r="C1" s="342"/>
      <c r="D1" s="342"/>
      <c r="E1" s="342"/>
      <c r="F1" s="342"/>
      <c r="G1" s="342"/>
      <c r="H1" s="90" t="s">
        <v>38</v>
      </c>
      <c r="I1" s="90"/>
      <c r="J1" s="342"/>
      <c r="K1" s="342"/>
      <c r="L1" s="342"/>
      <c r="M1" s="342"/>
      <c r="N1" s="342"/>
      <c r="O1" s="342"/>
      <c r="P1" s="342"/>
      <c r="Q1" s="342"/>
      <c r="R1" s="342"/>
      <c r="S1" s="342"/>
      <c r="T1" s="342"/>
      <c r="U1" s="342"/>
      <c r="V1" s="342"/>
      <c r="W1" s="342"/>
      <c r="X1" s="342"/>
      <c r="Y1" s="342"/>
      <c r="Z1" s="342"/>
      <c r="AA1" s="342"/>
      <c r="AB1" s="342"/>
      <c r="AC1" s="342"/>
    </row>
    <row r="2" spans="1:40">
      <c r="A2" s="343" t="s">
        <v>746</v>
      </c>
    </row>
    <row r="3" spans="1:40">
      <c r="A3" s="343" t="s">
        <v>744</v>
      </c>
    </row>
    <row r="6" spans="1:40" s="232" customFormat="1" ht="15">
      <c r="A6" s="133"/>
      <c r="B6" s="133"/>
      <c r="C6" s="126"/>
      <c r="D6" s="356" t="s">
        <v>477</v>
      </c>
      <c r="E6" s="356"/>
      <c r="F6" s="356"/>
      <c r="G6" s="356"/>
      <c r="H6" s="356"/>
      <c r="I6" s="126"/>
      <c r="J6" s="356" t="s">
        <v>478</v>
      </c>
      <c r="K6" s="356"/>
      <c r="L6" s="356"/>
      <c r="M6" s="356"/>
      <c r="N6" s="356"/>
      <c r="O6" s="133"/>
      <c r="P6" s="133"/>
      <c r="Q6" s="133"/>
      <c r="R6" s="133"/>
      <c r="S6" s="356" t="s">
        <v>477</v>
      </c>
      <c r="T6" s="356"/>
      <c r="U6" s="356"/>
      <c r="V6" s="356"/>
      <c r="W6" s="356"/>
      <c r="X6" s="133"/>
      <c r="Y6" s="356" t="s">
        <v>478</v>
      </c>
      <c r="Z6" s="356"/>
      <c r="AA6" s="356"/>
      <c r="AB6" s="356"/>
      <c r="AC6" s="356"/>
      <c r="AD6" s="133"/>
      <c r="AE6" s="133"/>
      <c r="AF6" s="133"/>
      <c r="AG6" s="133"/>
      <c r="AH6" s="133"/>
      <c r="AI6" s="133" t="s">
        <v>467</v>
      </c>
      <c r="AJ6" s="133"/>
      <c r="AK6" s="133"/>
      <c r="AL6" s="133"/>
      <c r="AM6" s="133" t="s">
        <v>467</v>
      </c>
      <c r="AN6" s="133"/>
    </row>
    <row r="7" spans="1:40" s="232" customFormat="1" ht="90">
      <c r="A7" s="357"/>
      <c r="B7" s="133"/>
      <c r="C7" s="358" t="s">
        <v>2</v>
      </c>
      <c r="D7" s="359" t="s">
        <v>2327</v>
      </c>
      <c r="E7" s="359" t="s">
        <v>2328</v>
      </c>
      <c r="F7" s="359" t="s">
        <v>2329</v>
      </c>
      <c r="G7" s="359" t="s">
        <v>479</v>
      </c>
      <c r="H7" s="360" t="s">
        <v>0</v>
      </c>
      <c r="I7" s="361"/>
      <c r="J7" s="359" t="s">
        <v>2327</v>
      </c>
      <c r="K7" s="359" t="s">
        <v>2328</v>
      </c>
      <c r="L7" s="359" t="s">
        <v>2329</v>
      </c>
      <c r="M7" s="359" t="s">
        <v>479</v>
      </c>
      <c r="N7" s="360" t="s">
        <v>480</v>
      </c>
      <c r="O7" s="133"/>
      <c r="P7" s="133"/>
      <c r="Q7" s="133"/>
      <c r="R7" s="358" t="s">
        <v>2</v>
      </c>
      <c r="S7" s="359" t="s">
        <v>2327</v>
      </c>
      <c r="T7" s="359" t="s">
        <v>2328</v>
      </c>
      <c r="U7" s="359" t="s">
        <v>2329</v>
      </c>
      <c r="V7" s="359" t="s">
        <v>479</v>
      </c>
      <c r="W7" s="360" t="s">
        <v>1</v>
      </c>
      <c r="X7" s="361"/>
      <c r="Y7" s="359" t="s">
        <v>2327</v>
      </c>
      <c r="Z7" s="359" t="s">
        <v>2328</v>
      </c>
      <c r="AA7" s="359" t="s">
        <v>2329</v>
      </c>
      <c r="AB7" s="359" t="s">
        <v>479</v>
      </c>
      <c r="AC7" s="360" t="s">
        <v>480</v>
      </c>
      <c r="AD7" s="133"/>
      <c r="AE7" s="362" t="s">
        <v>392</v>
      </c>
      <c r="AF7" s="133"/>
      <c r="AG7" s="133"/>
      <c r="AH7" s="133"/>
      <c r="AI7" s="359" t="s">
        <v>443</v>
      </c>
      <c r="AJ7" s="359" t="s">
        <v>444</v>
      </c>
      <c r="AK7" s="133"/>
      <c r="AL7" s="133"/>
      <c r="AM7" s="359" t="s">
        <v>445</v>
      </c>
      <c r="AN7" s="359" t="s">
        <v>446</v>
      </c>
    </row>
    <row r="8" spans="1:40" s="232" customFormat="1" ht="15">
      <c r="A8" s="43">
        <v>2018</v>
      </c>
      <c r="B8" s="43" t="s">
        <v>39</v>
      </c>
      <c r="C8" s="363" t="s">
        <v>0</v>
      </c>
      <c r="D8" s="363">
        <v>395444</v>
      </c>
      <c r="E8" s="364">
        <v>16331</v>
      </c>
      <c r="F8" s="364">
        <v>19832</v>
      </c>
      <c r="G8" s="364">
        <v>431607</v>
      </c>
      <c r="H8" s="365">
        <v>4.5949208423403699E-2</v>
      </c>
      <c r="I8" s="366"/>
      <c r="J8" s="363">
        <v>96340.516560269956</v>
      </c>
      <c r="K8" s="364">
        <v>4400.3771155299992</v>
      </c>
      <c r="L8" s="364">
        <v>6765.8196397199963</v>
      </c>
      <c r="M8" s="364">
        <v>107506.71331551996</v>
      </c>
      <c r="N8" s="365">
        <v>6.2933926924759451E-2</v>
      </c>
      <c r="O8" s="43"/>
      <c r="P8" s="43">
        <v>2018</v>
      </c>
      <c r="Q8" s="43" t="s">
        <v>39</v>
      </c>
      <c r="R8" s="43" t="s">
        <v>1</v>
      </c>
      <c r="S8" s="367">
        <v>4539339</v>
      </c>
      <c r="T8" s="367">
        <v>201752</v>
      </c>
      <c r="U8" s="367">
        <v>292123</v>
      </c>
      <c r="V8" s="367">
        <v>5033214</v>
      </c>
      <c r="W8" s="368">
        <v>5.8039058144557336E-2</v>
      </c>
      <c r="X8" s="369"/>
      <c r="Y8" s="367">
        <v>1169489.6247430597</v>
      </c>
      <c r="Z8" s="367">
        <v>55742.428130130014</v>
      </c>
      <c r="AA8" s="367">
        <v>104863.13944229996</v>
      </c>
      <c r="AB8" s="367">
        <v>1330095.1923154898</v>
      </c>
      <c r="AC8" s="368">
        <v>7.8838823001645089E-2</v>
      </c>
      <c r="AD8" s="43"/>
      <c r="AE8" s="43" t="s">
        <v>39</v>
      </c>
      <c r="AF8" s="43" t="s">
        <v>0</v>
      </c>
      <c r="AG8" s="43">
        <v>2018</v>
      </c>
      <c r="AH8" s="43" t="s">
        <v>39</v>
      </c>
      <c r="AI8" s="331">
        <f>K8/M8</f>
        <v>4.0931184479757965E-2</v>
      </c>
      <c r="AJ8" s="331">
        <f>L8/M8</f>
        <v>6.2933926924759451E-2</v>
      </c>
      <c r="AK8" s="43"/>
      <c r="AL8" s="43" t="s">
        <v>1</v>
      </c>
      <c r="AM8" s="331">
        <f>Z8/AB8</f>
        <v>4.1908600566468536E-2</v>
      </c>
      <c r="AN8" s="331">
        <f>AA8/AB8</f>
        <v>7.8838823001645075E-2</v>
      </c>
    </row>
    <row r="9" spans="1:40" s="232" customFormat="1" ht="15">
      <c r="A9" s="43"/>
      <c r="B9" s="43" t="s">
        <v>40</v>
      </c>
      <c r="C9" s="363" t="s">
        <v>0</v>
      </c>
      <c r="D9" s="363">
        <v>396792</v>
      </c>
      <c r="E9" s="364">
        <v>15946</v>
      </c>
      <c r="F9" s="364">
        <v>19988</v>
      </c>
      <c r="G9" s="364">
        <v>432726</v>
      </c>
      <c r="H9" s="365">
        <v>4.619089215808618E-2</v>
      </c>
      <c r="I9" s="366"/>
      <c r="J9" s="363">
        <v>97417.589759420007</v>
      </c>
      <c r="K9" s="364">
        <v>4322.8508890399999</v>
      </c>
      <c r="L9" s="364">
        <v>6842.386196540001</v>
      </c>
      <c r="M9" s="364">
        <v>108582.82684500002</v>
      </c>
      <c r="N9" s="365">
        <v>6.3015362514989418E-2</v>
      </c>
      <c r="O9" s="43"/>
      <c r="P9" s="43"/>
      <c r="Q9" s="43" t="s">
        <v>40</v>
      </c>
      <c r="R9" s="43" t="s">
        <v>1</v>
      </c>
      <c r="S9" s="367">
        <v>4559076</v>
      </c>
      <c r="T9" s="367">
        <v>194516</v>
      </c>
      <c r="U9" s="367">
        <v>294575</v>
      </c>
      <c r="V9" s="367">
        <v>5048167</v>
      </c>
      <c r="W9" s="368">
        <v>5.8352863524522861E-2</v>
      </c>
      <c r="X9" s="369"/>
      <c r="Y9" s="367">
        <v>1183520.1715956097</v>
      </c>
      <c r="Z9" s="367">
        <v>54381.387081809997</v>
      </c>
      <c r="AA9" s="367">
        <v>106254.81239264998</v>
      </c>
      <c r="AB9" s="367">
        <v>1344156.37107007</v>
      </c>
      <c r="AC9" s="368">
        <v>7.9049442966268521E-2</v>
      </c>
      <c r="AD9" s="43"/>
      <c r="AE9" s="43" t="s">
        <v>40</v>
      </c>
      <c r="AF9" s="43" t="s">
        <v>0</v>
      </c>
      <c r="AG9" s="43"/>
      <c r="AH9" s="43" t="s">
        <v>40</v>
      </c>
      <c r="AI9" s="331">
        <f t="shared" ref="AI9:AI58" si="0">K9/M9</f>
        <v>3.9811552292802158E-2</v>
      </c>
      <c r="AJ9" s="331">
        <f t="shared" ref="AJ9:AJ58" si="1">L9/M9</f>
        <v>6.3015362514989418E-2</v>
      </c>
      <c r="AK9" s="43"/>
      <c r="AL9" s="43" t="s">
        <v>1</v>
      </c>
      <c r="AM9" s="331">
        <f t="shared" ref="AM9:AM58" si="2">Z9/AB9</f>
        <v>4.045763443320028E-2</v>
      </c>
      <c r="AN9" s="331">
        <f t="shared" ref="AN9:AN58" si="3">AA9/AB9</f>
        <v>7.9049442966268535E-2</v>
      </c>
    </row>
    <row r="10" spans="1:40" s="232" customFormat="1" ht="15">
      <c r="A10" s="43"/>
      <c r="B10" s="43" t="s">
        <v>41</v>
      </c>
      <c r="C10" s="363" t="s">
        <v>0</v>
      </c>
      <c r="D10" s="363">
        <v>396959</v>
      </c>
      <c r="E10" s="364">
        <v>16544</v>
      </c>
      <c r="F10" s="364">
        <v>19890</v>
      </c>
      <c r="G10" s="363">
        <f t="shared" ref="G10:G11" si="4">SUM(D10:F10)</f>
        <v>433393</v>
      </c>
      <c r="H10" s="365">
        <v>4.5893680793183095E-2</v>
      </c>
      <c r="I10" s="366"/>
      <c r="J10" s="363">
        <v>96728.314309110079</v>
      </c>
      <c r="K10" s="364">
        <v>4468.5448575199989</v>
      </c>
      <c r="L10" s="364">
        <v>6822.9172032899987</v>
      </c>
      <c r="M10" s="364">
        <v>108019.77636992007</v>
      </c>
      <c r="N10" s="365">
        <v>6.3163593117657624E-2</v>
      </c>
      <c r="O10" s="43"/>
      <c r="P10" s="43"/>
      <c r="Q10" s="43" t="s">
        <v>41</v>
      </c>
      <c r="R10" s="43" t="s">
        <v>1</v>
      </c>
      <c r="S10" s="367">
        <v>4561466</v>
      </c>
      <c r="T10" s="367">
        <v>200791</v>
      </c>
      <c r="U10" s="367">
        <v>297369</v>
      </c>
      <c r="V10" s="367">
        <v>5059626</v>
      </c>
      <c r="W10" s="368">
        <v>5.8772921160575899E-2</v>
      </c>
      <c r="X10" s="369"/>
      <c r="Y10" s="367">
        <v>1176406.7522191401</v>
      </c>
      <c r="Z10" s="367">
        <v>55812.684088100003</v>
      </c>
      <c r="AA10" s="367">
        <v>107163.55743987</v>
      </c>
      <c r="AB10" s="367">
        <v>1339382.99374711</v>
      </c>
      <c r="AC10" s="368">
        <v>8.0009644694729903E-2</v>
      </c>
      <c r="AD10" s="43"/>
      <c r="AE10" s="43" t="s">
        <v>41</v>
      </c>
      <c r="AF10" s="43" t="s">
        <v>0</v>
      </c>
      <c r="AG10" s="43"/>
      <c r="AH10" s="43" t="s">
        <v>41</v>
      </c>
      <c r="AI10" s="331">
        <f t="shared" si="0"/>
        <v>4.1367840294514263E-2</v>
      </c>
      <c r="AJ10" s="331">
        <f t="shared" si="1"/>
        <v>6.3163593117657624E-2</v>
      </c>
      <c r="AK10" s="43"/>
      <c r="AL10" s="43" t="s">
        <v>1</v>
      </c>
      <c r="AM10" s="331">
        <f t="shared" si="2"/>
        <v>4.1670444039278311E-2</v>
      </c>
      <c r="AN10" s="331">
        <f t="shared" si="3"/>
        <v>8.0009644694729959E-2</v>
      </c>
    </row>
    <row r="11" spans="1:40" s="232" customFormat="1" ht="15">
      <c r="A11" s="43"/>
      <c r="B11" s="43" t="s">
        <v>42</v>
      </c>
      <c r="C11" s="363" t="s">
        <v>0</v>
      </c>
      <c r="D11" s="363">
        <v>399346</v>
      </c>
      <c r="E11" s="364">
        <v>15796</v>
      </c>
      <c r="F11" s="364">
        <v>19644</v>
      </c>
      <c r="G11" s="363">
        <f t="shared" si="4"/>
        <v>434786</v>
      </c>
      <c r="H11" s="365">
        <v>4.5180847589388805E-2</v>
      </c>
      <c r="I11" s="366"/>
      <c r="J11" s="363">
        <v>98031.951187839994</v>
      </c>
      <c r="K11" s="364">
        <v>4309.6792990899985</v>
      </c>
      <c r="L11" s="364">
        <v>6726.7224611200008</v>
      </c>
      <c r="M11" s="364">
        <v>109068.35294805</v>
      </c>
      <c r="N11" s="365">
        <v>6.1674374640313716E-2</v>
      </c>
      <c r="O11" s="43"/>
      <c r="P11" s="43"/>
      <c r="Q11" s="43" t="s">
        <v>42</v>
      </c>
      <c r="R11" s="43" t="s">
        <v>1</v>
      </c>
      <c r="S11" s="367">
        <v>4585554</v>
      </c>
      <c r="T11" s="367">
        <v>192416</v>
      </c>
      <c r="U11" s="367">
        <v>299523</v>
      </c>
      <c r="V11" s="367">
        <v>5077493</v>
      </c>
      <c r="W11" s="368">
        <v>5.8990332433742403E-2</v>
      </c>
      <c r="X11" s="369"/>
      <c r="Y11" s="367">
        <v>1190570.0052648301</v>
      </c>
      <c r="Z11" s="367">
        <v>54139.186366900001</v>
      </c>
      <c r="AA11" s="367">
        <v>107446.57736124999</v>
      </c>
      <c r="AB11" s="367">
        <v>1352155.7689929802</v>
      </c>
      <c r="AC11" s="368">
        <v>7.9463165284034562E-2</v>
      </c>
      <c r="AD11" s="43"/>
      <c r="AE11" s="43" t="s">
        <v>42</v>
      </c>
      <c r="AF11" s="43" t="s">
        <v>0</v>
      </c>
      <c r="AG11" s="43"/>
      <c r="AH11" s="43" t="s">
        <v>42</v>
      </c>
      <c r="AI11" s="331">
        <f t="shared" si="0"/>
        <v>3.9513563582854579E-2</v>
      </c>
      <c r="AJ11" s="331">
        <f t="shared" si="1"/>
        <v>6.1674374640313716E-2</v>
      </c>
      <c r="AK11" s="43"/>
      <c r="AL11" s="43" t="s">
        <v>1</v>
      </c>
      <c r="AM11" s="331">
        <f t="shared" si="2"/>
        <v>4.0039163836293974E-2</v>
      </c>
      <c r="AN11" s="331">
        <f t="shared" si="3"/>
        <v>7.946316528403452E-2</v>
      </c>
    </row>
    <row r="12" spans="1:40" s="232" customFormat="1" ht="15">
      <c r="A12" s="43"/>
      <c r="B12" s="43" t="s">
        <v>43</v>
      </c>
      <c r="C12" s="363" t="s">
        <v>0</v>
      </c>
      <c r="D12" s="363">
        <v>400196</v>
      </c>
      <c r="E12" s="364">
        <v>16142</v>
      </c>
      <c r="F12" s="364">
        <v>19492</v>
      </c>
      <c r="G12" s="364">
        <v>435830</v>
      </c>
      <c r="H12" s="365">
        <v>4.4723860220728266E-2</v>
      </c>
      <c r="I12" s="366"/>
      <c r="J12" s="363">
        <v>97669.719450770033</v>
      </c>
      <c r="K12" s="364">
        <v>4382.0836499300012</v>
      </c>
      <c r="L12" s="364">
        <v>6622.2960835700042</v>
      </c>
      <c r="M12" s="364">
        <v>108674.09918427005</v>
      </c>
      <c r="N12" s="365">
        <v>6.0937207055575426E-2</v>
      </c>
      <c r="O12" s="43"/>
      <c r="P12" s="43"/>
      <c r="Q12" s="43" t="s">
        <v>43</v>
      </c>
      <c r="R12" s="43" t="s">
        <v>1</v>
      </c>
      <c r="S12" s="367">
        <v>4587806</v>
      </c>
      <c r="T12" s="367">
        <v>197966</v>
      </c>
      <c r="U12" s="367">
        <v>296626</v>
      </c>
      <c r="V12" s="367">
        <v>5082398</v>
      </c>
      <c r="W12" s="368">
        <v>5.8363394602311741E-2</v>
      </c>
      <c r="X12" s="369"/>
      <c r="Y12" s="367">
        <v>1185305.58654708</v>
      </c>
      <c r="Z12" s="367">
        <v>55321.754173490001</v>
      </c>
      <c r="AA12" s="367">
        <v>105897.48005105001</v>
      </c>
      <c r="AB12" s="367">
        <v>1346524.8207716199</v>
      </c>
      <c r="AC12" s="368">
        <v>7.8645026380104857E-2</v>
      </c>
      <c r="AD12" s="43"/>
      <c r="AE12" s="43" t="s">
        <v>43</v>
      </c>
      <c r="AF12" s="43" t="s">
        <v>0</v>
      </c>
      <c r="AG12" s="43"/>
      <c r="AH12" s="43" t="s">
        <v>43</v>
      </c>
      <c r="AI12" s="331">
        <f t="shared" si="0"/>
        <v>4.0323165159157653E-2</v>
      </c>
      <c r="AJ12" s="331">
        <f t="shared" si="1"/>
        <v>6.0937207055575426E-2</v>
      </c>
      <c r="AK12" s="43"/>
      <c r="AL12" s="43" t="s">
        <v>1</v>
      </c>
      <c r="AM12" s="331">
        <f t="shared" si="2"/>
        <v>4.1084838036470894E-2</v>
      </c>
      <c r="AN12" s="331">
        <f t="shared" si="3"/>
        <v>7.8645026380104857E-2</v>
      </c>
    </row>
    <row r="13" spans="1:40" s="232" customFormat="1" ht="15">
      <c r="A13" s="43"/>
      <c r="B13" s="43" t="s">
        <v>44</v>
      </c>
      <c r="C13" s="363" t="s">
        <v>0</v>
      </c>
      <c r="D13" s="364">
        <v>403605</v>
      </c>
      <c r="E13" s="364">
        <v>14961</v>
      </c>
      <c r="F13" s="364">
        <v>19429</v>
      </c>
      <c r="G13" s="364">
        <v>437995</v>
      </c>
      <c r="H13" s="365">
        <v>4.4358953869336408E-2</v>
      </c>
      <c r="I13" s="366"/>
      <c r="J13" s="363">
        <v>99391.866627610056</v>
      </c>
      <c r="K13" s="364">
        <v>4066.8764649399991</v>
      </c>
      <c r="L13" s="364">
        <v>6652.1276189300042</v>
      </c>
      <c r="M13" s="364">
        <v>110110.87071148008</v>
      </c>
      <c r="N13" s="365">
        <v>6.0412996245941576E-2</v>
      </c>
      <c r="O13" s="43"/>
      <c r="P13" s="43"/>
      <c r="Q13" s="43" t="s">
        <v>44</v>
      </c>
      <c r="R13" s="43" t="s">
        <v>1</v>
      </c>
      <c r="S13" s="367">
        <v>4627026</v>
      </c>
      <c r="T13" s="367">
        <v>178736</v>
      </c>
      <c r="U13" s="367">
        <v>293940</v>
      </c>
      <c r="V13" s="367">
        <v>5099702</v>
      </c>
      <c r="W13" s="368">
        <v>5.7638662023780998E-2</v>
      </c>
      <c r="X13" s="369"/>
      <c r="Y13" s="367">
        <v>1205848.31387716</v>
      </c>
      <c r="Z13" s="367">
        <v>50753.693778950008</v>
      </c>
      <c r="AA13" s="367">
        <v>105864.27648438001</v>
      </c>
      <c r="AB13" s="367">
        <v>1362466.2841404895</v>
      </c>
      <c r="AC13" s="368">
        <v>7.7700474291856933E-2</v>
      </c>
      <c r="AD13" s="43"/>
      <c r="AE13" s="43" t="s">
        <v>44</v>
      </c>
      <c r="AF13" s="43" t="s">
        <v>0</v>
      </c>
      <c r="AG13" s="43"/>
      <c r="AH13" s="43" t="s">
        <v>44</v>
      </c>
      <c r="AI13" s="331">
        <f t="shared" si="0"/>
        <v>3.6934377492993428E-2</v>
      </c>
      <c r="AJ13" s="331">
        <f t="shared" si="1"/>
        <v>6.0412996245941576E-2</v>
      </c>
      <c r="AK13" s="43"/>
      <c r="AL13" s="43" t="s">
        <v>1</v>
      </c>
      <c r="AM13" s="331">
        <f t="shared" si="2"/>
        <v>3.7251339258620939E-2</v>
      </c>
      <c r="AN13" s="331">
        <f t="shared" si="3"/>
        <v>7.7700474291856975E-2</v>
      </c>
    </row>
    <row r="14" spans="1:40" s="232" customFormat="1" ht="15">
      <c r="A14" s="43"/>
      <c r="B14" s="43" t="s">
        <v>45</v>
      </c>
      <c r="C14" s="363" t="s">
        <v>0</v>
      </c>
      <c r="D14" s="364">
        <v>403404</v>
      </c>
      <c r="E14" s="364">
        <v>16076</v>
      </c>
      <c r="F14" s="363">
        <v>19622</v>
      </c>
      <c r="G14" s="364">
        <v>439102</v>
      </c>
      <c r="H14" s="365">
        <v>4.4686655947820779E-2</v>
      </c>
      <c r="I14" s="366"/>
      <c r="J14" s="370">
        <v>98731.634796059938</v>
      </c>
      <c r="K14" s="370">
        <v>4340.9931868799995</v>
      </c>
      <c r="L14" s="370">
        <v>6708.3229644900021</v>
      </c>
      <c r="M14" s="370">
        <v>109780.95094742994</v>
      </c>
      <c r="N14" s="365">
        <v>6.1106438836573483E-2</v>
      </c>
      <c r="O14" s="43"/>
      <c r="P14" s="43"/>
      <c r="Q14" s="43" t="s">
        <v>45</v>
      </c>
      <c r="R14" s="43" t="s">
        <v>1</v>
      </c>
      <c r="S14" s="367">
        <v>4626507</v>
      </c>
      <c r="T14" s="367">
        <v>190970</v>
      </c>
      <c r="U14" s="367">
        <v>293063</v>
      </c>
      <c r="V14" s="367">
        <v>5110540</v>
      </c>
      <c r="W14" s="368">
        <v>5.7344820703878648E-2</v>
      </c>
      <c r="X14" s="369"/>
      <c r="Y14" s="367">
        <v>1200281.94458741</v>
      </c>
      <c r="Z14" s="367">
        <v>53675.439663730001</v>
      </c>
      <c r="AA14" s="367">
        <v>105430.57014638999</v>
      </c>
      <c r="AB14" s="367">
        <v>1359387.9543975298</v>
      </c>
      <c r="AC14" s="368">
        <v>7.7557381471072398E-2</v>
      </c>
      <c r="AD14" s="43"/>
      <c r="AE14" s="43" t="s">
        <v>45</v>
      </c>
      <c r="AF14" s="43" t="s">
        <v>0</v>
      </c>
      <c r="AG14" s="43"/>
      <c r="AH14" s="43" t="s">
        <v>45</v>
      </c>
      <c r="AI14" s="331">
        <f t="shared" si="0"/>
        <v>3.9542317218209756E-2</v>
      </c>
      <c r="AJ14" s="331">
        <f t="shared" si="1"/>
        <v>6.110643883657349E-2</v>
      </c>
      <c r="AK14" s="43"/>
      <c r="AL14" s="43" t="s">
        <v>1</v>
      </c>
      <c r="AM14" s="331">
        <f t="shared" si="2"/>
        <v>3.9485004622921302E-2</v>
      </c>
      <c r="AN14" s="331">
        <f t="shared" si="3"/>
        <v>7.7557381471072398E-2</v>
      </c>
    </row>
    <row r="15" spans="1:40" s="232" customFormat="1" ht="15">
      <c r="A15" s="43"/>
      <c r="B15" s="43" t="s">
        <v>46</v>
      </c>
      <c r="C15" s="363" t="s">
        <v>0</v>
      </c>
      <c r="D15" s="364">
        <v>406703</v>
      </c>
      <c r="E15" s="364">
        <v>14326</v>
      </c>
      <c r="F15" s="363">
        <v>19539</v>
      </c>
      <c r="G15" s="364">
        <v>440568</v>
      </c>
      <c r="H15" s="365">
        <v>4.4349566922699785E-2</v>
      </c>
      <c r="I15" s="371"/>
      <c r="J15" s="370">
        <v>100293.25028330012</v>
      </c>
      <c r="K15" s="370">
        <v>3912.5769256900007</v>
      </c>
      <c r="L15" s="370">
        <v>6721.1536631000026</v>
      </c>
      <c r="M15" s="370">
        <v>110926.98087209013</v>
      </c>
      <c r="N15" s="365">
        <v>6.0590792341586965E-2</v>
      </c>
      <c r="O15" s="43"/>
      <c r="P15" s="43"/>
      <c r="Q15" s="43" t="s">
        <v>46</v>
      </c>
      <c r="R15" s="43" t="s">
        <v>1</v>
      </c>
      <c r="S15" s="367">
        <v>4665140</v>
      </c>
      <c r="T15" s="367">
        <v>169529</v>
      </c>
      <c r="U15" s="367">
        <v>291543</v>
      </c>
      <c r="V15" s="367">
        <v>5126212</v>
      </c>
      <c r="W15" s="368">
        <v>5.6872989256004237E-2</v>
      </c>
      <c r="X15" s="369"/>
      <c r="Y15" s="367">
        <v>1219321.8335577301</v>
      </c>
      <c r="Z15" s="367">
        <v>48112.359253450013</v>
      </c>
      <c r="AA15" s="367">
        <v>105156.28578123997</v>
      </c>
      <c r="AB15" s="367">
        <v>1372590.4785924198</v>
      </c>
      <c r="AC15" s="368">
        <v>7.6611551239286535E-2</v>
      </c>
      <c r="AD15" s="43"/>
      <c r="AE15" s="43" t="s">
        <v>46</v>
      </c>
      <c r="AF15" s="43" t="s">
        <v>0</v>
      </c>
      <c r="AG15" s="43"/>
      <c r="AH15" s="43" t="s">
        <v>46</v>
      </c>
      <c r="AI15" s="331">
        <f t="shared" si="0"/>
        <v>3.5271643516572332E-2</v>
      </c>
      <c r="AJ15" s="331">
        <f t="shared" si="1"/>
        <v>6.0590792341586965E-2</v>
      </c>
      <c r="AK15" s="43"/>
      <c r="AL15" s="43" t="s">
        <v>1</v>
      </c>
      <c r="AM15" s="331">
        <f t="shared" si="2"/>
        <v>3.5052231531424317E-2</v>
      </c>
      <c r="AN15" s="331">
        <f t="shared" si="3"/>
        <v>7.6611551239286521E-2</v>
      </c>
    </row>
    <row r="16" spans="1:40" s="232" customFormat="1" ht="15">
      <c r="A16" s="43"/>
      <c r="B16" s="43" t="s">
        <v>47</v>
      </c>
      <c r="C16" s="363" t="s">
        <v>0</v>
      </c>
      <c r="D16" s="364">
        <v>407015</v>
      </c>
      <c r="E16" s="364">
        <v>14959</v>
      </c>
      <c r="F16" s="363">
        <v>19214</v>
      </c>
      <c r="G16" s="364">
        <v>441188</v>
      </c>
      <c r="H16" s="365">
        <v>4.3550595211111813E-2</v>
      </c>
      <c r="I16" s="371"/>
      <c r="J16" s="370">
        <v>99681.01395154999</v>
      </c>
      <c r="K16" s="370">
        <v>4065.4530996999997</v>
      </c>
      <c r="L16" s="370">
        <v>6624.0082759500019</v>
      </c>
      <c r="M16" s="370">
        <v>110370.47532719998</v>
      </c>
      <c r="N16" s="365">
        <v>6.0016125293587137E-2</v>
      </c>
      <c r="O16" s="43"/>
      <c r="P16" s="43"/>
      <c r="Q16" s="43" t="s">
        <v>47</v>
      </c>
      <c r="R16" s="43" t="s">
        <v>1</v>
      </c>
      <c r="S16" s="367">
        <v>4666473</v>
      </c>
      <c r="T16" s="367">
        <v>179401</v>
      </c>
      <c r="U16" s="367">
        <v>288408</v>
      </c>
      <c r="V16" s="367">
        <v>5134282</v>
      </c>
      <c r="W16" s="368">
        <v>5.6172995561989E-2</v>
      </c>
      <c r="X16" s="369"/>
      <c r="Y16" s="367">
        <v>1212521.2289846397</v>
      </c>
      <c r="Z16" s="367">
        <v>50537.302808539986</v>
      </c>
      <c r="AA16" s="367">
        <v>104298.93604735</v>
      </c>
      <c r="AB16" s="367">
        <v>1367357.4678405304</v>
      </c>
      <c r="AC16" s="368">
        <v>7.6277738996861952E-2</v>
      </c>
      <c r="AD16" s="43"/>
      <c r="AE16" s="43" t="s">
        <v>47</v>
      </c>
      <c r="AF16" s="43" t="s">
        <v>0</v>
      </c>
      <c r="AG16" s="43"/>
      <c r="AH16" s="43" t="s">
        <v>47</v>
      </c>
      <c r="AI16" s="331">
        <f t="shared" si="0"/>
        <v>3.6834607150578243E-2</v>
      </c>
      <c r="AJ16" s="331">
        <f t="shared" si="1"/>
        <v>6.0016125293587137E-2</v>
      </c>
      <c r="AK16" s="43"/>
      <c r="AL16" s="43" t="s">
        <v>1</v>
      </c>
      <c r="AM16" s="331">
        <f t="shared" si="2"/>
        <v>3.6959832375328759E-2</v>
      </c>
      <c r="AN16" s="331">
        <f t="shared" si="3"/>
        <v>7.6277738996861924E-2</v>
      </c>
    </row>
    <row r="17" spans="1:40" s="232" customFormat="1" ht="15">
      <c r="A17" s="43"/>
      <c r="B17" s="43" t="s">
        <v>48</v>
      </c>
      <c r="C17" s="363" t="s">
        <v>0</v>
      </c>
      <c r="D17" s="364">
        <v>409231</v>
      </c>
      <c r="E17" s="364">
        <v>13950</v>
      </c>
      <c r="F17" s="363">
        <v>19212</v>
      </c>
      <c r="G17" s="364">
        <v>442393</v>
      </c>
      <c r="H17" s="365">
        <v>4.3427450253507631E-2</v>
      </c>
      <c r="I17" s="371"/>
      <c r="J17" s="370">
        <v>101061.95285185</v>
      </c>
      <c r="K17" s="370">
        <v>3808.1827591099996</v>
      </c>
      <c r="L17" s="370">
        <v>6670.1955336599995</v>
      </c>
      <c r="M17" s="370">
        <v>111540.33114462001</v>
      </c>
      <c r="N17" s="365">
        <v>5.980075068103944E-2</v>
      </c>
      <c r="O17" s="43"/>
      <c r="P17" s="43"/>
      <c r="Q17" s="43" t="s">
        <v>48</v>
      </c>
      <c r="R17" s="43" t="s">
        <v>1</v>
      </c>
      <c r="S17" s="367">
        <v>4693376</v>
      </c>
      <c r="T17" s="367">
        <v>162497</v>
      </c>
      <c r="U17" s="367">
        <v>289226</v>
      </c>
      <c r="V17" s="367">
        <v>5145099</v>
      </c>
      <c r="W17" s="368">
        <v>5.6213884319815811E-2</v>
      </c>
      <c r="X17" s="369"/>
      <c r="Y17" s="367">
        <v>1229289.4141009497</v>
      </c>
      <c r="Z17" s="367">
        <v>46132.048463939995</v>
      </c>
      <c r="AA17" s="367">
        <v>105149.99160667999</v>
      </c>
      <c r="AB17" s="367">
        <v>1380571.4541715703</v>
      </c>
      <c r="AC17" s="368">
        <v>7.6164106746489713E-2</v>
      </c>
      <c r="AD17" s="43"/>
      <c r="AE17" s="43" t="s">
        <v>48</v>
      </c>
      <c r="AF17" s="43" t="s">
        <v>0</v>
      </c>
      <c r="AG17" s="43"/>
      <c r="AH17" s="43" t="s">
        <v>48</v>
      </c>
      <c r="AI17" s="331">
        <f t="shared" si="0"/>
        <v>3.4141755901481219E-2</v>
      </c>
      <c r="AJ17" s="331">
        <f t="shared" si="1"/>
        <v>5.980075068103944E-2</v>
      </c>
      <c r="AK17" s="43"/>
      <c r="AL17" s="43" t="s">
        <v>1</v>
      </c>
      <c r="AM17" s="331">
        <f t="shared" si="2"/>
        <v>3.3415183491260964E-2</v>
      </c>
      <c r="AN17" s="331">
        <f t="shared" si="3"/>
        <v>7.6164106746489699E-2</v>
      </c>
    </row>
    <row r="18" spans="1:40" s="232" customFormat="1" ht="15">
      <c r="A18" s="43"/>
      <c r="B18" s="43" t="s">
        <v>49</v>
      </c>
      <c r="C18" s="363" t="s">
        <v>0</v>
      </c>
      <c r="D18" s="364">
        <v>410376</v>
      </c>
      <c r="E18" s="364">
        <v>13472</v>
      </c>
      <c r="F18" s="363">
        <v>19038</v>
      </c>
      <c r="G18" s="364">
        <v>442886</v>
      </c>
      <c r="H18" s="365">
        <v>4.2986231219772131E-2</v>
      </c>
      <c r="I18" s="371"/>
      <c r="J18" s="370">
        <v>100976.8651861199</v>
      </c>
      <c r="K18" s="370">
        <v>3649.5893952699998</v>
      </c>
      <c r="L18" s="370">
        <v>6610.0058081199995</v>
      </c>
      <c r="M18" s="370">
        <v>111236.4603895099</v>
      </c>
      <c r="N18" s="365">
        <v>5.9423014585093296E-2</v>
      </c>
      <c r="O18" s="43"/>
      <c r="P18" s="43"/>
      <c r="Q18" s="43" t="s">
        <v>49</v>
      </c>
      <c r="R18" s="43" t="s">
        <v>1</v>
      </c>
      <c r="S18" s="367">
        <v>4699327</v>
      </c>
      <c r="T18" s="367">
        <v>160253</v>
      </c>
      <c r="U18" s="367">
        <v>288087</v>
      </c>
      <c r="V18" s="367">
        <v>5147667</v>
      </c>
      <c r="W18" s="368">
        <v>5.5964575797152381E-2</v>
      </c>
      <c r="X18" s="369"/>
      <c r="Y18" s="367">
        <v>1226655.9842405398</v>
      </c>
      <c r="Z18" s="367">
        <v>45000.843678949997</v>
      </c>
      <c r="AA18" s="367">
        <v>104558.67558838004</v>
      </c>
      <c r="AB18" s="367">
        <v>1376215.50350787</v>
      </c>
      <c r="AC18" s="368">
        <v>7.5975510609979188E-2</v>
      </c>
      <c r="AD18" s="43"/>
      <c r="AE18" s="43" t="s">
        <v>49</v>
      </c>
      <c r="AF18" s="43" t="s">
        <v>0</v>
      </c>
      <c r="AG18" s="43"/>
      <c r="AH18" s="43" t="s">
        <v>49</v>
      </c>
      <c r="AI18" s="331">
        <f t="shared" si="0"/>
        <v>3.2809290968900451E-2</v>
      </c>
      <c r="AJ18" s="331">
        <f t="shared" si="1"/>
        <v>5.9423014585093296E-2</v>
      </c>
      <c r="AK18" s="43"/>
      <c r="AL18" s="43" t="s">
        <v>1</v>
      </c>
      <c r="AM18" s="331">
        <f t="shared" si="2"/>
        <v>3.269898032993105E-2</v>
      </c>
      <c r="AN18" s="331">
        <f t="shared" si="3"/>
        <v>7.5975510609979188E-2</v>
      </c>
    </row>
    <row r="19" spans="1:40" s="232" customFormat="1" ht="15">
      <c r="A19" s="43"/>
      <c r="B19" s="43" t="s">
        <v>50</v>
      </c>
      <c r="C19" s="363" t="s">
        <v>0</v>
      </c>
      <c r="D19" s="364">
        <v>412272</v>
      </c>
      <c r="E19" s="364">
        <v>12398</v>
      </c>
      <c r="F19" s="363">
        <v>19467</v>
      </c>
      <c r="G19" s="364">
        <v>444137</v>
      </c>
      <c r="H19" s="365">
        <v>4.383107014277126E-2</v>
      </c>
      <c r="I19" s="371"/>
      <c r="J19" s="370">
        <v>102352.56572715998</v>
      </c>
      <c r="K19" s="370">
        <v>3391.2860491500005</v>
      </c>
      <c r="L19" s="370">
        <v>6779.1831900400039</v>
      </c>
      <c r="M19" s="370">
        <v>112523.03496634998</v>
      </c>
      <c r="N19" s="365">
        <v>6.0247070229374096E-2</v>
      </c>
      <c r="O19" s="43"/>
      <c r="P19" s="43"/>
      <c r="Q19" s="43" t="s">
        <v>50</v>
      </c>
      <c r="R19" s="43" t="s">
        <v>1</v>
      </c>
      <c r="S19" s="367">
        <v>4729523</v>
      </c>
      <c r="T19" s="367">
        <v>144631</v>
      </c>
      <c r="U19" s="367">
        <v>290012</v>
      </c>
      <c r="V19" s="367">
        <v>5164166</v>
      </c>
      <c r="W19" s="368">
        <v>5.6158535569925519E-2</v>
      </c>
      <c r="X19" s="369"/>
      <c r="Y19" s="367">
        <v>1245911.6393033501</v>
      </c>
      <c r="Z19" s="367">
        <v>41058.43927214</v>
      </c>
      <c r="AA19" s="367">
        <v>105528.75429682001</v>
      </c>
      <c r="AB19" s="367">
        <v>1392498.83287231</v>
      </c>
      <c r="AC19" s="368">
        <v>7.5783729081586107E-2</v>
      </c>
      <c r="AD19" s="43"/>
      <c r="AE19" s="43" t="s">
        <v>50</v>
      </c>
      <c r="AF19" s="43" t="s">
        <v>0</v>
      </c>
      <c r="AG19" s="43"/>
      <c r="AH19" s="43" t="s">
        <v>50</v>
      </c>
      <c r="AI19" s="331">
        <f t="shared" si="0"/>
        <v>3.0138593845821567E-2</v>
      </c>
      <c r="AJ19" s="331">
        <f t="shared" si="1"/>
        <v>6.0247070229374089E-2</v>
      </c>
      <c r="AK19" s="43"/>
      <c r="AL19" s="43" t="s">
        <v>1</v>
      </c>
      <c r="AM19" s="331">
        <f t="shared" si="2"/>
        <v>2.9485438912324746E-2</v>
      </c>
      <c r="AN19" s="331">
        <f t="shared" si="3"/>
        <v>7.5783729081586121E-2</v>
      </c>
    </row>
    <row r="20" spans="1:40" s="232" customFormat="1" ht="15">
      <c r="A20" s="43">
        <v>2019</v>
      </c>
      <c r="B20" s="43" t="s">
        <v>39</v>
      </c>
      <c r="C20" s="363" t="s">
        <v>0</v>
      </c>
      <c r="D20" s="363">
        <v>408420</v>
      </c>
      <c r="E20" s="364">
        <v>16268</v>
      </c>
      <c r="F20" s="364">
        <v>19636</v>
      </c>
      <c r="G20" s="364">
        <v>444324</v>
      </c>
      <c r="H20" s="365">
        <v>4.4192976296576369E-2</v>
      </c>
      <c r="I20" s="366"/>
      <c r="J20" s="363">
        <v>103710.77771883</v>
      </c>
      <c r="K20" s="364">
        <v>4455.6328944199995</v>
      </c>
      <c r="L20" s="364">
        <v>7110.8330313199976</v>
      </c>
      <c r="M20" s="364">
        <v>115277.24364456999</v>
      </c>
      <c r="N20" s="365">
        <v>6.1684620541800628E-2</v>
      </c>
      <c r="O20" s="43"/>
      <c r="P20" s="43">
        <v>2019</v>
      </c>
      <c r="Q20" s="43" t="s">
        <v>39</v>
      </c>
      <c r="R20" s="43" t="s">
        <v>1</v>
      </c>
      <c r="S20" s="367">
        <v>4677706</v>
      </c>
      <c r="T20" s="367">
        <v>191588</v>
      </c>
      <c r="U20" s="367">
        <v>290506</v>
      </c>
      <c r="V20" s="367">
        <v>5159800</v>
      </c>
      <c r="W20" s="368">
        <v>5.6301794643203222E-2</v>
      </c>
      <c r="X20" s="369"/>
      <c r="Y20" s="367">
        <v>1263017.1620748397</v>
      </c>
      <c r="Z20" s="367">
        <v>54746.202005899991</v>
      </c>
      <c r="AA20" s="367">
        <v>109925.78364714998</v>
      </c>
      <c r="AB20" s="367">
        <v>1427689.1477278899</v>
      </c>
      <c r="AC20" s="368">
        <v>7.699560077352445E-2</v>
      </c>
      <c r="AD20" s="43"/>
      <c r="AE20" s="43" t="s">
        <v>39</v>
      </c>
      <c r="AF20" s="43" t="s">
        <v>0</v>
      </c>
      <c r="AG20" s="43">
        <v>2019</v>
      </c>
      <c r="AH20" s="43" t="s">
        <v>39</v>
      </c>
      <c r="AI20" s="331">
        <f t="shared" si="0"/>
        <v>3.8651452390359761E-2</v>
      </c>
      <c r="AJ20" s="331">
        <f t="shared" si="1"/>
        <v>6.1684620541800628E-2</v>
      </c>
      <c r="AK20" s="43"/>
      <c r="AL20" s="43" t="s">
        <v>1</v>
      </c>
      <c r="AM20" s="331">
        <f t="shared" si="2"/>
        <v>3.8346023777673439E-2</v>
      </c>
      <c r="AN20" s="331">
        <f t="shared" si="3"/>
        <v>7.699560077352445E-2</v>
      </c>
    </row>
    <row r="21" spans="1:40" s="232" customFormat="1" ht="15">
      <c r="A21" s="43"/>
      <c r="B21" s="43" t="s">
        <v>40</v>
      </c>
      <c r="C21" s="363" t="s">
        <v>0</v>
      </c>
      <c r="D21" s="363">
        <v>411186</v>
      </c>
      <c r="E21" s="364">
        <v>14182</v>
      </c>
      <c r="F21" s="364">
        <v>19996</v>
      </c>
      <c r="G21" s="364">
        <v>445364</v>
      </c>
      <c r="H21" s="365">
        <v>4.4898105819060362E-2</v>
      </c>
      <c r="I21" s="366"/>
      <c r="J21" s="363">
        <v>105221.97193958996</v>
      </c>
      <c r="K21" s="364">
        <v>3910.9009963199983</v>
      </c>
      <c r="L21" s="364">
        <v>7216.4552163499984</v>
      </c>
      <c r="M21" s="364">
        <v>116349.32815225996</v>
      </c>
      <c r="N21" s="365">
        <v>6.2024038565192403E-2</v>
      </c>
      <c r="O21" s="43"/>
      <c r="P21" s="43"/>
      <c r="Q21" s="43" t="s">
        <v>40</v>
      </c>
      <c r="R21" s="43" t="s">
        <v>1</v>
      </c>
      <c r="S21" s="367">
        <v>4710902</v>
      </c>
      <c r="T21" s="367">
        <v>165624</v>
      </c>
      <c r="U21" s="367">
        <v>293944</v>
      </c>
      <c r="V21" s="367">
        <v>5170470</v>
      </c>
      <c r="W21" s="368">
        <v>5.6850537765425584E-2</v>
      </c>
      <c r="X21" s="369"/>
      <c r="Y21" s="367">
        <v>1281604.8156382099</v>
      </c>
      <c r="Z21" s="367">
        <v>47781.350793920006</v>
      </c>
      <c r="AA21" s="367">
        <v>110769.34604606</v>
      </c>
      <c r="AB21" s="367">
        <v>1440155.5124781895</v>
      </c>
      <c r="AC21" s="368">
        <v>7.6914850574331631E-2</v>
      </c>
      <c r="AD21" s="43"/>
      <c r="AE21" s="43" t="s">
        <v>40</v>
      </c>
      <c r="AF21" s="43" t="s">
        <v>0</v>
      </c>
      <c r="AG21" s="43"/>
      <c r="AH21" s="43" t="s">
        <v>40</v>
      </c>
      <c r="AI21" s="331">
        <f t="shared" si="0"/>
        <v>3.3613438585584417E-2</v>
      </c>
      <c r="AJ21" s="331">
        <f t="shared" si="1"/>
        <v>6.202403856519241E-2</v>
      </c>
      <c r="AK21" s="43"/>
      <c r="AL21" s="43" t="s">
        <v>1</v>
      </c>
      <c r="AM21" s="331">
        <f t="shared" si="2"/>
        <v>3.3177910565851919E-2</v>
      </c>
      <c r="AN21" s="331">
        <f t="shared" si="3"/>
        <v>7.6914850574331672E-2</v>
      </c>
    </row>
    <row r="22" spans="1:40" s="232" customFormat="1" ht="15">
      <c r="A22" s="43"/>
      <c r="B22" s="43" t="s">
        <v>41</v>
      </c>
      <c r="C22" s="363" t="s">
        <v>0</v>
      </c>
      <c r="D22" s="363">
        <v>410713</v>
      </c>
      <c r="E22" s="364">
        <v>14968</v>
      </c>
      <c r="F22" s="364">
        <v>20175</v>
      </c>
      <c r="G22" s="364">
        <v>445856</v>
      </c>
      <c r="H22" s="365">
        <v>4.5250035886025983E-2</v>
      </c>
      <c r="I22" s="366"/>
      <c r="J22" s="363">
        <v>104490.20876656003</v>
      </c>
      <c r="K22" s="364">
        <v>4109.9473921599993</v>
      </c>
      <c r="L22" s="364">
        <v>7248.2097878699997</v>
      </c>
      <c r="M22" s="364">
        <v>115848.36594659003</v>
      </c>
      <c r="N22" s="365">
        <v>6.2566353255355089E-2</v>
      </c>
      <c r="O22" s="43"/>
      <c r="P22" s="43"/>
      <c r="Q22" s="43" t="s">
        <v>41</v>
      </c>
      <c r="R22" s="43" t="s">
        <v>1</v>
      </c>
      <c r="S22" s="367">
        <v>4708102</v>
      </c>
      <c r="T22" s="367">
        <v>173063</v>
      </c>
      <c r="U22" s="367">
        <v>295428</v>
      </c>
      <c r="V22" s="367">
        <v>5176593</v>
      </c>
      <c r="W22" s="368">
        <v>5.7069968606765109E-2</v>
      </c>
      <c r="X22" s="369"/>
      <c r="Y22" s="367">
        <v>1275838.70166459</v>
      </c>
      <c r="Z22" s="367">
        <v>49441.491622039997</v>
      </c>
      <c r="AA22" s="367">
        <v>110903.09932340996</v>
      </c>
      <c r="AB22" s="367">
        <v>1436183.2926100395</v>
      </c>
      <c r="AC22" s="368">
        <v>7.7220714023111092E-2</v>
      </c>
      <c r="AD22" s="43"/>
      <c r="AE22" s="43" t="s">
        <v>41</v>
      </c>
      <c r="AF22" s="43" t="s">
        <v>0</v>
      </c>
      <c r="AG22" s="43"/>
      <c r="AH22" s="43" t="s">
        <v>41</v>
      </c>
      <c r="AI22" s="331">
        <f t="shared" si="0"/>
        <v>3.5476956093233307E-2</v>
      </c>
      <c r="AJ22" s="331">
        <f t="shared" si="1"/>
        <v>6.2566353255355076E-2</v>
      </c>
      <c r="AK22" s="43"/>
      <c r="AL22" s="43" t="s">
        <v>1</v>
      </c>
      <c r="AM22" s="331">
        <f t="shared" si="2"/>
        <v>3.4425613970336465E-2</v>
      </c>
      <c r="AN22" s="331">
        <f t="shared" si="3"/>
        <v>7.7220714023111106E-2</v>
      </c>
    </row>
    <row r="23" spans="1:40" s="232" customFormat="1" ht="15">
      <c r="A23" s="43"/>
      <c r="B23" s="43" t="s">
        <v>42</v>
      </c>
      <c r="C23" s="363" t="s">
        <v>0</v>
      </c>
      <c r="D23" s="363">
        <v>412033</v>
      </c>
      <c r="E23" s="364">
        <v>14129</v>
      </c>
      <c r="F23" s="364">
        <v>19980</v>
      </c>
      <c r="G23" s="364">
        <v>446142</v>
      </c>
      <c r="H23" s="365">
        <v>4.4783947711715101E-2</v>
      </c>
      <c r="I23" s="366"/>
      <c r="J23" s="363">
        <v>105482.28728323997</v>
      </c>
      <c r="K23" s="364">
        <v>3925.4177807999981</v>
      </c>
      <c r="L23" s="364">
        <v>7162.9046507300027</v>
      </c>
      <c r="M23" s="364">
        <v>116570.60971476998</v>
      </c>
      <c r="N23" s="365">
        <v>6.1446917608619429E-2</v>
      </c>
      <c r="O23" s="43"/>
      <c r="P23" s="43"/>
      <c r="Q23" s="43" t="s">
        <v>42</v>
      </c>
      <c r="R23" s="43" t="s">
        <v>1</v>
      </c>
      <c r="S23" s="367">
        <v>4724294</v>
      </c>
      <c r="T23" s="367">
        <v>162157</v>
      </c>
      <c r="U23" s="367">
        <v>297785</v>
      </c>
      <c r="V23" s="367">
        <v>5184236</v>
      </c>
      <c r="W23" s="368">
        <v>5.7440479175716534E-2</v>
      </c>
      <c r="X23" s="369"/>
      <c r="Y23" s="367">
        <v>1287208.3278814699</v>
      </c>
      <c r="Z23" s="367">
        <v>46740.482176019999</v>
      </c>
      <c r="AA23" s="367">
        <v>111577.29408832001</v>
      </c>
      <c r="AB23" s="367">
        <v>1445526.10414581</v>
      </c>
      <c r="AC23" s="368">
        <v>7.7188017406474491E-2</v>
      </c>
      <c r="AD23" s="43"/>
      <c r="AE23" s="43" t="s">
        <v>42</v>
      </c>
      <c r="AF23" s="43" t="s">
        <v>0</v>
      </c>
      <c r="AG23" s="43"/>
      <c r="AH23" s="43" t="s">
        <v>42</v>
      </c>
      <c r="AI23" s="331">
        <f t="shared" si="0"/>
        <v>3.3674163585528813E-2</v>
      </c>
      <c r="AJ23" s="331">
        <f t="shared" si="1"/>
        <v>6.1446917608619429E-2</v>
      </c>
      <c r="AK23" s="43"/>
      <c r="AL23" s="43" t="s">
        <v>1</v>
      </c>
      <c r="AM23" s="331">
        <f t="shared" si="2"/>
        <v>3.233458188127282E-2</v>
      </c>
      <c r="AN23" s="331">
        <f t="shared" si="3"/>
        <v>7.7188017406474463E-2</v>
      </c>
    </row>
    <row r="24" spans="1:40" s="232" customFormat="1" ht="15">
      <c r="A24" s="43"/>
      <c r="B24" s="43" t="s">
        <v>43</v>
      </c>
      <c r="C24" s="363" t="s">
        <v>0</v>
      </c>
      <c r="D24" s="363">
        <v>411307</v>
      </c>
      <c r="E24" s="364">
        <v>15292</v>
      </c>
      <c r="F24" s="364">
        <v>20238</v>
      </c>
      <c r="G24" s="364">
        <v>446837</v>
      </c>
      <c r="H24" s="365">
        <v>4.5291683544558752E-2</v>
      </c>
      <c r="I24" s="366"/>
      <c r="J24" s="363">
        <v>104550.21966731992</v>
      </c>
      <c r="K24" s="364">
        <v>4245.0411853899996</v>
      </c>
      <c r="L24" s="364">
        <v>7286.4540767299968</v>
      </c>
      <c r="M24" s="364">
        <v>116081.71492943991</v>
      </c>
      <c r="N24" s="365">
        <v>6.2770041613867067E-2</v>
      </c>
      <c r="O24" s="43"/>
      <c r="P24" s="43"/>
      <c r="Q24" s="43" t="s">
        <v>43</v>
      </c>
      <c r="R24" s="43" t="s">
        <v>1</v>
      </c>
      <c r="S24" s="367">
        <v>4723202</v>
      </c>
      <c r="T24" s="367">
        <v>173503</v>
      </c>
      <c r="U24" s="367">
        <v>300672</v>
      </c>
      <c r="V24" s="367">
        <v>5197377</v>
      </c>
      <c r="W24" s="368">
        <v>5.7850719699571534E-2</v>
      </c>
      <c r="X24" s="369"/>
      <c r="Y24" s="367">
        <v>1279750.0232049196</v>
      </c>
      <c r="Z24" s="367">
        <v>49845.320383099999</v>
      </c>
      <c r="AA24" s="367">
        <v>112879.70349054001</v>
      </c>
      <c r="AB24" s="367">
        <v>1442475.0470785594</v>
      </c>
      <c r="AC24" s="368">
        <v>7.8254181047467633E-2</v>
      </c>
      <c r="AD24" s="43"/>
      <c r="AE24" s="43" t="s">
        <v>43</v>
      </c>
      <c r="AF24" s="43" t="s">
        <v>0</v>
      </c>
      <c r="AG24" s="43"/>
      <c r="AH24" s="43" t="s">
        <v>43</v>
      </c>
      <c r="AI24" s="331">
        <f t="shared" si="0"/>
        <v>3.6569421704101643E-2</v>
      </c>
      <c r="AJ24" s="331">
        <f t="shared" si="1"/>
        <v>6.2770041613867067E-2</v>
      </c>
      <c r="AK24" s="43"/>
      <c r="AL24" s="43" t="s">
        <v>1</v>
      </c>
      <c r="AM24" s="331">
        <f t="shared" si="2"/>
        <v>3.4555412576495921E-2</v>
      </c>
      <c r="AN24" s="331">
        <f t="shared" si="3"/>
        <v>7.8254181047467647E-2</v>
      </c>
    </row>
    <row r="25" spans="1:40" s="232" customFormat="1" ht="15">
      <c r="A25" s="43"/>
      <c r="B25" s="43" t="s">
        <v>44</v>
      </c>
      <c r="C25" s="363" t="s">
        <v>0</v>
      </c>
      <c r="D25" s="364">
        <v>412977</v>
      </c>
      <c r="E25" s="364">
        <v>14497</v>
      </c>
      <c r="F25" s="364">
        <v>20572</v>
      </c>
      <c r="G25" s="364">
        <v>448046</v>
      </c>
      <c r="H25" s="365">
        <v>4.5914928377889769E-2</v>
      </c>
      <c r="I25" s="366"/>
      <c r="J25" s="363">
        <v>105781.80117108996</v>
      </c>
      <c r="K25" s="364">
        <v>4060.8855642099993</v>
      </c>
      <c r="L25" s="364">
        <v>7441.7492908399963</v>
      </c>
      <c r="M25" s="364">
        <v>117284.43602613996</v>
      </c>
      <c r="N25" s="365">
        <v>6.3450441874328536E-2</v>
      </c>
      <c r="O25" s="43"/>
      <c r="P25" s="43"/>
      <c r="Q25" s="43" t="s">
        <v>44</v>
      </c>
      <c r="R25" s="43" t="s">
        <v>1</v>
      </c>
      <c r="S25" s="367">
        <v>4747472</v>
      </c>
      <c r="T25" s="367">
        <v>165496</v>
      </c>
      <c r="U25" s="367">
        <v>301593</v>
      </c>
      <c r="V25" s="367">
        <v>5214561</v>
      </c>
      <c r="W25" s="368">
        <v>5.7836699963812868E-2</v>
      </c>
      <c r="X25" s="369"/>
      <c r="Y25" s="367">
        <v>1295922.7770073398</v>
      </c>
      <c r="Z25" s="367">
        <v>48316.622743290005</v>
      </c>
      <c r="AA25" s="367">
        <v>114015.88434871998</v>
      </c>
      <c r="AB25" s="367">
        <v>1458255.2840993498</v>
      </c>
      <c r="AC25" s="368">
        <v>7.8186505196954373E-2</v>
      </c>
      <c r="AD25" s="43"/>
      <c r="AE25" s="43" t="s">
        <v>44</v>
      </c>
      <c r="AF25" s="43" t="s">
        <v>0</v>
      </c>
      <c r="AG25" s="43"/>
      <c r="AH25" s="43" t="s">
        <v>44</v>
      </c>
      <c r="AI25" s="331">
        <f t="shared" si="0"/>
        <v>3.4624249404285178E-2</v>
      </c>
      <c r="AJ25" s="331">
        <f t="shared" si="1"/>
        <v>6.3450441874328536E-2</v>
      </c>
      <c r="AK25" s="43"/>
      <c r="AL25" s="43" t="s">
        <v>1</v>
      </c>
      <c r="AM25" s="331">
        <f t="shared" si="2"/>
        <v>3.3133171722488496E-2</v>
      </c>
      <c r="AN25" s="331">
        <f t="shared" si="3"/>
        <v>7.8186505196954373E-2</v>
      </c>
    </row>
    <row r="26" spans="1:40" s="232" customFormat="1" ht="15">
      <c r="A26" s="43"/>
      <c r="B26" s="43" t="s">
        <v>45</v>
      </c>
      <c r="C26" s="363" t="s">
        <v>0</v>
      </c>
      <c r="D26" s="364">
        <v>412184</v>
      </c>
      <c r="E26" s="364">
        <v>16203</v>
      </c>
      <c r="F26" s="363">
        <v>20852</v>
      </c>
      <c r="G26" s="364">
        <v>449239</v>
      </c>
      <c r="H26" s="365">
        <v>4.6416272852535065E-2</v>
      </c>
      <c r="I26" s="366"/>
      <c r="J26" s="370">
        <v>104691.27887136007</v>
      </c>
      <c r="K26" s="370">
        <v>4461.4917545199987</v>
      </c>
      <c r="L26" s="370">
        <v>7500.6194400399991</v>
      </c>
      <c r="M26" s="370">
        <v>116653.39006592007</v>
      </c>
      <c r="N26" s="365">
        <v>6.4298340886633873E-2</v>
      </c>
      <c r="O26" s="43"/>
      <c r="P26" s="43"/>
      <c r="Q26" s="43" t="s">
        <v>45</v>
      </c>
      <c r="R26" s="43" t="s">
        <v>1</v>
      </c>
      <c r="S26" s="367">
        <v>4739766</v>
      </c>
      <c r="T26" s="367">
        <v>183389</v>
      </c>
      <c r="U26" s="367">
        <v>302421</v>
      </c>
      <c r="V26" s="367">
        <v>5225576</v>
      </c>
      <c r="W26" s="368">
        <v>5.7873237323502712E-2</v>
      </c>
      <c r="X26" s="369"/>
      <c r="Y26" s="367">
        <v>1282963.23734515</v>
      </c>
      <c r="Z26" s="367">
        <v>52822.763544469984</v>
      </c>
      <c r="AA26" s="367">
        <v>113697.54128744999</v>
      </c>
      <c r="AB26" s="367">
        <v>1449483.5421770704</v>
      </c>
      <c r="AC26" s="368">
        <v>7.8440036039788705E-2</v>
      </c>
      <c r="AD26" s="43"/>
      <c r="AE26" s="43" t="s">
        <v>45</v>
      </c>
      <c r="AF26" s="43" t="s">
        <v>0</v>
      </c>
      <c r="AG26" s="43"/>
      <c r="AH26" s="43" t="s">
        <v>45</v>
      </c>
      <c r="AI26" s="331">
        <f t="shared" si="0"/>
        <v>3.8245710236100627E-2</v>
      </c>
      <c r="AJ26" s="331">
        <f t="shared" si="1"/>
        <v>6.4298340886633873E-2</v>
      </c>
      <c r="AK26" s="43"/>
      <c r="AL26" s="43" t="s">
        <v>1</v>
      </c>
      <c r="AM26" s="331">
        <f t="shared" si="2"/>
        <v>3.6442472099498392E-2</v>
      </c>
      <c r="AN26" s="331">
        <f t="shared" si="3"/>
        <v>7.8440036039788705E-2</v>
      </c>
    </row>
    <row r="27" spans="1:40" s="232" customFormat="1" ht="15">
      <c r="A27" s="43"/>
      <c r="B27" s="43" t="s">
        <v>46</v>
      </c>
      <c r="C27" s="363" t="s">
        <v>0</v>
      </c>
      <c r="D27" s="364">
        <v>410786</v>
      </c>
      <c r="E27" s="364">
        <v>15941</v>
      </c>
      <c r="F27" s="363">
        <v>21491</v>
      </c>
      <c r="G27" s="364">
        <v>448218</v>
      </c>
      <c r="H27" s="365">
        <v>4.7947650473653444E-2</v>
      </c>
      <c r="I27" s="371"/>
      <c r="J27" s="370">
        <v>105835.15050457999</v>
      </c>
      <c r="K27" s="370">
        <v>4434.6485291900008</v>
      </c>
      <c r="L27" s="370">
        <v>7683.6284536400017</v>
      </c>
      <c r="M27" s="370">
        <v>117953.42748740999</v>
      </c>
      <c r="N27" s="365">
        <v>6.5141205451279743E-2</v>
      </c>
      <c r="O27" s="43"/>
      <c r="P27" s="43"/>
      <c r="Q27" s="43" t="s">
        <v>46</v>
      </c>
      <c r="R27" s="43" t="s">
        <v>1</v>
      </c>
      <c r="S27" s="367">
        <v>4723302</v>
      </c>
      <c r="T27" s="367">
        <v>179056</v>
      </c>
      <c r="U27" s="367">
        <v>308139</v>
      </c>
      <c r="V27" s="367">
        <v>5210497</v>
      </c>
      <c r="W27" s="368">
        <v>5.9138120605385626E-2</v>
      </c>
      <c r="X27" s="369"/>
      <c r="Y27" s="367">
        <v>1297812.5106893198</v>
      </c>
      <c r="Z27" s="367">
        <v>52336.396562490001</v>
      </c>
      <c r="AA27" s="367">
        <v>115526.51320704997</v>
      </c>
      <c r="AB27" s="367">
        <v>1465675.42045886</v>
      </c>
      <c r="AC27" s="368">
        <v>7.8821348570396299E-2</v>
      </c>
      <c r="AD27" s="43"/>
      <c r="AE27" s="43" t="s">
        <v>46</v>
      </c>
      <c r="AF27" s="43" t="s">
        <v>0</v>
      </c>
      <c r="AG27" s="43"/>
      <c r="AH27" s="43" t="s">
        <v>46</v>
      </c>
      <c r="AI27" s="331">
        <f t="shared" si="0"/>
        <v>3.7596605911798045E-2</v>
      </c>
      <c r="AJ27" s="331">
        <f t="shared" si="1"/>
        <v>6.5141205451279743E-2</v>
      </c>
      <c r="AK27" s="43"/>
      <c r="AL27" s="43" t="s">
        <v>1</v>
      </c>
      <c r="AM27" s="331">
        <f t="shared" si="2"/>
        <v>3.5708040014824707E-2</v>
      </c>
      <c r="AN27" s="331">
        <f t="shared" si="3"/>
        <v>7.8821348570396299E-2</v>
      </c>
    </row>
    <row r="28" spans="1:40" s="232" customFormat="1" ht="15">
      <c r="A28" s="43"/>
      <c r="B28" s="43" t="s">
        <v>47</v>
      </c>
      <c r="C28" s="363" t="s">
        <v>0</v>
      </c>
      <c r="D28" s="364">
        <v>409840</v>
      </c>
      <c r="E28" s="364">
        <v>16909</v>
      </c>
      <c r="F28" s="363">
        <v>22359</v>
      </c>
      <c r="G28" s="364">
        <f t="shared" ref="G28:G41" si="5">D28+E28+F28</f>
        <v>449108</v>
      </c>
      <c r="H28" s="365">
        <f t="shared" ref="H28:H41" si="6">F28/G28</f>
        <v>4.9785352298333585E-2</v>
      </c>
      <c r="I28" s="371"/>
      <c r="J28" s="370">
        <v>104849.74129202004</v>
      </c>
      <c r="K28" s="370">
        <v>4669.7737285099965</v>
      </c>
      <c r="L28" s="370">
        <v>7925.2200929600021</v>
      </c>
      <c r="M28" s="370">
        <f t="shared" ref="M28:M35" si="7">J28+K28+L28</f>
        <v>117444.73511349005</v>
      </c>
      <c r="N28" s="365">
        <f t="shared" ref="N28:N41" si="8">L28/M28</f>
        <v>6.7480420346656203E-2</v>
      </c>
      <c r="O28" s="43"/>
      <c r="P28" s="43"/>
      <c r="Q28" s="43" t="s">
        <v>47</v>
      </c>
      <c r="R28" s="43" t="s">
        <v>1</v>
      </c>
      <c r="S28" s="367">
        <v>4712199</v>
      </c>
      <c r="T28" s="367">
        <v>195406</v>
      </c>
      <c r="U28" s="367">
        <v>317066</v>
      </c>
      <c r="V28" s="367">
        <v>5224671</v>
      </c>
      <c r="W28" s="368">
        <v>6.068630924320402E-2</v>
      </c>
      <c r="X28" s="369"/>
      <c r="Y28" s="367">
        <v>1287387.5199575298</v>
      </c>
      <c r="Z28" s="367">
        <v>56473.610046049995</v>
      </c>
      <c r="AA28" s="367">
        <v>118061.63864399001</v>
      </c>
      <c r="AB28" s="367">
        <v>1461922.7686475702</v>
      </c>
      <c r="AC28" s="368">
        <v>8.0757780900566484E-2</v>
      </c>
      <c r="AD28" s="43"/>
      <c r="AE28" s="43" t="s">
        <v>47</v>
      </c>
      <c r="AF28" s="43" t="s">
        <v>0</v>
      </c>
      <c r="AG28" s="43"/>
      <c r="AH28" s="43" t="s">
        <v>47</v>
      </c>
      <c r="AI28" s="331">
        <f t="shared" si="0"/>
        <v>3.9761456518229335E-2</v>
      </c>
      <c r="AJ28" s="331">
        <f t="shared" si="1"/>
        <v>6.7480420346656203E-2</v>
      </c>
      <c r="AK28" s="43"/>
      <c r="AL28" s="43" t="s">
        <v>1</v>
      </c>
      <c r="AM28" s="331">
        <f t="shared" si="2"/>
        <v>3.8629680895040666E-2</v>
      </c>
      <c r="AN28" s="331">
        <f t="shared" si="3"/>
        <v>8.0757780900566484E-2</v>
      </c>
    </row>
    <row r="29" spans="1:40" s="232" customFormat="1" ht="15">
      <c r="A29" s="43"/>
      <c r="B29" s="43" t="s">
        <v>48</v>
      </c>
      <c r="C29" s="363" t="s">
        <v>0</v>
      </c>
      <c r="D29" s="364">
        <v>411276</v>
      </c>
      <c r="E29" s="364">
        <v>15143</v>
      </c>
      <c r="F29" s="363">
        <v>23644</v>
      </c>
      <c r="G29" s="364">
        <f t="shared" si="5"/>
        <v>450063</v>
      </c>
      <c r="H29" s="365">
        <f t="shared" si="6"/>
        <v>5.253486734079451E-2</v>
      </c>
      <c r="I29" s="371"/>
      <c r="J29" s="370">
        <v>105217.58712254011</v>
      </c>
      <c r="K29" s="370">
        <v>4261.5015293699998</v>
      </c>
      <c r="L29" s="370">
        <v>8448.1035521100002</v>
      </c>
      <c r="M29" s="370">
        <f t="shared" si="7"/>
        <v>117927.1922040201</v>
      </c>
      <c r="N29" s="365">
        <f t="shared" si="8"/>
        <v>7.1638299820573584E-2</v>
      </c>
      <c r="O29" s="43"/>
      <c r="P29" s="43"/>
      <c r="Q29" s="43" t="s">
        <v>48</v>
      </c>
      <c r="R29" s="43" t="s">
        <v>1</v>
      </c>
      <c r="S29" s="367">
        <v>4722269</v>
      </c>
      <c r="T29" s="367">
        <v>180807</v>
      </c>
      <c r="U29" s="367">
        <v>332651</v>
      </c>
      <c r="V29" s="367">
        <v>5235727</v>
      </c>
      <c r="W29" s="368">
        <v>6.3534825249674021E-2</v>
      </c>
      <c r="X29" s="369"/>
      <c r="Y29" s="367">
        <v>1286483.4376375803</v>
      </c>
      <c r="Z29" s="367">
        <v>52925.169944760004</v>
      </c>
      <c r="AA29" s="367">
        <v>125349.21592608</v>
      </c>
      <c r="AB29" s="367">
        <v>1464757.82350842</v>
      </c>
      <c r="AC29" s="368">
        <v>8.5576751265161913E-2</v>
      </c>
      <c r="AD29" s="43"/>
      <c r="AE29" s="43" t="s">
        <v>48</v>
      </c>
      <c r="AF29" s="43" t="s">
        <v>0</v>
      </c>
      <c r="AG29" s="43"/>
      <c r="AH29" s="43" t="s">
        <v>48</v>
      </c>
      <c r="AI29" s="331">
        <f t="shared" si="0"/>
        <v>3.6136716644600365E-2</v>
      </c>
      <c r="AJ29" s="331">
        <f t="shared" si="1"/>
        <v>7.1638299820573584E-2</v>
      </c>
      <c r="AK29" s="43"/>
      <c r="AL29" s="43" t="s">
        <v>1</v>
      </c>
      <c r="AM29" s="331">
        <f t="shared" si="2"/>
        <v>3.6132368843057261E-2</v>
      </c>
      <c r="AN29" s="331">
        <f t="shared" si="3"/>
        <v>8.5576751265161913E-2</v>
      </c>
    </row>
    <row r="30" spans="1:40" s="232" customFormat="1" ht="15">
      <c r="A30" s="43"/>
      <c r="B30" s="43" t="s">
        <v>49</v>
      </c>
      <c r="C30" s="363" t="s">
        <v>0</v>
      </c>
      <c r="D30" s="364">
        <v>401805</v>
      </c>
      <c r="E30" s="364">
        <v>20650</v>
      </c>
      <c r="F30" s="363">
        <v>25210</v>
      </c>
      <c r="G30" s="364">
        <f t="shared" si="5"/>
        <v>447665</v>
      </c>
      <c r="H30" s="365">
        <f t="shared" si="6"/>
        <v>5.6314431550378075E-2</v>
      </c>
      <c r="I30" s="371"/>
      <c r="J30" s="370">
        <v>101521.00072647992</v>
      </c>
      <c r="K30" s="370">
        <v>5779.6005225700019</v>
      </c>
      <c r="L30" s="370">
        <v>8974.6734240999976</v>
      </c>
      <c r="M30" s="370">
        <f t="shared" si="7"/>
        <v>116275.27467314992</v>
      </c>
      <c r="N30" s="365">
        <f t="shared" si="8"/>
        <v>7.7184710587249322E-2</v>
      </c>
      <c r="O30" s="43"/>
      <c r="P30" s="43"/>
      <c r="Q30" s="43" t="s">
        <v>49</v>
      </c>
      <c r="R30" s="43" t="s">
        <v>1</v>
      </c>
      <c r="S30" s="367">
        <v>4617153</v>
      </c>
      <c r="T30" s="367">
        <v>236118</v>
      </c>
      <c r="U30" s="367">
        <v>354046</v>
      </c>
      <c r="V30" s="367">
        <v>5207317</v>
      </c>
      <c r="W30" s="368">
        <v>6.7990099316020125E-2</v>
      </c>
      <c r="X30" s="369"/>
      <c r="Y30" s="367">
        <v>1238302.1664426399</v>
      </c>
      <c r="Z30" s="367">
        <v>69046.87537186002</v>
      </c>
      <c r="AA30" s="367">
        <v>132868.86178867999</v>
      </c>
      <c r="AB30" s="367">
        <v>1440217.9036031801</v>
      </c>
      <c r="AC30" s="368">
        <v>9.2256082538805212E-2</v>
      </c>
      <c r="AD30" s="43"/>
      <c r="AE30" s="43" t="s">
        <v>49</v>
      </c>
      <c r="AF30" s="43" t="s">
        <v>0</v>
      </c>
      <c r="AG30" s="43"/>
      <c r="AH30" s="43" t="s">
        <v>49</v>
      </c>
      <c r="AI30" s="331">
        <f t="shared" si="0"/>
        <v>4.970618679522773E-2</v>
      </c>
      <c r="AJ30" s="331">
        <f t="shared" si="1"/>
        <v>7.7184710587249322E-2</v>
      </c>
      <c r="AK30" s="43"/>
      <c r="AL30" s="43" t="s">
        <v>1</v>
      </c>
      <c r="AM30" s="331">
        <f t="shared" si="2"/>
        <v>4.7941964336866309E-2</v>
      </c>
      <c r="AN30" s="331">
        <f t="shared" si="3"/>
        <v>9.2256082538805212E-2</v>
      </c>
    </row>
    <row r="31" spans="1:40" s="232" customFormat="1" ht="15">
      <c r="A31" s="43"/>
      <c r="B31" s="43" t="s">
        <v>50</v>
      </c>
      <c r="C31" s="363" t="s">
        <v>0</v>
      </c>
      <c r="D31" s="364">
        <v>399913</v>
      </c>
      <c r="E31" s="364">
        <v>16292</v>
      </c>
      <c r="F31" s="363">
        <v>32944</v>
      </c>
      <c r="G31" s="364">
        <f t="shared" si="5"/>
        <v>449149</v>
      </c>
      <c r="H31" s="365">
        <f t="shared" si="6"/>
        <v>7.3347597345201701E-2</v>
      </c>
      <c r="I31" s="371"/>
      <c r="J31" s="370">
        <v>101201.13715788</v>
      </c>
      <c r="K31" s="370">
        <v>4556.9134477699999</v>
      </c>
      <c r="L31" s="370">
        <v>11468.988219319996</v>
      </c>
      <c r="M31" s="370">
        <f t="shared" si="7"/>
        <v>117227.03882496999</v>
      </c>
      <c r="N31" s="365">
        <f t="shared" si="8"/>
        <v>9.7835689908061033E-2</v>
      </c>
      <c r="O31" s="43"/>
      <c r="P31" s="43"/>
      <c r="Q31" s="43" t="s">
        <v>50</v>
      </c>
      <c r="R31" s="43" t="s">
        <v>1</v>
      </c>
      <c r="S31" s="367">
        <v>4581746</v>
      </c>
      <c r="T31" s="367">
        <v>184666</v>
      </c>
      <c r="U31" s="367">
        <v>463726</v>
      </c>
      <c r="V31" s="367">
        <v>5230138</v>
      </c>
      <c r="W31" s="368">
        <v>8.8664199682685241E-2</v>
      </c>
      <c r="X31" s="369"/>
      <c r="Y31" s="367">
        <v>1225237.7114970102</v>
      </c>
      <c r="Z31" s="367">
        <v>54169.199341549996</v>
      </c>
      <c r="AA31" s="367">
        <v>169352.71501292003</v>
      </c>
      <c r="AB31" s="367">
        <v>1448759.6258514801</v>
      </c>
      <c r="AC31" s="368">
        <v>0.11689497138863619</v>
      </c>
      <c r="AD31" s="43"/>
      <c r="AE31" s="43" t="s">
        <v>50</v>
      </c>
      <c r="AF31" s="43" t="s">
        <v>0</v>
      </c>
      <c r="AG31" s="43"/>
      <c r="AH31" s="43" t="s">
        <v>50</v>
      </c>
      <c r="AI31" s="331">
        <f t="shared" si="0"/>
        <v>3.8872545902774717E-2</v>
      </c>
      <c r="AJ31" s="331">
        <f t="shared" si="1"/>
        <v>9.7835689908061033E-2</v>
      </c>
      <c r="AK31" s="43"/>
      <c r="AL31" s="43" t="s">
        <v>1</v>
      </c>
      <c r="AM31" s="331">
        <f t="shared" si="2"/>
        <v>3.7390053101261096E-2</v>
      </c>
      <c r="AN31" s="331">
        <f t="shared" si="3"/>
        <v>0.11689497138863619</v>
      </c>
    </row>
    <row r="32" spans="1:40" s="232" customFormat="1" ht="15">
      <c r="A32" s="43">
        <v>2020</v>
      </c>
      <c r="B32" s="43" t="s">
        <v>39</v>
      </c>
      <c r="C32" s="363" t="s">
        <v>0</v>
      </c>
      <c r="D32" s="364">
        <v>393711</v>
      </c>
      <c r="E32" s="364">
        <v>19704</v>
      </c>
      <c r="F32" s="363">
        <v>35663</v>
      </c>
      <c r="G32" s="364">
        <f t="shared" si="5"/>
        <v>449078</v>
      </c>
      <c r="H32" s="365">
        <f t="shared" si="6"/>
        <v>7.9413821207006352E-2</v>
      </c>
      <c r="I32" s="371"/>
      <c r="J32" s="370">
        <v>100020.24268983996</v>
      </c>
      <c r="K32" s="370">
        <v>5538.2212699300007</v>
      </c>
      <c r="L32" s="370">
        <v>12653.16079124</v>
      </c>
      <c r="M32" s="370">
        <f t="shared" si="7"/>
        <v>118211.62475100995</v>
      </c>
      <c r="N32" s="365">
        <f t="shared" si="8"/>
        <v>0.10703821064883803</v>
      </c>
      <c r="O32" s="43"/>
      <c r="P32" s="43">
        <v>2020</v>
      </c>
      <c r="Q32" s="43" t="s">
        <v>39</v>
      </c>
      <c r="R32" s="43" t="s">
        <v>1</v>
      </c>
      <c r="S32" s="367">
        <v>4506387</v>
      </c>
      <c r="T32" s="367">
        <v>221611</v>
      </c>
      <c r="U32" s="367">
        <v>500992</v>
      </c>
      <c r="V32" s="367">
        <v>5228990</v>
      </c>
      <c r="W32" s="368">
        <v>9.5810472003197561E-2</v>
      </c>
      <c r="X32" s="369"/>
      <c r="Y32" s="367">
        <v>1209772.2397908701</v>
      </c>
      <c r="Z32" s="367">
        <v>65672.029910030004</v>
      </c>
      <c r="AA32" s="367">
        <v>186565.44095883006</v>
      </c>
      <c r="AB32" s="367">
        <v>1462009.7106597295</v>
      </c>
      <c r="AC32" s="368">
        <v>0.12760889315478124</v>
      </c>
      <c r="AD32" s="43"/>
      <c r="AE32" s="43" t="s">
        <v>39</v>
      </c>
      <c r="AF32" s="43" t="s">
        <v>0</v>
      </c>
      <c r="AG32" s="43">
        <v>2020</v>
      </c>
      <c r="AH32" s="43" t="s">
        <v>39</v>
      </c>
      <c r="AI32" s="331">
        <f t="shared" si="0"/>
        <v>4.685005625796277E-2</v>
      </c>
      <c r="AJ32" s="331">
        <f t="shared" si="1"/>
        <v>0.10703821064883803</v>
      </c>
      <c r="AK32" s="43"/>
      <c r="AL32" s="43" t="s">
        <v>1</v>
      </c>
      <c r="AM32" s="331">
        <f t="shared" si="2"/>
        <v>4.4919010750206032E-2</v>
      </c>
      <c r="AN32" s="331">
        <f t="shared" si="3"/>
        <v>0.12760889315478124</v>
      </c>
    </row>
    <row r="33" spans="1:40" s="232" customFormat="1" ht="15">
      <c r="A33" s="43"/>
      <c r="B33" s="43" t="s">
        <v>40</v>
      </c>
      <c r="C33" s="363" t="s">
        <v>0</v>
      </c>
      <c r="D33" s="364">
        <v>393964</v>
      </c>
      <c r="E33" s="364">
        <v>17550</v>
      </c>
      <c r="F33" s="363">
        <v>37711</v>
      </c>
      <c r="G33" s="364">
        <f t="shared" si="5"/>
        <v>449225</v>
      </c>
      <c r="H33" s="365">
        <f t="shared" si="6"/>
        <v>8.3946797261951145E-2</v>
      </c>
      <c r="I33" s="371"/>
      <c r="J33" s="370">
        <v>100824.99007679999</v>
      </c>
      <c r="K33" s="370">
        <v>4983.1141107400035</v>
      </c>
      <c r="L33" s="370">
        <v>13361.795919449996</v>
      </c>
      <c r="M33" s="370">
        <f t="shared" si="7"/>
        <v>119169.90010699</v>
      </c>
      <c r="N33" s="365">
        <f t="shared" si="8"/>
        <v>0.11212391642062181</v>
      </c>
      <c r="O33" s="43"/>
      <c r="P33" s="43"/>
      <c r="Q33" s="43" t="s">
        <v>40</v>
      </c>
      <c r="R33" s="43" t="s">
        <v>1</v>
      </c>
      <c r="S33" s="367">
        <v>4504336</v>
      </c>
      <c r="T33" s="367">
        <v>199882</v>
      </c>
      <c r="U33" s="367">
        <v>532096</v>
      </c>
      <c r="V33" s="367">
        <v>5236314</v>
      </c>
      <c r="W33" s="368">
        <v>0.1016165187954733</v>
      </c>
      <c r="X33" s="369"/>
      <c r="Y33" s="367">
        <v>1218268.10058787</v>
      </c>
      <c r="Z33" s="367">
        <v>59808.148708120003</v>
      </c>
      <c r="AA33" s="367">
        <v>197595.28429974004</v>
      </c>
      <c r="AB33" s="367">
        <v>1475671.5335957301</v>
      </c>
      <c r="AC33" s="368">
        <v>0.1339019421336026</v>
      </c>
      <c r="AD33" s="43"/>
      <c r="AE33" s="43" t="s">
        <v>40</v>
      </c>
      <c r="AF33" s="43" t="s">
        <v>0</v>
      </c>
      <c r="AG33" s="43"/>
      <c r="AH33" s="43" t="s">
        <v>40</v>
      </c>
      <c r="AI33" s="331">
        <f t="shared" si="0"/>
        <v>4.1815207584014039E-2</v>
      </c>
      <c r="AJ33" s="331">
        <f t="shared" si="1"/>
        <v>0.11212391642062181</v>
      </c>
      <c r="AK33" s="43"/>
      <c r="AL33" s="43" t="s">
        <v>1</v>
      </c>
      <c r="AM33" s="331">
        <f t="shared" si="2"/>
        <v>4.0529445304394437E-2</v>
      </c>
      <c r="AN33" s="331">
        <f t="shared" si="3"/>
        <v>0.1339019421336026</v>
      </c>
    </row>
    <row r="34" spans="1:40" s="232" customFormat="1" ht="15">
      <c r="A34" s="43"/>
      <c r="B34" s="43" t="s">
        <v>41</v>
      </c>
      <c r="C34" s="363" t="s">
        <v>0</v>
      </c>
      <c r="D34" s="364">
        <v>395181</v>
      </c>
      <c r="E34" s="364">
        <v>16370</v>
      </c>
      <c r="F34" s="363">
        <v>38667</v>
      </c>
      <c r="G34" s="364">
        <f t="shared" si="5"/>
        <v>450218</v>
      </c>
      <c r="H34" s="365">
        <f t="shared" si="6"/>
        <v>8.5885060126427645E-2</v>
      </c>
      <c r="I34" s="371"/>
      <c r="J34" s="370">
        <v>100300.53790554001</v>
      </c>
      <c r="K34" s="370">
        <v>4672.4528213300027</v>
      </c>
      <c r="L34" s="370">
        <v>13688.895379629997</v>
      </c>
      <c r="M34" s="370">
        <f t="shared" si="7"/>
        <v>118661.88610650002</v>
      </c>
      <c r="N34" s="365">
        <f t="shared" si="8"/>
        <v>0.11536050731019142</v>
      </c>
      <c r="O34" s="43"/>
      <c r="P34" s="43"/>
      <c r="Q34" s="43" t="s">
        <v>41</v>
      </c>
      <c r="R34" s="43" t="s">
        <v>1</v>
      </c>
      <c r="S34" s="367">
        <v>4515468</v>
      </c>
      <c r="T34" s="367">
        <v>185014</v>
      </c>
      <c r="U34" s="367">
        <v>546951</v>
      </c>
      <c r="V34" s="367">
        <v>5247433</v>
      </c>
      <c r="W34" s="368">
        <v>0.10423210739422495</v>
      </c>
      <c r="X34" s="369"/>
      <c r="Y34" s="367">
        <v>1212303.4934991703</v>
      </c>
      <c r="Z34" s="367">
        <v>55675.983908280017</v>
      </c>
      <c r="AA34" s="367">
        <v>202791.17856412003</v>
      </c>
      <c r="AB34" s="367">
        <v>1470770.6559715699</v>
      </c>
      <c r="AC34" s="368">
        <v>0.13788089784138308</v>
      </c>
      <c r="AD34" s="43"/>
      <c r="AE34" s="43" t="s">
        <v>41</v>
      </c>
      <c r="AF34" s="43" t="s">
        <v>0</v>
      </c>
      <c r="AG34" s="43"/>
      <c r="AH34" s="43" t="s">
        <v>41</v>
      </c>
      <c r="AI34" s="331">
        <f t="shared" si="0"/>
        <v>3.937618872108975E-2</v>
      </c>
      <c r="AJ34" s="331">
        <f t="shared" si="1"/>
        <v>0.11536050731019142</v>
      </c>
      <c r="AK34" s="43"/>
      <c r="AL34" s="43" t="s">
        <v>1</v>
      </c>
      <c r="AM34" s="331">
        <f t="shared" si="2"/>
        <v>3.7854973297316206E-2</v>
      </c>
      <c r="AN34" s="331">
        <f t="shared" si="3"/>
        <v>0.13788089784138308</v>
      </c>
    </row>
    <row r="35" spans="1:40" s="232" customFormat="1" ht="15">
      <c r="A35" s="43"/>
      <c r="B35" s="43" t="s">
        <v>42</v>
      </c>
      <c r="C35" s="363" t="s">
        <v>0</v>
      </c>
      <c r="D35" s="364">
        <v>392604</v>
      </c>
      <c r="E35" s="364">
        <v>17904</v>
      </c>
      <c r="F35" s="363">
        <v>40560</v>
      </c>
      <c r="G35" s="364">
        <f t="shared" si="5"/>
        <v>451068</v>
      </c>
      <c r="H35" s="365">
        <f t="shared" si="6"/>
        <v>8.9919923381840433E-2</v>
      </c>
      <c r="I35" s="371"/>
      <c r="J35" s="370">
        <v>100209.49035113998</v>
      </c>
      <c r="K35" s="370">
        <v>5188.4464710800012</v>
      </c>
      <c r="L35" s="370">
        <v>14291.841751940008</v>
      </c>
      <c r="M35" s="370">
        <f t="shared" si="7"/>
        <v>119689.77857415998</v>
      </c>
      <c r="N35" s="365">
        <f t="shared" si="8"/>
        <v>0.11940737063929616</v>
      </c>
      <c r="O35" s="43"/>
      <c r="P35" s="43"/>
      <c r="Q35" s="43" t="s">
        <v>42</v>
      </c>
      <c r="R35" s="43" t="s">
        <v>1</v>
      </c>
      <c r="S35" s="367">
        <v>4465369</v>
      </c>
      <c r="T35" s="367">
        <v>216198</v>
      </c>
      <c r="U35" s="367">
        <v>574224</v>
      </c>
      <c r="V35" s="367">
        <v>5255791</v>
      </c>
      <c r="W35" s="368">
        <v>0.10925548599630389</v>
      </c>
      <c r="X35" s="369"/>
      <c r="Y35" s="367">
        <v>1204424.18252391</v>
      </c>
      <c r="Z35" s="367">
        <v>66216.503052609987</v>
      </c>
      <c r="AA35" s="367">
        <v>211773.61528609003</v>
      </c>
      <c r="AB35" s="367">
        <v>1482414.3008626101</v>
      </c>
      <c r="AC35" s="368">
        <v>0.14285723981673676</v>
      </c>
      <c r="AD35" s="43"/>
      <c r="AE35" s="43" t="s">
        <v>42</v>
      </c>
      <c r="AF35" s="43" t="s">
        <v>0</v>
      </c>
      <c r="AG35" s="43"/>
      <c r="AH35" s="43" t="s">
        <v>42</v>
      </c>
      <c r="AI35" s="331">
        <f t="shared" si="0"/>
        <v>4.3349119138567302E-2</v>
      </c>
      <c r="AJ35" s="331">
        <f t="shared" si="1"/>
        <v>0.11940737063929616</v>
      </c>
      <c r="AK35" s="43"/>
      <c r="AL35" s="43" t="s">
        <v>1</v>
      </c>
      <c r="AM35" s="331">
        <f t="shared" si="2"/>
        <v>4.4668014207687359E-2</v>
      </c>
      <c r="AN35" s="331">
        <f t="shared" si="3"/>
        <v>0.14285723981673676</v>
      </c>
    </row>
    <row r="36" spans="1:40" s="232" customFormat="1" ht="15">
      <c r="A36" s="43"/>
      <c r="B36" s="43" t="s">
        <v>43</v>
      </c>
      <c r="C36" s="363" t="s">
        <v>0</v>
      </c>
      <c r="D36" s="364">
        <v>385015</v>
      </c>
      <c r="E36" s="364">
        <v>26804</v>
      </c>
      <c r="F36" s="363">
        <v>41443</v>
      </c>
      <c r="G36" s="364">
        <f t="shared" si="5"/>
        <v>453262</v>
      </c>
      <c r="H36" s="365">
        <f t="shared" si="6"/>
        <v>9.1432769568152633E-2</v>
      </c>
      <c r="I36" s="371"/>
      <c r="J36" s="370">
        <v>97367.332487460051</v>
      </c>
      <c r="K36" s="370">
        <v>7597.0839243799946</v>
      </c>
      <c r="L36" s="370">
        <v>14624.859271490002</v>
      </c>
      <c r="M36" s="370">
        <v>119589.27568333005</v>
      </c>
      <c r="N36" s="365">
        <f t="shared" si="8"/>
        <v>0.12229239777500057</v>
      </c>
      <c r="O36" s="43"/>
      <c r="P36" s="43"/>
      <c r="Q36" s="43" t="s">
        <v>43</v>
      </c>
      <c r="R36" s="43" t="s">
        <v>1</v>
      </c>
      <c r="S36" s="367">
        <v>4369397</v>
      </c>
      <c r="T36" s="367">
        <v>321884</v>
      </c>
      <c r="U36" s="367">
        <v>585082</v>
      </c>
      <c r="V36" s="367">
        <v>5276363</v>
      </c>
      <c r="W36" s="368">
        <v>0.11088736692301117</v>
      </c>
      <c r="X36" s="369"/>
      <c r="Y36" s="367">
        <v>1167929.4762534702</v>
      </c>
      <c r="Z36" s="367">
        <v>95617.788159949967</v>
      </c>
      <c r="AA36" s="367">
        <v>216545.01656087997</v>
      </c>
      <c r="AB36" s="367">
        <v>1480092.2809743003</v>
      </c>
      <c r="AC36" s="368">
        <v>0.14630507796333814</v>
      </c>
      <c r="AD36" s="43"/>
      <c r="AE36" s="43" t="s">
        <v>43</v>
      </c>
      <c r="AF36" s="43" t="s">
        <v>0</v>
      </c>
      <c r="AG36" s="43"/>
      <c r="AH36" s="43" t="s">
        <v>43</v>
      </c>
      <c r="AI36" s="331">
        <f t="shared" si="0"/>
        <v>6.3526464902228505E-2</v>
      </c>
      <c r="AJ36" s="331">
        <f t="shared" si="1"/>
        <v>0.12229239777500057</v>
      </c>
      <c r="AK36" s="43"/>
      <c r="AL36" s="43" t="s">
        <v>1</v>
      </c>
      <c r="AM36" s="331">
        <f t="shared" si="2"/>
        <v>6.4602585520551217E-2</v>
      </c>
      <c r="AN36" s="331">
        <f t="shared" si="3"/>
        <v>0.14630507796333814</v>
      </c>
    </row>
    <row r="37" spans="1:40" s="232" customFormat="1" ht="15">
      <c r="A37" s="43"/>
      <c r="B37" s="43" t="s">
        <v>44</v>
      </c>
      <c r="C37" s="363" t="s">
        <v>0</v>
      </c>
      <c r="D37" s="364">
        <v>391983</v>
      </c>
      <c r="E37" s="364">
        <v>21201</v>
      </c>
      <c r="F37" s="363">
        <v>42970</v>
      </c>
      <c r="G37" s="364">
        <f t="shared" si="5"/>
        <v>456154</v>
      </c>
      <c r="H37" s="365">
        <f t="shared" si="6"/>
        <v>9.420064276538187E-2</v>
      </c>
      <c r="I37" s="371"/>
      <c r="J37" s="370">
        <v>99946.937574989977</v>
      </c>
      <c r="K37" s="370">
        <v>6134.1779075400009</v>
      </c>
      <c r="L37" s="370">
        <v>15145.053429279991</v>
      </c>
      <c r="M37" s="370">
        <f t="shared" ref="M37:M41" si="9">J37+K37+L37</f>
        <v>121226.16891180996</v>
      </c>
      <c r="N37" s="365">
        <f t="shared" si="8"/>
        <v>0.12493221195745094</v>
      </c>
      <c r="O37" s="43"/>
      <c r="P37" s="43"/>
      <c r="Q37" s="43" t="s">
        <v>44</v>
      </c>
      <c r="R37" s="43" t="s">
        <v>1</v>
      </c>
      <c r="S37" s="367">
        <v>4437373</v>
      </c>
      <c r="T37" s="367">
        <v>263955</v>
      </c>
      <c r="U37" s="367">
        <v>604277</v>
      </c>
      <c r="V37" s="367">
        <v>5305605</v>
      </c>
      <c r="W37" s="368">
        <v>0.113894079939988</v>
      </c>
      <c r="X37" s="369"/>
      <c r="Y37" s="367">
        <v>1194306.1253092403</v>
      </c>
      <c r="Z37" s="367">
        <v>80310.940344170012</v>
      </c>
      <c r="AA37" s="367">
        <v>223671.67899178999</v>
      </c>
      <c r="AB37" s="367">
        <v>1498288.7446452</v>
      </c>
      <c r="AC37" s="368">
        <v>0.14928476222702736</v>
      </c>
      <c r="AD37" s="43"/>
      <c r="AE37" s="43" t="s">
        <v>44</v>
      </c>
      <c r="AF37" s="43" t="s">
        <v>0</v>
      </c>
      <c r="AG37" s="43"/>
      <c r="AH37" s="43" t="s">
        <v>44</v>
      </c>
      <c r="AI37" s="331">
        <f t="shared" si="0"/>
        <v>5.0601103397093367E-2</v>
      </c>
      <c r="AJ37" s="331">
        <f t="shared" si="1"/>
        <v>0.12493221195745094</v>
      </c>
      <c r="AK37" s="43"/>
      <c r="AL37" s="43" t="s">
        <v>1</v>
      </c>
      <c r="AM37" s="331">
        <f t="shared" si="2"/>
        <v>5.3601777782284497E-2</v>
      </c>
      <c r="AN37" s="331">
        <f t="shared" si="3"/>
        <v>0.14928476222702736</v>
      </c>
    </row>
    <row r="38" spans="1:40" s="232" customFormat="1" ht="15">
      <c r="A38" s="43"/>
      <c r="B38" s="43" t="s">
        <v>45</v>
      </c>
      <c r="C38" s="363" t="s">
        <v>0</v>
      </c>
      <c r="D38" s="364">
        <v>389219</v>
      </c>
      <c r="E38" s="364">
        <v>24546</v>
      </c>
      <c r="F38" s="363">
        <v>43193</v>
      </c>
      <c r="G38" s="364">
        <f t="shared" si="5"/>
        <v>456958</v>
      </c>
      <c r="H38" s="365">
        <f t="shared" si="6"/>
        <v>9.452291020181286E-2</v>
      </c>
      <c r="I38" s="371"/>
      <c r="J38" s="370">
        <v>98613.964017060047</v>
      </c>
      <c r="K38" s="370">
        <v>7014.5085677199977</v>
      </c>
      <c r="L38" s="370">
        <v>15207.771064139997</v>
      </c>
      <c r="M38" s="370">
        <f t="shared" si="9"/>
        <v>120836.24364892003</v>
      </c>
      <c r="N38" s="365">
        <f t="shared" si="8"/>
        <v>0.12585438445376496</v>
      </c>
      <c r="O38" s="43"/>
      <c r="P38" s="43"/>
      <c r="Q38" s="43" t="s">
        <v>45</v>
      </c>
      <c r="R38" s="43" t="s">
        <v>1</v>
      </c>
      <c r="S38" s="367">
        <v>4407512</v>
      </c>
      <c r="T38" s="367">
        <v>293932</v>
      </c>
      <c r="U38" s="367">
        <v>609028</v>
      </c>
      <c r="V38" s="367">
        <v>5310472</v>
      </c>
      <c r="W38" s="368">
        <v>0.11468434444245257</v>
      </c>
      <c r="X38" s="369"/>
      <c r="Y38" s="367">
        <v>1179675.2807552</v>
      </c>
      <c r="Z38" s="367">
        <v>87435.74051732001</v>
      </c>
      <c r="AA38" s="367">
        <v>225608.29711706005</v>
      </c>
      <c r="AB38" s="367">
        <v>1492719.3183895797</v>
      </c>
      <c r="AC38" s="368">
        <v>0.15113912866114548</v>
      </c>
      <c r="AD38" s="43"/>
      <c r="AE38" s="43" t="s">
        <v>45</v>
      </c>
      <c r="AF38" s="43" t="s">
        <v>0</v>
      </c>
      <c r="AG38" s="43"/>
      <c r="AH38" s="43" t="s">
        <v>45</v>
      </c>
      <c r="AI38" s="331">
        <f t="shared" si="0"/>
        <v>5.8049707239328681E-2</v>
      </c>
      <c r="AJ38" s="331">
        <f t="shared" si="1"/>
        <v>0.12585438445376496</v>
      </c>
      <c r="AK38" s="43"/>
      <c r="AL38" s="43" t="s">
        <v>1</v>
      </c>
      <c r="AM38" s="331">
        <f t="shared" si="2"/>
        <v>5.8574803340557063E-2</v>
      </c>
      <c r="AN38" s="331">
        <f t="shared" si="3"/>
        <v>0.15113912866114548</v>
      </c>
    </row>
    <row r="39" spans="1:40" s="232" customFormat="1" ht="15">
      <c r="A39" s="43"/>
      <c r="B39" s="43" t="s">
        <v>46</v>
      </c>
      <c r="C39" s="363" t="s">
        <v>0</v>
      </c>
      <c r="D39" s="364">
        <v>398356</v>
      </c>
      <c r="E39" s="364">
        <v>16789</v>
      </c>
      <c r="F39" s="363">
        <v>44272</v>
      </c>
      <c r="G39" s="364">
        <f t="shared" si="5"/>
        <v>459417</v>
      </c>
      <c r="H39" s="365">
        <f t="shared" si="6"/>
        <v>9.6365611198540757E-2</v>
      </c>
      <c r="I39" s="371"/>
      <c r="J39" s="370">
        <v>101937.81027485993</v>
      </c>
      <c r="K39" s="370">
        <v>4821.019417569999</v>
      </c>
      <c r="L39" s="370">
        <v>15554.282429879993</v>
      </c>
      <c r="M39" s="370">
        <f t="shared" si="9"/>
        <v>122313.11212230993</v>
      </c>
      <c r="N39" s="365">
        <f t="shared" si="8"/>
        <v>0.12716774317970189</v>
      </c>
      <c r="O39" s="43"/>
      <c r="P39" s="43"/>
      <c r="Q39" s="43" t="s">
        <v>46</v>
      </c>
      <c r="R39" s="43" t="s">
        <v>1</v>
      </c>
      <c r="S39" s="367">
        <v>4515408</v>
      </c>
      <c r="T39" s="367">
        <v>200121</v>
      </c>
      <c r="U39" s="367">
        <v>624153</v>
      </c>
      <c r="V39" s="367">
        <v>5339682</v>
      </c>
      <c r="W39" s="368">
        <v>0.11688954510774237</v>
      </c>
      <c r="X39" s="369"/>
      <c r="Y39" s="367">
        <v>1219264.2462061297</v>
      </c>
      <c r="Z39" s="367">
        <v>60561.252389629997</v>
      </c>
      <c r="AA39" s="367">
        <v>230966.87400355999</v>
      </c>
      <c r="AB39" s="367">
        <v>1510792.3725993203</v>
      </c>
      <c r="AC39" s="368">
        <v>0.15287797197849309</v>
      </c>
      <c r="AD39" s="43"/>
      <c r="AE39" s="43" t="s">
        <v>46</v>
      </c>
      <c r="AF39" s="43" t="s">
        <v>0</v>
      </c>
      <c r="AG39" s="43"/>
      <c r="AH39" s="43" t="s">
        <v>46</v>
      </c>
      <c r="AI39" s="331">
        <f t="shared" si="0"/>
        <v>3.9415393279741792E-2</v>
      </c>
      <c r="AJ39" s="331">
        <f t="shared" si="1"/>
        <v>0.12716774317970189</v>
      </c>
      <c r="AK39" s="43"/>
      <c r="AL39" s="43" t="s">
        <v>1</v>
      </c>
      <c r="AM39" s="331">
        <f t="shared" si="2"/>
        <v>4.0085754659612345E-2</v>
      </c>
      <c r="AN39" s="331">
        <f t="shared" si="3"/>
        <v>0.15287797197849309</v>
      </c>
    </row>
    <row r="40" spans="1:40" s="232" customFormat="1" ht="15">
      <c r="A40" s="43"/>
      <c r="B40" s="43" t="s">
        <v>47</v>
      </c>
      <c r="C40" s="363" t="s">
        <v>0</v>
      </c>
      <c r="D40" s="364">
        <v>392151</v>
      </c>
      <c r="E40" s="364">
        <v>23129</v>
      </c>
      <c r="F40" s="363">
        <v>44579</v>
      </c>
      <c r="G40" s="364">
        <f t="shared" si="5"/>
        <v>459859</v>
      </c>
      <c r="H40" s="365">
        <f t="shared" si="6"/>
        <v>9.6940583961605625E-2</v>
      </c>
      <c r="I40" s="371"/>
      <c r="J40" s="370">
        <v>99707.117419700051</v>
      </c>
      <c r="K40" s="370">
        <v>6493.7125167100039</v>
      </c>
      <c r="L40" s="370">
        <v>15642.048354439996</v>
      </c>
      <c r="M40" s="370">
        <f t="shared" si="9"/>
        <v>121842.87829085004</v>
      </c>
      <c r="N40" s="365">
        <f t="shared" si="8"/>
        <v>0.12837884802016086</v>
      </c>
      <c r="O40" s="43"/>
      <c r="P40" s="43"/>
      <c r="Q40" s="43" t="s">
        <v>47</v>
      </c>
      <c r="R40" s="43" t="s">
        <v>1</v>
      </c>
      <c r="S40" s="367">
        <v>4438414</v>
      </c>
      <c r="T40" s="367">
        <v>279845</v>
      </c>
      <c r="U40" s="367">
        <v>626976</v>
      </c>
      <c r="V40" s="367">
        <v>5345235</v>
      </c>
      <c r="W40" s="368">
        <v>0.11729624609582179</v>
      </c>
      <c r="X40" s="369"/>
      <c r="Y40" s="367">
        <v>1191781.0784443801</v>
      </c>
      <c r="Z40" s="367">
        <v>81949.402375830017</v>
      </c>
      <c r="AA40" s="367">
        <v>232194.42585339004</v>
      </c>
      <c r="AB40" s="367">
        <v>1505924.9066735997</v>
      </c>
      <c r="AC40" s="368">
        <v>0.15418725384274212</v>
      </c>
      <c r="AD40" s="43"/>
      <c r="AE40" s="43" t="s">
        <v>47</v>
      </c>
      <c r="AF40" s="43" t="s">
        <v>0</v>
      </c>
      <c r="AG40" s="43"/>
      <c r="AH40" s="43" t="s">
        <v>47</v>
      </c>
      <c r="AI40" s="331">
        <f t="shared" si="0"/>
        <v>5.3295790511521904E-2</v>
      </c>
      <c r="AJ40" s="331">
        <f t="shared" si="1"/>
        <v>0.12837884802016086</v>
      </c>
      <c r="AK40" s="43"/>
      <c r="AL40" s="43" t="s">
        <v>1</v>
      </c>
      <c r="AM40" s="331">
        <f t="shared" si="2"/>
        <v>5.4417987253325945E-2</v>
      </c>
      <c r="AN40" s="331">
        <f t="shared" si="3"/>
        <v>0.15418725384274212</v>
      </c>
    </row>
    <row r="41" spans="1:40" s="232" customFormat="1" ht="15">
      <c r="A41" s="43"/>
      <c r="B41" s="43" t="s">
        <v>48</v>
      </c>
      <c r="C41" s="363" t="s">
        <v>0</v>
      </c>
      <c r="D41" s="364">
        <v>400072</v>
      </c>
      <c r="E41" s="364">
        <v>16557</v>
      </c>
      <c r="F41" s="363">
        <v>45778</v>
      </c>
      <c r="G41" s="364">
        <f t="shared" si="5"/>
        <v>462407</v>
      </c>
      <c r="H41" s="365">
        <f t="shared" si="6"/>
        <v>9.899936635907329E-2</v>
      </c>
      <c r="I41" s="371"/>
      <c r="J41" s="370">
        <v>102632.61181169997</v>
      </c>
      <c r="K41" s="370">
        <v>4622.2666337999981</v>
      </c>
      <c r="L41" s="370">
        <v>16025.859739449998</v>
      </c>
      <c r="M41" s="370">
        <f t="shared" si="9"/>
        <v>123280.73818494997</v>
      </c>
      <c r="N41" s="365">
        <f t="shared" si="8"/>
        <v>0.12999483922141555</v>
      </c>
      <c r="O41" s="43"/>
      <c r="P41" s="43"/>
      <c r="Q41" s="43" t="s">
        <v>48</v>
      </c>
      <c r="R41" s="43" t="s">
        <v>1</v>
      </c>
      <c r="S41" s="367">
        <v>4531371</v>
      </c>
      <c r="T41" s="367">
        <v>204171</v>
      </c>
      <c r="U41" s="367">
        <v>644359</v>
      </c>
      <c r="V41" s="367">
        <v>5379901</v>
      </c>
      <c r="W41" s="368">
        <v>0.11977153482935839</v>
      </c>
      <c r="X41" s="369"/>
      <c r="Y41" s="367">
        <v>1226315.0466399302</v>
      </c>
      <c r="Z41" s="367">
        <v>59454.734082339994</v>
      </c>
      <c r="AA41" s="372">
        <v>238097.33677551008</v>
      </c>
      <c r="AB41" s="367">
        <v>1523867.1174977804</v>
      </c>
      <c r="AC41" s="368">
        <v>0.15624547182727491</v>
      </c>
      <c r="AD41" s="43"/>
      <c r="AE41" s="43" t="s">
        <v>48</v>
      </c>
      <c r="AF41" s="43" t="s">
        <v>0</v>
      </c>
      <c r="AG41" s="43"/>
      <c r="AH41" s="43" t="s">
        <v>48</v>
      </c>
      <c r="AI41" s="331">
        <f t="shared" si="0"/>
        <v>3.7493826706857615E-2</v>
      </c>
      <c r="AJ41" s="331">
        <f t="shared" si="1"/>
        <v>0.12999483922141555</v>
      </c>
      <c r="AK41" s="43"/>
      <c r="AL41" s="43" t="s">
        <v>1</v>
      </c>
      <c r="AM41" s="331">
        <f t="shared" si="2"/>
        <v>3.9015694609885562E-2</v>
      </c>
      <c r="AN41" s="331">
        <f t="shared" si="3"/>
        <v>0.15624547182727491</v>
      </c>
    </row>
    <row r="42" spans="1:40" ht="15">
      <c r="A42" s="43"/>
      <c r="B42" s="43" t="s">
        <v>49</v>
      </c>
      <c r="C42" s="363" t="s">
        <v>0</v>
      </c>
      <c r="D42" s="364">
        <v>393290</v>
      </c>
      <c r="E42" s="364">
        <v>23269</v>
      </c>
      <c r="F42" s="363">
        <v>46003</v>
      </c>
      <c r="G42" s="364">
        <f>D42+E42+F42</f>
        <v>462562</v>
      </c>
      <c r="H42" s="365">
        <f>F42/G42</f>
        <v>9.9452613919863722E-2</v>
      </c>
      <c r="I42" s="373"/>
      <c r="J42" s="370">
        <v>99659.855963609982</v>
      </c>
      <c r="K42" s="370">
        <v>6653.5575999399998</v>
      </c>
      <c r="L42" s="370">
        <v>16076.424810049999</v>
      </c>
      <c r="M42" s="370">
        <f>J42+K42+L42</f>
        <v>122389.83837359998</v>
      </c>
      <c r="N42" s="365">
        <f>L42/M42</f>
        <v>0.13135424495762513</v>
      </c>
      <c r="O42" s="43"/>
      <c r="P42" s="43"/>
      <c r="Q42" s="43" t="s">
        <v>49</v>
      </c>
      <c r="R42" s="43" t="s">
        <v>1</v>
      </c>
      <c r="S42" s="367">
        <v>4448517</v>
      </c>
      <c r="T42" s="367">
        <v>285428</v>
      </c>
      <c r="U42" s="367">
        <v>649214</v>
      </c>
      <c r="V42" s="367">
        <v>5383159</v>
      </c>
      <c r="W42" s="368">
        <v>0.12060093339245599</v>
      </c>
      <c r="X42" s="369"/>
      <c r="Y42" s="367">
        <v>1189199.07203243</v>
      </c>
      <c r="Z42" s="367">
        <v>84920.976092060009</v>
      </c>
      <c r="AA42" s="367">
        <v>239627.78874485</v>
      </c>
      <c r="AB42" s="367">
        <v>1513747.8368693399</v>
      </c>
      <c r="AC42" s="368">
        <v>0.15830099499295511</v>
      </c>
      <c r="AD42" s="43"/>
      <c r="AE42" s="43" t="s">
        <v>49</v>
      </c>
      <c r="AF42" s="43" t="s">
        <v>0</v>
      </c>
      <c r="AG42" s="43"/>
      <c r="AH42" s="43" t="s">
        <v>49</v>
      </c>
      <c r="AI42" s="331">
        <f t="shared" si="0"/>
        <v>5.4363643978593577E-2</v>
      </c>
      <c r="AJ42" s="331">
        <f t="shared" si="1"/>
        <v>0.13135424495762513</v>
      </c>
      <c r="AK42" s="43"/>
      <c r="AL42" s="43" t="s">
        <v>1</v>
      </c>
      <c r="AM42" s="331">
        <f t="shared" si="2"/>
        <v>5.6099816642968398E-2</v>
      </c>
      <c r="AN42" s="331">
        <f t="shared" si="3"/>
        <v>0.15830099499295511</v>
      </c>
    </row>
    <row r="43" spans="1:40" ht="15">
      <c r="A43" s="43"/>
      <c r="B43" s="43" t="s">
        <v>50</v>
      </c>
      <c r="C43" s="363" t="s">
        <v>0</v>
      </c>
      <c r="D43" s="364">
        <v>395177</v>
      </c>
      <c r="E43" s="364">
        <v>21332</v>
      </c>
      <c r="F43" s="363">
        <v>47216</v>
      </c>
      <c r="G43" s="364">
        <f t="shared" ref="G43:G58" si="10">D43+E43+F43</f>
        <v>463725</v>
      </c>
      <c r="H43" s="365">
        <f t="shared" ref="H43:H58" si="11">F43/G43</f>
        <v>0.10181896598199364</v>
      </c>
      <c r="I43" s="371"/>
      <c r="J43" s="370">
        <v>100728.38788457004</v>
      </c>
      <c r="K43" s="370">
        <v>6374.5472478799993</v>
      </c>
      <c r="L43" s="370">
        <v>16463.170609040004</v>
      </c>
      <c r="M43" s="370">
        <f t="shared" ref="M43:M58" si="12">J43+K43+L43</f>
        <v>123566.10574149003</v>
      </c>
      <c r="N43" s="365">
        <f t="shared" ref="N43:N58" si="13">L43/M43</f>
        <v>0.13323370927851563</v>
      </c>
      <c r="O43" s="43"/>
      <c r="P43" s="43"/>
      <c r="Q43" s="43" t="s">
        <v>50</v>
      </c>
      <c r="R43" s="43" t="s">
        <v>1</v>
      </c>
      <c r="S43" s="367">
        <v>4477544</v>
      </c>
      <c r="T43" s="367">
        <v>259220</v>
      </c>
      <c r="U43" s="367">
        <v>664471</v>
      </c>
      <c r="V43" s="367">
        <v>5401235</v>
      </c>
      <c r="W43" s="368">
        <v>0.12302204958680746</v>
      </c>
      <c r="X43" s="369"/>
      <c r="Y43" s="367">
        <v>1203817.4996137901</v>
      </c>
      <c r="Z43" s="367">
        <v>81132.96965506002</v>
      </c>
      <c r="AA43" s="367">
        <v>244714.08037747006</v>
      </c>
      <c r="AB43" s="367">
        <v>1529664.5496463198</v>
      </c>
      <c r="AC43" s="368">
        <v>0.15997891853743451</v>
      </c>
      <c r="AD43" s="43"/>
      <c r="AE43" s="43" t="s">
        <v>50</v>
      </c>
      <c r="AF43" s="43" t="s">
        <v>0</v>
      </c>
      <c r="AG43" s="43"/>
      <c r="AH43" s="43" t="s">
        <v>50</v>
      </c>
      <c r="AI43" s="331">
        <f t="shared" si="0"/>
        <v>5.1588153641549984E-2</v>
      </c>
      <c r="AJ43" s="331">
        <f t="shared" si="1"/>
        <v>0.13323370927851563</v>
      </c>
      <c r="AK43" s="43"/>
      <c r="AL43" s="43" t="s">
        <v>1</v>
      </c>
      <c r="AM43" s="331">
        <f t="shared" si="2"/>
        <v>5.3039713624676153E-2</v>
      </c>
      <c r="AN43" s="331">
        <f t="shared" si="3"/>
        <v>0.15997891853743451</v>
      </c>
    </row>
    <row r="44" spans="1:40" ht="15">
      <c r="A44" s="43">
        <v>2021</v>
      </c>
      <c r="B44" s="43" t="s">
        <v>39</v>
      </c>
      <c r="C44" s="363" t="s">
        <v>0</v>
      </c>
      <c r="D44" s="364">
        <v>388178</v>
      </c>
      <c r="E44" s="364">
        <v>27559</v>
      </c>
      <c r="F44" s="363">
        <v>47720</v>
      </c>
      <c r="G44" s="364">
        <f t="shared" si="10"/>
        <v>463457</v>
      </c>
      <c r="H44" s="365">
        <f t="shared" si="11"/>
        <v>0.10296532364383319</v>
      </c>
      <c r="I44" s="371"/>
      <c r="J44" s="370">
        <v>99410.502482340016</v>
      </c>
      <c r="K44" s="370">
        <v>8266.3048885599947</v>
      </c>
      <c r="L44" s="370">
        <v>17017.261467969998</v>
      </c>
      <c r="M44" s="370">
        <f t="shared" si="12"/>
        <v>124694.06883887001</v>
      </c>
      <c r="N44" s="365">
        <f t="shared" si="13"/>
        <v>0.13647210028858506</v>
      </c>
      <c r="O44" s="43"/>
      <c r="P44" s="43">
        <v>2021</v>
      </c>
      <c r="Q44" s="43" t="s">
        <v>39</v>
      </c>
      <c r="R44" s="43" t="s">
        <v>1</v>
      </c>
      <c r="S44" s="367">
        <v>4398163</v>
      </c>
      <c r="T44" s="367">
        <v>327006</v>
      </c>
      <c r="U44" s="367">
        <v>671357</v>
      </c>
      <c r="V44" s="367">
        <v>5396526</v>
      </c>
      <c r="W44" s="368">
        <v>0.12440540451394101</v>
      </c>
      <c r="X44" s="369"/>
      <c r="Y44" s="367">
        <v>1188122.5034733301</v>
      </c>
      <c r="Z44" s="367">
        <v>103240.95345572998</v>
      </c>
      <c r="AA44" s="367">
        <v>253361.45568978999</v>
      </c>
      <c r="AB44" s="367">
        <v>1544724.9126188501</v>
      </c>
      <c r="AC44" s="368">
        <v>0.16401720048668958</v>
      </c>
      <c r="AD44" s="43"/>
      <c r="AE44" s="43" t="s">
        <v>39</v>
      </c>
      <c r="AF44" s="43" t="s">
        <v>0</v>
      </c>
      <c r="AG44" s="43">
        <v>2021</v>
      </c>
      <c r="AH44" s="43" t="s">
        <v>39</v>
      </c>
      <c r="AI44" s="331">
        <f t="shared" si="0"/>
        <v>6.6292687098387454E-2</v>
      </c>
      <c r="AJ44" s="331">
        <f t="shared" si="1"/>
        <v>0.13647210028858506</v>
      </c>
      <c r="AK44" s="43"/>
      <c r="AL44" s="43" t="s">
        <v>1</v>
      </c>
      <c r="AM44" s="331">
        <f t="shared" si="2"/>
        <v>6.6834523488522229E-2</v>
      </c>
      <c r="AN44" s="331">
        <f t="shared" si="3"/>
        <v>0.16401720048668958</v>
      </c>
    </row>
    <row r="45" spans="1:40" ht="15">
      <c r="A45" s="43"/>
      <c r="B45" s="43" t="s">
        <v>40</v>
      </c>
      <c r="C45" s="363" t="s">
        <v>0</v>
      </c>
      <c r="D45" s="364">
        <v>387235</v>
      </c>
      <c r="E45" s="364">
        <v>27531</v>
      </c>
      <c r="F45" s="363">
        <v>49059</v>
      </c>
      <c r="G45" s="364">
        <f t="shared" si="10"/>
        <v>463825</v>
      </c>
      <c r="H45" s="365">
        <f t="shared" si="11"/>
        <v>0.10577049533768124</v>
      </c>
      <c r="I45" s="371"/>
      <c r="J45" s="370">
        <v>99778.458708300008</v>
      </c>
      <c r="K45" s="370">
        <v>8470.2281089300086</v>
      </c>
      <c r="L45" s="370">
        <v>17472.16395011</v>
      </c>
      <c r="M45" s="370">
        <f t="shared" si="12"/>
        <v>125720.85076734002</v>
      </c>
      <c r="N45" s="365">
        <f t="shared" si="13"/>
        <v>0.13897586473101525</v>
      </c>
      <c r="O45" s="43"/>
      <c r="P45" s="43"/>
      <c r="Q45" s="43" t="s">
        <v>40</v>
      </c>
      <c r="R45" s="43" t="s">
        <v>1</v>
      </c>
      <c r="S45" s="367">
        <v>4387723</v>
      </c>
      <c r="T45" s="367">
        <v>325765</v>
      </c>
      <c r="U45" s="367">
        <v>689413</v>
      </c>
      <c r="V45" s="367">
        <v>5402901</v>
      </c>
      <c r="W45" s="368">
        <v>0.12760052423688681</v>
      </c>
      <c r="X45" s="369"/>
      <c r="Y45" s="367">
        <v>1192413.41146351</v>
      </c>
      <c r="Z45" s="367">
        <v>105745.12036790999</v>
      </c>
      <c r="AA45" s="367">
        <v>259573.92138714</v>
      </c>
      <c r="AB45" s="367">
        <v>1557732.4532185602</v>
      </c>
      <c r="AC45" s="368">
        <v>0.16663575368851871</v>
      </c>
      <c r="AD45" s="43"/>
      <c r="AE45" s="43" t="s">
        <v>40</v>
      </c>
      <c r="AF45" s="43" t="s">
        <v>0</v>
      </c>
      <c r="AG45" s="43"/>
      <c r="AH45" s="43" t="s">
        <v>40</v>
      </c>
      <c r="AI45" s="331">
        <f t="shared" si="0"/>
        <v>6.7373296133710375E-2</v>
      </c>
      <c r="AJ45" s="331">
        <f t="shared" si="1"/>
        <v>0.13897586473101525</v>
      </c>
      <c r="AK45" s="43"/>
      <c r="AL45" s="43" t="s">
        <v>1</v>
      </c>
      <c r="AM45" s="331">
        <f t="shared" si="2"/>
        <v>6.7884006749311304E-2</v>
      </c>
      <c r="AN45" s="331">
        <f t="shared" si="3"/>
        <v>0.16663575368851871</v>
      </c>
    </row>
    <row r="46" spans="1:40" ht="15">
      <c r="A46" s="43"/>
      <c r="B46" s="43" t="s">
        <v>41</v>
      </c>
      <c r="C46" s="363" t="s">
        <v>0</v>
      </c>
      <c r="D46" s="364">
        <v>385514</v>
      </c>
      <c r="E46" s="364">
        <v>29416</v>
      </c>
      <c r="F46" s="363">
        <v>49131</v>
      </c>
      <c r="G46" s="364">
        <f t="shared" si="10"/>
        <v>464061</v>
      </c>
      <c r="H46" s="365">
        <f t="shared" si="11"/>
        <v>0.10587185736357936</v>
      </c>
      <c r="I46" s="371"/>
      <c r="J46" s="370">
        <v>98756.407153640059</v>
      </c>
      <c r="K46" s="370">
        <v>8867.8315378299958</v>
      </c>
      <c r="L46" s="370">
        <v>17512.999096400003</v>
      </c>
      <c r="M46" s="370">
        <f t="shared" si="12"/>
        <v>125137.23778787006</v>
      </c>
      <c r="N46" s="365">
        <f t="shared" si="13"/>
        <v>0.13995034096954945</v>
      </c>
      <c r="O46" s="43"/>
      <c r="P46" s="43"/>
      <c r="Q46" s="43" t="s">
        <v>41</v>
      </c>
      <c r="R46" s="43" t="s">
        <v>1</v>
      </c>
      <c r="S46" s="367">
        <v>4367288</v>
      </c>
      <c r="T46" s="367">
        <v>348058</v>
      </c>
      <c r="U46" s="367">
        <v>688495</v>
      </c>
      <c r="V46" s="367">
        <v>5403841</v>
      </c>
      <c r="W46" s="368">
        <v>0.12740844891624309</v>
      </c>
      <c r="X46" s="369"/>
      <c r="Y46" s="367">
        <v>1180792.8602364301</v>
      </c>
      <c r="Z46" s="367">
        <v>110426.43201645998</v>
      </c>
      <c r="AA46" s="367">
        <v>259525.67251673993</v>
      </c>
      <c r="AB46" s="367">
        <v>1550744.9647696305</v>
      </c>
      <c r="AC46" s="368">
        <v>0.1673554829535065</v>
      </c>
      <c r="AD46" s="43"/>
      <c r="AE46" s="43" t="s">
        <v>41</v>
      </c>
      <c r="AF46" s="43" t="s">
        <v>0</v>
      </c>
      <c r="AG46" s="43"/>
      <c r="AH46" s="43" t="s">
        <v>41</v>
      </c>
      <c r="AI46" s="331">
        <f t="shared" si="0"/>
        <v>7.0864849621042073E-2</v>
      </c>
      <c r="AJ46" s="331">
        <f t="shared" si="1"/>
        <v>0.13995034096954945</v>
      </c>
      <c r="AK46" s="43"/>
      <c r="AL46" s="43" t="s">
        <v>1</v>
      </c>
      <c r="AM46" s="331">
        <f t="shared" si="2"/>
        <v>7.1208634898172488E-2</v>
      </c>
      <c r="AN46" s="331">
        <f t="shared" si="3"/>
        <v>0.1673554829535065</v>
      </c>
    </row>
    <row r="47" spans="1:40" ht="15">
      <c r="A47" s="43"/>
      <c r="B47" s="43" t="s">
        <v>42</v>
      </c>
      <c r="C47" s="363" t="s">
        <v>0</v>
      </c>
      <c r="D47" s="364">
        <v>392680</v>
      </c>
      <c r="E47" s="364">
        <v>21403</v>
      </c>
      <c r="F47" s="363">
        <v>50485</v>
      </c>
      <c r="G47" s="364">
        <f t="shared" si="10"/>
        <v>464568</v>
      </c>
      <c r="H47" s="365">
        <f t="shared" si="11"/>
        <v>0.10867085119939385</v>
      </c>
      <c r="I47" s="371"/>
      <c r="J47" s="370">
        <v>101910.70286961997</v>
      </c>
      <c r="K47" s="370">
        <v>6367.3998716700007</v>
      </c>
      <c r="L47" s="370">
        <v>17971.892890849998</v>
      </c>
      <c r="M47" s="370">
        <f t="shared" si="12"/>
        <v>126249.99563213997</v>
      </c>
      <c r="N47" s="365">
        <f t="shared" si="13"/>
        <v>0.14235163178314456</v>
      </c>
      <c r="O47" s="43"/>
      <c r="P47" s="43"/>
      <c r="Q47" s="43" t="s">
        <v>42</v>
      </c>
      <c r="R47" s="43" t="s">
        <v>1</v>
      </c>
      <c r="S47" s="367">
        <v>4456705</v>
      </c>
      <c r="T47" s="367">
        <v>248875</v>
      </c>
      <c r="U47" s="367">
        <v>705958</v>
      </c>
      <c r="V47" s="367">
        <v>5411538</v>
      </c>
      <c r="W47" s="368">
        <v>0.13045422576724031</v>
      </c>
      <c r="X47" s="374"/>
      <c r="Y47" s="367">
        <v>1221604.9651668896</v>
      </c>
      <c r="Z47" s="367">
        <v>77171.151183509995</v>
      </c>
      <c r="AA47" s="367">
        <v>265854.55207919003</v>
      </c>
      <c r="AB47" s="367">
        <v>1564630.6684295903</v>
      </c>
      <c r="AC47" s="368">
        <v>0.16991521222450953</v>
      </c>
      <c r="AD47" s="43"/>
      <c r="AE47" s="43" t="s">
        <v>42</v>
      </c>
      <c r="AF47" s="43" t="s">
        <v>0</v>
      </c>
      <c r="AG47" s="43"/>
      <c r="AH47" s="43" t="s">
        <v>42</v>
      </c>
      <c r="AI47" s="331">
        <f t="shared" si="0"/>
        <v>5.0434852213563378E-2</v>
      </c>
      <c r="AJ47" s="331">
        <f t="shared" si="1"/>
        <v>0.14235163178314456</v>
      </c>
      <c r="AK47" s="43"/>
      <c r="AL47" s="43" t="s">
        <v>1</v>
      </c>
      <c r="AM47" s="331">
        <f t="shared" si="2"/>
        <v>4.9322279526174816E-2</v>
      </c>
      <c r="AN47" s="331">
        <f t="shared" si="3"/>
        <v>0.16991521222450953</v>
      </c>
    </row>
    <row r="48" spans="1:40" ht="15">
      <c r="A48" s="43"/>
      <c r="B48" s="43" t="s">
        <v>43</v>
      </c>
      <c r="C48" s="363" t="s">
        <v>0</v>
      </c>
      <c r="D48" s="364">
        <v>390762</v>
      </c>
      <c r="E48" s="364">
        <v>23079</v>
      </c>
      <c r="F48" s="363">
        <v>51031</v>
      </c>
      <c r="G48" s="364">
        <f t="shared" si="10"/>
        <v>464872</v>
      </c>
      <c r="H48" s="365">
        <f t="shared" si="11"/>
        <v>0.10977430346417939</v>
      </c>
      <c r="I48" s="371"/>
      <c r="J48" s="370">
        <v>100903.21513254994</v>
      </c>
      <c r="K48" s="370">
        <v>6705.6426928400006</v>
      </c>
      <c r="L48" s="370">
        <v>18122.766177720001</v>
      </c>
      <c r="M48" s="370">
        <f t="shared" si="12"/>
        <v>125731.62400310994</v>
      </c>
      <c r="N48" s="365">
        <f t="shared" si="13"/>
        <v>0.14413848800101189</v>
      </c>
      <c r="O48" s="43"/>
      <c r="P48" s="43"/>
      <c r="Q48" s="43" t="s">
        <v>43</v>
      </c>
      <c r="R48" s="43" t="s">
        <v>1</v>
      </c>
      <c r="S48" s="367">
        <v>4436728</v>
      </c>
      <c r="T48" s="367">
        <v>273241</v>
      </c>
      <c r="U48" s="367">
        <v>708967</v>
      </c>
      <c r="V48" s="367">
        <v>5418936</v>
      </c>
      <c r="W48" s="368">
        <v>0.13083140306510355</v>
      </c>
      <c r="X48" s="374"/>
      <c r="Y48" s="367">
        <v>1210358.3269891602</v>
      </c>
      <c r="Z48" s="367">
        <v>82683.484300159995</v>
      </c>
      <c r="AA48" s="367">
        <v>266803.72687137988</v>
      </c>
      <c r="AB48" s="367">
        <v>1559845.5381607001</v>
      </c>
      <c r="AC48" s="368">
        <v>0.17104496589193238</v>
      </c>
      <c r="AD48" s="43"/>
      <c r="AE48" s="43" t="s">
        <v>43</v>
      </c>
      <c r="AF48" s="43" t="s">
        <v>0</v>
      </c>
      <c r="AG48" s="43"/>
      <c r="AH48" s="43" t="s">
        <v>43</v>
      </c>
      <c r="AI48" s="331">
        <f t="shared" si="0"/>
        <v>5.3332984012631049E-2</v>
      </c>
      <c r="AJ48" s="331">
        <f t="shared" si="1"/>
        <v>0.14413848800101189</v>
      </c>
      <c r="AK48" s="43"/>
      <c r="AL48" s="43" t="s">
        <v>1</v>
      </c>
      <c r="AM48" s="331">
        <f t="shared" si="2"/>
        <v>5.300748200854339E-2</v>
      </c>
      <c r="AN48" s="331">
        <f t="shared" si="3"/>
        <v>0.17104496589193238</v>
      </c>
    </row>
    <row r="49" spans="1:40" ht="15">
      <c r="A49" s="43"/>
      <c r="B49" s="43" t="s">
        <v>44</v>
      </c>
      <c r="C49" s="363" t="s">
        <v>0</v>
      </c>
      <c r="D49" s="364">
        <v>395524</v>
      </c>
      <c r="E49" s="364">
        <v>17426</v>
      </c>
      <c r="F49" s="363">
        <v>51981</v>
      </c>
      <c r="G49" s="364">
        <f t="shared" si="10"/>
        <v>464931</v>
      </c>
      <c r="H49" s="365">
        <f t="shared" si="11"/>
        <v>0.11180368699871594</v>
      </c>
      <c r="I49" s="371"/>
      <c r="J49" s="370">
        <v>103412.48387299001</v>
      </c>
      <c r="K49" s="370">
        <v>4965.4194781099986</v>
      </c>
      <c r="L49" s="370">
        <v>18428.767330310009</v>
      </c>
      <c r="M49" s="370">
        <f t="shared" si="12"/>
        <v>126806.67068141</v>
      </c>
      <c r="N49" s="365">
        <f t="shared" si="13"/>
        <v>0.14532963629816115</v>
      </c>
      <c r="O49" s="43"/>
      <c r="P49" s="43"/>
      <c r="Q49" s="43" t="s">
        <v>44</v>
      </c>
      <c r="R49" s="43" t="s">
        <v>1</v>
      </c>
      <c r="S49" s="367">
        <v>4493695</v>
      </c>
      <c r="T49" s="367">
        <v>209532</v>
      </c>
      <c r="U49" s="367">
        <v>721641</v>
      </c>
      <c r="V49" s="367">
        <v>5424868</v>
      </c>
      <c r="W49" s="368">
        <v>0.1330246192165413</v>
      </c>
      <c r="X49" s="374"/>
      <c r="Y49" s="367">
        <v>1241655.6678422601</v>
      </c>
      <c r="Z49" s="367">
        <v>61691.950219810002</v>
      </c>
      <c r="AA49" s="367">
        <v>271258.38662566995</v>
      </c>
      <c r="AB49" s="367">
        <v>1574606.0046877402</v>
      </c>
      <c r="AC49" s="368">
        <v>0.17227064155611621</v>
      </c>
      <c r="AD49" s="43"/>
      <c r="AE49" s="43" t="s">
        <v>44</v>
      </c>
      <c r="AF49" s="43" t="s">
        <v>0</v>
      </c>
      <c r="AG49" s="43"/>
      <c r="AH49" s="43" t="s">
        <v>44</v>
      </c>
      <c r="AI49" s="331">
        <f t="shared" si="0"/>
        <v>3.9157399618078091E-2</v>
      </c>
      <c r="AJ49" s="331">
        <f t="shared" si="1"/>
        <v>0.14532963629816115</v>
      </c>
      <c r="AK49" s="43"/>
      <c r="AL49" s="43" t="s">
        <v>1</v>
      </c>
      <c r="AM49" s="331">
        <f t="shared" si="2"/>
        <v>3.9179293128660538E-2</v>
      </c>
      <c r="AN49" s="331">
        <f t="shared" si="3"/>
        <v>0.17227064155611621</v>
      </c>
    </row>
    <row r="50" spans="1:40" ht="15">
      <c r="A50" s="43"/>
      <c r="B50" s="43" t="s">
        <v>45</v>
      </c>
      <c r="C50" s="363" t="s">
        <v>0</v>
      </c>
      <c r="D50" s="364">
        <v>394661</v>
      </c>
      <c r="E50" s="364">
        <v>21421</v>
      </c>
      <c r="F50" s="363">
        <v>51573</v>
      </c>
      <c r="G50" s="364">
        <f t="shared" si="10"/>
        <v>467655</v>
      </c>
      <c r="H50" s="365">
        <f t="shared" si="11"/>
        <v>0.11028001411296789</v>
      </c>
      <c r="I50" s="371"/>
      <c r="J50" s="370">
        <v>102503.62407997005</v>
      </c>
      <c r="K50" s="370">
        <v>6073.4123132199993</v>
      </c>
      <c r="L50" s="370">
        <v>18276.571344659995</v>
      </c>
      <c r="M50" s="370">
        <f t="shared" si="12"/>
        <v>126853.60773785005</v>
      </c>
      <c r="N50" s="365">
        <f t="shared" si="13"/>
        <v>0.14407608636901786</v>
      </c>
      <c r="O50" s="43"/>
      <c r="P50" s="43"/>
      <c r="Q50" s="43" t="s">
        <v>45</v>
      </c>
      <c r="R50" s="43" t="s">
        <v>1</v>
      </c>
      <c r="S50" s="367">
        <v>4496683</v>
      </c>
      <c r="T50" s="367">
        <v>258163</v>
      </c>
      <c r="U50" s="367">
        <v>716990</v>
      </c>
      <c r="V50" s="367">
        <v>5471836</v>
      </c>
      <c r="W50" s="368">
        <v>0.13103280142168003</v>
      </c>
      <c r="X50" s="374"/>
      <c r="Y50" s="367">
        <v>1233502.0927382205</v>
      </c>
      <c r="Z50" s="367">
        <v>76090.853540399999</v>
      </c>
      <c r="AA50" s="367">
        <v>269667.78668523993</v>
      </c>
      <c r="AB50" s="367">
        <v>1579260.7329638596</v>
      </c>
      <c r="AC50" s="368">
        <v>0.17075570933695286</v>
      </c>
      <c r="AD50" s="43"/>
      <c r="AE50" s="43" t="s">
        <v>45</v>
      </c>
      <c r="AF50" s="43" t="s">
        <v>0</v>
      </c>
      <c r="AG50" s="43"/>
      <c r="AH50" s="43" t="s">
        <v>45</v>
      </c>
      <c r="AI50" s="331">
        <f t="shared" si="0"/>
        <v>4.7877332158901144E-2</v>
      </c>
      <c r="AJ50" s="331">
        <f t="shared" si="1"/>
        <v>0.14407608636901786</v>
      </c>
      <c r="AK50" s="43"/>
      <c r="AL50" s="43" t="s">
        <v>1</v>
      </c>
      <c r="AM50" s="331">
        <f t="shared" si="2"/>
        <v>4.818131164294661E-2</v>
      </c>
      <c r="AN50" s="331">
        <f t="shared" si="3"/>
        <v>0.17075570933695286</v>
      </c>
    </row>
    <row r="51" spans="1:40" ht="15">
      <c r="A51" s="43"/>
      <c r="B51" s="43" t="s">
        <v>46</v>
      </c>
      <c r="C51" s="363" t="s">
        <v>0</v>
      </c>
      <c r="D51" s="364">
        <v>399006</v>
      </c>
      <c r="E51" s="364">
        <v>16636</v>
      </c>
      <c r="F51" s="363">
        <v>52598</v>
      </c>
      <c r="G51" s="364">
        <f t="shared" si="10"/>
        <v>468240</v>
      </c>
      <c r="H51" s="365">
        <f t="shared" si="11"/>
        <v>0.11233128310268238</v>
      </c>
      <c r="I51" s="373"/>
      <c r="J51" s="370">
        <v>104566.72874937004</v>
      </c>
      <c r="K51" s="370">
        <v>4753.2345378699993</v>
      </c>
      <c r="L51" s="370">
        <v>18609.502422480004</v>
      </c>
      <c r="M51" s="370">
        <f t="shared" si="12"/>
        <v>127929.46570972004</v>
      </c>
      <c r="N51" s="365">
        <f t="shared" si="13"/>
        <v>0.14546689708457103</v>
      </c>
      <c r="O51" s="43"/>
      <c r="P51" s="43"/>
      <c r="Q51" s="43" t="s">
        <v>46</v>
      </c>
      <c r="R51" s="43" t="s">
        <v>1</v>
      </c>
      <c r="S51" s="367">
        <v>4550923</v>
      </c>
      <c r="T51" s="367">
        <v>198778</v>
      </c>
      <c r="U51" s="367">
        <v>728405</v>
      </c>
      <c r="V51" s="367">
        <v>5478106</v>
      </c>
      <c r="W51" s="368">
        <v>0.1329665764043266</v>
      </c>
      <c r="X51" s="374"/>
      <c r="Y51" s="367">
        <v>1260475.3106943802</v>
      </c>
      <c r="Z51" s="367">
        <v>58693.780604769992</v>
      </c>
      <c r="AA51" s="367">
        <v>273441.61814798997</v>
      </c>
      <c r="AB51" s="367">
        <v>1592610.7094471403</v>
      </c>
      <c r="AC51" s="368">
        <v>0.17169394662862253</v>
      </c>
      <c r="AD51" s="43"/>
      <c r="AE51" s="43" t="s">
        <v>46</v>
      </c>
      <c r="AF51" s="43" t="s">
        <v>0</v>
      </c>
      <c r="AG51" s="43"/>
      <c r="AH51" s="43" t="s">
        <v>46</v>
      </c>
      <c r="AI51" s="331">
        <f t="shared" si="0"/>
        <v>3.7155119123653546E-2</v>
      </c>
      <c r="AJ51" s="331">
        <f t="shared" si="1"/>
        <v>0.14546689708457103</v>
      </c>
      <c r="AK51" s="43"/>
      <c r="AL51" s="43" t="s">
        <v>1</v>
      </c>
      <c r="AM51" s="331">
        <f t="shared" si="2"/>
        <v>3.6853815095306608E-2</v>
      </c>
      <c r="AN51" s="331">
        <f t="shared" si="3"/>
        <v>0.17169394662862253</v>
      </c>
    </row>
    <row r="52" spans="1:40" ht="15">
      <c r="A52" s="43"/>
      <c r="B52" s="43" t="s">
        <v>47</v>
      </c>
      <c r="C52" s="363" t="s">
        <v>0</v>
      </c>
      <c r="D52" s="364">
        <v>398641</v>
      </c>
      <c r="E52" s="364">
        <v>19782</v>
      </c>
      <c r="F52" s="363">
        <v>52474</v>
      </c>
      <c r="G52" s="364">
        <f t="shared" si="10"/>
        <v>470897</v>
      </c>
      <c r="H52" s="365">
        <f t="shared" si="11"/>
        <v>0.11143413527799073</v>
      </c>
      <c r="I52" s="373"/>
      <c r="J52" s="370">
        <v>103534.64630637011</v>
      </c>
      <c r="K52" s="370">
        <v>5644.7974401500005</v>
      </c>
      <c r="L52" s="370">
        <v>18549.915495879999</v>
      </c>
      <c r="M52" s="370">
        <f t="shared" si="12"/>
        <v>127729.3592424001</v>
      </c>
      <c r="N52" s="365">
        <f t="shared" si="13"/>
        <v>0.14522828272141136</v>
      </c>
      <c r="O52" s="43"/>
      <c r="P52" s="43"/>
      <c r="Q52" s="43" t="s">
        <v>47</v>
      </c>
      <c r="R52" s="43" t="s">
        <v>1</v>
      </c>
      <c r="S52" s="367">
        <v>4559385</v>
      </c>
      <c r="T52" s="367">
        <v>233232</v>
      </c>
      <c r="U52" s="367">
        <v>727540</v>
      </c>
      <c r="V52" s="367">
        <v>5520157</v>
      </c>
      <c r="W52" s="368">
        <v>0.13179697606426774</v>
      </c>
      <c r="X52" s="374"/>
      <c r="Y52" s="367">
        <v>1251552.0487678598</v>
      </c>
      <c r="Z52" s="367">
        <v>69025.662708329983</v>
      </c>
      <c r="AA52" s="367">
        <v>272796.93234100996</v>
      </c>
      <c r="AB52" s="367">
        <v>1593374.6438172008</v>
      </c>
      <c r="AC52" s="368">
        <v>0.17120702491378825</v>
      </c>
      <c r="AD52" s="43"/>
      <c r="AE52" s="43" t="s">
        <v>47</v>
      </c>
      <c r="AF52" s="43" t="s">
        <v>0</v>
      </c>
      <c r="AG52" s="43"/>
      <c r="AH52" s="43" t="s">
        <v>47</v>
      </c>
      <c r="AI52" s="331">
        <f t="shared" si="0"/>
        <v>4.4193421728809509E-2</v>
      </c>
      <c r="AJ52" s="331">
        <f t="shared" si="1"/>
        <v>0.14522828272141136</v>
      </c>
      <c r="AK52" s="43"/>
      <c r="AL52" s="43" t="s">
        <v>1</v>
      </c>
      <c r="AM52" s="331">
        <f t="shared" si="2"/>
        <v>4.3320422460700912E-2</v>
      </c>
      <c r="AN52" s="331">
        <f t="shared" si="3"/>
        <v>0.17120702491378825</v>
      </c>
    </row>
    <row r="53" spans="1:40" ht="15">
      <c r="A53" s="43"/>
      <c r="B53" s="43" t="s">
        <v>48</v>
      </c>
      <c r="C53" s="363" t="s">
        <v>0</v>
      </c>
      <c r="D53" s="364">
        <v>401246</v>
      </c>
      <c r="E53" s="364">
        <v>16243</v>
      </c>
      <c r="F53" s="363">
        <v>53414</v>
      </c>
      <c r="G53" s="364">
        <f t="shared" si="10"/>
        <v>470903</v>
      </c>
      <c r="H53" s="365">
        <f t="shared" si="11"/>
        <v>0.11342888025771762</v>
      </c>
      <c r="I53" s="373"/>
      <c r="J53" s="370">
        <v>105432.77171923996</v>
      </c>
      <c r="K53" s="370">
        <v>4657.3373263900003</v>
      </c>
      <c r="L53" s="370">
        <v>18846.675046959997</v>
      </c>
      <c r="M53" s="370">
        <f t="shared" si="12"/>
        <v>128936.78409258995</v>
      </c>
      <c r="N53" s="365">
        <f t="shared" si="13"/>
        <v>0.14616988611586695</v>
      </c>
      <c r="O53" s="43"/>
      <c r="P53" s="43"/>
      <c r="Q53" s="43" t="s">
        <v>48</v>
      </c>
      <c r="R53" s="43" t="s">
        <v>1</v>
      </c>
      <c r="S53" s="367">
        <v>4596454</v>
      </c>
      <c r="T53" s="367">
        <v>190301</v>
      </c>
      <c r="U53" s="367">
        <v>737000</v>
      </c>
      <c r="V53" s="367">
        <v>5523755</v>
      </c>
      <c r="W53" s="368">
        <v>0.1334237307773426</v>
      </c>
      <c r="X53" s="375"/>
      <c r="Y53" s="367">
        <v>1275642.2525911503</v>
      </c>
      <c r="Z53" s="367">
        <v>56760.252133430004</v>
      </c>
      <c r="AA53" s="367">
        <v>275988.84220810008</v>
      </c>
      <c r="AB53" s="367">
        <v>1608391.3469326799</v>
      </c>
      <c r="AC53" s="368">
        <v>0.17159309065821016</v>
      </c>
      <c r="AD53" s="43"/>
      <c r="AE53" s="43" t="s">
        <v>48</v>
      </c>
      <c r="AF53" s="43" t="s">
        <v>0</v>
      </c>
      <c r="AG53" s="43"/>
      <c r="AH53" s="43" t="s">
        <v>48</v>
      </c>
      <c r="AI53" s="331">
        <f t="shared" si="0"/>
        <v>3.6121091115825801E-2</v>
      </c>
      <c r="AJ53" s="331">
        <f t="shared" si="1"/>
        <v>0.14616988611586695</v>
      </c>
      <c r="AK53" s="43"/>
      <c r="AL53" s="43" t="s">
        <v>1</v>
      </c>
      <c r="AM53" s="331">
        <f t="shared" si="2"/>
        <v>3.5290075541425887E-2</v>
      </c>
      <c r="AN53" s="331">
        <f t="shared" si="3"/>
        <v>0.17159309065821016</v>
      </c>
    </row>
    <row r="54" spans="1:40" ht="15">
      <c r="A54" s="43"/>
      <c r="B54" s="43" t="s">
        <v>49</v>
      </c>
      <c r="C54" s="363" t="s">
        <v>0</v>
      </c>
      <c r="D54" s="364">
        <v>397302</v>
      </c>
      <c r="E54" s="364">
        <v>20611</v>
      </c>
      <c r="F54" s="363">
        <v>52780</v>
      </c>
      <c r="G54" s="364">
        <f t="shared" si="10"/>
        <v>470693</v>
      </c>
      <c r="H54" s="365">
        <f t="shared" si="11"/>
        <v>0.112132536494063</v>
      </c>
      <c r="I54" s="373"/>
      <c r="J54" s="370">
        <v>103959.45447907002</v>
      </c>
      <c r="K54" s="370">
        <v>5834.0049197300004</v>
      </c>
      <c r="L54" s="370">
        <v>18605.012421760002</v>
      </c>
      <c r="M54" s="370">
        <f t="shared" si="12"/>
        <v>128398.47182056002</v>
      </c>
      <c r="N54" s="365">
        <f t="shared" si="13"/>
        <v>0.14490057520124505</v>
      </c>
      <c r="O54" s="43"/>
      <c r="P54" s="43"/>
      <c r="Q54" s="43" t="s">
        <v>49</v>
      </c>
      <c r="R54" s="43" t="s">
        <v>1</v>
      </c>
      <c r="S54" s="367">
        <v>4555642</v>
      </c>
      <c r="T54" s="367">
        <v>239911</v>
      </c>
      <c r="U54" s="367">
        <v>725284</v>
      </c>
      <c r="V54" s="367">
        <v>5520837</v>
      </c>
      <c r="W54" s="368">
        <v>0.13137210897550497</v>
      </c>
      <c r="X54" s="376"/>
      <c r="Y54" s="367">
        <v>1259290.4277449299</v>
      </c>
      <c r="Z54" s="367">
        <v>71081.953627110022</v>
      </c>
      <c r="AA54" s="367">
        <v>271945.42279434006</v>
      </c>
      <c r="AB54" s="367">
        <v>1602317.8041663799</v>
      </c>
      <c r="AC54" s="368">
        <v>0.16972002812876569</v>
      </c>
      <c r="AD54" s="43"/>
      <c r="AE54" s="43" t="s">
        <v>49</v>
      </c>
      <c r="AF54" s="43" t="s">
        <v>0</v>
      </c>
      <c r="AG54" s="43"/>
      <c r="AH54" s="43" t="s">
        <v>49</v>
      </c>
      <c r="AI54" s="331">
        <f t="shared" si="0"/>
        <v>4.5436716161880525E-2</v>
      </c>
      <c r="AJ54" s="331">
        <f t="shared" si="1"/>
        <v>0.14490057520124505</v>
      </c>
      <c r="AK54" s="43"/>
      <c r="AL54" s="43" t="s">
        <v>1</v>
      </c>
      <c r="AM54" s="331">
        <f t="shared" si="2"/>
        <v>4.4361957061377751E-2</v>
      </c>
      <c r="AN54" s="331">
        <f t="shared" si="3"/>
        <v>0.16972002812876569</v>
      </c>
    </row>
    <row r="55" spans="1:40" ht="15">
      <c r="A55" s="43"/>
      <c r="B55" s="43" t="s">
        <v>50</v>
      </c>
      <c r="C55" s="363" t="s">
        <v>0</v>
      </c>
      <c r="D55" s="364">
        <v>401002</v>
      </c>
      <c r="E55" s="364">
        <v>15948</v>
      </c>
      <c r="F55" s="363">
        <v>53806</v>
      </c>
      <c r="G55" s="364">
        <f t="shared" si="10"/>
        <v>470756</v>
      </c>
      <c r="H55" s="365">
        <f t="shared" si="11"/>
        <v>0.11429700311838829</v>
      </c>
      <c r="I55" s="371"/>
      <c r="J55" s="370">
        <v>106151.85979656003</v>
      </c>
      <c r="K55" s="370">
        <v>4546.0981891700012</v>
      </c>
      <c r="L55" s="370">
        <v>18926.442955869996</v>
      </c>
      <c r="M55" s="370">
        <f t="shared" si="12"/>
        <v>129624.40094160003</v>
      </c>
      <c r="N55" s="365">
        <f t="shared" si="13"/>
        <v>0.14600987791177503</v>
      </c>
      <c r="O55" s="43"/>
      <c r="P55" s="43"/>
      <c r="Q55" s="43" t="s">
        <v>50</v>
      </c>
      <c r="R55" s="43" t="s">
        <v>1</v>
      </c>
      <c r="S55" s="367">
        <v>4606209</v>
      </c>
      <c r="T55" s="367">
        <v>185643</v>
      </c>
      <c r="U55" s="367">
        <v>734494</v>
      </c>
      <c r="V55" s="367">
        <v>5526346</v>
      </c>
      <c r="W55" s="368">
        <v>0.1329077115330817</v>
      </c>
      <c r="X55" s="374"/>
      <c r="Y55" s="367">
        <v>1288681.3989303198</v>
      </c>
      <c r="Z55" s="367">
        <v>55125.349699819999</v>
      </c>
      <c r="AA55" s="367">
        <v>274999.22176285007</v>
      </c>
      <c r="AB55" s="367">
        <v>1618805.9703929895</v>
      </c>
      <c r="AC55" s="368">
        <v>0.16987781537282684</v>
      </c>
      <c r="AD55" s="43"/>
      <c r="AE55" s="43" t="s">
        <v>50</v>
      </c>
      <c r="AF55" s="43" t="s">
        <v>0</v>
      </c>
      <c r="AG55" s="43"/>
      <c r="AH55" s="43" t="s">
        <v>50</v>
      </c>
      <c r="AI55" s="331">
        <f t="shared" si="0"/>
        <v>3.5071314938752658E-2</v>
      </c>
      <c r="AJ55" s="331">
        <f t="shared" si="1"/>
        <v>0.14600987791177503</v>
      </c>
      <c r="AK55" s="43"/>
      <c r="AL55" s="43" t="s">
        <v>1</v>
      </c>
      <c r="AM55" s="331">
        <f t="shared" si="2"/>
        <v>3.4053092654728404E-2</v>
      </c>
      <c r="AN55" s="331">
        <f t="shared" si="3"/>
        <v>0.16987781537282684</v>
      </c>
    </row>
    <row r="56" spans="1:40" ht="15">
      <c r="A56" s="43">
        <v>2022</v>
      </c>
      <c r="B56" s="43" t="s">
        <v>39</v>
      </c>
      <c r="C56" s="363" t="s">
        <v>0</v>
      </c>
      <c r="D56" s="364">
        <v>396919</v>
      </c>
      <c r="E56" s="364">
        <v>19647</v>
      </c>
      <c r="F56" s="363">
        <v>53609</v>
      </c>
      <c r="G56" s="364">
        <f t="shared" si="10"/>
        <v>470175</v>
      </c>
      <c r="H56" s="365">
        <f t="shared" si="11"/>
        <v>0.11401924815228373</v>
      </c>
      <c r="I56" s="373"/>
      <c r="J56" s="370">
        <v>106413.64894195004</v>
      </c>
      <c r="K56" s="370">
        <v>5703.8462009699997</v>
      </c>
      <c r="L56" s="370">
        <v>19511.081782190005</v>
      </c>
      <c r="M56" s="370">
        <f t="shared" si="12"/>
        <v>131628.57692511004</v>
      </c>
      <c r="N56" s="365">
        <f t="shared" si="13"/>
        <v>0.14822831210346379</v>
      </c>
      <c r="O56" s="43"/>
      <c r="P56" s="43">
        <v>2022</v>
      </c>
      <c r="Q56" s="43" t="s">
        <v>39</v>
      </c>
      <c r="R56" s="43" t="s">
        <v>1</v>
      </c>
      <c r="S56" s="367">
        <v>4557968</v>
      </c>
      <c r="T56" s="367">
        <v>228319</v>
      </c>
      <c r="U56" s="367">
        <v>730353</v>
      </c>
      <c r="V56" s="367">
        <v>5516640</v>
      </c>
      <c r="W56" s="368">
        <v>0.13239091185939267</v>
      </c>
      <c r="X56" s="374"/>
      <c r="Y56" s="367">
        <v>1291222.8068639198</v>
      </c>
      <c r="Z56" s="367">
        <v>68959.337515669991</v>
      </c>
      <c r="AA56" s="367">
        <v>283579.78619718004</v>
      </c>
      <c r="AB56" s="367">
        <v>1643761.9305767696</v>
      </c>
      <c r="AC56" s="368">
        <v>0.17251876985475412</v>
      </c>
      <c r="AD56" s="43"/>
      <c r="AE56" s="43" t="s">
        <v>39</v>
      </c>
      <c r="AF56" s="43" t="s">
        <v>0</v>
      </c>
      <c r="AG56" s="43">
        <v>2022</v>
      </c>
      <c r="AH56" s="43" t="s">
        <v>39</v>
      </c>
      <c r="AI56" s="331">
        <f t="shared" si="0"/>
        <v>4.3332886628525948E-2</v>
      </c>
      <c r="AJ56" s="331">
        <f t="shared" si="1"/>
        <v>0.14822831210346379</v>
      </c>
      <c r="AK56" s="43"/>
      <c r="AL56" s="43" t="s">
        <v>1</v>
      </c>
      <c r="AM56" s="331">
        <f t="shared" si="2"/>
        <v>4.1952144183965416E-2</v>
      </c>
      <c r="AN56" s="331">
        <f t="shared" si="3"/>
        <v>0.17251876985475412</v>
      </c>
    </row>
    <row r="57" spans="1:40" ht="15">
      <c r="A57" s="43"/>
      <c r="B57" s="43" t="s">
        <v>40</v>
      </c>
      <c r="C57" s="377" t="s">
        <v>0</v>
      </c>
      <c r="D57" s="378">
        <v>399070</v>
      </c>
      <c r="E57" s="378">
        <v>15907</v>
      </c>
      <c r="F57" s="377">
        <v>54938</v>
      </c>
      <c r="G57" s="378">
        <f t="shared" si="10"/>
        <v>469915</v>
      </c>
      <c r="H57" s="379">
        <f t="shared" si="11"/>
        <v>0.1169105050913463</v>
      </c>
      <c r="I57" s="380">
        <f>H57-H45</f>
        <v>1.1140009753665067E-2</v>
      </c>
      <c r="J57" s="381">
        <v>108072.38184210005</v>
      </c>
      <c r="K57" s="381">
        <v>4653.7648235900006</v>
      </c>
      <c r="L57" s="381">
        <v>19931.555849639997</v>
      </c>
      <c r="M57" s="381">
        <f t="shared" si="12"/>
        <v>132657.70251533005</v>
      </c>
      <c r="N57" s="379">
        <f t="shared" si="13"/>
        <v>0.15024801026790502</v>
      </c>
      <c r="O57" s="43"/>
      <c r="P57" s="43"/>
      <c r="Q57" s="43" t="s">
        <v>40</v>
      </c>
      <c r="R57" s="43" t="s">
        <v>1</v>
      </c>
      <c r="S57" s="382">
        <v>4584469</v>
      </c>
      <c r="T57" s="382">
        <v>185405</v>
      </c>
      <c r="U57" s="382">
        <v>745499</v>
      </c>
      <c r="V57" s="382">
        <v>5515373</v>
      </c>
      <c r="W57" s="383">
        <v>0.13516746736802751</v>
      </c>
      <c r="X57" s="384"/>
      <c r="Y57" s="382">
        <v>1310781.40051768</v>
      </c>
      <c r="Z57" s="382">
        <v>56591.799645919993</v>
      </c>
      <c r="AA57" s="382">
        <v>288632.93487269006</v>
      </c>
      <c r="AB57" s="382">
        <v>1656006.1350362899</v>
      </c>
      <c r="AC57" s="383">
        <v>0.17429460481217657</v>
      </c>
      <c r="AD57" s="43"/>
      <c r="AE57" s="43" t="s">
        <v>40</v>
      </c>
      <c r="AF57" s="43" t="s">
        <v>0</v>
      </c>
      <c r="AG57" s="43"/>
      <c r="AH57" s="43" t="s">
        <v>40</v>
      </c>
      <c r="AI57" s="331">
        <f t="shared" si="0"/>
        <v>3.5080999710907904E-2</v>
      </c>
      <c r="AJ57" s="331">
        <f t="shared" si="1"/>
        <v>0.15024801026790502</v>
      </c>
      <c r="AK57" s="43"/>
      <c r="AL57" s="43" t="s">
        <v>1</v>
      </c>
      <c r="AM57" s="331">
        <f t="shared" si="2"/>
        <v>3.4173665452440993E-2</v>
      </c>
      <c r="AN57" s="331">
        <f t="shared" si="3"/>
        <v>0.17429460481217657</v>
      </c>
    </row>
    <row r="58" spans="1:40" ht="15">
      <c r="A58" s="43"/>
      <c r="B58" s="43" t="s">
        <v>41</v>
      </c>
      <c r="C58" s="363" t="s">
        <v>0</v>
      </c>
      <c r="D58" s="364">
        <v>396364</v>
      </c>
      <c r="E58" s="364">
        <v>18129</v>
      </c>
      <c r="F58" s="363">
        <v>54968</v>
      </c>
      <c r="G58" s="364">
        <f t="shared" si="10"/>
        <v>469461</v>
      </c>
      <c r="H58" s="365">
        <f t="shared" si="11"/>
        <v>0.11708746839460572</v>
      </c>
      <c r="I58" s="380">
        <f>H58-H46</f>
        <v>1.1215611031026362E-2</v>
      </c>
      <c r="J58" s="370">
        <v>106756.76015864995</v>
      </c>
      <c r="K58" s="370">
        <v>5286.010254660001</v>
      </c>
      <c r="L58" s="370">
        <v>19897.789058660001</v>
      </c>
      <c r="M58" s="370">
        <f t="shared" si="12"/>
        <v>131940.55947196996</v>
      </c>
      <c r="N58" s="365">
        <f t="shared" si="13"/>
        <v>0.15080873643625239</v>
      </c>
      <c r="O58" s="43"/>
      <c r="P58" s="43"/>
      <c r="Q58" s="43" t="s">
        <v>41</v>
      </c>
      <c r="R58" s="43" t="s">
        <v>1</v>
      </c>
      <c r="S58" s="367">
        <v>4552915</v>
      </c>
      <c r="T58" s="367">
        <v>215409</v>
      </c>
      <c r="U58" s="367">
        <v>741759</v>
      </c>
      <c r="V58" s="367">
        <v>5510083</v>
      </c>
      <c r="W58" s="368">
        <v>0.13461848033868093</v>
      </c>
      <c r="X58" s="374"/>
      <c r="Y58" s="367">
        <v>1294893.4359804799</v>
      </c>
      <c r="Z58" s="367">
        <v>65748.609512740019</v>
      </c>
      <c r="AA58" s="367">
        <v>286945.45577422</v>
      </c>
      <c r="AB58" s="367">
        <v>1647587.5012674399</v>
      </c>
      <c r="AC58" s="368">
        <v>0.17416098116396331</v>
      </c>
      <c r="AD58" s="43"/>
      <c r="AE58" s="43" t="s">
        <v>41</v>
      </c>
      <c r="AF58" s="43" t="s">
        <v>0</v>
      </c>
      <c r="AG58" s="43"/>
      <c r="AH58" s="43" t="s">
        <v>41</v>
      </c>
      <c r="AI58" s="331">
        <f t="shared" si="0"/>
        <v>4.0063573140926269E-2</v>
      </c>
      <c r="AJ58" s="331">
        <f t="shared" si="1"/>
        <v>0.15080873643625239</v>
      </c>
      <c r="AK58" s="43"/>
      <c r="AL58" s="43" t="s">
        <v>1</v>
      </c>
      <c r="AM58" s="331">
        <f t="shared" si="2"/>
        <v>3.9905989492006688E-2</v>
      </c>
      <c r="AN58" s="331">
        <f t="shared" si="3"/>
        <v>0.17416098116396331</v>
      </c>
    </row>
    <row r="59" spans="1:40">
      <c r="AI59" s="350"/>
      <c r="AJ59" s="350"/>
      <c r="AM59" s="350"/>
      <c r="AN59" s="350"/>
    </row>
    <row r="60" spans="1:40">
      <c r="AI60" s="350"/>
      <c r="AJ60" s="350"/>
      <c r="AM60" s="350"/>
      <c r="AN60" s="350"/>
    </row>
    <row r="61" spans="1:40">
      <c r="AI61" s="350"/>
      <c r="AJ61" s="350"/>
      <c r="AM61" s="350"/>
      <c r="AN61" s="350"/>
    </row>
    <row r="62" spans="1:40">
      <c r="AI62" s="350"/>
      <c r="AJ62" s="350"/>
      <c r="AM62" s="350"/>
      <c r="AN62" s="350"/>
    </row>
    <row r="63" spans="1:40">
      <c r="AI63" s="350"/>
      <c r="AJ63" s="350"/>
      <c r="AM63" s="350"/>
      <c r="AN63" s="350"/>
    </row>
    <row r="64" spans="1:40">
      <c r="AI64" s="350"/>
      <c r="AJ64" s="350"/>
      <c r="AM64" s="350"/>
      <c r="AN64" s="350"/>
    </row>
    <row r="65" spans="35:40">
      <c r="AI65" s="350"/>
      <c r="AJ65" s="350"/>
      <c r="AM65" s="350"/>
      <c r="AN65" s="350"/>
    </row>
    <row r="66" spans="35:40">
      <c r="AI66" s="350"/>
      <c r="AJ66" s="350"/>
      <c r="AM66" s="350"/>
      <c r="AN66" s="350"/>
    </row>
    <row r="67" spans="35:40">
      <c r="AI67" s="350"/>
      <c r="AJ67" s="350"/>
      <c r="AM67" s="350"/>
      <c r="AN67" s="350"/>
    </row>
    <row r="68" spans="35:40">
      <c r="AI68" s="350"/>
      <c r="AJ68" s="350"/>
      <c r="AM68" s="350"/>
      <c r="AN68" s="350"/>
    </row>
    <row r="69" spans="35:40">
      <c r="AI69" s="350"/>
      <c r="AJ69" s="350"/>
      <c r="AM69" s="350"/>
      <c r="AN69" s="350"/>
    </row>
    <row r="70" spans="35:40">
      <c r="AI70" s="350"/>
      <c r="AJ70" s="350"/>
      <c r="AM70" s="350"/>
      <c r="AN70" s="350"/>
    </row>
    <row r="71" spans="35:40">
      <c r="AI71" s="350"/>
      <c r="AJ71" s="350"/>
      <c r="AM71" s="350"/>
      <c r="AN71" s="350"/>
    </row>
    <row r="72" spans="35:40">
      <c r="AI72" s="350"/>
      <c r="AJ72" s="350"/>
      <c r="AM72" s="350"/>
      <c r="AN72" s="350"/>
    </row>
    <row r="73" spans="35:40">
      <c r="AI73" s="350"/>
      <c r="AJ73" s="350"/>
      <c r="AM73" s="350"/>
      <c r="AN73" s="350"/>
    </row>
    <row r="74" spans="35:40">
      <c r="AI74" s="350"/>
      <c r="AJ74" s="350"/>
      <c r="AM74" s="350"/>
      <c r="AN74" s="350"/>
    </row>
    <row r="75" spans="35:40">
      <c r="AI75" s="350"/>
      <c r="AJ75" s="350"/>
      <c r="AM75" s="350"/>
      <c r="AN75" s="350"/>
    </row>
    <row r="76" spans="35:40">
      <c r="AI76" s="350"/>
      <c r="AJ76" s="350"/>
      <c r="AM76" s="350"/>
      <c r="AN76" s="350"/>
    </row>
    <row r="77" spans="35:40">
      <c r="AI77" s="350"/>
      <c r="AJ77" s="350"/>
      <c r="AM77" s="350"/>
      <c r="AN77" s="350"/>
    </row>
    <row r="78" spans="35:40">
      <c r="AI78" s="350"/>
      <c r="AJ78" s="350"/>
      <c r="AM78" s="350"/>
      <c r="AN78" s="350"/>
    </row>
    <row r="79" spans="35:40">
      <c r="AI79" s="350"/>
      <c r="AJ79" s="350"/>
      <c r="AM79" s="350"/>
      <c r="AN79" s="350"/>
    </row>
    <row r="80" spans="35:40">
      <c r="AI80" s="350"/>
      <c r="AJ80" s="350"/>
      <c r="AM80" s="350"/>
      <c r="AN80" s="350"/>
    </row>
    <row r="81" spans="35:40">
      <c r="AI81" s="350"/>
      <c r="AJ81" s="350"/>
      <c r="AM81" s="350"/>
      <c r="AN81" s="350"/>
    </row>
    <row r="82" spans="35:40">
      <c r="AI82" s="350"/>
      <c r="AJ82" s="350"/>
      <c r="AM82" s="350"/>
      <c r="AN82" s="350"/>
    </row>
    <row r="83" spans="35:40">
      <c r="AI83" s="350"/>
      <c r="AJ83" s="350"/>
      <c r="AM83" s="350"/>
      <c r="AN83" s="350"/>
    </row>
    <row r="84" spans="35:40">
      <c r="AI84" s="350"/>
      <c r="AJ84" s="350"/>
      <c r="AM84" s="350"/>
      <c r="AN84" s="350"/>
    </row>
    <row r="85" spans="35:40">
      <c r="AI85" s="350"/>
      <c r="AJ85" s="350"/>
      <c r="AM85" s="350"/>
      <c r="AN85" s="350"/>
    </row>
    <row r="86" spans="35:40">
      <c r="AI86" s="350"/>
      <c r="AJ86" s="350"/>
      <c r="AM86" s="350"/>
      <c r="AN86" s="350"/>
    </row>
    <row r="87" spans="35:40">
      <c r="AI87" s="350"/>
      <c r="AJ87" s="350"/>
      <c r="AM87" s="350"/>
      <c r="AN87" s="350"/>
    </row>
    <row r="88" spans="35:40">
      <c r="AI88" s="350"/>
      <c r="AJ88" s="350"/>
      <c r="AM88" s="350"/>
      <c r="AN88" s="350"/>
    </row>
    <row r="89" spans="35:40">
      <c r="AI89" s="350"/>
      <c r="AJ89" s="350"/>
      <c r="AM89" s="350"/>
      <c r="AN89" s="350"/>
    </row>
    <row r="90" spans="35:40">
      <c r="AI90" s="350"/>
      <c r="AJ90" s="350"/>
      <c r="AM90" s="350"/>
      <c r="AN90" s="350"/>
    </row>
    <row r="91" spans="35:40">
      <c r="AI91" s="350"/>
      <c r="AJ91" s="350"/>
      <c r="AM91" s="350"/>
      <c r="AN91" s="350"/>
    </row>
    <row r="92" spans="35:40">
      <c r="AI92" s="350"/>
      <c r="AJ92" s="350"/>
      <c r="AM92" s="350"/>
      <c r="AN92" s="350"/>
    </row>
    <row r="93" spans="35:40">
      <c r="AI93" s="350"/>
      <c r="AJ93" s="350"/>
      <c r="AM93" s="350"/>
      <c r="AN93" s="350"/>
    </row>
    <row r="94" spans="35:40">
      <c r="AI94" s="350"/>
      <c r="AJ94" s="350"/>
      <c r="AM94" s="350"/>
      <c r="AN94" s="350"/>
    </row>
    <row r="95" spans="35:40">
      <c r="AI95" s="350"/>
      <c r="AJ95" s="350"/>
      <c r="AM95" s="350"/>
      <c r="AN95" s="350"/>
    </row>
    <row r="96" spans="35:40">
      <c r="AI96" s="350"/>
      <c r="AJ96" s="350"/>
      <c r="AM96" s="350"/>
      <c r="AN96" s="350"/>
    </row>
    <row r="97" spans="35:40">
      <c r="AI97" s="350"/>
      <c r="AJ97" s="350"/>
      <c r="AM97" s="350"/>
      <c r="AN97" s="350"/>
    </row>
    <row r="98" spans="35:40">
      <c r="AI98" s="350"/>
      <c r="AJ98" s="350"/>
      <c r="AM98" s="350"/>
      <c r="AN98" s="350"/>
    </row>
    <row r="99" spans="35:40">
      <c r="AI99" s="350"/>
      <c r="AJ99" s="350"/>
      <c r="AM99" s="350"/>
      <c r="AN99" s="350"/>
    </row>
    <row r="100" spans="35:40">
      <c r="AI100" s="350"/>
      <c r="AJ100" s="350"/>
      <c r="AM100" s="350"/>
      <c r="AN100" s="350"/>
    </row>
    <row r="101" spans="35:40">
      <c r="AI101" s="350"/>
      <c r="AJ101" s="350"/>
      <c r="AM101" s="350"/>
      <c r="AN101" s="350"/>
    </row>
    <row r="102" spans="35:40">
      <c r="AI102" s="350"/>
      <c r="AJ102" s="350"/>
      <c r="AM102" s="350"/>
      <c r="AN102" s="350"/>
    </row>
    <row r="103" spans="35:40">
      <c r="AI103" s="350"/>
      <c r="AJ103" s="350"/>
      <c r="AM103" s="350"/>
      <c r="AN103" s="350"/>
    </row>
    <row r="104" spans="35:40">
      <c r="AI104" s="350"/>
      <c r="AJ104" s="350"/>
      <c r="AM104" s="350"/>
      <c r="AN104" s="350"/>
    </row>
    <row r="105" spans="35:40">
      <c r="AI105" s="350"/>
      <c r="AJ105" s="350"/>
      <c r="AM105" s="350"/>
      <c r="AN105" s="350"/>
    </row>
    <row r="106" spans="35:40">
      <c r="AI106" s="350"/>
      <c r="AJ106" s="350"/>
      <c r="AM106" s="350"/>
      <c r="AN106" s="350"/>
    </row>
    <row r="107" spans="35:40">
      <c r="AI107" s="350"/>
      <c r="AJ107" s="350"/>
      <c r="AM107" s="350"/>
      <c r="AN107" s="350"/>
    </row>
    <row r="108" spans="35:40">
      <c r="AI108" s="350"/>
      <c r="AJ108" s="350"/>
      <c r="AM108" s="350"/>
      <c r="AN108" s="350"/>
    </row>
    <row r="109" spans="35:40">
      <c r="AI109" s="350"/>
      <c r="AJ109" s="350"/>
      <c r="AM109" s="350"/>
      <c r="AN109" s="350"/>
    </row>
    <row r="110" spans="35:40">
      <c r="AI110" s="350"/>
      <c r="AJ110" s="350"/>
      <c r="AM110" s="350"/>
      <c r="AN110" s="350"/>
    </row>
    <row r="111" spans="35:40">
      <c r="AI111" s="350"/>
      <c r="AJ111" s="350"/>
      <c r="AM111" s="350"/>
      <c r="AN111" s="350"/>
    </row>
    <row r="112" spans="35:40">
      <c r="AI112" s="350"/>
      <c r="AJ112" s="350"/>
      <c r="AM112" s="350"/>
      <c r="AN112" s="350"/>
    </row>
    <row r="113" spans="35:40">
      <c r="AI113" s="350"/>
      <c r="AJ113" s="350"/>
      <c r="AM113" s="350"/>
      <c r="AN113" s="350"/>
    </row>
    <row r="114" spans="35:40">
      <c r="AI114" s="350"/>
      <c r="AJ114" s="350"/>
      <c r="AM114" s="350"/>
      <c r="AN114" s="350"/>
    </row>
    <row r="115" spans="35:40">
      <c r="AI115" s="350"/>
      <c r="AJ115" s="350"/>
      <c r="AM115" s="350"/>
      <c r="AN115" s="350"/>
    </row>
    <row r="116" spans="35:40">
      <c r="AI116" s="350"/>
      <c r="AJ116" s="350"/>
      <c r="AM116" s="350"/>
      <c r="AN116" s="350"/>
    </row>
    <row r="117" spans="35:40">
      <c r="AI117" s="350"/>
      <c r="AJ117" s="350"/>
      <c r="AM117" s="350"/>
      <c r="AN117" s="350"/>
    </row>
    <row r="118" spans="35:40">
      <c r="AI118" s="350"/>
      <c r="AJ118" s="350"/>
      <c r="AM118" s="350"/>
      <c r="AN118" s="350"/>
    </row>
    <row r="119" spans="35:40">
      <c r="AI119" s="350"/>
      <c r="AJ119" s="350"/>
      <c r="AM119" s="350"/>
      <c r="AN119" s="350"/>
    </row>
    <row r="120" spans="35:40">
      <c r="AI120" s="350"/>
      <c r="AJ120" s="350"/>
      <c r="AM120" s="350"/>
      <c r="AN120" s="350"/>
    </row>
    <row r="121" spans="35:40">
      <c r="AI121" s="350"/>
      <c r="AJ121" s="350"/>
      <c r="AM121" s="350"/>
      <c r="AN121" s="350"/>
    </row>
    <row r="122" spans="35:40">
      <c r="AI122" s="350"/>
      <c r="AJ122" s="350"/>
      <c r="AM122" s="350"/>
      <c r="AN122" s="350"/>
    </row>
    <row r="123" spans="35:40">
      <c r="AI123" s="350"/>
      <c r="AJ123" s="350"/>
      <c r="AM123" s="350"/>
      <c r="AN123" s="350"/>
    </row>
    <row r="124" spans="35:40">
      <c r="AI124" s="350"/>
      <c r="AJ124" s="350"/>
      <c r="AM124" s="350"/>
      <c r="AN124" s="350"/>
    </row>
    <row r="125" spans="35:40">
      <c r="AI125" s="350"/>
      <c r="AJ125" s="350"/>
      <c r="AM125" s="350"/>
      <c r="AN125" s="350"/>
    </row>
    <row r="126" spans="35:40">
      <c r="AI126" s="350"/>
      <c r="AJ126" s="350"/>
      <c r="AM126" s="350"/>
      <c r="AN126" s="350"/>
    </row>
    <row r="127" spans="35:40">
      <c r="AI127" s="350"/>
      <c r="AJ127" s="350"/>
      <c r="AM127" s="350"/>
      <c r="AN127" s="350"/>
    </row>
    <row r="128" spans="35:40">
      <c r="AI128" s="350"/>
      <c r="AJ128" s="350"/>
      <c r="AM128" s="350"/>
      <c r="AN128" s="350"/>
    </row>
    <row r="129" spans="35:40">
      <c r="AI129" s="350"/>
      <c r="AJ129" s="350"/>
      <c r="AM129" s="350"/>
      <c r="AN129" s="350"/>
    </row>
    <row r="130" spans="35:40">
      <c r="AI130" s="350"/>
      <c r="AJ130" s="350"/>
      <c r="AM130" s="350"/>
      <c r="AN130" s="350"/>
    </row>
    <row r="131" spans="35:40">
      <c r="AI131" s="350"/>
      <c r="AJ131" s="350"/>
      <c r="AM131" s="350"/>
      <c r="AN131" s="350"/>
    </row>
    <row r="132" spans="35:40">
      <c r="AI132" s="350"/>
      <c r="AJ132" s="350"/>
      <c r="AM132" s="350"/>
      <c r="AN132" s="350"/>
    </row>
    <row r="133" spans="35:40">
      <c r="AI133" s="350"/>
      <c r="AJ133" s="350"/>
      <c r="AM133" s="350"/>
      <c r="AN133" s="350"/>
    </row>
    <row r="134" spans="35:40">
      <c r="AI134" s="350"/>
      <c r="AJ134" s="350"/>
      <c r="AM134" s="350"/>
      <c r="AN134" s="350"/>
    </row>
    <row r="135" spans="35:40">
      <c r="AI135" s="350"/>
      <c r="AJ135" s="350"/>
      <c r="AM135" s="350"/>
      <c r="AN135" s="350"/>
    </row>
    <row r="136" spans="35:40">
      <c r="AI136" s="350"/>
      <c r="AJ136" s="350"/>
      <c r="AM136" s="350"/>
      <c r="AN136" s="350"/>
    </row>
    <row r="137" spans="35:40">
      <c r="AI137" s="350"/>
      <c r="AJ137" s="350"/>
      <c r="AM137" s="350"/>
      <c r="AN137" s="350"/>
    </row>
    <row r="138" spans="35:40">
      <c r="AI138" s="350"/>
      <c r="AJ138" s="350"/>
      <c r="AM138" s="350"/>
      <c r="AN138" s="350"/>
    </row>
    <row r="139" spans="35:40">
      <c r="AI139" s="350"/>
      <c r="AJ139" s="350"/>
      <c r="AM139" s="350"/>
      <c r="AN139" s="350"/>
    </row>
    <row r="140" spans="35:40">
      <c r="AI140" s="350"/>
      <c r="AJ140" s="350"/>
      <c r="AM140" s="350"/>
      <c r="AN140" s="350"/>
    </row>
    <row r="141" spans="35:40">
      <c r="AI141" s="350"/>
      <c r="AJ141" s="350"/>
      <c r="AM141" s="350"/>
      <c r="AN141" s="350"/>
    </row>
    <row r="142" spans="35:40">
      <c r="AI142" s="350"/>
      <c r="AJ142" s="350"/>
      <c r="AM142" s="350"/>
      <c r="AN142" s="350"/>
    </row>
    <row r="143" spans="35:40">
      <c r="AI143" s="350"/>
      <c r="AJ143" s="350"/>
      <c r="AM143" s="350"/>
      <c r="AN143" s="350"/>
    </row>
    <row r="144" spans="35:40">
      <c r="AI144" s="350"/>
      <c r="AJ144" s="350"/>
      <c r="AM144" s="350"/>
      <c r="AN144" s="350"/>
    </row>
    <row r="145" spans="2:40">
      <c r="AI145" s="350"/>
      <c r="AJ145" s="350"/>
      <c r="AM145" s="350"/>
      <c r="AN145" s="350"/>
    </row>
    <row r="146" spans="2:40">
      <c r="AI146" s="350"/>
      <c r="AJ146" s="350"/>
      <c r="AM146" s="350"/>
      <c r="AN146" s="350"/>
    </row>
    <row r="147" spans="2:40">
      <c r="AI147" s="350"/>
      <c r="AJ147" s="350"/>
      <c r="AM147" s="350"/>
      <c r="AN147" s="350"/>
    </row>
    <row r="148" spans="2:40">
      <c r="AI148" s="350"/>
      <c r="AJ148" s="350"/>
      <c r="AM148" s="350"/>
      <c r="AN148" s="350"/>
    </row>
    <row r="149" spans="2:40">
      <c r="AI149" s="350"/>
      <c r="AJ149" s="350"/>
      <c r="AM149" s="350"/>
      <c r="AN149" s="350"/>
    </row>
    <row r="150" spans="2:40">
      <c r="AI150" s="350"/>
      <c r="AJ150" s="350"/>
      <c r="AM150" s="350"/>
      <c r="AN150" s="350"/>
    </row>
    <row r="151" spans="2:40">
      <c r="AI151" s="350"/>
      <c r="AJ151" s="350"/>
      <c r="AM151" s="350"/>
      <c r="AN151" s="350"/>
    </row>
    <row r="152" spans="2:40">
      <c r="AI152" s="350"/>
      <c r="AJ152" s="350"/>
      <c r="AM152" s="350"/>
      <c r="AN152" s="350"/>
    </row>
    <row r="153" spans="2:40">
      <c r="AI153" s="350"/>
      <c r="AJ153" s="350"/>
      <c r="AM153" s="350"/>
      <c r="AN153" s="350"/>
    </row>
    <row r="154" spans="2:40">
      <c r="AI154" s="350"/>
      <c r="AJ154" s="350"/>
      <c r="AM154" s="350"/>
      <c r="AN154" s="350"/>
    </row>
    <row r="155" spans="2:40">
      <c r="AI155" s="350"/>
      <c r="AJ155" s="350"/>
      <c r="AM155" s="350"/>
      <c r="AN155" s="350"/>
    </row>
    <row r="156" spans="2:40">
      <c r="AI156" s="350"/>
      <c r="AJ156" s="350"/>
      <c r="AM156" s="350"/>
      <c r="AN156" s="350"/>
    </row>
    <row r="157" spans="2:40">
      <c r="AI157" s="350"/>
      <c r="AJ157" s="350"/>
      <c r="AM157" s="350"/>
      <c r="AN157" s="350"/>
    </row>
    <row r="158" spans="2:40">
      <c r="AI158" s="350"/>
      <c r="AJ158" s="350"/>
      <c r="AM158" s="350"/>
      <c r="AN158" s="350"/>
    </row>
    <row r="159" spans="2:40">
      <c r="B159" s="349"/>
      <c r="AI159" s="350"/>
      <c r="AJ159" s="350"/>
      <c r="AM159" s="350"/>
      <c r="AN159" s="350"/>
    </row>
    <row r="160" spans="2:40">
      <c r="AI160" s="350"/>
      <c r="AJ160" s="350"/>
      <c r="AM160" s="350"/>
      <c r="AN160" s="350"/>
    </row>
    <row r="161" spans="35:40">
      <c r="AI161" s="350"/>
      <c r="AJ161" s="350"/>
      <c r="AM161" s="350"/>
      <c r="AN161" s="350"/>
    </row>
    <row r="162" spans="35:40">
      <c r="AI162" s="350"/>
      <c r="AJ162" s="350"/>
      <c r="AM162" s="350"/>
      <c r="AN162" s="350"/>
    </row>
    <row r="163" spans="35:40">
      <c r="AI163" s="350"/>
      <c r="AJ163" s="350"/>
      <c r="AM163" s="350"/>
      <c r="AN163" s="350"/>
    </row>
    <row r="164" spans="35:40">
      <c r="AI164" s="350"/>
      <c r="AJ164" s="350"/>
      <c r="AM164" s="350"/>
      <c r="AN164" s="350"/>
    </row>
    <row r="165" spans="35:40">
      <c r="AI165" s="350"/>
      <c r="AJ165" s="350"/>
      <c r="AM165" s="350"/>
      <c r="AN165" s="350"/>
    </row>
    <row r="166" spans="35:40">
      <c r="AI166" s="350"/>
      <c r="AJ166" s="350"/>
      <c r="AM166" s="350"/>
      <c r="AN166" s="350"/>
    </row>
    <row r="167" spans="35:40">
      <c r="AI167" s="350"/>
      <c r="AJ167" s="350"/>
      <c r="AM167" s="350"/>
      <c r="AN167" s="350"/>
    </row>
    <row r="168" spans="35:40">
      <c r="AI168" s="350"/>
      <c r="AJ168" s="350"/>
      <c r="AM168" s="350"/>
      <c r="AN168" s="350"/>
    </row>
    <row r="169" spans="35:40">
      <c r="AI169" s="350"/>
      <c r="AJ169" s="350"/>
      <c r="AM169" s="350"/>
      <c r="AN169" s="350"/>
    </row>
    <row r="170" spans="35:40">
      <c r="AI170" s="350"/>
      <c r="AJ170" s="350"/>
      <c r="AM170" s="350"/>
      <c r="AN170" s="350"/>
    </row>
    <row r="171" spans="35:40">
      <c r="AI171" s="350"/>
      <c r="AJ171" s="350"/>
      <c r="AM171" s="350"/>
      <c r="AN171" s="350"/>
    </row>
    <row r="172" spans="35:40">
      <c r="AI172" s="350"/>
      <c r="AJ172" s="350"/>
      <c r="AM172" s="350"/>
      <c r="AN172" s="350"/>
    </row>
    <row r="173" spans="35:40">
      <c r="AI173" s="350"/>
      <c r="AJ173" s="350"/>
      <c r="AM173" s="350"/>
      <c r="AN173" s="350"/>
    </row>
    <row r="174" spans="35:40">
      <c r="AI174" s="350"/>
      <c r="AJ174" s="350"/>
      <c r="AM174" s="350"/>
      <c r="AN174" s="350"/>
    </row>
    <row r="175" spans="35:40">
      <c r="AI175" s="350"/>
      <c r="AJ175" s="350"/>
      <c r="AM175" s="350"/>
      <c r="AN175" s="350"/>
    </row>
    <row r="176" spans="35:40">
      <c r="AI176" s="350"/>
      <c r="AJ176" s="350"/>
      <c r="AM176" s="350"/>
      <c r="AN176" s="350"/>
    </row>
    <row r="177" spans="35:40">
      <c r="AI177" s="350"/>
      <c r="AJ177" s="350"/>
      <c r="AM177" s="350"/>
      <c r="AN177" s="350"/>
    </row>
    <row r="178" spans="35:40">
      <c r="AI178" s="350"/>
      <c r="AJ178" s="350"/>
      <c r="AM178" s="350"/>
      <c r="AN178" s="350"/>
    </row>
    <row r="179" spans="35:40">
      <c r="AI179" s="350"/>
      <c r="AJ179" s="350"/>
      <c r="AM179" s="350"/>
      <c r="AN179" s="350"/>
    </row>
    <row r="180" spans="35:40">
      <c r="AI180" s="350"/>
      <c r="AJ180" s="350"/>
      <c r="AM180" s="350"/>
      <c r="AN180" s="350"/>
    </row>
    <row r="181" spans="35:40">
      <c r="AI181" s="350"/>
      <c r="AJ181" s="350"/>
      <c r="AM181" s="350"/>
      <c r="AN181" s="350"/>
    </row>
    <row r="182" spans="35:40">
      <c r="AI182" s="350"/>
      <c r="AJ182" s="350"/>
      <c r="AM182" s="350"/>
      <c r="AN182" s="350"/>
    </row>
    <row r="183" spans="35:40">
      <c r="AI183" s="350"/>
      <c r="AJ183" s="350"/>
      <c r="AM183" s="350"/>
      <c r="AN183" s="350"/>
    </row>
    <row r="184" spans="35:40">
      <c r="AI184" s="350"/>
      <c r="AJ184" s="350"/>
      <c r="AM184" s="350"/>
      <c r="AN184" s="350"/>
    </row>
    <row r="185" spans="35:40">
      <c r="AI185" s="350"/>
      <c r="AJ185" s="350"/>
      <c r="AM185" s="350"/>
      <c r="AN185" s="350"/>
    </row>
    <row r="186" spans="35:40">
      <c r="AI186" s="350"/>
      <c r="AJ186" s="350"/>
      <c r="AM186" s="350"/>
      <c r="AN186" s="350"/>
    </row>
    <row r="187" spans="35:40">
      <c r="AI187" s="350"/>
      <c r="AJ187" s="350"/>
      <c r="AM187" s="350"/>
      <c r="AN187" s="350"/>
    </row>
    <row r="188" spans="35:40">
      <c r="AI188" s="350"/>
      <c r="AJ188" s="350"/>
      <c r="AM188" s="350"/>
      <c r="AN188" s="350"/>
    </row>
    <row r="189" spans="35:40">
      <c r="AI189" s="350"/>
      <c r="AJ189" s="350"/>
      <c r="AM189" s="350"/>
      <c r="AN189" s="350"/>
    </row>
    <row r="190" spans="35:40">
      <c r="AI190" s="350"/>
      <c r="AJ190" s="350"/>
      <c r="AM190" s="350"/>
      <c r="AN190" s="350"/>
    </row>
    <row r="191" spans="35:40">
      <c r="AI191" s="350"/>
      <c r="AJ191" s="350"/>
      <c r="AM191" s="350"/>
      <c r="AN191" s="350"/>
    </row>
    <row r="192" spans="35:40">
      <c r="AI192" s="350"/>
      <c r="AJ192" s="350"/>
      <c r="AM192" s="350"/>
      <c r="AN192" s="350"/>
    </row>
    <row r="193" spans="35:40">
      <c r="AI193" s="350"/>
      <c r="AJ193" s="350"/>
      <c r="AM193" s="350"/>
      <c r="AN193" s="350"/>
    </row>
    <row r="194" spans="35:40">
      <c r="AI194" s="350"/>
      <c r="AJ194" s="350"/>
      <c r="AM194" s="350"/>
      <c r="AN194" s="350"/>
    </row>
    <row r="195" spans="35:40">
      <c r="AI195" s="350"/>
      <c r="AJ195" s="350"/>
      <c r="AM195" s="350"/>
      <c r="AN195" s="350"/>
    </row>
    <row r="196" spans="35:40">
      <c r="AI196" s="350"/>
      <c r="AJ196" s="350"/>
      <c r="AM196" s="350"/>
      <c r="AN196" s="350"/>
    </row>
    <row r="197" spans="35:40">
      <c r="AI197" s="350"/>
      <c r="AJ197" s="350"/>
      <c r="AM197" s="350"/>
      <c r="AN197" s="350"/>
    </row>
    <row r="198" spans="35:40">
      <c r="AI198" s="350"/>
      <c r="AJ198" s="350"/>
      <c r="AM198" s="350"/>
      <c r="AN198" s="350"/>
    </row>
    <row r="199" spans="35:40">
      <c r="AI199" s="350"/>
      <c r="AJ199" s="350"/>
      <c r="AM199" s="350"/>
      <c r="AN199" s="350"/>
    </row>
    <row r="200" spans="35:40">
      <c r="AI200" s="350"/>
      <c r="AJ200" s="350"/>
      <c r="AM200" s="350"/>
      <c r="AN200" s="350"/>
    </row>
    <row r="201" spans="35:40">
      <c r="AI201" s="350"/>
      <c r="AJ201" s="350"/>
      <c r="AM201" s="350"/>
      <c r="AN201" s="350"/>
    </row>
    <row r="202" spans="35:40">
      <c r="AI202" s="350"/>
      <c r="AJ202" s="350"/>
      <c r="AM202" s="350"/>
      <c r="AN202" s="350"/>
    </row>
    <row r="203" spans="35:40">
      <c r="AI203" s="350"/>
      <c r="AJ203" s="350"/>
      <c r="AM203" s="350"/>
      <c r="AN203" s="350"/>
    </row>
    <row r="204" spans="35:40">
      <c r="AI204" s="350"/>
      <c r="AJ204" s="350"/>
      <c r="AM204" s="350"/>
      <c r="AN204" s="350"/>
    </row>
    <row r="205" spans="35:40">
      <c r="AI205" s="350"/>
      <c r="AJ205" s="350"/>
      <c r="AM205" s="350"/>
      <c r="AN205" s="350"/>
    </row>
    <row r="206" spans="35:40">
      <c r="AI206" s="350"/>
      <c r="AJ206" s="350"/>
      <c r="AM206" s="350"/>
      <c r="AN206" s="350"/>
    </row>
    <row r="207" spans="35:40">
      <c r="AI207" s="350"/>
      <c r="AJ207" s="350"/>
      <c r="AM207" s="350"/>
      <c r="AN207" s="350"/>
    </row>
    <row r="208" spans="35:40">
      <c r="AI208" s="350"/>
      <c r="AJ208" s="350"/>
      <c r="AM208" s="350"/>
      <c r="AN208" s="350"/>
    </row>
    <row r="209" spans="35:40">
      <c r="AI209" s="350"/>
      <c r="AJ209" s="350"/>
      <c r="AM209" s="350"/>
      <c r="AN209" s="350"/>
    </row>
    <row r="210" spans="35:40">
      <c r="AI210" s="350"/>
      <c r="AJ210" s="350"/>
      <c r="AM210" s="350"/>
      <c r="AN210" s="350"/>
    </row>
    <row r="211" spans="35:40">
      <c r="AI211" s="350"/>
      <c r="AJ211" s="350"/>
      <c r="AM211" s="350"/>
      <c r="AN211" s="350"/>
    </row>
    <row r="212" spans="35:40">
      <c r="AI212" s="350"/>
      <c r="AJ212" s="350"/>
      <c r="AM212" s="350"/>
      <c r="AN212" s="350"/>
    </row>
    <row r="213" spans="35:40">
      <c r="AI213" s="350"/>
      <c r="AJ213" s="350"/>
      <c r="AM213" s="350"/>
      <c r="AN213" s="350"/>
    </row>
    <row r="214" spans="35:40">
      <c r="AI214" s="350"/>
      <c r="AJ214" s="350"/>
      <c r="AM214" s="350"/>
      <c r="AN214" s="350"/>
    </row>
    <row r="215" spans="35:40">
      <c r="AI215" s="350"/>
      <c r="AJ215" s="350"/>
      <c r="AM215" s="350"/>
      <c r="AN215" s="350"/>
    </row>
    <row r="216" spans="35:40">
      <c r="AI216" s="350"/>
      <c r="AJ216" s="350"/>
      <c r="AM216" s="350"/>
      <c r="AN216" s="350"/>
    </row>
    <row r="217" spans="35:40">
      <c r="AI217" s="350"/>
      <c r="AJ217" s="350"/>
      <c r="AM217" s="350"/>
      <c r="AN217" s="350"/>
    </row>
    <row r="218" spans="35:40">
      <c r="AI218" s="350"/>
      <c r="AJ218" s="350"/>
      <c r="AM218" s="350"/>
      <c r="AN218" s="350"/>
    </row>
    <row r="219" spans="35:40">
      <c r="AI219" s="350"/>
      <c r="AJ219" s="350"/>
      <c r="AM219" s="350"/>
      <c r="AN219" s="350"/>
    </row>
    <row r="220" spans="35:40">
      <c r="AI220" s="350"/>
      <c r="AJ220" s="350"/>
      <c r="AM220" s="350"/>
      <c r="AN220" s="350"/>
    </row>
    <row r="221" spans="35:40">
      <c r="AI221" s="350"/>
      <c r="AJ221" s="350"/>
      <c r="AM221" s="350"/>
      <c r="AN221" s="350"/>
    </row>
    <row r="222" spans="35:40">
      <c r="AI222" s="350"/>
      <c r="AJ222" s="350"/>
      <c r="AM222" s="350"/>
      <c r="AN222" s="350"/>
    </row>
    <row r="223" spans="35:40">
      <c r="AI223" s="350"/>
      <c r="AJ223" s="350"/>
      <c r="AM223" s="350"/>
      <c r="AN223" s="350"/>
    </row>
    <row r="224" spans="35:40">
      <c r="AI224" s="350"/>
      <c r="AJ224" s="350"/>
      <c r="AM224" s="350"/>
      <c r="AN224" s="350"/>
    </row>
    <row r="225" spans="35:40">
      <c r="AI225" s="350"/>
      <c r="AJ225" s="350"/>
      <c r="AM225" s="350"/>
      <c r="AN225" s="350"/>
    </row>
    <row r="226" spans="35:40">
      <c r="AI226" s="350"/>
      <c r="AJ226" s="350"/>
      <c r="AM226" s="350"/>
      <c r="AN226" s="350"/>
    </row>
    <row r="227" spans="35:40">
      <c r="AI227" s="350"/>
      <c r="AJ227" s="350"/>
      <c r="AM227" s="350"/>
      <c r="AN227" s="350"/>
    </row>
    <row r="228" spans="35:40">
      <c r="AI228" s="350"/>
      <c r="AJ228" s="350"/>
      <c r="AM228" s="350"/>
      <c r="AN228" s="350"/>
    </row>
    <row r="229" spans="35:40">
      <c r="AI229" s="350"/>
      <c r="AJ229" s="350"/>
      <c r="AM229" s="350"/>
      <c r="AN229" s="350"/>
    </row>
    <row r="230" spans="35:40">
      <c r="AI230" s="350"/>
      <c r="AJ230" s="350"/>
      <c r="AM230" s="350"/>
      <c r="AN230" s="350"/>
    </row>
    <row r="231" spans="35:40">
      <c r="AI231" s="350"/>
      <c r="AJ231" s="350"/>
      <c r="AM231" s="350"/>
      <c r="AN231" s="350"/>
    </row>
    <row r="232" spans="35:40">
      <c r="AI232" s="350"/>
      <c r="AJ232" s="350"/>
      <c r="AM232" s="350"/>
      <c r="AN232" s="350"/>
    </row>
    <row r="233" spans="35:40">
      <c r="AI233" s="350"/>
      <c r="AJ233" s="350"/>
      <c r="AM233" s="350"/>
      <c r="AN233" s="350"/>
    </row>
    <row r="234" spans="35:40">
      <c r="AI234" s="350"/>
      <c r="AJ234" s="350"/>
      <c r="AM234" s="350"/>
      <c r="AN234" s="350"/>
    </row>
    <row r="235" spans="35:40">
      <c r="AI235" s="350"/>
      <c r="AJ235" s="350"/>
      <c r="AM235" s="350"/>
      <c r="AN235" s="350"/>
    </row>
    <row r="236" spans="35:40">
      <c r="AI236" s="350"/>
      <c r="AJ236" s="350"/>
      <c r="AM236" s="350"/>
      <c r="AN236" s="350"/>
    </row>
    <row r="237" spans="35:40">
      <c r="AI237" s="350"/>
      <c r="AJ237" s="350"/>
      <c r="AM237" s="350"/>
      <c r="AN237" s="350"/>
    </row>
    <row r="238" spans="35:40">
      <c r="AI238" s="350"/>
      <c r="AJ238" s="350"/>
      <c r="AM238" s="350"/>
      <c r="AN238" s="350"/>
    </row>
    <row r="239" spans="35:40">
      <c r="AI239" s="350"/>
      <c r="AJ239" s="350"/>
      <c r="AM239" s="350"/>
      <c r="AN239" s="350"/>
    </row>
    <row r="240" spans="35:40">
      <c r="AI240" s="350"/>
      <c r="AJ240" s="350"/>
      <c r="AM240" s="350"/>
      <c r="AN240" s="350"/>
    </row>
    <row r="241" spans="35:40">
      <c r="AI241" s="350"/>
      <c r="AJ241" s="350"/>
      <c r="AM241" s="350"/>
      <c r="AN241" s="350"/>
    </row>
    <row r="242" spans="35:40">
      <c r="AI242" s="350"/>
      <c r="AJ242" s="350"/>
      <c r="AM242" s="350"/>
      <c r="AN242" s="350"/>
    </row>
    <row r="243" spans="35:40">
      <c r="AI243" s="350"/>
      <c r="AJ243" s="350"/>
      <c r="AM243" s="350"/>
      <c r="AN243" s="350"/>
    </row>
    <row r="244" spans="35:40">
      <c r="AI244" s="350"/>
      <c r="AJ244" s="350"/>
      <c r="AM244" s="350"/>
      <c r="AN244" s="350"/>
    </row>
    <row r="245" spans="35:40">
      <c r="AI245" s="350"/>
      <c r="AJ245" s="350"/>
      <c r="AM245" s="350"/>
      <c r="AN245" s="350"/>
    </row>
    <row r="246" spans="35:40">
      <c r="AI246" s="350"/>
      <c r="AJ246" s="350"/>
      <c r="AM246" s="350"/>
      <c r="AN246" s="350"/>
    </row>
    <row r="247" spans="35:40">
      <c r="AI247" s="350"/>
      <c r="AJ247" s="350"/>
      <c r="AM247" s="350"/>
      <c r="AN247" s="350"/>
    </row>
    <row r="248" spans="35:40">
      <c r="AI248" s="350"/>
      <c r="AJ248" s="350"/>
      <c r="AM248" s="350"/>
      <c r="AN248" s="350"/>
    </row>
    <row r="249" spans="35:40">
      <c r="AI249" s="350"/>
      <c r="AJ249" s="350"/>
      <c r="AM249" s="350"/>
      <c r="AN249" s="350"/>
    </row>
    <row r="250" spans="35:40">
      <c r="AI250" s="350"/>
      <c r="AJ250" s="350"/>
      <c r="AM250" s="350"/>
      <c r="AN250" s="350"/>
    </row>
    <row r="251" spans="35:40">
      <c r="AI251" s="350"/>
      <c r="AJ251" s="350"/>
      <c r="AM251" s="350"/>
      <c r="AN251" s="350"/>
    </row>
    <row r="252" spans="35:40">
      <c r="AI252" s="350"/>
      <c r="AJ252" s="350"/>
      <c r="AM252" s="350"/>
      <c r="AN252" s="350"/>
    </row>
    <row r="253" spans="35:40">
      <c r="AI253" s="350"/>
      <c r="AJ253" s="350"/>
      <c r="AM253" s="350"/>
      <c r="AN253" s="350"/>
    </row>
    <row r="254" spans="35:40">
      <c r="AI254" s="350"/>
      <c r="AJ254" s="350"/>
      <c r="AM254" s="350"/>
      <c r="AN254" s="350"/>
    </row>
    <row r="255" spans="35:40">
      <c r="AI255" s="350"/>
      <c r="AJ255" s="350"/>
      <c r="AM255" s="350"/>
      <c r="AN255" s="350"/>
    </row>
    <row r="256" spans="35:40">
      <c r="AI256" s="350"/>
      <c r="AJ256" s="350"/>
      <c r="AM256" s="350"/>
      <c r="AN256" s="350"/>
    </row>
    <row r="257" spans="35:40">
      <c r="AI257" s="350"/>
      <c r="AJ257" s="350"/>
      <c r="AM257" s="350"/>
      <c r="AN257" s="350"/>
    </row>
    <row r="258" spans="35:40">
      <c r="AI258" s="350"/>
      <c r="AJ258" s="350"/>
      <c r="AM258" s="350"/>
      <c r="AN258" s="350"/>
    </row>
    <row r="259" spans="35:40">
      <c r="AI259" s="350"/>
      <c r="AJ259" s="350"/>
      <c r="AM259" s="350"/>
      <c r="AN259" s="350"/>
    </row>
    <row r="260" spans="35:40">
      <c r="AI260" s="350"/>
      <c r="AJ260" s="350"/>
      <c r="AM260" s="350"/>
      <c r="AN260" s="350"/>
    </row>
    <row r="261" spans="35:40">
      <c r="AI261" s="350"/>
      <c r="AJ261" s="350"/>
      <c r="AM261" s="350"/>
      <c r="AN261" s="350"/>
    </row>
    <row r="262" spans="35:40">
      <c r="AI262" s="350"/>
      <c r="AJ262" s="350"/>
      <c r="AM262" s="350"/>
      <c r="AN262" s="350"/>
    </row>
    <row r="263" spans="35:40">
      <c r="AI263" s="350"/>
      <c r="AJ263" s="350"/>
      <c r="AM263" s="350"/>
      <c r="AN263" s="350"/>
    </row>
    <row r="264" spans="35:40">
      <c r="AI264" s="350"/>
      <c r="AJ264" s="350"/>
      <c r="AM264" s="350"/>
      <c r="AN264" s="350"/>
    </row>
    <row r="265" spans="35:40">
      <c r="AI265" s="350"/>
      <c r="AJ265" s="350"/>
      <c r="AM265" s="350"/>
      <c r="AN265" s="350"/>
    </row>
    <row r="266" spans="35:40">
      <c r="AI266" s="350"/>
      <c r="AJ266" s="350"/>
      <c r="AM266" s="350"/>
      <c r="AN266" s="350"/>
    </row>
    <row r="267" spans="35:40">
      <c r="AI267" s="350"/>
      <c r="AJ267" s="350"/>
      <c r="AM267" s="350"/>
      <c r="AN267" s="350"/>
    </row>
    <row r="268" spans="35:40">
      <c r="AI268" s="350"/>
      <c r="AJ268" s="350"/>
      <c r="AM268" s="350"/>
      <c r="AN268" s="350"/>
    </row>
    <row r="269" spans="35:40">
      <c r="AI269" s="350"/>
      <c r="AJ269" s="350"/>
      <c r="AM269" s="350"/>
      <c r="AN269" s="350"/>
    </row>
    <row r="270" spans="35:40">
      <c r="AI270" s="350"/>
      <c r="AJ270" s="350"/>
      <c r="AM270" s="350"/>
      <c r="AN270" s="350"/>
    </row>
    <row r="271" spans="35:40">
      <c r="AI271" s="350"/>
      <c r="AJ271" s="350"/>
      <c r="AM271" s="350"/>
      <c r="AN271" s="350"/>
    </row>
    <row r="272" spans="35:40">
      <c r="AI272" s="350"/>
      <c r="AJ272" s="350"/>
      <c r="AM272" s="350"/>
      <c r="AN272" s="350"/>
    </row>
    <row r="273" spans="35:40">
      <c r="AI273" s="350"/>
      <c r="AJ273" s="350"/>
      <c r="AM273" s="350"/>
      <c r="AN273" s="350"/>
    </row>
    <row r="274" spans="35:40">
      <c r="AI274" s="350"/>
      <c r="AJ274" s="350"/>
      <c r="AM274" s="350"/>
      <c r="AN274" s="350"/>
    </row>
    <row r="275" spans="35:40">
      <c r="AI275" s="350"/>
      <c r="AJ275" s="350"/>
      <c r="AM275" s="350"/>
      <c r="AN275" s="350"/>
    </row>
    <row r="276" spans="35:40">
      <c r="AI276" s="350"/>
      <c r="AJ276" s="350"/>
      <c r="AM276" s="350"/>
      <c r="AN276" s="350"/>
    </row>
    <row r="277" spans="35:40">
      <c r="AI277" s="350"/>
      <c r="AJ277" s="350"/>
      <c r="AM277" s="350"/>
      <c r="AN277" s="350"/>
    </row>
    <row r="278" spans="35:40">
      <c r="AI278" s="350"/>
      <c r="AJ278" s="350"/>
      <c r="AM278" s="350"/>
      <c r="AN278" s="350"/>
    </row>
    <row r="279" spans="35:40">
      <c r="AI279" s="350"/>
      <c r="AJ279" s="350"/>
      <c r="AM279" s="350"/>
      <c r="AN279" s="350"/>
    </row>
    <row r="280" spans="35:40">
      <c r="AI280" s="350"/>
      <c r="AJ280" s="350"/>
      <c r="AM280" s="350"/>
      <c r="AN280" s="350"/>
    </row>
    <row r="281" spans="35:40">
      <c r="AI281" s="350"/>
      <c r="AJ281" s="350"/>
      <c r="AM281" s="350"/>
      <c r="AN281" s="350"/>
    </row>
    <row r="282" spans="35:40">
      <c r="AI282" s="350"/>
      <c r="AJ282" s="350"/>
      <c r="AM282" s="350"/>
      <c r="AN282" s="350"/>
    </row>
    <row r="283" spans="35:40">
      <c r="AI283" s="350"/>
      <c r="AJ283" s="350"/>
      <c r="AM283" s="350"/>
      <c r="AN283" s="350"/>
    </row>
    <row r="284" spans="35:40">
      <c r="AI284" s="350"/>
      <c r="AJ284" s="350"/>
      <c r="AM284" s="350"/>
      <c r="AN284" s="350"/>
    </row>
    <row r="285" spans="35:40">
      <c r="AI285" s="350"/>
      <c r="AJ285" s="350"/>
      <c r="AM285" s="350"/>
      <c r="AN285" s="350"/>
    </row>
    <row r="286" spans="35:40">
      <c r="AI286" s="350"/>
      <c r="AJ286" s="350"/>
      <c r="AM286" s="350"/>
      <c r="AN286" s="350"/>
    </row>
    <row r="287" spans="35:40">
      <c r="AI287" s="350"/>
      <c r="AJ287" s="350"/>
      <c r="AM287" s="350"/>
      <c r="AN287" s="350"/>
    </row>
    <row r="288" spans="35:40">
      <c r="AI288" s="350"/>
      <c r="AJ288" s="350"/>
      <c r="AM288" s="350"/>
      <c r="AN288" s="350"/>
    </row>
    <row r="289" spans="35:40">
      <c r="AI289" s="350"/>
      <c r="AJ289" s="350"/>
      <c r="AM289" s="350"/>
      <c r="AN289" s="350"/>
    </row>
    <row r="290" spans="35:40">
      <c r="AI290" s="350"/>
      <c r="AJ290" s="350"/>
      <c r="AM290" s="350"/>
      <c r="AN290" s="350"/>
    </row>
    <row r="291" spans="35:40">
      <c r="AI291" s="350"/>
      <c r="AJ291" s="350"/>
      <c r="AM291" s="350"/>
      <c r="AN291" s="350"/>
    </row>
    <row r="292" spans="35:40">
      <c r="AI292" s="350"/>
      <c r="AJ292" s="350"/>
      <c r="AM292" s="350"/>
      <c r="AN292" s="350"/>
    </row>
    <row r="293" spans="35:40">
      <c r="AI293" s="350"/>
      <c r="AJ293" s="350"/>
      <c r="AM293" s="350"/>
      <c r="AN293" s="350"/>
    </row>
    <row r="294" spans="35:40">
      <c r="AI294" s="350"/>
      <c r="AJ294" s="350"/>
      <c r="AM294" s="350"/>
      <c r="AN294" s="350"/>
    </row>
    <row r="295" spans="35:40">
      <c r="AI295" s="350"/>
      <c r="AJ295" s="350"/>
      <c r="AM295" s="350"/>
      <c r="AN295" s="350"/>
    </row>
    <row r="296" spans="35:40">
      <c r="AI296" s="350"/>
      <c r="AJ296" s="350"/>
      <c r="AM296" s="350"/>
      <c r="AN296" s="350"/>
    </row>
    <row r="297" spans="35:40">
      <c r="AI297" s="350"/>
      <c r="AJ297" s="350"/>
      <c r="AM297" s="350"/>
      <c r="AN297" s="350"/>
    </row>
    <row r="298" spans="35:40">
      <c r="AI298" s="350"/>
      <c r="AJ298" s="350"/>
      <c r="AM298" s="350"/>
      <c r="AN298" s="350"/>
    </row>
    <row r="299" spans="35:40">
      <c r="AI299" s="350"/>
      <c r="AJ299" s="350"/>
      <c r="AM299" s="350"/>
      <c r="AN299" s="350"/>
    </row>
    <row r="300" spans="35:40">
      <c r="AI300" s="350"/>
      <c r="AJ300" s="350"/>
      <c r="AM300" s="350"/>
      <c r="AN300" s="350"/>
    </row>
    <row r="301" spans="35:40">
      <c r="AI301" s="350"/>
      <c r="AJ301" s="350"/>
      <c r="AM301" s="350"/>
      <c r="AN301" s="350"/>
    </row>
    <row r="302" spans="35:40">
      <c r="AI302" s="350"/>
      <c r="AJ302" s="350"/>
      <c r="AM302" s="350"/>
      <c r="AN302" s="350"/>
    </row>
    <row r="303" spans="35:40">
      <c r="AI303" s="350"/>
      <c r="AJ303" s="350"/>
      <c r="AM303" s="350"/>
      <c r="AN303" s="350"/>
    </row>
    <row r="304" spans="35:40">
      <c r="AI304" s="350"/>
      <c r="AJ304" s="350"/>
      <c r="AM304" s="350"/>
      <c r="AN304" s="350"/>
    </row>
    <row r="305" spans="35:40">
      <c r="AI305" s="350"/>
      <c r="AJ305" s="350"/>
      <c r="AM305" s="350"/>
      <c r="AN305" s="350"/>
    </row>
    <row r="306" spans="35:40">
      <c r="AI306" s="350"/>
      <c r="AJ306" s="350"/>
      <c r="AM306" s="350"/>
      <c r="AN306" s="350"/>
    </row>
    <row r="307" spans="35:40">
      <c r="AI307" s="350"/>
      <c r="AJ307" s="350"/>
      <c r="AM307" s="350"/>
      <c r="AN307" s="350"/>
    </row>
    <row r="308" spans="35:40">
      <c r="AI308" s="350"/>
      <c r="AJ308" s="350"/>
      <c r="AM308" s="350"/>
      <c r="AN308" s="350"/>
    </row>
    <row r="309" spans="35:40">
      <c r="AI309" s="350"/>
      <c r="AJ309" s="350"/>
      <c r="AM309" s="350"/>
      <c r="AN309" s="350"/>
    </row>
    <row r="310" spans="35:40">
      <c r="AI310" s="350"/>
      <c r="AJ310" s="350"/>
      <c r="AM310" s="350"/>
      <c r="AN310" s="350"/>
    </row>
    <row r="311" spans="35:40">
      <c r="AI311" s="350"/>
      <c r="AJ311" s="350"/>
      <c r="AM311" s="350"/>
      <c r="AN311" s="350"/>
    </row>
    <row r="312" spans="35:40">
      <c r="AI312" s="350"/>
      <c r="AJ312" s="350"/>
      <c r="AM312" s="350"/>
      <c r="AN312" s="350"/>
    </row>
    <row r="313" spans="35:40">
      <c r="AI313" s="350"/>
      <c r="AJ313" s="350"/>
      <c r="AM313" s="350"/>
      <c r="AN313" s="350"/>
    </row>
    <row r="314" spans="35:40">
      <c r="AI314" s="350"/>
      <c r="AJ314" s="350"/>
      <c r="AM314" s="350"/>
      <c r="AN314" s="350"/>
    </row>
    <row r="315" spans="35:40">
      <c r="AI315" s="350"/>
      <c r="AJ315" s="350"/>
      <c r="AM315" s="350"/>
      <c r="AN315" s="350"/>
    </row>
    <row r="316" spans="35:40">
      <c r="AI316" s="350"/>
      <c r="AJ316" s="350"/>
      <c r="AM316" s="350"/>
      <c r="AN316" s="350"/>
    </row>
    <row r="317" spans="35:40">
      <c r="AI317" s="350"/>
      <c r="AJ317" s="350"/>
      <c r="AM317" s="350"/>
      <c r="AN317" s="350"/>
    </row>
    <row r="318" spans="35:40">
      <c r="AI318" s="350"/>
      <c r="AJ318" s="350"/>
      <c r="AM318" s="350"/>
      <c r="AN318" s="350"/>
    </row>
    <row r="319" spans="35:40">
      <c r="AI319" s="350"/>
      <c r="AJ319" s="350"/>
      <c r="AM319" s="350"/>
      <c r="AN319" s="350"/>
    </row>
    <row r="320" spans="35:40">
      <c r="AI320" s="350"/>
      <c r="AJ320" s="350"/>
      <c r="AM320" s="350"/>
      <c r="AN320" s="350"/>
    </row>
    <row r="321" spans="35:40">
      <c r="AI321" s="350"/>
      <c r="AJ321" s="350"/>
      <c r="AM321" s="350"/>
      <c r="AN321" s="350"/>
    </row>
    <row r="322" spans="35:40">
      <c r="AI322" s="350"/>
      <c r="AJ322" s="350"/>
      <c r="AM322" s="350"/>
      <c r="AN322" s="350"/>
    </row>
    <row r="323" spans="35:40">
      <c r="AI323" s="350"/>
      <c r="AJ323" s="350"/>
      <c r="AM323" s="350"/>
      <c r="AN323" s="350"/>
    </row>
    <row r="324" spans="35:40">
      <c r="AI324" s="350"/>
      <c r="AJ324" s="350"/>
      <c r="AM324" s="350"/>
      <c r="AN324" s="350"/>
    </row>
    <row r="325" spans="35:40">
      <c r="AI325" s="350"/>
      <c r="AJ325" s="350"/>
      <c r="AM325" s="350"/>
      <c r="AN325" s="350"/>
    </row>
    <row r="326" spans="35:40">
      <c r="AI326" s="350"/>
      <c r="AJ326" s="350"/>
      <c r="AM326" s="350"/>
      <c r="AN326" s="350"/>
    </row>
    <row r="327" spans="35:40">
      <c r="AI327" s="350"/>
      <c r="AJ327" s="350"/>
      <c r="AM327" s="350"/>
      <c r="AN327" s="350"/>
    </row>
    <row r="328" spans="35:40">
      <c r="AI328" s="350"/>
      <c r="AJ328" s="350"/>
      <c r="AM328" s="350"/>
      <c r="AN328" s="350"/>
    </row>
    <row r="329" spans="35:40">
      <c r="AI329" s="350"/>
      <c r="AJ329" s="350"/>
      <c r="AM329" s="350"/>
      <c r="AN329" s="350"/>
    </row>
    <row r="330" spans="35:40">
      <c r="AI330" s="350"/>
      <c r="AJ330" s="350"/>
      <c r="AM330" s="350"/>
      <c r="AN330" s="350"/>
    </row>
    <row r="331" spans="35:40">
      <c r="AI331" s="350"/>
      <c r="AJ331" s="350"/>
      <c r="AM331" s="350"/>
      <c r="AN331" s="350"/>
    </row>
    <row r="332" spans="35:40">
      <c r="AI332" s="350"/>
      <c r="AJ332" s="350"/>
      <c r="AM332" s="350"/>
      <c r="AN332" s="350"/>
    </row>
    <row r="333" spans="35:40">
      <c r="AI333" s="350"/>
      <c r="AJ333" s="350"/>
      <c r="AM333" s="350"/>
      <c r="AN333" s="350"/>
    </row>
    <row r="334" spans="35:40">
      <c r="AI334" s="350"/>
      <c r="AJ334" s="350"/>
      <c r="AM334" s="350"/>
      <c r="AN334" s="350"/>
    </row>
    <row r="335" spans="35:40">
      <c r="AI335" s="350"/>
      <c r="AJ335" s="350"/>
      <c r="AM335" s="350"/>
      <c r="AN335" s="350"/>
    </row>
    <row r="336" spans="35:40">
      <c r="AI336" s="350"/>
      <c r="AJ336" s="350"/>
      <c r="AM336" s="350"/>
      <c r="AN336" s="350"/>
    </row>
    <row r="337" spans="35:40">
      <c r="AI337" s="350"/>
      <c r="AJ337" s="350"/>
      <c r="AM337" s="350"/>
      <c r="AN337" s="350"/>
    </row>
    <row r="338" spans="35:40">
      <c r="AI338" s="350"/>
      <c r="AJ338" s="350"/>
      <c r="AM338" s="350"/>
      <c r="AN338" s="350"/>
    </row>
    <row r="339" spans="35:40">
      <c r="AI339" s="350"/>
      <c r="AJ339" s="350"/>
      <c r="AM339" s="350"/>
      <c r="AN339" s="350"/>
    </row>
    <row r="340" spans="35:40">
      <c r="AI340" s="350"/>
      <c r="AJ340" s="350"/>
      <c r="AM340" s="350"/>
      <c r="AN340" s="350"/>
    </row>
    <row r="341" spans="35:40">
      <c r="AI341" s="350"/>
      <c r="AJ341" s="350"/>
      <c r="AM341" s="350"/>
      <c r="AN341" s="350"/>
    </row>
    <row r="342" spans="35:40">
      <c r="AI342" s="350"/>
      <c r="AJ342" s="350"/>
      <c r="AM342" s="350"/>
      <c r="AN342" s="350"/>
    </row>
    <row r="343" spans="35:40">
      <c r="AI343" s="350"/>
      <c r="AJ343" s="350"/>
      <c r="AM343" s="350"/>
      <c r="AN343" s="350"/>
    </row>
    <row r="344" spans="35:40">
      <c r="AI344" s="350"/>
      <c r="AJ344" s="350"/>
      <c r="AM344" s="350"/>
      <c r="AN344" s="350"/>
    </row>
    <row r="345" spans="35:40">
      <c r="AI345" s="350"/>
      <c r="AJ345" s="350"/>
      <c r="AM345" s="350"/>
      <c r="AN345" s="350"/>
    </row>
    <row r="346" spans="35:40">
      <c r="AI346" s="350"/>
      <c r="AJ346" s="350"/>
      <c r="AM346" s="350"/>
      <c r="AN346" s="350"/>
    </row>
    <row r="347" spans="35:40">
      <c r="AI347" s="350"/>
      <c r="AJ347" s="350"/>
      <c r="AM347" s="350"/>
      <c r="AN347" s="350"/>
    </row>
    <row r="348" spans="35:40">
      <c r="AI348" s="350"/>
      <c r="AJ348" s="350"/>
      <c r="AM348" s="350"/>
      <c r="AN348" s="350"/>
    </row>
    <row r="349" spans="35:40">
      <c r="AI349" s="350"/>
      <c r="AJ349" s="350"/>
      <c r="AM349" s="350"/>
      <c r="AN349" s="350"/>
    </row>
    <row r="350" spans="35:40">
      <c r="AI350" s="350"/>
      <c r="AJ350" s="350"/>
      <c r="AM350" s="350"/>
      <c r="AN350" s="350"/>
    </row>
    <row r="351" spans="35:40">
      <c r="AI351" s="350"/>
      <c r="AJ351" s="350"/>
      <c r="AM351" s="350"/>
      <c r="AN351" s="350"/>
    </row>
    <row r="352" spans="35:40">
      <c r="AI352" s="350"/>
      <c r="AJ352" s="350"/>
      <c r="AM352" s="350"/>
      <c r="AN352" s="350"/>
    </row>
    <row r="353" spans="35:40">
      <c r="AI353" s="350"/>
      <c r="AJ353" s="350"/>
      <c r="AM353" s="350"/>
      <c r="AN353" s="350"/>
    </row>
    <row r="354" spans="35:40">
      <c r="AI354" s="350"/>
      <c r="AJ354" s="350"/>
      <c r="AM354" s="350"/>
      <c r="AN354" s="350"/>
    </row>
    <row r="355" spans="35:40">
      <c r="AI355" s="350"/>
      <c r="AJ355" s="350"/>
      <c r="AM355" s="350"/>
      <c r="AN355" s="350"/>
    </row>
    <row r="356" spans="35:40">
      <c r="AI356" s="350"/>
      <c r="AJ356" s="350"/>
      <c r="AM356" s="350"/>
      <c r="AN356" s="350"/>
    </row>
    <row r="357" spans="35:40">
      <c r="AI357" s="350"/>
      <c r="AJ357" s="350"/>
      <c r="AM357" s="350"/>
      <c r="AN357" s="350"/>
    </row>
    <row r="358" spans="35:40">
      <c r="AI358" s="350"/>
      <c r="AJ358" s="350"/>
      <c r="AM358" s="350"/>
      <c r="AN358" s="350"/>
    </row>
    <row r="359" spans="35:40">
      <c r="AI359" s="350"/>
      <c r="AJ359" s="350"/>
      <c r="AM359" s="350"/>
      <c r="AN359" s="350"/>
    </row>
    <row r="360" spans="35:40">
      <c r="AI360" s="350"/>
      <c r="AJ360" s="350"/>
      <c r="AM360" s="350"/>
      <c r="AN360" s="350"/>
    </row>
    <row r="361" spans="35:40">
      <c r="AI361" s="350"/>
      <c r="AJ361" s="350"/>
      <c r="AM361" s="350"/>
      <c r="AN361" s="350"/>
    </row>
    <row r="362" spans="35:40">
      <c r="AI362" s="350"/>
      <c r="AJ362" s="350"/>
      <c r="AM362" s="350"/>
      <c r="AN362" s="350"/>
    </row>
    <row r="363" spans="35:40">
      <c r="AI363" s="350"/>
      <c r="AJ363" s="350"/>
    </row>
    <row r="364" spans="35:40">
      <c r="AI364" s="350"/>
      <c r="AJ364" s="350"/>
    </row>
    <row r="365" spans="35:40">
      <c r="AI365" s="350"/>
      <c r="AJ365" s="350"/>
    </row>
    <row r="366" spans="35:40">
      <c r="AI366" s="350"/>
      <c r="AJ366" s="350"/>
    </row>
    <row r="367" spans="35:40">
      <c r="AI367" s="350"/>
      <c r="AJ367" s="350"/>
    </row>
    <row r="368" spans="35:40">
      <c r="AI368" s="350"/>
      <c r="AJ368" s="350"/>
    </row>
    <row r="369" spans="35:36">
      <c r="AI369" s="350"/>
      <c r="AJ369" s="350"/>
    </row>
    <row r="370" spans="35:36">
      <c r="AI370" s="350"/>
      <c r="AJ370" s="350"/>
    </row>
    <row r="371" spans="35:36">
      <c r="AI371" s="350"/>
      <c r="AJ371" s="350"/>
    </row>
    <row r="372" spans="35:36">
      <c r="AI372" s="350"/>
      <c r="AJ372" s="350"/>
    </row>
    <row r="373" spans="35:36">
      <c r="AI373" s="350"/>
      <c r="AJ373" s="350"/>
    </row>
    <row r="374" spans="35:36">
      <c r="AI374" s="350"/>
      <c r="AJ374" s="350"/>
    </row>
    <row r="375" spans="35:36">
      <c r="AI375" s="350"/>
      <c r="AJ375" s="350"/>
    </row>
    <row r="376" spans="35:36">
      <c r="AI376" s="350"/>
      <c r="AJ376" s="350"/>
    </row>
    <row r="377" spans="35:36">
      <c r="AI377" s="350"/>
      <c r="AJ377" s="350"/>
    </row>
    <row r="378" spans="35:36">
      <c r="AI378" s="350"/>
      <c r="AJ378" s="350"/>
    </row>
    <row r="379" spans="35:36">
      <c r="AI379" s="350"/>
      <c r="AJ379" s="350"/>
    </row>
    <row r="380" spans="35:36">
      <c r="AI380" s="350"/>
      <c r="AJ380" s="350"/>
    </row>
    <row r="381" spans="35:36">
      <c r="AI381" s="350"/>
      <c r="AJ381" s="350"/>
    </row>
    <row r="382" spans="35:36">
      <c r="AI382" s="350"/>
      <c r="AJ382" s="350"/>
    </row>
    <row r="383" spans="35:36">
      <c r="AI383" s="350"/>
      <c r="AJ383" s="350"/>
    </row>
    <row r="384" spans="35:36">
      <c r="AI384" s="350"/>
      <c r="AJ384" s="350"/>
    </row>
    <row r="385" spans="35:36">
      <c r="AI385" s="350"/>
      <c r="AJ385" s="350"/>
    </row>
    <row r="386" spans="35:36">
      <c r="AI386" s="350"/>
      <c r="AJ386" s="350"/>
    </row>
    <row r="387" spans="35:36">
      <c r="AI387" s="350"/>
      <c r="AJ387" s="350"/>
    </row>
    <row r="388" spans="35:36">
      <c r="AI388" s="350"/>
      <c r="AJ388" s="350"/>
    </row>
    <row r="389" spans="35:36">
      <c r="AI389" s="350"/>
      <c r="AJ389" s="350"/>
    </row>
    <row r="390" spans="35:36">
      <c r="AI390" s="350"/>
      <c r="AJ390" s="350"/>
    </row>
    <row r="391" spans="35:36">
      <c r="AI391" s="350"/>
      <c r="AJ391" s="350"/>
    </row>
    <row r="392" spans="35:36">
      <c r="AI392" s="350"/>
      <c r="AJ392" s="350"/>
    </row>
    <row r="393" spans="35:36">
      <c r="AI393" s="350"/>
      <c r="AJ393" s="350"/>
    </row>
    <row r="394" spans="35:36">
      <c r="AI394" s="350"/>
      <c r="AJ394" s="350"/>
    </row>
    <row r="395" spans="35:36">
      <c r="AI395" s="350"/>
      <c r="AJ395" s="350"/>
    </row>
    <row r="396" spans="35:36">
      <c r="AI396" s="350"/>
      <c r="AJ396" s="350"/>
    </row>
    <row r="397" spans="35:36">
      <c r="AI397" s="350"/>
      <c r="AJ397" s="350"/>
    </row>
    <row r="398" spans="35:36">
      <c r="AI398" s="350"/>
      <c r="AJ398" s="350"/>
    </row>
    <row r="399" spans="35:36">
      <c r="AI399" s="350"/>
      <c r="AJ399" s="350"/>
    </row>
    <row r="400" spans="35:36">
      <c r="AI400" s="350"/>
      <c r="AJ400" s="350"/>
    </row>
    <row r="401" spans="35:36">
      <c r="AI401" s="350"/>
      <c r="AJ401" s="350"/>
    </row>
    <row r="402" spans="35:36">
      <c r="AI402" s="350"/>
      <c r="AJ402" s="350"/>
    </row>
    <row r="403" spans="35:36">
      <c r="AI403" s="350"/>
      <c r="AJ403" s="350"/>
    </row>
    <row r="404" spans="35:36">
      <c r="AI404" s="350"/>
      <c r="AJ404" s="350"/>
    </row>
    <row r="405" spans="35:36">
      <c r="AI405" s="350"/>
      <c r="AJ405" s="350"/>
    </row>
    <row r="406" spans="35:36">
      <c r="AI406" s="350"/>
      <c r="AJ406" s="350"/>
    </row>
    <row r="407" spans="35:36">
      <c r="AI407" s="350"/>
      <c r="AJ407" s="350"/>
    </row>
    <row r="408" spans="35:36">
      <c r="AI408" s="350"/>
      <c r="AJ408" s="350"/>
    </row>
    <row r="409" spans="35:36">
      <c r="AI409" s="350"/>
      <c r="AJ409" s="350"/>
    </row>
    <row r="410" spans="35:36">
      <c r="AI410" s="350"/>
      <c r="AJ410" s="350"/>
    </row>
    <row r="411" spans="35:36">
      <c r="AI411" s="350"/>
      <c r="AJ411" s="350"/>
    </row>
    <row r="412" spans="35:36">
      <c r="AI412" s="350"/>
      <c r="AJ412" s="350"/>
    </row>
    <row r="413" spans="35:36">
      <c r="AI413" s="350"/>
      <c r="AJ413" s="350"/>
    </row>
    <row r="414" spans="35:36">
      <c r="AI414" s="350"/>
      <c r="AJ414" s="350"/>
    </row>
    <row r="415" spans="35:36">
      <c r="AI415" s="350"/>
      <c r="AJ415" s="350"/>
    </row>
    <row r="416" spans="35:36">
      <c r="AI416" s="350"/>
      <c r="AJ416" s="350"/>
    </row>
    <row r="417" spans="35:36">
      <c r="AI417" s="350"/>
      <c r="AJ417" s="350"/>
    </row>
    <row r="418" spans="35:36">
      <c r="AI418" s="350"/>
      <c r="AJ418" s="350"/>
    </row>
    <row r="419" spans="35:36">
      <c r="AI419" s="350"/>
      <c r="AJ419" s="350"/>
    </row>
    <row r="420" spans="35:36">
      <c r="AI420" s="350"/>
      <c r="AJ420" s="350"/>
    </row>
    <row r="421" spans="35:36">
      <c r="AI421" s="350"/>
      <c r="AJ421" s="350"/>
    </row>
    <row r="422" spans="35:36">
      <c r="AI422" s="350"/>
      <c r="AJ422" s="350"/>
    </row>
  </sheetData>
  <mergeCells count="5">
    <mergeCell ref="H1:I1"/>
    <mergeCell ref="D6:H6"/>
    <mergeCell ref="J6:N6"/>
    <mergeCell ref="S6:W6"/>
    <mergeCell ref="Y6:AC6"/>
  </mergeCells>
  <hyperlinks>
    <hyperlink ref="H1:I1" location="Index!A1" display="Regresar al Índice" xr:uid="{00000000-0004-0000-4700-000000000000}"/>
  </hyperlinks>
  <pageMargins left="0.7" right="0.7" top="0.75" bottom="0.75" header="0.3" footer="0.3"/>
  <pageSetup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43"/>
  <dimension ref="A1:I159"/>
  <sheetViews>
    <sheetView zoomScale="106" zoomScaleNormal="106" workbookViewId="0"/>
  </sheetViews>
  <sheetFormatPr baseColWidth="10" defaultColWidth="9.140625" defaultRowHeight="14.25"/>
  <cols>
    <col min="1" max="16384" width="9.140625" style="342"/>
  </cols>
  <sheetData>
    <row r="1" spans="1:9" ht="15">
      <c r="A1" s="43" t="s">
        <v>2105</v>
      </c>
      <c r="H1" s="90" t="s">
        <v>38</v>
      </c>
      <c r="I1" s="90"/>
    </row>
    <row r="2" spans="1:9">
      <c r="A2" s="343" t="s">
        <v>746</v>
      </c>
    </row>
    <row r="3" spans="1:9">
      <c r="A3" s="343" t="s">
        <v>744</v>
      </c>
    </row>
    <row r="6" spans="1:9">
      <c r="A6" s="352" t="s">
        <v>28</v>
      </c>
      <c r="B6" s="353">
        <v>0.210135086841541</v>
      </c>
    </row>
    <row r="7" spans="1:9">
      <c r="A7" s="352" t="s">
        <v>27</v>
      </c>
      <c r="B7" s="353">
        <v>0.17731842043579979</v>
      </c>
    </row>
    <row r="8" spans="1:9">
      <c r="A8" s="352" t="s">
        <v>29</v>
      </c>
      <c r="B8" s="353">
        <v>0.16740567029271111</v>
      </c>
    </row>
    <row r="9" spans="1:9">
      <c r="A9" s="352" t="s">
        <v>31</v>
      </c>
      <c r="B9" s="353">
        <v>0.16613156509056343</v>
      </c>
    </row>
    <row r="10" spans="1:9">
      <c r="A10" s="352" t="s">
        <v>15</v>
      </c>
      <c r="B10" s="353">
        <v>0.15165345504043559</v>
      </c>
    </row>
    <row r="11" spans="1:9">
      <c r="A11" s="352" t="s">
        <v>51</v>
      </c>
      <c r="B11" s="353">
        <v>0.1506565537514386</v>
      </c>
    </row>
    <row r="12" spans="1:9">
      <c r="A12" s="352" t="s">
        <v>10</v>
      </c>
      <c r="B12" s="353">
        <v>0.14672694576561737</v>
      </c>
    </row>
    <row r="13" spans="1:9">
      <c r="A13" s="352" t="s">
        <v>9</v>
      </c>
      <c r="B13" s="353">
        <v>0.14631068823224275</v>
      </c>
    </row>
    <row r="14" spans="1:9">
      <c r="A14" s="352" t="s">
        <v>24</v>
      </c>
      <c r="B14" s="353">
        <v>0.14359504132231404</v>
      </c>
    </row>
    <row r="15" spans="1:9">
      <c r="A15" s="352" t="s">
        <v>21</v>
      </c>
      <c r="B15" s="353">
        <v>0.14224732091244607</v>
      </c>
    </row>
    <row r="16" spans="1:9">
      <c r="A16" s="352" t="s">
        <v>12</v>
      </c>
      <c r="B16" s="353">
        <v>0.14060348065606612</v>
      </c>
    </row>
    <row r="17" spans="1:2">
      <c r="A17" s="352" t="s">
        <v>6</v>
      </c>
      <c r="B17" s="353">
        <v>0.13627782584755763</v>
      </c>
    </row>
    <row r="18" spans="1:2">
      <c r="A18" s="352" t="s">
        <v>1</v>
      </c>
      <c r="B18" s="353">
        <v>0.13461848033868093</v>
      </c>
    </row>
    <row r="19" spans="1:2">
      <c r="A19" s="352" t="s">
        <v>32</v>
      </c>
      <c r="B19" s="353">
        <v>0.13298129635601419</v>
      </c>
    </row>
    <row r="20" spans="1:2">
      <c r="A20" s="352" t="s">
        <v>20</v>
      </c>
      <c r="B20" s="353">
        <v>0.13269733925697208</v>
      </c>
    </row>
    <row r="21" spans="1:2">
      <c r="A21" s="354" t="s">
        <v>18</v>
      </c>
      <c r="B21" s="355">
        <v>0.13264310365345711</v>
      </c>
    </row>
    <row r="22" spans="1:2">
      <c r="A22" s="352" t="s">
        <v>4</v>
      </c>
      <c r="B22" s="353">
        <v>0.1324848841339745</v>
      </c>
    </row>
    <row r="23" spans="1:2">
      <c r="A23" s="352" t="s">
        <v>30</v>
      </c>
      <c r="B23" s="353">
        <v>0.1320861277797388</v>
      </c>
    </row>
    <row r="24" spans="1:2">
      <c r="A24" s="352" t="s">
        <v>8</v>
      </c>
      <c r="B24" s="353">
        <v>0.1299479593166861</v>
      </c>
    </row>
    <row r="25" spans="1:2">
      <c r="A25" s="352" t="s">
        <v>16</v>
      </c>
      <c r="B25" s="353">
        <v>0.12951992419475006</v>
      </c>
    </row>
    <row r="26" spans="1:2">
      <c r="A26" s="352" t="s">
        <v>26</v>
      </c>
      <c r="B26" s="353">
        <v>0.12739262242481911</v>
      </c>
    </row>
    <row r="27" spans="1:2">
      <c r="A27" s="352" t="s">
        <v>5</v>
      </c>
      <c r="B27" s="353">
        <v>0.12644738439130962</v>
      </c>
    </row>
    <row r="28" spans="1:2">
      <c r="A28" s="352" t="s">
        <v>22</v>
      </c>
      <c r="B28" s="353">
        <v>0.12606401206223014</v>
      </c>
    </row>
    <row r="29" spans="1:2">
      <c r="A29" s="352" t="s">
        <v>7</v>
      </c>
      <c r="B29" s="353">
        <v>0.12288077323536924</v>
      </c>
    </row>
    <row r="30" spans="1:2">
      <c r="A30" s="352" t="s">
        <v>11</v>
      </c>
      <c r="B30" s="353">
        <v>0.12073263624402743</v>
      </c>
    </row>
    <row r="31" spans="1:2">
      <c r="A31" s="352" t="s">
        <v>0</v>
      </c>
      <c r="B31" s="353">
        <v>0.11708746839460572</v>
      </c>
    </row>
    <row r="32" spans="1:2">
      <c r="A32" s="352" t="s">
        <v>17</v>
      </c>
      <c r="B32" s="353">
        <v>0.11473334106128563</v>
      </c>
    </row>
    <row r="33" spans="1:2">
      <c r="A33" s="352" t="s">
        <v>14</v>
      </c>
      <c r="B33" s="353">
        <v>0.11284692007657579</v>
      </c>
    </row>
    <row r="34" spans="1:2">
      <c r="A34" s="352" t="s">
        <v>19</v>
      </c>
      <c r="B34" s="353">
        <v>0.1095617111535796</v>
      </c>
    </row>
    <row r="35" spans="1:2">
      <c r="A35" s="352" t="s">
        <v>23</v>
      </c>
      <c r="B35" s="353">
        <v>9.6944320842664258E-2</v>
      </c>
    </row>
    <row r="36" spans="1:2">
      <c r="A36" s="352" t="s">
        <v>3</v>
      </c>
      <c r="B36" s="353">
        <v>9.3359314533385543E-2</v>
      </c>
    </row>
    <row r="37" spans="1:2">
      <c r="A37" s="352" t="s">
        <v>25</v>
      </c>
      <c r="B37" s="353">
        <v>8.1870612758999137E-2</v>
      </c>
    </row>
    <row r="38" spans="1:2">
      <c r="A38" s="352" t="s">
        <v>33</v>
      </c>
      <c r="B38" s="353">
        <v>8.0083019058948587E-2</v>
      </c>
    </row>
    <row r="159" spans="2:2">
      <c r="B159" s="349"/>
    </row>
  </sheetData>
  <mergeCells count="1">
    <mergeCell ref="H1:I1"/>
  </mergeCells>
  <hyperlinks>
    <hyperlink ref="H1:I1" location="Index!A1" display="Regresar al Índice" xr:uid="{00000000-0004-0000-4800-000000000000}"/>
  </hyperlinks>
  <pageMargins left="0.7" right="0.7" top="0.75" bottom="0.75" header="0.3" footer="0.3"/>
  <pageSetup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42"/>
  <dimension ref="A1:L159"/>
  <sheetViews>
    <sheetView zoomScale="106" zoomScaleNormal="106" workbookViewId="0"/>
  </sheetViews>
  <sheetFormatPr baseColWidth="10" defaultColWidth="9.140625" defaultRowHeight="14.25"/>
  <cols>
    <col min="1" max="1" width="9.140625" style="342"/>
    <col min="2" max="2" width="11.42578125" style="342" bestFit="1" customWidth="1"/>
    <col min="3" max="5" width="11.42578125" style="342" customWidth="1"/>
    <col min="6" max="6" width="32.28515625" style="342" bestFit="1" customWidth="1"/>
    <col min="7" max="7" width="15.5703125" style="342" bestFit="1" customWidth="1"/>
    <col min="8" max="16384" width="9.140625" style="342"/>
  </cols>
  <sheetData>
    <row r="1" spans="1:9" ht="15">
      <c r="A1" s="43" t="s">
        <v>2106</v>
      </c>
      <c r="H1" s="90" t="s">
        <v>38</v>
      </c>
      <c r="I1" s="90"/>
    </row>
    <row r="2" spans="1:9">
      <c r="A2" s="343" t="s">
        <v>746</v>
      </c>
    </row>
    <row r="3" spans="1:9">
      <c r="A3" s="343" t="s">
        <v>745</v>
      </c>
    </row>
    <row r="6" spans="1:9">
      <c r="A6" s="133"/>
      <c r="B6" s="133"/>
      <c r="C6" s="133" t="s">
        <v>443</v>
      </c>
      <c r="D6" s="133" t="s">
        <v>444</v>
      </c>
      <c r="E6" s="133"/>
      <c r="F6" s="133" t="s">
        <v>445</v>
      </c>
      <c r="G6" s="133" t="s">
        <v>446</v>
      </c>
    </row>
    <row r="7" spans="1:9">
      <c r="A7" s="133">
        <v>2018</v>
      </c>
      <c r="B7" s="133" t="s">
        <v>39</v>
      </c>
      <c r="C7" s="350">
        <v>4.0931184479757965E-2</v>
      </c>
      <c r="D7" s="350">
        <v>6.2933926924759451E-2</v>
      </c>
      <c r="E7" s="133"/>
      <c r="F7" s="350">
        <v>4.1908600566468536E-2</v>
      </c>
      <c r="G7" s="350">
        <v>7.8838823001645075E-2</v>
      </c>
    </row>
    <row r="8" spans="1:9">
      <c r="A8" s="133"/>
      <c r="B8" s="133" t="s">
        <v>40</v>
      </c>
      <c r="C8" s="350">
        <v>3.9811552292802158E-2</v>
      </c>
      <c r="D8" s="350">
        <v>6.3015362514989418E-2</v>
      </c>
      <c r="E8" s="133"/>
      <c r="F8" s="350">
        <v>4.045763443320028E-2</v>
      </c>
      <c r="G8" s="350">
        <v>7.9049442966268535E-2</v>
      </c>
    </row>
    <row r="9" spans="1:9">
      <c r="A9" s="133"/>
      <c r="B9" s="133" t="s">
        <v>41</v>
      </c>
      <c r="C9" s="350">
        <v>4.1367840294514263E-2</v>
      </c>
      <c r="D9" s="350">
        <v>6.3163593117657624E-2</v>
      </c>
      <c r="E9" s="133"/>
      <c r="F9" s="350">
        <v>4.1670444039278311E-2</v>
      </c>
      <c r="G9" s="350">
        <v>8.0009644694729959E-2</v>
      </c>
    </row>
    <row r="10" spans="1:9">
      <c r="A10" s="133"/>
      <c r="B10" s="133" t="s">
        <v>42</v>
      </c>
      <c r="C10" s="350">
        <v>3.9513563582854579E-2</v>
      </c>
      <c r="D10" s="350">
        <v>6.1674374640313716E-2</v>
      </c>
      <c r="E10" s="133"/>
      <c r="F10" s="350">
        <v>4.0039163836293974E-2</v>
      </c>
      <c r="G10" s="350">
        <v>7.946316528403452E-2</v>
      </c>
    </row>
    <row r="11" spans="1:9">
      <c r="A11" s="133"/>
      <c r="B11" s="133" t="s">
        <v>43</v>
      </c>
      <c r="C11" s="350">
        <v>4.0323165159157653E-2</v>
      </c>
      <c r="D11" s="350">
        <v>6.0937207055575426E-2</v>
      </c>
      <c r="E11" s="133"/>
      <c r="F11" s="350">
        <v>4.1084838036470894E-2</v>
      </c>
      <c r="G11" s="350">
        <v>7.8645026380104857E-2</v>
      </c>
    </row>
    <row r="12" spans="1:9">
      <c r="A12" s="133"/>
      <c r="B12" s="133" t="s">
        <v>44</v>
      </c>
      <c r="C12" s="350">
        <v>3.6934377492993428E-2</v>
      </c>
      <c r="D12" s="350">
        <v>6.0412996245941576E-2</v>
      </c>
      <c r="E12" s="133"/>
      <c r="F12" s="350">
        <v>3.7251339258620939E-2</v>
      </c>
      <c r="G12" s="350">
        <v>7.7700474291856975E-2</v>
      </c>
    </row>
    <row r="13" spans="1:9">
      <c r="A13" s="133"/>
      <c r="B13" s="133" t="s">
        <v>45</v>
      </c>
      <c r="C13" s="350">
        <v>3.9542317218209756E-2</v>
      </c>
      <c r="D13" s="350">
        <v>6.110643883657349E-2</v>
      </c>
      <c r="E13" s="133"/>
      <c r="F13" s="350">
        <v>3.9485004622921302E-2</v>
      </c>
      <c r="G13" s="350">
        <v>7.7557381471072398E-2</v>
      </c>
    </row>
    <row r="14" spans="1:9">
      <c r="A14" s="133"/>
      <c r="B14" s="133" t="s">
        <v>46</v>
      </c>
      <c r="C14" s="350">
        <v>3.5271643516572332E-2</v>
      </c>
      <c r="D14" s="350">
        <v>6.0590792341586965E-2</v>
      </c>
      <c r="E14" s="133"/>
      <c r="F14" s="350">
        <v>3.5052231531424317E-2</v>
      </c>
      <c r="G14" s="350">
        <v>7.6611551239286521E-2</v>
      </c>
    </row>
    <row r="15" spans="1:9">
      <c r="A15" s="133"/>
      <c r="B15" s="133" t="s">
        <v>47</v>
      </c>
      <c r="C15" s="350">
        <v>3.6834607150578243E-2</v>
      </c>
      <c r="D15" s="350">
        <v>6.0016125293587137E-2</v>
      </c>
      <c r="E15" s="133"/>
      <c r="F15" s="350">
        <v>3.6959832375328759E-2</v>
      </c>
      <c r="G15" s="350">
        <v>7.6277738996861924E-2</v>
      </c>
    </row>
    <row r="16" spans="1:9">
      <c r="A16" s="133"/>
      <c r="B16" s="133" t="s">
        <v>48</v>
      </c>
      <c r="C16" s="350">
        <v>3.4141755901481219E-2</v>
      </c>
      <c r="D16" s="350">
        <v>5.980075068103944E-2</v>
      </c>
      <c r="E16" s="133"/>
      <c r="F16" s="350">
        <v>3.3415183491260964E-2</v>
      </c>
      <c r="G16" s="350">
        <v>7.6164106746489699E-2</v>
      </c>
    </row>
    <row r="17" spans="1:7">
      <c r="A17" s="133"/>
      <c r="B17" s="133" t="s">
        <v>49</v>
      </c>
      <c r="C17" s="350">
        <v>3.2809290968900451E-2</v>
      </c>
      <c r="D17" s="350">
        <v>5.9423014585093296E-2</v>
      </c>
      <c r="E17" s="133"/>
      <c r="F17" s="350">
        <v>3.269898032993105E-2</v>
      </c>
      <c r="G17" s="350">
        <v>7.5975510609979188E-2</v>
      </c>
    </row>
    <row r="18" spans="1:7">
      <c r="A18" s="133"/>
      <c r="B18" s="133" t="s">
        <v>50</v>
      </c>
      <c r="C18" s="350">
        <v>3.0138593845821567E-2</v>
      </c>
      <c r="D18" s="350">
        <v>6.0247070229374089E-2</v>
      </c>
      <c r="E18" s="133"/>
      <c r="F18" s="350">
        <v>2.9485438912324746E-2</v>
      </c>
      <c r="G18" s="350">
        <v>7.5783729081586121E-2</v>
      </c>
    </row>
    <row r="19" spans="1:7">
      <c r="A19" s="133">
        <v>2019</v>
      </c>
      <c r="B19" s="133" t="s">
        <v>39</v>
      </c>
      <c r="C19" s="350">
        <v>3.8651452390359761E-2</v>
      </c>
      <c r="D19" s="350">
        <v>6.1684620541800628E-2</v>
      </c>
      <c r="E19" s="133"/>
      <c r="F19" s="350">
        <v>3.8346023777673439E-2</v>
      </c>
      <c r="G19" s="350">
        <v>7.699560077352445E-2</v>
      </c>
    </row>
    <row r="20" spans="1:7">
      <c r="A20" s="133"/>
      <c r="B20" s="133" t="s">
        <v>40</v>
      </c>
      <c r="C20" s="350">
        <v>3.3613438585584417E-2</v>
      </c>
      <c r="D20" s="350">
        <v>6.202403856519241E-2</v>
      </c>
      <c r="E20" s="133"/>
      <c r="F20" s="350">
        <v>3.3177910565851919E-2</v>
      </c>
      <c r="G20" s="350">
        <v>7.6914850574331672E-2</v>
      </c>
    </row>
    <row r="21" spans="1:7">
      <c r="A21" s="133"/>
      <c r="B21" s="133" t="s">
        <v>41</v>
      </c>
      <c r="C21" s="350">
        <v>3.5476956093233307E-2</v>
      </c>
      <c r="D21" s="350">
        <v>6.2566353255355076E-2</v>
      </c>
      <c r="E21" s="133"/>
      <c r="F21" s="350">
        <v>3.4425613970336465E-2</v>
      </c>
      <c r="G21" s="350">
        <v>7.7220714023111106E-2</v>
      </c>
    </row>
    <row r="22" spans="1:7">
      <c r="A22" s="133"/>
      <c r="B22" s="133" t="s">
        <v>42</v>
      </c>
      <c r="C22" s="350">
        <v>3.3674163585528813E-2</v>
      </c>
      <c r="D22" s="350">
        <v>6.1446917608619429E-2</v>
      </c>
      <c r="E22" s="133"/>
      <c r="F22" s="350">
        <v>3.233458188127282E-2</v>
      </c>
      <c r="G22" s="350">
        <v>7.7188017406474463E-2</v>
      </c>
    </row>
    <row r="23" spans="1:7">
      <c r="A23" s="133"/>
      <c r="B23" s="133" t="s">
        <v>43</v>
      </c>
      <c r="C23" s="350">
        <v>3.6569421704101643E-2</v>
      </c>
      <c r="D23" s="350">
        <v>6.2770041613867067E-2</v>
      </c>
      <c r="E23" s="133"/>
      <c r="F23" s="350">
        <v>3.4555412576495921E-2</v>
      </c>
      <c r="G23" s="350">
        <v>7.8254181047467647E-2</v>
      </c>
    </row>
    <row r="24" spans="1:7">
      <c r="A24" s="133"/>
      <c r="B24" s="133" t="s">
        <v>44</v>
      </c>
      <c r="C24" s="350">
        <v>3.4624249404285178E-2</v>
      </c>
      <c r="D24" s="350">
        <v>6.3450441874328536E-2</v>
      </c>
      <c r="E24" s="133"/>
      <c r="F24" s="350">
        <v>3.3133171722488496E-2</v>
      </c>
      <c r="G24" s="350">
        <v>7.8186505196954373E-2</v>
      </c>
    </row>
    <row r="25" spans="1:7">
      <c r="A25" s="133"/>
      <c r="B25" s="133" t="s">
        <v>45</v>
      </c>
      <c r="C25" s="350">
        <v>3.8245710236100627E-2</v>
      </c>
      <c r="D25" s="350">
        <v>6.4298340886633873E-2</v>
      </c>
      <c r="E25" s="133"/>
      <c r="F25" s="350">
        <v>3.6442472099498392E-2</v>
      </c>
      <c r="G25" s="350">
        <v>7.8440036039788705E-2</v>
      </c>
    </row>
    <row r="26" spans="1:7">
      <c r="A26" s="133"/>
      <c r="B26" s="133" t="s">
        <v>46</v>
      </c>
      <c r="C26" s="350">
        <v>3.7596605911798045E-2</v>
      </c>
      <c r="D26" s="350">
        <v>6.5141205451279743E-2</v>
      </c>
      <c r="E26" s="133"/>
      <c r="F26" s="350">
        <v>3.5708040014824707E-2</v>
      </c>
      <c r="G26" s="350">
        <v>7.8821348570396299E-2</v>
      </c>
    </row>
    <row r="27" spans="1:7">
      <c r="A27" s="133"/>
      <c r="B27" s="133" t="s">
        <v>47</v>
      </c>
      <c r="C27" s="350">
        <v>3.9761456518229335E-2</v>
      </c>
      <c r="D27" s="350">
        <v>6.7480420346656203E-2</v>
      </c>
      <c r="E27" s="133"/>
      <c r="F27" s="350">
        <v>3.8629680895040666E-2</v>
      </c>
      <c r="G27" s="350">
        <v>8.0757780900566484E-2</v>
      </c>
    </row>
    <row r="28" spans="1:7">
      <c r="A28" s="133"/>
      <c r="B28" s="133" t="s">
        <v>48</v>
      </c>
      <c r="C28" s="350">
        <v>3.6136716644600365E-2</v>
      </c>
      <c r="D28" s="350">
        <v>7.1638299820573584E-2</v>
      </c>
      <c r="E28" s="133"/>
      <c r="F28" s="350">
        <v>3.6132368843057261E-2</v>
      </c>
      <c r="G28" s="350">
        <v>8.5576751265161913E-2</v>
      </c>
    </row>
    <row r="29" spans="1:7">
      <c r="A29" s="133"/>
      <c r="B29" s="133" t="s">
        <v>49</v>
      </c>
      <c r="C29" s="350">
        <v>4.970618679522773E-2</v>
      </c>
      <c r="D29" s="350">
        <v>7.7184710587249322E-2</v>
      </c>
      <c r="E29" s="133"/>
      <c r="F29" s="350">
        <v>4.7941964336866309E-2</v>
      </c>
      <c r="G29" s="350">
        <v>9.2256082538805212E-2</v>
      </c>
    </row>
    <row r="30" spans="1:7">
      <c r="A30" s="133"/>
      <c r="B30" s="133" t="s">
        <v>50</v>
      </c>
      <c r="C30" s="350">
        <v>3.8872545902774717E-2</v>
      </c>
      <c r="D30" s="350">
        <v>9.7835689908061033E-2</v>
      </c>
      <c r="E30" s="133"/>
      <c r="F30" s="350">
        <v>3.7390053101261096E-2</v>
      </c>
      <c r="G30" s="350">
        <v>0.11689497138863619</v>
      </c>
    </row>
    <row r="31" spans="1:7">
      <c r="A31" s="133">
        <v>2020</v>
      </c>
      <c r="B31" s="133" t="s">
        <v>39</v>
      </c>
      <c r="C31" s="350">
        <v>4.685005625796277E-2</v>
      </c>
      <c r="D31" s="350">
        <v>0.10703821064883803</v>
      </c>
      <c r="E31" s="133"/>
      <c r="F31" s="350">
        <v>4.4919010750206032E-2</v>
      </c>
      <c r="G31" s="350">
        <v>0.12760889315478124</v>
      </c>
    </row>
    <row r="32" spans="1:7">
      <c r="A32" s="133"/>
      <c r="B32" s="133" t="s">
        <v>40</v>
      </c>
      <c r="C32" s="350">
        <v>4.1815207584014039E-2</v>
      </c>
      <c r="D32" s="350">
        <v>0.11212391642062181</v>
      </c>
      <c r="E32" s="133"/>
      <c r="F32" s="350">
        <v>4.0529445304394437E-2</v>
      </c>
      <c r="G32" s="350">
        <v>0.1339019421336026</v>
      </c>
    </row>
    <row r="33" spans="1:12">
      <c r="A33" s="133"/>
      <c r="B33" s="133" t="s">
        <v>41</v>
      </c>
      <c r="C33" s="350">
        <v>3.937618872108975E-2</v>
      </c>
      <c r="D33" s="350">
        <v>0.11536050731019142</v>
      </c>
      <c r="E33" s="133"/>
      <c r="F33" s="350">
        <v>3.7854973297316206E-2</v>
      </c>
      <c r="G33" s="350">
        <v>0.13788089784138308</v>
      </c>
    </row>
    <row r="34" spans="1:12">
      <c r="A34" s="133"/>
      <c r="B34" s="133" t="s">
        <v>42</v>
      </c>
      <c r="C34" s="350">
        <v>4.3349119138567302E-2</v>
      </c>
      <c r="D34" s="350">
        <v>0.11940737063929616</v>
      </c>
      <c r="E34" s="133"/>
      <c r="F34" s="350">
        <v>4.4668014207687359E-2</v>
      </c>
      <c r="G34" s="350">
        <v>0.14285723981673676</v>
      </c>
    </row>
    <row r="35" spans="1:12">
      <c r="A35" s="133"/>
      <c r="B35" s="133" t="s">
        <v>43</v>
      </c>
      <c r="C35" s="350">
        <v>6.3526464902228505E-2</v>
      </c>
      <c r="D35" s="350">
        <v>0.12229239777500057</v>
      </c>
      <c r="E35" s="133"/>
      <c r="F35" s="350">
        <v>6.4602585520551217E-2</v>
      </c>
      <c r="G35" s="350">
        <v>0.14630507796333814</v>
      </c>
    </row>
    <row r="36" spans="1:12">
      <c r="A36" s="133"/>
      <c r="B36" s="133" t="s">
        <v>44</v>
      </c>
      <c r="C36" s="350">
        <v>5.0601103397093367E-2</v>
      </c>
      <c r="D36" s="350">
        <v>0.12493221195745094</v>
      </c>
      <c r="E36" s="133"/>
      <c r="F36" s="350">
        <v>5.3601777782284497E-2</v>
      </c>
      <c r="G36" s="350">
        <v>0.14928476222702736</v>
      </c>
    </row>
    <row r="37" spans="1:12">
      <c r="A37" s="133"/>
      <c r="B37" s="133" t="s">
        <v>45</v>
      </c>
      <c r="C37" s="350">
        <v>5.8049707239328681E-2</v>
      </c>
      <c r="D37" s="350">
        <v>0.12585438445376496</v>
      </c>
      <c r="E37" s="133"/>
      <c r="F37" s="350">
        <v>5.8574803340557063E-2</v>
      </c>
      <c r="G37" s="350">
        <v>0.15113912866114548</v>
      </c>
    </row>
    <row r="38" spans="1:12">
      <c r="A38" s="133"/>
      <c r="B38" s="133" t="s">
        <v>46</v>
      </c>
      <c r="C38" s="350">
        <v>3.9415393279741792E-2</v>
      </c>
      <c r="D38" s="350">
        <v>0.12716774317970189</v>
      </c>
      <c r="E38" s="133"/>
      <c r="F38" s="350">
        <v>4.0085754659612345E-2</v>
      </c>
      <c r="G38" s="350">
        <v>0.15287797197849309</v>
      </c>
    </row>
    <row r="39" spans="1:12">
      <c r="A39" s="133"/>
      <c r="B39" s="133" t="s">
        <v>47</v>
      </c>
      <c r="C39" s="350">
        <v>5.3295790511521904E-2</v>
      </c>
      <c r="D39" s="350">
        <v>0.12837884802016086</v>
      </c>
      <c r="E39" s="133"/>
      <c r="F39" s="350">
        <v>5.4417987253325945E-2</v>
      </c>
      <c r="G39" s="350">
        <v>0.15418725384274212</v>
      </c>
    </row>
    <row r="40" spans="1:12">
      <c r="A40" s="133"/>
      <c r="B40" s="133" t="s">
        <v>48</v>
      </c>
      <c r="C40" s="350">
        <v>3.7493826706857615E-2</v>
      </c>
      <c r="D40" s="350">
        <v>0.12999483922141555</v>
      </c>
      <c r="E40" s="133"/>
      <c r="F40" s="350">
        <v>3.9015694609885562E-2</v>
      </c>
      <c r="G40" s="350">
        <v>0.15624547182727491</v>
      </c>
    </row>
    <row r="41" spans="1:12">
      <c r="A41" s="133"/>
      <c r="B41" s="133" t="s">
        <v>49</v>
      </c>
      <c r="C41" s="350">
        <v>5.4363643978593577E-2</v>
      </c>
      <c r="D41" s="350">
        <v>0.13135424495762513</v>
      </c>
      <c r="E41" s="133"/>
      <c r="F41" s="350">
        <v>5.6099816642968398E-2</v>
      </c>
      <c r="G41" s="350">
        <v>0.15830099499295511</v>
      </c>
    </row>
    <row r="42" spans="1:12">
      <c r="A42" s="133"/>
      <c r="B42" s="133" t="s">
        <v>50</v>
      </c>
      <c r="C42" s="350">
        <v>5.1588153641549984E-2</v>
      </c>
      <c r="D42" s="350">
        <v>0.13323370927851563</v>
      </c>
      <c r="E42" s="133"/>
      <c r="F42" s="350">
        <v>5.3039713624676153E-2</v>
      </c>
      <c r="G42" s="350">
        <v>0.15997891853743451</v>
      </c>
    </row>
    <row r="43" spans="1:12">
      <c r="A43" s="133">
        <v>2021</v>
      </c>
      <c r="B43" s="133" t="s">
        <v>39</v>
      </c>
      <c r="C43" s="350">
        <v>6.6292687098387454E-2</v>
      </c>
      <c r="D43" s="350">
        <v>0.13647210028858506</v>
      </c>
      <c r="E43" s="133"/>
      <c r="F43" s="350">
        <v>6.6834523488522229E-2</v>
      </c>
      <c r="G43" s="350">
        <v>0.16401720048668958</v>
      </c>
    </row>
    <row r="44" spans="1:12">
      <c r="A44" s="133"/>
      <c r="B44" s="133" t="s">
        <v>40</v>
      </c>
      <c r="C44" s="350">
        <v>6.7373296133710375E-2</v>
      </c>
      <c r="D44" s="350">
        <v>0.13897586473101525</v>
      </c>
      <c r="E44" s="133"/>
      <c r="F44" s="350">
        <v>6.7884006749311304E-2</v>
      </c>
      <c r="G44" s="350">
        <v>0.16663575368851871</v>
      </c>
    </row>
    <row r="45" spans="1:12">
      <c r="A45" s="133"/>
      <c r="B45" s="133" t="s">
        <v>41</v>
      </c>
      <c r="C45" s="350">
        <v>7.0864849621042073E-2</v>
      </c>
      <c r="D45" s="350">
        <v>0.13995034096954945</v>
      </c>
      <c r="E45" s="133"/>
      <c r="F45" s="350">
        <v>7.1208634898172488E-2</v>
      </c>
      <c r="G45" s="350">
        <v>0.1673554829535065</v>
      </c>
    </row>
    <row r="46" spans="1:12">
      <c r="A46" s="133"/>
      <c r="B46" s="133" t="s">
        <v>42</v>
      </c>
      <c r="C46" s="350">
        <v>5.0434852213563378E-2</v>
      </c>
      <c r="D46" s="350">
        <v>0.14235163178314456</v>
      </c>
      <c r="E46" s="133"/>
      <c r="F46" s="350">
        <v>4.9322279526174816E-2</v>
      </c>
      <c r="G46" s="350">
        <v>0.16991521222450953</v>
      </c>
      <c r="L46" s="351"/>
    </row>
    <row r="47" spans="1:12">
      <c r="A47" s="133"/>
      <c r="B47" s="133" t="s">
        <v>43</v>
      </c>
      <c r="C47" s="350">
        <v>5.3332984012631049E-2</v>
      </c>
      <c r="D47" s="350">
        <v>0.14413848800101189</v>
      </c>
      <c r="E47" s="133"/>
      <c r="F47" s="350">
        <v>5.300748200854339E-2</v>
      </c>
      <c r="G47" s="350">
        <v>0.17104496589193238</v>
      </c>
      <c r="L47" s="351"/>
    </row>
    <row r="48" spans="1:12">
      <c r="A48" s="133"/>
      <c r="B48" s="133" t="s">
        <v>44</v>
      </c>
      <c r="C48" s="350">
        <v>3.9157399618078091E-2</v>
      </c>
      <c r="D48" s="350">
        <v>0.14532963629816115</v>
      </c>
      <c r="E48" s="133"/>
      <c r="F48" s="350">
        <v>3.9179293128660538E-2</v>
      </c>
      <c r="G48" s="350">
        <v>0.17227064155611621</v>
      </c>
      <c r="L48" s="351"/>
    </row>
    <row r="49" spans="1:12">
      <c r="A49" s="232"/>
      <c r="B49" s="133" t="s">
        <v>45</v>
      </c>
      <c r="C49" s="350">
        <v>4.7877332158901144E-2</v>
      </c>
      <c r="D49" s="350">
        <v>0.14407608636901786</v>
      </c>
      <c r="E49" s="133"/>
      <c r="F49" s="350">
        <v>4.818131164294661E-2</v>
      </c>
      <c r="G49" s="350">
        <v>0.17075570933695286</v>
      </c>
      <c r="L49" s="351"/>
    </row>
    <row r="50" spans="1:12">
      <c r="A50" s="232"/>
      <c r="B50" s="133" t="s">
        <v>46</v>
      </c>
      <c r="C50" s="350">
        <v>3.7155119123653546E-2</v>
      </c>
      <c r="D50" s="350">
        <v>0.14546689708457103</v>
      </c>
      <c r="E50" s="133"/>
      <c r="F50" s="350">
        <v>3.6853815095306608E-2</v>
      </c>
      <c r="G50" s="350">
        <v>0.17169394662862253</v>
      </c>
    </row>
    <row r="51" spans="1:12">
      <c r="A51" s="232"/>
      <c r="B51" s="133" t="s">
        <v>47</v>
      </c>
      <c r="C51" s="350">
        <v>4.4193421728809509E-2</v>
      </c>
      <c r="D51" s="350">
        <v>0.14522828272141136</v>
      </c>
      <c r="E51" s="133"/>
      <c r="F51" s="350">
        <v>4.3320422460700912E-2</v>
      </c>
      <c r="G51" s="350">
        <v>0.17120702491378825</v>
      </c>
    </row>
    <row r="52" spans="1:12">
      <c r="A52" s="232"/>
      <c r="B52" s="232" t="s">
        <v>48</v>
      </c>
      <c r="C52" s="350">
        <v>3.6121091115825801E-2</v>
      </c>
      <c r="D52" s="350">
        <v>0.14616988611586695</v>
      </c>
      <c r="E52" s="232"/>
      <c r="F52" s="350">
        <v>3.5290075541425887E-2</v>
      </c>
      <c r="G52" s="350">
        <v>0.17159309065821016</v>
      </c>
    </row>
    <row r="53" spans="1:12">
      <c r="B53" s="232" t="s">
        <v>49</v>
      </c>
      <c r="C53" s="350">
        <v>4.5436716161880525E-2</v>
      </c>
      <c r="D53" s="350">
        <v>0.14490057520124505</v>
      </c>
      <c r="F53" s="350">
        <v>4.4361957061377751E-2</v>
      </c>
      <c r="G53" s="350">
        <v>0.16972002812876569</v>
      </c>
      <c r="I53" s="350"/>
    </row>
    <row r="54" spans="1:12">
      <c r="B54" s="342" t="s">
        <v>50</v>
      </c>
      <c r="C54" s="350">
        <v>3.5071314938752658E-2</v>
      </c>
      <c r="D54" s="350">
        <v>0.14600987791177503</v>
      </c>
      <c r="E54" s="350"/>
      <c r="F54" s="350">
        <v>3.4053092654728404E-2</v>
      </c>
      <c r="G54" s="350">
        <v>0.16987781537282684</v>
      </c>
    </row>
    <row r="55" spans="1:12">
      <c r="A55" s="342">
        <v>2022</v>
      </c>
      <c r="B55" s="342" t="s">
        <v>39</v>
      </c>
      <c r="C55" s="350">
        <v>4.3332886628525948E-2</v>
      </c>
      <c r="D55" s="350">
        <v>0.14822831210346379</v>
      </c>
      <c r="E55" s="350"/>
      <c r="F55" s="350">
        <v>4.1952144183965416E-2</v>
      </c>
      <c r="G55" s="350">
        <v>0.17251876985475412</v>
      </c>
    </row>
    <row r="56" spans="1:12">
      <c r="B56" s="342" t="s">
        <v>40</v>
      </c>
      <c r="C56" s="350">
        <v>3.5080999710907904E-2</v>
      </c>
      <c r="D56" s="350">
        <v>0.15024801026790502</v>
      </c>
      <c r="E56" s="350"/>
      <c r="F56" s="350">
        <v>3.4173665452440993E-2</v>
      </c>
      <c r="G56" s="350">
        <v>0.17429460481217657</v>
      </c>
    </row>
    <row r="57" spans="1:12">
      <c r="B57" s="342" t="s">
        <v>41</v>
      </c>
      <c r="C57" s="350">
        <v>4.0063573140926269E-2</v>
      </c>
      <c r="D57" s="350">
        <v>0.15080873643625239</v>
      </c>
      <c r="E57" s="350"/>
      <c r="F57" s="350">
        <v>3.9905989492006688E-2</v>
      </c>
      <c r="G57" s="350">
        <v>0.17416098116396331</v>
      </c>
    </row>
    <row r="159" spans="2:2">
      <c r="B159" s="349"/>
    </row>
  </sheetData>
  <mergeCells count="1">
    <mergeCell ref="H1:I1"/>
  </mergeCells>
  <hyperlinks>
    <hyperlink ref="H1:I1" location="Index!A1" display="Regresar al Índice" xr:uid="{00000000-0004-0000-4900-000000000000}"/>
  </hyperlinks>
  <pageMargins left="0.7" right="0.7" top="0.75" bottom="0.75" header="0.3" footer="0.3"/>
  <pageSetup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44"/>
  <dimension ref="A1:I159"/>
  <sheetViews>
    <sheetView zoomScale="106" zoomScaleNormal="106" workbookViewId="0"/>
  </sheetViews>
  <sheetFormatPr baseColWidth="10" defaultColWidth="9.140625" defaultRowHeight="14.25"/>
  <cols>
    <col min="1" max="16384" width="9.140625" style="342"/>
  </cols>
  <sheetData>
    <row r="1" spans="1:9" ht="15">
      <c r="A1" s="43" t="s">
        <v>2107</v>
      </c>
      <c r="H1" s="90" t="s">
        <v>38</v>
      </c>
      <c r="I1" s="90"/>
    </row>
    <row r="2" spans="1:9">
      <c r="A2" s="343" t="s">
        <v>746</v>
      </c>
    </row>
    <row r="3" spans="1:9">
      <c r="A3" s="343" t="s">
        <v>744</v>
      </c>
    </row>
    <row r="6" spans="1:9">
      <c r="A6" s="344" t="s">
        <v>28</v>
      </c>
      <c r="B6" s="345">
        <v>0.2705235991608515</v>
      </c>
    </row>
    <row r="7" spans="1:9">
      <c r="A7" s="344" t="s">
        <v>15</v>
      </c>
      <c r="B7" s="345">
        <v>0.22290393965576163</v>
      </c>
    </row>
    <row r="8" spans="1:9">
      <c r="A8" s="344" t="s">
        <v>27</v>
      </c>
      <c r="B8" s="345">
        <v>0.21845533215722338</v>
      </c>
    </row>
    <row r="9" spans="1:9">
      <c r="A9" s="344" t="s">
        <v>31</v>
      </c>
      <c r="B9" s="345">
        <v>0.21603141538034373</v>
      </c>
    </row>
    <row r="10" spans="1:9">
      <c r="A10" s="344" t="s">
        <v>9</v>
      </c>
      <c r="B10" s="345">
        <v>0.21500364203499103</v>
      </c>
    </row>
    <row r="11" spans="1:9">
      <c r="A11" s="344" t="s">
        <v>29</v>
      </c>
      <c r="B11" s="345">
        <v>0.20736258646035535</v>
      </c>
    </row>
    <row r="12" spans="1:9">
      <c r="A12" s="344" t="s">
        <v>51</v>
      </c>
      <c r="B12" s="345">
        <v>0.20289303825471303</v>
      </c>
    </row>
    <row r="13" spans="1:9">
      <c r="A13" s="344" t="s">
        <v>21</v>
      </c>
      <c r="B13" s="345">
        <v>0.19823892645992611</v>
      </c>
    </row>
    <row r="14" spans="1:9">
      <c r="A14" s="344" t="s">
        <v>6</v>
      </c>
      <c r="B14" s="345">
        <v>0.19197309871684265</v>
      </c>
    </row>
    <row r="15" spans="1:9">
      <c r="A15" s="344" t="s">
        <v>18</v>
      </c>
      <c r="B15" s="345">
        <v>0.18847439325420656</v>
      </c>
    </row>
    <row r="16" spans="1:9">
      <c r="A16" s="344" t="s">
        <v>24</v>
      </c>
      <c r="B16" s="345">
        <v>0.18349071871999867</v>
      </c>
    </row>
    <row r="17" spans="1:2">
      <c r="A17" s="344" t="s">
        <v>10</v>
      </c>
      <c r="B17" s="345">
        <v>0.17881806214704221</v>
      </c>
    </row>
    <row r="18" spans="1:2">
      <c r="A18" s="344" t="s">
        <v>30</v>
      </c>
      <c r="B18" s="345">
        <v>0.17645148160095281</v>
      </c>
    </row>
    <row r="19" spans="1:2">
      <c r="A19" s="344" t="s">
        <v>1</v>
      </c>
      <c r="B19" s="345">
        <v>0.17416098116396331</v>
      </c>
    </row>
    <row r="20" spans="1:2">
      <c r="A20" s="344" t="s">
        <v>32</v>
      </c>
      <c r="B20" s="345">
        <v>0.17339505013663956</v>
      </c>
    </row>
    <row r="21" spans="1:2">
      <c r="A21" s="344" t="s">
        <v>22</v>
      </c>
      <c r="B21" s="345">
        <v>0.17040698021393239</v>
      </c>
    </row>
    <row r="22" spans="1:2">
      <c r="A22" s="346" t="s">
        <v>12</v>
      </c>
      <c r="B22" s="347">
        <v>0.17020808615187466</v>
      </c>
    </row>
    <row r="23" spans="1:2">
      <c r="A23" s="344" t="s">
        <v>5</v>
      </c>
      <c r="B23" s="345">
        <v>0.16881135818675061</v>
      </c>
    </row>
    <row r="24" spans="1:2">
      <c r="A24" s="344" t="s">
        <v>26</v>
      </c>
      <c r="B24" s="345">
        <v>0.16722062852224784</v>
      </c>
    </row>
    <row r="25" spans="1:2">
      <c r="A25" s="344" t="s">
        <v>16</v>
      </c>
      <c r="B25" s="345">
        <v>0.16643696792610774</v>
      </c>
    </row>
    <row r="26" spans="1:2">
      <c r="A26" s="344" t="s">
        <v>20</v>
      </c>
      <c r="B26" s="345">
        <v>0.16472537734102555</v>
      </c>
    </row>
    <row r="27" spans="1:2">
      <c r="A27" s="344" t="s">
        <v>4</v>
      </c>
      <c r="B27" s="345">
        <v>0.1646226598380601</v>
      </c>
    </row>
    <row r="28" spans="1:2">
      <c r="A28" s="344" t="s">
        <v>7</v>
      </c>
      <c r="B28" s="345">
        <v>0.16456345508772188</v>
      </c>
    </row>
    <row r="29" spans="1:2">
      <c r="A29" s="344" t="s">
        <v>8</v>
      </c>
      <c r="B29" s="345">
        <v>0.16043394206986036</v>
      </c>
    </row>
    <row r="30" spans="1:2">
      <c r="A30" s="344" t="s">
        <v>11</v>
      </c>
      <c r="B30" s="345">
        <v>0.15868740724007011</v>
      </c>
    </row>
    <row r="31" spans="1:2">
      <c r="A31" s="344" t="s">
        <v>17</v>
      </c>
      <c r="B31" s="345">
        <v>0.15418026141654009</v>
      </c>
    </row>
    <row r="32" spans="1:2">
      <c r="A32" s="344" t="s">
        <v>0</v>
      </c>
      <c r="B32" s="345">
        <v>0.15080873643625239</v>
      </c>
    </row>
    <row r="33" spans="1:3">
      <c r="A33" s="344" t="s">
        <v>19</v>
      </c>
      <c r="B33" s="345">
        <v>0.14853362006671747</v>
      </c>
    </row>
    <row r="34" spans="1:3">
      <c r="A34" s="344" t="s">
        <v>14</v>
      </c>
      <c r="B34" s="345">
        <v>0.14422669247530237</v>
      </c>
    </row>
    <row r="35" spans="1:3">
      <c r="A35" s="344" t="s">
        <v>23</v>
      </c>
      <c r="B35" s="345">
        <v>0.13407353411855982</v>
      </c>
    </row>
    <row r="36" spans="1:3">
      <c r="A36" s="344" t="s">
        <v>3</v>
      </c>
      <c r="B36" s="345">
        <v>0.11803407158653863</v>
      </c>
    </row>
    <row r="37" spans="1:3">
      <c r="A37" s="344" t="s">
        <v>25</v>
      </c>
      <c r="B37" s="345">
        <v>0.11098550902497513</v>
      </c>
    </row>
    <row r="38" spans="1:3">
      <c r="A38" s="344" t="s">
        <v>33</v>
      </c>
      <c r="B38" s="345">
        <v>0.10632536637505721</v>
      </c>
      <c r="C38" s="348"/>
    </row>
    <row r="159" spans="2:2">
      <c r="B159" s="349"/>
    </row>
  </sheetData>
  <mergeCells count="1">
    <mergeCell ref="H1:I1"/>
  </mergeCells>
  <hyperlinks>
    <hyperlink ref="H1:I1" location="Index!A1" display="Regresar al Índice" xr:uid="{00000000-0004-0000-4A00-000000000000}"/>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8"/>
  <dimension ref="A1:I46"/>
  <sheetViews>
    <sheetView zoomScaleNormal="100" workbookViewId="0"/>
  </sheetViews>
  <sheetFormatPr baseColWidth="10" defaultColWidth="11.42578125" defaultRowHeight="15"/>
  <cols>
    <col min="1" max="16384" width="11.42578125" style="312"/>
  </cols>
  <sheetData>
    <row r="1" spans="1:9">
      <c r="A1" s="43" t="s">
        <v>2108</v>
      </c>
      <c r="H1" s="90" t="s">
        <v>38</v>
      </c>
      <c r="I1" s="90"/>
    </row>
    <row r="2" spans="1:9">
      <c r="A2" s="312" t="s">
        <v>1891</v>
      </c>
    </row>
    <row r="3" spans="1:9">
      <c r="A3" s="312" t="s">
        <v>1892</v>
      </c>
    </row>
    <row r="5" spans="1:9">
      <c r="A5" s="312" t="s">
        <v>481</v>
      </c>
      <c r="B5" s="312" t="s">
        <v>53</v>
      </c>
    </row>
    <row r="6" spans="1:9">
      <c r="A6" s="312">
        <v>2013</v>
      </c>
      <c r="B6" s="312">
        <v>4102</v>
      </c>
    </row>
    <row r="7" spans="1:9">
      <c r="A7" s="312">
        <v>2014</v>
      </c>
      <c r="B7" s="312">
        <v>5425</v>
      </c>
      <c r="C7" s="314">
        <f>B7/B6 -1</f>
        <v>0.3225255972696246</v>
      </c>
    </row>
    <row r="8" spans="1:9">
      <c r="A8" s="312">
        <v>2015</v>
      </c>
      <c r="B8" s="312">
        <v>9525</v>
      </c>
      <c r="C8" s="314">
        <f t="shared" ref="C8:C15" si="0">B8/B7 -1</f>
        <v>0.75576036866359453</v>
      </c>
    </row>
    <row r="9" spans="1:9">
      <c r="A9" s="312">
        <v>2016</v>
      </c>
      <c r="B9" s="312">
        <v>6255</v>
      </c>
      <c r="C9" s="314">
        <f t="shared" si="0"/>
        <v>-0.3433070866141732</v>
      </c>
    </row>
    <row r="10" spans="1:9">
      <c r="A10" s="312">
        <v>2017</v>
      </c>
      <c r="B10" s="312">
        <v>4314</v>
      </c>
      <c r="C10" s="314">
        <f t="shared" si="0"/>
        <v>-0.31031175059952043</v>
      </c>
    </row>
    <row r="11" spans="1:9">
      <c r="A11" s="312">
        <v>2018</v>
      </c>
      <c r="B11" s="312">
        <v>3750</v>
      </c>
      <c r="C11" s="314">
        <f t="shared" si="0"/>
        <v>-0.13073713490959671</v>
      </c>
    </row>
    <row r="12" spans="1:9">
      <c r="A12" s="312">
        <v>2019</v>
      </c>
      <c r="B12" s="312">
        <v>3180</v>
      </c>
      <c r="C12" s="314">
        <f t="shared" si="0"/>
        <v>-0.15200000000000002</v>
      </c>
    </row>
    <row r="13" spans="1:9">
      <c r="A13" s="312">
        <v>2020</v>
      </c>
      <c r="B13" s="312">
        <v>3747</v>
      </c>
      <c r="C13" s="314">
        <f t="shared" si="0"/>
        <v>0.17830188679245285</v>
      </c>
    </row>
    <row r="14" spans="1:9">
      <c r="A14" s="312">
        <v>2021</v>
      </c>
      <c r="B14" s="312">
        <v>3710</v>
      </c>
      <c r="C14" s="314">
        <f t="shared" si="0"/>
        <v>-9.8745663197224998E-3</v>
      </c>
    </row>
    <row r="15" spans="1:9">
      <c r="A15" s="312">
        <v>2022</v>
      </c>
      <c r="B15" s="312">
        <v>3566</v>
      </c>
      <c r="C15" s="314">
        <f t="shared" si="0"/>
        <v>-3.8814016172506793E-2</v>
      </c>
    </row>
    <row r="18" spans="1:3">
      <c r="A18" s="312" t="s">
        <v>481</v>
      </c>
      <c r="B18" s="312" t="s">
        <v>645</v>
      </c>
    </row>
    <row r="19" spans="1:3">
      <c r="A19" s="312">
        <v>2013</v>
      </c>
      <c r="B19" s="312">
        <v>4102</v>
      </c>
    </row>
    <row r="20" spans="1:3">
      <c r="A20" s="312">
        <v>2014</v>
      </c>
      <c r="B20" s="312">
        <v>5425</v>
      </c>
      <c r="C20" s="314">
        <f t="shared" ref="C20:C28" si="1">B20/B19 -1</f>
        <v>0.3225255972696246</v>
      </c>
    </row>
    <row r="21" spans="1:3">
      <c r="A21" s="312">
        <v>2015</v>
      </c>
      <c r="B21" s="312">
        <v>9525</v>
      </c>
      <c r="C21" s="314">
        <f t="shared" si="1"/>
        <v>0.75576036866359453</v>
      </c>
    </row>
    <row r="22" spans="1:3">
      <c r="A22" s="312">
        <v>2016</v>
      </c>
      <c r="B22" s="312">
        <v>6255</v>
      </c>
      <c r="C22" s="314">
        <f t="shared" si="1"/>
        <v>-0.3433070866141732</v>
      </c>
    </row>
    <row r="23" spans="1:3">
      <c r="A23" s="312">
        <v>2017</v>
      </c>
      <c r="B23" s="312">
        <v>4314</v>
      </c>
      <c r="C23" s="314">
        <f t="shared" si="1"/>
        <v>-0.31031175059952043</v>
      </c>
    </row>
    <row r="24" spans="1:3">
      <c r="A24" s="312">
        <v>2018</v>
      </c>
      <c r="B24" s="312">
        <v>3750</v>
      </c>
      <c r="C24" s="314">
        <f t="shared" si="1"/>
        <v>-0.13073713490959671</v>
      </c>
    </row>
    <row r="25" spans="1:3">
      <c r="A25" s="312">
        <v>2019</v>
      </c>
      <c r="B25" s="312">
        <v>3180</v>
      </c>
      <c r="C25" s="314">
        <f t="shared" si="1"/>
        <v>-0.15200000000000002</v>
      </c>
    </row>
    <row r="26" spans="1:3" ht="15" customHeight="1">
      <c r="A26" s="312">
        <v>2020</v>
      </c>
      <c r="B26" s="312">
        <v>3747</v>
      </c>
      <c r="C26" s="314">
        <f t="shared" si="1"/>
        <v>0.17830188679245285</v>
      </c>
    </row>
    <row r="27" spans="1:3" ht="15" customHeight="1">
      <c r="A27" s="312">
        <v>2021</v>
      </c>
      <c r="B27" s="312">
        <v>3710</v>
      </c>
      <c r="C27" s="314">
        <f t="shared" si="1"/>
        <v>-9.8745663197224998E-3</v>
      </c>
    </row>
    <row r="28" spans="1:3" ht="15" customHeight="1">
      <c r="A28" s="312">
        <v>2022</v>
      </c>
      <c r="B28" s="312">
        <v>3566</v>
      </c>
      <c r="C28" s="314">
        <f t="shared" si="1"/>
        <v>-3.8814016172506793E-2</v>
      </c>
    </row>
    <row r="29" spans="1:3" ht="15" customHeight="1"/>
    <row r="30" spans="1:3" ht="15" customHeight="1"/>
    <row r="31" spans="1:3" ht="15" customHeight="1"/>
    <row r="32" spans="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mergeCells count="1">
    <mergeCell ref="H1:I1"/>
  </mergeCells>
  <hyperlinks>
    <hyperlink ref="H1:I1" location="Index!A1" display="Regresar al Índice" xr:uid="{160E8875-47A5-4D8E-A882-C61438C13D6C}"/>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9"/>
  <dimension ref="A1:I111"/>
  <sheetViews>
    <sheetView zoomScale="96" zoomScaleNormal="96" workbookViewId="0"/>
  </sheetViews>
  <sheetFormatPr baseColWidth="10" defaultColWidth="11.42578125" defaultRowHeight="15"/>
  <cols>
    <col min="1" max="1" width="18" style="312" customWidth="1"/>
    <col min="2" max="2" width="11.42578125" style="312"/>
    <col min="3" max="3" width="14.42578125" style="312" customWidth="1"/>
    <col min="4" max="8" width="11.42578125" style="312"/>
    <col min="9" max="9" width="22.140625" style="312" customWidth="1"/>
    <col min="10" max="16384" width="11.42578125" style="312"/>
  </cols>
  <sheetData>
    <row r="1" spans="1:9">
      <c r="A1" s="43" t="s">
        <v>2109</v>
      </c>
      <c r="H1" s="90" t="s">
        <v>38</v>
      </c>
      <c r="I1" s="90"/>
    </row>
    <row r="2" spans="1:9">
      <c r="A2" s="312" t="s">
        <v>1891</v>
      </c>
    </row>
    <row r="4" spans="1:9">
      <c r="A4" s="312" t="s">
        <v>1893</v>
      </c>
      <c r="B4" s="312" t="s">
        <v>1894</v>
      </c>
      <c r="C4" s="312" t="s">
        <v>1895</v>
      </c>
      <c r="D4" s="312" t="s">
        <v>52</v>
      </c>
      <c r="G4" s="312" t="s">
        <v>1893</v>
      </c>
      <c r="H4" s="312" t="s">
        <v>52</v>
      </c>
    </row>
    <row r="5" spans="1:9">
      <c r="A5" s="312" t="s">
        <v>3</v>
      </c>
      <c r="B5" s="312">
        <v>1077</v>
      </c>
      <c r="C5" s="312">
        <v>1027</v>
      </c>
      <c r="D5" s="314">
        <f>C5/B5-1</f>
        <v>-4.6425255338904403E-2</v>
      </c>
      <c r="G5" s="312" t="s">
        <v>6</v>
      </c>
      <c r="H5" s="314">
        <v>-0.37606837606837606</v>
      </c>
    </row>
    <row r="6" spans="1:9">
      <c r="A6" s="312" t="s">
        <v>4</v>
      </c>
      <c r="B6" s="312">
        <v>1780</v>
      </c>
      <c r="C6" s="312">
        <v>1606</v>
      </c>
      <c r="D6" s="314">
        <f t="shared" ref="D6:D37" si="0">C6/B6-1</f>
        <v>-9.7752808988764039E-2</v>
      </c>
      <c r="G6" s="312" t="s">
        <v>7</v>
      </c>
      <c r="H6" s="314">
        <v>-0.34259259259259256</v>
      </c>
    </row>
    <row r="7" spans="1:9">
      <c r="A7" s="312" t="s">
        <v>5</v>
      </c>
      <c r="B7" s="312">
        <v>419</v>
      </c>
      <c r="C7" s="312">
        <v>314</v>
      </c>
      <c r="D7" s="314">
        <f t="shared" si="0"/>
        <v>-0.25059665871121717</v>
      </c>
      <c r="G7" s="312" t="s">
        <v>30</v>
      </c>
      <c r="H7" s="314">
        <v>-0.3258426966292135</v>
      </c>
    </row>
    <row r="8" spans="1:9">
      <c r="A8" s="312" t="s">
        <v>6</v>
      </c>
      <c r="B8" s="312">
        <v>234</v>
      </c>
      <c r="C8" s="312">
        <v>146</v>
      </c>
      <c r="D8" s="314">
        <f t="shared" si="0"/>
        <v>-0.37606837606837606</v>
      </c>
      <c r="G8" s="312" t="s">
        <v>15</v>
      </c>
      <c r="H8" s="314">
        <v>-0.30522765598650925</v>
      </c>
    </row>
    <row r="9" spans="1:9">
      <c r="A9" s="312" t="s">
        <v>7</v>
      </c>
      <c r="B9" s="312">
        <v>756</v>
      </c>
      <c r="C9" s="312">
        <v>497</v>
      </c>
      <c r="D9" s="314">
        <f t="shared" si="0"/>
        <v>-0.34259259259259256</v>
      </c>
      <c r="G9" s="312" t="s">
        <v>5</v>
      </c>
      <c r="H9" s="314">
        <v>-0.25059665871121717</v>
      </c>
    </row>
    <row r="10" spans="1:9">
      <c r="A10" s="312" t="s">
        <v>8</v>
      </c>
      <c r="B10" s="312">
        <v>2446</v>
      </c>
      <c r="C10" s="312">
        <v>2081</v>
      </c>
      <c r="D10" s="314">
        <f t="shared" si="0"/>
        <v>-0.14922322158626333</v>
      </c>
      <c r="G10" s="312" t="s">
        <v>27</v>
      </c>
      <c r="H10" s="314">
        <v>-0.24327784891165172</v>
      </c>
    </row>
    <row r="11" spans="1:9">
      <c r="A11" s="312" t="s">
        <v>9</v>
      </c>
      <c r="B11" s="312">
        <v>2424</v>
      </c>
      <c r="C11" s="312">
        <v>2142</v>
      </c>
      <c r="D11" s="314">
        <f t="shared" si="0"/>
        <v>-0.11633663366336633</v>
      </c>
      <c r="G11" s="312" t="s">
        <v>11</v>
      </c>
      <c r="H11" s="314">
        <v>-0.23251028806584362</v>
      </c>
    </row>
    <row r="12" spans="1:9">
      <c r="A12" s="312" t="s">
        <v>10</v>
      </c>
      <c r="B12" s="312">
        <v>2101</v>
      </c>
      <c r="C12" s="312">
        <v>1915</v>
      </c>
      <c r="D12" s="314">
        <f t="shared" si="0"/>
        <v>-8.8529271775345086E-2</v>
      </c>
      <c r="G12" s="312" t="s">
        <v>23</v>
      </c>
      <c r="H12" s="314">
        <v>-0.21598729486500789</v>
      </c>
    </row>
    <row r="13" spans="1:9">
      <c r="A13" s="312" t="s">
        <v>11</v>
      </c>
      <c r="B13" s="312">
        <v>486</v>
      </c>
      <c r="C13" s="312">
        <v>373</v>
      </c>
      <c r="D13" s="314">
        <f t="shared" si="0"/>
        <v>-0.23251028806584362</v>
      </c>
      <c r="G13" s="312" t="s">
        <v>51</v>
      </c>
      <c r="H13" s="314">
        <v>-0.21378910776361526</v>
      </c>
    </row>
    <row r="14" spans="1:9">
      <c r="A14" s="312" t="s">
        <v>12</v>
      </c>
      <c r="B14" s="312">
        <v>774</v>
      </c>
      <c r="C14" s="312">
        <v>610</v>
      </c>
      <c r="D14" s="314">
        <f t="shared" si="0"/>
        <v>-0.21188630490956073</v>
      </c>
      <c r="G14" s="312" t="s">
        <v>12</v>
      </c>
      <c r="H14" s="314">
        <v>-0.21188630490956073</v>
      </c>
    </row>
    <row r="15" spans="1:9">
      <c r="A15" s="312" t="s">
        <v>14</v>
      </c>
      <c r="B15" s="312">
        <v>2304</v>
      </c>
      <c r="C15" s="312">
        <v>2186</v>
      </c>
      <c r="D15" s="314">
        <f t="shared" si="0"/>
        <v>-5.121527777777779E-2</v>
      </c>
      <c r="G15" s="312" t="s">
        <v>31</v>
      </c>
      <c r="H15" s="314">
        <v>-0.21071800208116542</v>
      </c>
    </row>
    <row r="16" spans="1:9">
      <c r="A16" s="312" t="s">
        <v>15</v>
      </c>
      <c r="B16" s="312">
        <v>593</v>
      </c>
      <c r="C16" s="312">
        <v>412</v>
      </c>
      <c r="D16" s="314">
        <f t="shared" si="0"/>
        <v>-0.30522765598650925</v>
      </c>
      <c r="G16" s="312" t="s">
        <v>21</v>
      </c>
      <c r="H16" s="314">
        <v>-0.20918367346938771</v>
      </c>
    </row>
    <row r="17" spans="1:8">
      <c r="A17" s="312" t="s">
        <v>16</v>
      </c>
      <c r="B17" s="312">
        <v>1207</v>
      </c>
      <c r="C17" s="312">
        <v>1156</v>
      </c>
      <c r="D17" s="314">
        <f t="shared" si="0"/>
        <v>-4.2253521126760618E-2</v>
      </c>
      <c r="G17" s="312" t="s">
        <v>19</v>
      </c>
      <c r="H17" s="314">
        <v>-0.16120906801007562</v>
      </c>
    </row>
    <row r="18" spans="1:8">
      <c r="A18" s="312" t="s">
        <v>0</v>
      </c>
      <c r="B18" s="312">
        <v>3710</v>
      </c>
      <c r="C18" s="312">
        <v>3566</v>
      </c>
      <c r="D18" s="314">
        <f t="shared" si="0"/>
        <v>-3.8814016172506793E-2</v>
      </c>
      <c r="G18" s="312" t="s">
        <v>22</v>
      </c>
      <c r="H18" s="314">
        <v>-0.16098484848484851</v>
      </c>
    </row>
    <row r="19" spans="1:8">
      <c r="A19" s="312" t="s">
        <v>17</v>
      </c>
      <c r="B19" s="312">
        <v>959</v>
      </c>
      <c r="C19" s="312">
        <v>827</v>
      </c>
      <c r="D19" s="314">
        <f t="shared" si="0"/>
        <v>-0.13764337851929098</v>
      </c>
      <c r="G19" s="312" t="s">
        <v>33</v>
      </c>
      <c r="H19" s="314">
        <v>-0.15968586387434558</v>
      </c>
    </row>
    <row r="20" spans="1:8">
      <c r="A20" s="312" t="s">
        <v>18</v>
      </c>
      <c r="B20" s="312">
        <v>708</v>
      </c>
      <c r="C20" s="312">
        <v>650</v>
      </c>
      <c r="D20" s="314">
        <f t="shared" si="0"/>
        <v>-8.1920903954802227E-2</v>
      </c>
      <c r="G20" s="312" t="s">
        <v>8</v>
      </c>
      <c r="H20" s="314">
        <v>-0.14922322158626333</v>
      </c>
    </row>
    <row r="21" spans="1:8">
      <c r="A21" s="312" t="s">
        <v>51</v>
      </c>
      <c r="B21" s="312">
        <v>3452</v>
      </c>
      <c r="C21" s="312">
        <v>2714</v>
      </c>
      <c r="D21" s="314">
        <f t="shared" si="0"/>
        <v>-0.21378910776361526</v>
      </c>
      <c r="G21" s="312" t="s">
        <v>17</v>
      </c>
      <c r="H21" s="314">
        <v>-0.13764337851929098</v>
      </c>
    </row>
    <row r="22" spans="1:8">
      <c r="A22" s="312" t="s">
        <v>19</v>
      </c>
      <c r="B22" s="312">
        <v>397</v>
      </c>
      <c r="C22" s="312">
        <v>333</v>
      </c>
      <c r="D22" s="314">
        <f t="shared" si="0"/>
        <v>-0.16120906801007562</v>
      </c>
      <c r="G22" s="312" t="s">
        <v>1</v>
      </c>
      <c r="H22" s="314">
        <v>-0.11662697553583024</v>
      </c>
    </row>
    <row r="23" spans="1:8">
      <c r="A23" s="312" t="s">
        <v>20</v>
      </c>
      <c r="B23" s="312">
        <v>4765</v>
      </c>
      <c r="C23" s="312">
        <v>4643</v>
      </c>
      <c r="D23" s="314">
        <f t="shared" si="0"/>
        <v>-2.5603357817418626E-2</v>
      </c>
      <c r="G23" s="312" t="s">
        <v>9</v>
      </c>
      <c r="H23" s="314">
        <v>-0.11633663366336633</v>
      </c>
    </row>
    <row r="24" spans="1:8">
      <c r="A24" s="312" t="s">
        <v>21</v>
      </c>
      <c r="B24" s="312">
        <v>392</v>
      </c>
      <c r="C24" s="312">
        <v>310</v>
      </c>
      <c r="D24" s="314">
        <f t="shared" si="0"/>
        <v>-0.20918367346938771</v>
      </c>
      <c r="G24" s="312" t="s">
        <v>4</v>
      </c>
      <c r="H24" s="314">
        <v>-9.7752808988764039E-2</v>
      </c>
    </row>
    <row r="25" spans="1:8">
      <c r="A25" s="312" t="s">
        <v>22</v>
      </c>
      <c r="B25" s="312">
        <v>1584</v>
      </c>
      <c r="C25" s="312">
        <v>1329</v>
      </c>
      <c r="D25" s="314">
        <f t="shared" si="0"/>
        <v>-0.16098484848484851</v>
      </c>
      <c r="G25" s="312" t="s">
        <v>10</v>
      </c>
      <c r="H25" s="314">
        <v>-8.8529271775345086E-2</v>
      </c>
    </row>
    <row r="26" spans="1:8">
      <c r="A26" s="312" t="s">
        <v>23</v>
      </c>
      <c r="B26" s="312">
        <v>1889</v>
      </c>
      <c r="C26" s="312">
        <v>1481</v>
      </c>
      <c r="D26" s="314">
        <f t="shared" si="0"/>
        <v>-0.21598729486500789</v>
      </c>
      <c r="G26" s="312" t="s">
        <v>28</v>
      </c>
      <c r="H26" s="314">
        <v>-8.7443946188340838E-2</v>
      </c>
    </row>
    <row r="27" spans="1:8">
      <c r="A27" s="312" t="s">
        <v>24</v>
      </c>
      <c r="B27" s="312">
        <v>1615</v>
      </c>
      <c r="C27" s="312">
        <v>1610</v>
      </c>
      <c r="D27" s="314">
        <f t="shared" si="0"/>
        <v>-3.0959752321981782E-3</v>
      </c>
      <c r="G27" s="312" t="s">
        <v>18</v>
      </c>
      <c r="H27" s="314">
        <v>-8.1920903954802227E-2</v>
      </c>
    </row>
    <row r="28" spans="1:8">
      <c r="A28" s="312" t="s">
        <v>25</v>
      </c>
      <c r="B28" s="312">
        <v>1210</v>
      </c>
      <c r="C28" s="312">
        <v>1112</v>
      </c>
      <c r="D28" s="314">
        <f t="shared" si="0"/>
        <v>-8.0991735537190079E-2</v>
      </c>
      <c r="G28" s="312" t="s">
        <v>25</v>
      </c>
      <c r="H28" s="314">
        <v>-8.0991735537190079E-2</v>
      </c>
    </row>
    <row r="29" spans="1:8">
      <c r="A29" s="312" t="s">
        <v>26</v>
      </c>
      <c r="B29" s="312">
        <v>1221</v>
      </c>
      <c r="C29" s="312">
        <v>1242</v>
      </c>
      <c r="D29" s="314">
        <f t="shared" si="0"/>
        <v>1.7199017199017286E-2</v>
      </c>
      <c r="G29" s="312" t="s">
        <v>29</v>
      </c>
      <c r="H29" s="314">
        <v>-7.4224707676665003E-2</v>
      </c>
    </row>
    <row r="30" spans="1:8">
      <c r="A30" s="312" t="s">
        <v>27</v>
      </c>
      <c r="B30" s="312">
        <v>1562</v>
      </c>
      <c r="C30" s="312">
        <v>1182</v>
      </c>
      <c r="D30" s="314">
        <f t="shared" si="0"/>
        <v>-0.24327784891165172</v>
      </c>
      <c r="G30" s="312" t="s">
        <v>14</v>
      </c>
      <c r="H30" s="314">
        <v>-5.121527777777779E-2</v>
      </c>
    </row>
    <row r="31" spans="1:8">
      <c r="A31" s="312" t="s">
        <v>28</v>
      </c>
      <c r="B31" s="312">
        <v>446</v>
      </c>
      <c r="C31" s="312">
        <v>407</v>
      </c>
      <c r="D31" s="314">
        <f t="shared" si="0"/>
        <v>-8.7443946188340838E-2</v>
      </c>
      <c r="G31" s="312" t="s">
        <v>3</v>
      </c>
      <c r="H31" s="314">
        <v>-4.6425255338904403E-2</v>
      </c>
    </row>
    <row r="32" spans="1:8">
      <c r="A32" s="312" t="s">
        <v>29</v>
      </c>
      <c r="B32" s="312">
        <v>1967</v>
      </c>
      <c r="C32" s="312">
        <v>1821</v>
      </c>
      <c r="D32" s="314">
        <f t="shared" si="0"/>
        <v>-7.4224707676665003E-2</v>
      </c>
      <c r="G32" s="312" t="s">
        <v>16</v>
      </c>
      <c r="H32" s="314">
        <v>-4.2253521126760618E-2</v>
      </c>
    </row>
    <row r="33" spans="1:8">
      <c r="A33" s="312" t="s">
        <v>30</v>
      </c>
      <c r="B33" s="312">
        <v>267</v>
      </c>
      <c r="C33" s="312">
        <v>180</v>
      </c>
      <c r="D33" s="314">
        <f t="shared" si="0"/>
        <v>-0.3258426966292135</v>
      </c>
      <c r="G33" s="312" t="s">
        <v>32</v>
      </c>
      <c r="H33" s="314">
        <v>-4.2068361086766037E-2</v>
      </c>
    </row>
    <row r="34" spans="1:8">
      <c r="A34" s="312" t="s">
        <v>31</v>
      </c>
      <c r="B34" s="312">
        <v>1922</v>
      </c>
      <c r="C34" s="312">
        <v>1517</v>
      </c>
      <c r="D34" s="314">
        <f t="shared" si="0"/>
        <v>-0.21071800208116542</v>
      </c>
      <c r="G34" s="312" t="s">
        <v>0</v>
      </c>
      <c r="H34" s="314">
        <v>-3.8814016172506793E-2</v>
      </c>
    </row>
    <row r="35" spans="1:8">
      <c r="A35" s="312" t="s">
        <v>32</v>
      </c>
      <c r="B35" s="312">
        <v>1141</v>
      </c>
      <c r="C35" s="312">
        <v>1093</v>
      </c>
      <c r="D35" s="314">
        <f t="shared" si="0"/>
        <v>-4.2068361086766037E-2</v>
      </c>
      <c r="G35" s="312" t="s">
        <v>20</v>
      </c>
      <c r="H35" s="314">
        <v>-2.5603357817418626E-2</v>
      </c>
    </row>
    <row r="36" spans="1:8">
      <c r="A36" s="312" t="s">
        <v>33</v>
      </c>
      <c r="B36" s="312">
        <v>382</v>
      </c>
      <c r="C36" s="312">
        <v>321</v>
      </c>
      <c r="D36" s="314">
        <f t="shared" si="0"/>
        <v>-0.15968586387434558</v>
      </c>
      <c r="G36" s="312" t="s">
        <v>24</v>
      </c>
      <c r="H36" s="314">
        <v>-3.0959752321981782E-3</v>
      </c>
    </row>
    <row r="37" spans="1:8">
      <c r="A37" s="312" t="s">
        <v>1</v>
      </c>
      <c r="B37" s="312">
        <v>46190</v>
      </c>
      <c r="C37" s="312">
        <v>40803</v>
      </c>
      <c r="D37" s="314">
        <f t="shared" si="0"/>
        <v>-0.11662697553583024</v>
      </c>
      <c r="G37" s="312" t="s">
        <v>26</v>
      </c>
      <c r="H37" s="314">
        <v>1.7199017199017286E-2</v>
      </c>
    </row>
    <row r="40" spans="1:8" ht="15" customHeight="1"/>
    <row r="41" spans="1:8" ht="15" customHeight="1"/>
    <row r="42" spans="1:8" ht="15" customHeight="1"/>
    <row r="43" spans="1:8" ht="15" customHeight="1"/>
    <row r="44" spans="1:8" ht="15" customHeight="1"/>
    <row r="45" spans="1:8" ht="15" customHeight="1">
      <c r="A45" s="51"/>
    </row>
    <row r="46" spans="1:8" ht="15" customHeight="1">
      <c r="A46" s="312" t="s">
        <v>481</v>
      </c>
      <c r="B46" s="312">
        <v>2021</v>
      </c>
      <c r="C46" s="312">
        <v>2022</v>
      </c>
      <c r="D46" s="312" t="s">
        <v>53</v>
      </c>
      <c r="F46" s="312" t="s">
        <v>1896</v>
      </c>
      <c r="G46" s="312">
        <f>COUNTIF(G47:G79,"NO")</f>
        <v>0</v>
      </c>
    </row>
    <row r="47" spans="1:8" ht="15" customHeight="1">
      <c r="A47" s="312" t="s">
        <v>3</v>
      </c>
      <c r="B47" s="312">
        <v>1077</v>
      </c>
      <c r="C47" s="312">
        <v>1027</v>
      </c>
      <c r="D47" s="312">
        <v>2104</v>
      </c>
      <c r="E47" s="314">
        <f>C47/B47-1</f>
        <v>-4.6425255338904403E-2</v>
      </c>
      <c r="F47" s="312">
        <f>VLOOKUP(A47,$G$5:$H$37,2,FALSE)</f>
        <v>-4.6425255338904403E-2</v>
      </c>
      <c r="G47" s="312" t="str">
        <f>IF(E47=F47,"SI", "NO")</f>
        <v>SI</v>
      </c>
    </row>
    <row r="48" spans="1:8" ht="15" customHeight="1">
      <c r="A48" s="312" t="s">
        <v>4</v>
      </c>
      <c r="B48" s="312">
        <v>1780</v>
      </c>
      <c r="C48" s="312">
        <v>1606</v>
      </c>
      <c r="D48" s="312">
        <v>3386</v>
      </c>
      <c r="E48" s="314">
        <f t="shared" ref="E48:E79" si="1">C48/B48-1</f>
        <v>-9.7752808988764039E-2</v>
      </c>
      <c r="F48" s="312">
        <f t="shared" ref="F48:F79" si="2">VLOOKUP(A48,$G$5:$H$37,2,FALSE)</f>
        <v>-9.7752808988764039E-2</v>
      </c>
      <c r="G48" s="312" t="str">
        <f t="shared" ref="G48:G79" si="3">IF(E48=F48,"SI", "NO")</f>
        <v>SI</v>
      </c>
    </row>
    <row r="49" spans="1:7" ht="15" customHeight="1">
      <c r="A49" s="312" t="s">
        <v>5</v>
      </c>
      <c r="B49" s="312">
        <v>419</v>
      </c>
      <c r="C49" s="312">
        <v>314</v>
      </c>
      <c r="D49" s="312">
        <v>733</v>
      </c>
      <c r="E49" s="314">
        <f t="shared" si="1"/>
        <v>-0.25059665871121717</v>
      </c>
      <c r="F49" s="312">
        <f t="shared" si="2"/>
        <v>-0.25059665871121717</v>
      </c>
      <c r="G49" s="312" t="str">
        <f t="shared" si="3"/>
        <v>SI</v>
      </c>
    </row>
    <row r="50" spans="1:7" ht="15" customHeight="1">
      <c r="A50" s="312" t="s">
        <v>6</v>
      </c>
      <c r="B50" s="312">
        <v>234</v>
      </c>
      <c r="C50" s="312">
        <v>146</v>
      </c>
      <c r="D50" s="312">
        <v>380</v>
      </c>
      <c r="E50" s="314">
        <f t="shared" si="1"/>
        <v>-0.37606837606837606</v>
      </c>
      <c r="F50" s="312">
        <f t="shared" si="2"/>
        <v>-0.37606837606837606</v>
      </c>
      <c r="G50" s="312" t="str">
        <f t="shared" si="3"/>
        <v>SI</v>
      </c>
    </row>
    <row r="51" spans="1:7" ht="15" customHeight="1">
      <c r="A51" s="312" t="s">
        <v>7</v>
      </c>
      <c r="B51" s="312">
        <v>756</v>
      </c>
      <c r="C51" s="312">
        <v>497</v>
      </c>
      <c r="D51" s="312">
        <v>1253</v>
      </c>
      <c r="E51" s="314">
        <f t="shared" si="1"/>
        <v>-0.34259259259259256</v>
      </c>
      <c r="F51" s="312">
        <f t="shared" si="2"/>
        <v>-0.34259259259259256</v>
      </c>
      <c r="G51" s="312" t="str">
        <f t="shared" si="3"/>
        <v>SI</v>
      </c>
    </row>
    <row r="52" spans="1:7" ht="15" customHeight="1">
      <c r="A52" s="312" t="s">
        <v>8</v>
      </c>
      <c r="B52" s="312">
        <v>2446</v>
      </c>
      <c r="C52" s="312">
        <v>2081</v>
      </c>
      <c r="D52" s="312">
        <v>4527</v>
      </c>
      <c r="E52" s="314">
        <f t="shared" si="1"/>
        <v>-0.14922322158626333</v>
      </c>
      <c r="F52" s="312">
        <f t="shared" si="2"/>
        <v>-0.14922322158626333</v>
      </c>
      <c r="G52" s="312" t="str">
        <f t="shared" si="3"/>
        <v>SI</v>
      </c>
    </row>
    <row r="53" spans="1:7" ht="15" customHeight="1">
      <c r="A53" s="312" t="s">
        <v>9</v>
      </c>
      <c r="B53" s="312">
        <v>2424</v>
      </c>
      <c r="C53" s="312">
        <v>2142</v>
      </c>
      <c r="D53" s="312">
        <v>4566</v>
      </c>
      <c r="E53" s="314">
        <f t="shared" si="1"/>
        <v>-0.11633663366336633</v>
      </c>
      <c r="F53" s="312">
        <f t="shared" si="2"/>
        <v>-0.11633663366336633</v>
      </c>
      <c r="G53" s="312" t="str">
        <f t="shared" si="3"/>
        <v>SI</v>
      </c>
    </row>
    <row r="54" spans="1:7" ht="15" customHeight="1">
      <c r="A54" s="312" t="s">
        <v>10</v>
      </c>
      <c r="B54" s="312">
        <v>2101</v>
      </c>
      <c r="C54" s="312">
        <v>1915</v>
      </c>
      <c r="D54" s="312">
        <v>4016</v>
      </c>
      <c r="E54" s="314">
        <f t="shared" si="1"/>
        <v>-8.8529271775345086E-2</v>
      </c>
      <c r="F54" s="312">
        <f t="shared" si="2"/>
        <v>-8.8529271775345086E-2</v>
      </c>
      <c r="G54" s="312" t="str">
        <f t="shared" si="3"/>
        <v>SI</v>
      </c>
    </row>
    <row r="55" spans="1:7" ht="15" customHeight="1">
      <c r="A55" s="312" t="s">
        <v>11</v>
      </c>
      <c r="B55" s="312">
        <v>486</v>
      </c>
      <c r="C55" s="312">
        <v>373</v>
      </c>
      <c r="D55" s="312">
        <v>859</v>
      </c>
      <c r="E55" s="314">
        <f t="shared" si="1"/>
        <v>-0.23251028806584362</v>
      </c>
      <c r="F55" s="312">
        <f t="shared" si="2"/>
        <v>-0.23251028806584362</v>
      </c>
      <c r="G55" s="312" t="str">
        <f t="shared" si="3"/>
        <v>SI</v>
      </c>
    </row>
    <row r="56" spans="1:7" ht="15" customHeight="1">
      <c r="A56" s="312" t="s">
        <v>12</v>
      </c>
      <c r="B56" s="312">
        <v>774</v>
      </c>
      <c r="C56" s="312">
        <v>610</v>
      </c>
      <c r="D56" s="312">
        <v>1384</v>
      </c>
      <c r="E56" s="314">
        <f t="shared" si="1"/>
        <v>-0.21188630490956073</v>
      </c>
      <c r="F56" s="312">
        <f t="shared" si="2"/>
        <v>-0.21188630490956073</v>
      </c>
      <c r="G56" s="312" t="str">
        <f t="shared" si="3"/>
        <v>SI</v>
      </c>
    </row>
    <row r="57" spans="1:7" ht="15" customHeight="1">
      <c r="A57" s="312" t="s">
        <v>14</v>
      </c>
      <c r="B57" s="312">
        <v>2304</v>
      </c>
      <c r="C57" s="312">
        <v>2186</v>
      </c>
      <c r="D57" s="312">
        <v>4490</v>
      </c>
      <c r="E57" s="314">
        <f t="shared" si="1"/>
        <v>-5.121527777777779E-2</v>
      </c>
      <c r="F57" s="312">
        <f t="shared" si="2"/>
        <v>-5.121527777777779E-2</v>
      </c>
      <c r="G57" s="312" t="str">
        <f t="shared" si="3"/>
        <v>SI</v>
      </c>
    </row>
    <row r="58" spans="1:7" ht="15" customHeight="1">
      <c r="A58" s="312" t="s">
        <v>15</v>
      </c>
      <c r="B58" s="312">
        <v>593</v>
      </c>
      <c r="C58" s="312">
        <v>412</v>
      </c>
      <c r="D58" s="312">
        <v>1005</v>
      </c>
      <c r="E58" s="314">
        <f t="shared" si="1"/>
        <v>-0.30522765598650925</v>
      </c>
      <c r="F58" s="312">
        <f t="shared" si="2"/>
        <v>-0.30522765598650925</v>
      </c>
      <c r="G58" s="312" t="str">
        <f t="shared" si="3"/>
        <v>SI</v>
      </c>
    </row>
    <row r="59" spans="1:7" ht="15" customHeight="1">
      <c r="A59" s="312" t="s">
        <v>16</v>
      </c>
      <c r="B59" s="312">
        <v>1207</v>
      </c>
      <c r="C59" s="312">
        <v>1156</v>
      </c>
      <c r="D59" s="312">
        <v>2363</v>
      </c>
      <c r="E59" s="314">
        <f t="shared" si="1"/>
        <v>-4.2253521126760618E-2</v>
      </c>
      <c r="F59" s="312">
        <f t="shared" si="2"/>
        <v>-4.2253521126760618E-2</v>
      </c>
      <c r="G59" s="312" t="str">
        <f t="shared" si="3"/>
        <v>SI</v>
      </c>
    </row>
    <row r="60" spans="1:7" ht="15" customHeight="1">
      <c r="A60" s="312" t="s">
        <v>0</v>
      </c>
      <c r="B60" s="312">
        <v>3710</v>
      </c>
      <c r="C60" s="312">
        <v>3566</v>
      </c>
      <c r="D60" s="312">
        <v>7276</v>
      </c>
      <c r="E60" s="314">
        <f t="shared" si="1"/>
        <v>-3.8814016172506793E-2</v>
      </c>
      <c r="F60" s="312">
        <f t="shared" si="2"/>
        <v>-3.8814016172506793E-2</v>
      </c>
      <c r="G60" s="312" t="str">
        <f t="shared" si="3"/>
        <v>SI</v>
      </c>
    </row>
    <row r="61" spans="1:7" ht="15" customHeight="1">
      <c r="A61" s="312" t="s">
        <v>17</v>
      </c>
      <c r="B61" s="312">
        <v>959</v>
      </c>
      <c r="C61" s="312">
        <v>827</v>
      </c>
      <c r="D61" s="312">
        <v>1786</v>
      </c>
      <c r="E61" s="314">
        <f t="shared" si="1"/>
        <v>-0.13764337851929098</v>
      </c>
      <c r="F61" s="312">
        <f t="shared" si="2"/>
        <v>-0.13764337851929098</v>
      </c>
      <c r="G61" s="312" t="str">
        <f t="shared" si="3"/>
        <v>SI</v>
      </c>
    </row>
    <row r="62" spans="1:7" ht="15" customHeight="1">
      <c r="A62" s="312" t="s">
        <v>18</v>
      </c>
      <c r="B62" s="312">
        <v>708</v>
      </c>
      <c r="C62" s="312">
        <v>650</v>
      </c>
      <c r="D62" s="312">
        <v>1358</v>
      </c>
      <c r="E62" s="314">
        <f t="shared" si="1"/>
        <v>-8.1920903954802227E-2</v>
      </c>
      <c r="F62" s="312">
        <f t="shared" si="2"/>
        <v>-8.1920903954802227E-2</v>
      </c>
      <c r="G62" s="312" t="str">
        <f t="shared" si="3"/>
        <v>SI</v>
      </c>
    </row>
    <row r="63" spans="1:7" ht="15" customHeight="1">
      <c r="A63" s="312" t="s">
        <v>51</v>
      </c>
      <c r="B63" s="312">
        <v>3452</v>
      </c>
      <c r="C63" s="312">
        <v>2714</v>
      </c>
      <c r="D63" s="312">
        <v>6166</v>
      </c>
      <c r="E63" s="314">
        <f t="shared" si="1"/>
        <v>-0.21378910776361526</v>
      </c>
      <c r="F63" s="312">
        <f t="shared" si="2"/>
        <v>-0.21378910776361526</v>
      </c>
      <c r="G63" s="312" t="str">
        <f t="shared" si="3"/>
        <v>SI</v>
      </c>
    </row>
    <row r="64" spans="1:7" ht="15" customHeight="1">
      <c r="A64" s="312" t="s">
        <v>19</v>
      </c>
      <c r="B64" s="312">
        <v>397</v>
      </c>
      <c r="C64" s="312">
        <v>333</v>
      </c>
      <c r="D64" s="312">
        <v>730</v>
      </c>
      <c r="E64" s="314">
        <f t="shared" si="1"/>
        <v>-0.16120906801007562</v>
      </c>
      <c r="F64" s="312">
        <f t="shared" si="2"/>
        <v>-0.16120906801007562</v>
      </c>
      <c r="G64" s="312" t="str">
        <f t="shared" si="3"/>
        <v>SI</v>
      </c>
    </row>
    <row r="65" spans="1:7" ht="15" customHeight="1">
      <c r="A65" s="312" t="s">
        <v>20</v>
      </c>
      <c r="B65" s="312">
        <v>4765</v>
      </c>
      <c r="C65" s="312">
        <v>4643</v>
      </c>
      <c r="D65" s="312">
        <v>9408</v>
      </c>
      <c r="E65" s="314">
        <f t="shared" si="1"/>
        <v>-2.5603357817418626E-2</v>
      </c>
      <c r="F65" s="312">
        <f t="shared" si="2"/>
        <v>-2.5603357817418626E-2</v>
      </c>
      <c r="G65" s="312" t="str">
        <f t="shared" si="3"/>
        <v>SI</v>
      </c>
    </row>
    <row r="66" spans="1:7" ht="15" customHeight="1">
      <c r="A66" s="312" t="s">
        <v>21</v>
      </c>
      <c r="B66" s="312">
        <v>392</v>
      </c>
      <c r="C66" s="312">
        <v>310</v>
      </c>
      <c r="D66" s="312">
        <v>702</v>
      </c>
      <c r="E66" s="314">
        <f t="shared" si="1"/>
        <v>-0.20918367346938771</v>
      </c>
      <c r="F66" s="312">
        <f t="shared" si="2"/>
        <v>-0.20918367346938771</v>
      </c>
      <c r="G66" s="312" t="str">
        <f t="shared" si="3"/>
        <v>SI</v>
      </c>
    </row>
    <row r="67" spans="1:7" ht="15" customHeight="1">
      <c r="A67" s="312" t="s">
        <v>22</v>
      </c>
      <c r="B67" s="312">
        <v>1584</v>
      </c>
      <c r="C67" s="312">
        <v>1329</v>
      </c>
      <c r="D67" s="312">
        <v>2913</v>
      </c>
      <c r="E67" s="314">
        <f t="shared" si="1"/>
        <v>-0.16098484848484851</v>
      </c>
      <c r="F67" s="312">
        <f t="shared" si="2"/>
        <v>-0.16098484848484851</v>
      </c>
      <c r="G67" s="312" t="str">
        <f t="shared" si="3"/>
        <v>SI</v>
      </c>
    </row>
    <row r="68" spans="1:7" ht="15" customHeight="1">
      <c r="A68" s="312" t="s">
        <v>23</v>
      </c>
      <c r="B68" s="312">
        <v>1889</v>
      </c>
      <c r="C68" s="312">
        <v>1481</v>
      </c>
      <c r="D68" s="312">
        <v>3370</v>
      </c>
      <c r="E68" s="314">
        <f t="shared" si="1"/>
        <v>-0.21598729486500789</v>
      </c>
      <c r="F68" s="312">
        <f t="shared" si="2"/>
        <v>-0.21598729486500789</v>
      </c>
      <c r="G68" s="312" t="str">
        <f t="shared" si="3"/>
        <v>SI</v>
      </c>
    </row>
    <row r="69" spans="1:7" ht="30.2" customHeight="1">
      <c r="A69" s="312" t="s">
        <v>24</v>
      </c>
      <c r="B69" s="312">
        <v>1615</v>
      </c>
      <c r="C69" s="312">
        <v>1610</v>
      </c>
      <c r="D69" s="312">
        <v>3225</v>
      </c>
      <c r="E69" s="314">
        <f t="shared" si="1"/>
        <v>-3.0959752321981782E-3</v>
      </c>
      <c r="F69" s="312">
        <f t="shared" si="2"/>
        <v>-3.0959752321981782E-3</v>
      </c>
      <c r="G69" s="312" t="str">
        <f t="shared" si="3"/>
        <v>SI</v>
      </c>
    </row>
    <row r="70" spans="1:7" ht="15" customHeight="1">
      <c r="A70" s="312" t="s">
        <v>25</v>
      </c>
      <c r="B70" s="312">
        <v>1210</v>
      </c>
      <c r="C70" s="312">
        <v>1112</v>
      </c>
      <c r="D70" s="312">
        <v>2322</v>
      </c>
      <c r="E70" s="314">
        <f t="shared" si="1"/>
        <v>-8.0991735537190079E-2</v>
      </c>
      <c r="F70" s="312">
        <f t="shared" si="2"/>
        <v>-8.0991735537190079E-2</v>
      </c>
      <c r="G70" s="312" t="str">
        <f t="shared" si="3"/>
        <v>SI</v>
      </c>
    </row>
    <row r="71" spans="1:7" ht="15" customHeight="1">
      <c r="A71" s="312" t="s">
        <v>26</v>
      </c>
      <c r="B71" s="312">
        <v>1221</v>
      </c>
      <c r="C71" s="312">
        <v>1242</v>
      </c>
      <c r="D71" s="312">
        <v>2463</v>
      </c>
      <c r="E71" s="314">
        <f t="shared" si="1"/>
        <v>1.7199017199017286E-2</v>
      </c>
      <c r="F71" s="312">
        <f t="shared" si="2"/>
        <v>1.7199017199017286E-2</v>
      </c>
      <c r="G71" s="312" t="str">
        <f t="shared" si="3"/>
        <v>SI</v>
      </c>
    </row>
    <row r="72" spans="1:7" ht="30.2" customHeight="1">
      <c r="A72" s="312" t="s">
        <v>27</v>
      </c>
      <c r="B72" s="312">
        <v>1562</v>
      </c>
      <c r="C72" s="312">
        <v>1182</v>
      </c>
      <c r="D72" s="312">
        <v>2744</v>
      </c>
      <c r="E72" s="314">
        <f t="shared" si="1"/>
        <v>-0.24327784891165172</v>
      </c>
      <c r="F72" s="312">
        <f t="shared" si="2"/>
        <v>-0.24327784891165172</v>
      </c>
      <c r="G72" s="312" t="str">
        <f t="shared" si="3"/>
        <v>SI</v>
      </c>
    </row>
    <row r="73" spans="1:7" ht="30.2" customHeight="1">
      <c r="A73" s="312" t="s">
        <v>28</v>
      </c>
      <c r="B73" s="312">
        <v>446</v>
      </c>
      <c r="C73" s="312">
        <v>407</v>
      </c>
      <c r="D73" s="312">
        <v>853</v>
      </c>
      <c r="E73" s="314">
        <f t="shared" si="1"/>
        <v>-8.7443946188340838E-2</v>
      </c>
      <c r="F73" s="312">
        <f t="shared" si="2"/>
        <v>-8.7443946188340838E-2</v>
      </c>
      <c r="G73" s="312" t="str">
        <f t="shared" si="3"/>
        <v>SI</v>
      </c>
    </row>
    <row r="74" spans="1:7" ht="15" customHeight="1">
      <c r="A74" s="312" t="s">
        <v>29</v>
      </c>
      <c r="B74" s="312">
        <v>1967</v>
      </c>
      <c r="C74" s="312">
        <v>1821</v>
      </c>
      <c r="D74" s="312">
        <v>3788</v>
      </c>
      <c r="E74" s="314">
        <f t="shared" si="1"/>
        <v>-7.4224707676665003E-2</v>
      </c>
      <c r="F74" s="312">
        <f t="shared" si="2"/>
        <v>-7.4224707676665003E-2</v>
      </c>
      <c r="G74" s="312" t="str">
        <f t="shared" si="3"/>
        <v>SI</v>
      </c>
    </row>
    <row r="75" spans="1:7" ht="15" customHeight="1">
      <c r="A75" s="312" t="s">
        <v>30</v>
      </c>
      <c r="B75" s="312">
        <v>267</v>
      </c>
      <c r="C75" s="312">
        <v>180</v>
      </c>
      <c r="D75" s="312">
        <v>447</v>
      </c>
      <c r="E75" s="314">
        <f t="shared" si="1"/>
        <v>-0.3258426966292135</v>
      </c>
      <c r="F75" s="312">
        <f t="shared" si="2"/>
        <v>-0.3258426966292135</v>
      </c>
      <c r="G75" s="312" t="str">
        <f t="shared" si="3"/>
        <v>SI</v>
      </c>
    </row>
    <row r="76" spans="1:7" ht="15" customHeight="1">
      <c r="A76" s="312" t="s">
        <v>31</v>
      </c>
      <c r="B76" s="312">
        <v>1922</v>
      </c>
      <c r="C76" s="312">
        <v>1517</v>
      </c>
      <c r="D76" s="312">
        <v>3439</v>
      </c>
      <c r="E76" s="314">
        <f t="shared" si="1"/>
        <v>-0.21071800208116542</v>
      </c>
      <c r="F76" s="312">
        <f t="shared" si="2"/>
        <v>-0.21071800208116542</v>
      </c>
      <c r="G76" s="312" t="str">
        <f t="shared" si="3"/>
        <v>SI</v>
      </c>
    </row>
    <row r="77" spans="1:7" ht="15" customHeight="1">
      <c r="A77" s="312" t="s">
        <v>32</v>
      </c>
      <c r="B77" s="312">
        <v>1141</v>
      </c>
      <c r="C77" s="312">
        <v>1093</v>
      </c>
      <c r="D77" s="312">
        <v>2234</v>
      </c>
      <c r="E77" s="314">
        <f t="shared" si="1"/>
        <v>-4.2068361086766037E-2</v>
      </c>
      <c r="F77" s="312">
        <f t="shared" si="2"/>
        <v>-4.2068361086766037E-2</v>
      </c>
      <c r="G77" s="312" t="str">
        <f t="shared" si="3"/>
        <v>SI</v>
      </c>
    </row>
    <row r="78" spans="1:7" ht="15" customHeight="1">
      <c r="A78" s="312" t="s">
        <v>33</v>
      </c>
      <c r="B78" s="312">
        <v>382</v>
      </c>
      <c r="C78" s="312">
        <v>321</v>
      </c>
      <c r="D78" s="312">
        <v>703</v>
      </c>
      <c r="E78" s="314">
        <f t="shared" si="1"/>
        <v>-0.15968586387434558</v>
      </c>
      <c r="F78" s="312">
        <f t="shared" si="2"/>
        <v>-0.15968586387434558</v>
      </c>
      <c r="G78" s="312" t="str">
        <f t="shared" si="3"/>
        <v>SI</v>
      </c>
    </row>
    <row r="79" spans="1:7" ht="15" customHeight="1">
      <c r="A79" s="312" t="s">
        <v>1</v>
      </c>
      <c r="B79" s="312">
        <v>46190</v>
      </c>
      <c r="C79" s="312">
        <v>40803</v>
      </c>
      <c r="D79" s="312">
        <v>86993</v>
      </c>
      <c r="E79" s="314">
        <f t="shared" si="1"/>
        <v>-0.11662697553583024</v>
      </c>
      <c r="F79" s="312">
        <f t="shared" si="2"/>
        <v>-0.11662697553583024</v>
      </c>
      <c r="G79" s="312" t="str">
        <f t="shared" si="3"/>
        <v>SI</v>
      </c>
    </row>
    <row r="80" spans="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sheetData>
  <autoFilter ref="F4:H37" xr:uid="{00000000-0009-0000-0000-00004C000000}">
    <sortState ref="F5:H37">
      <sortCondition ref="H4:H37"/>
    </sortState>
  </autoFilter>
  <mergeCells count="1">
    <mergeCell ref="H1:I1"/>
  </mergeCells>
  <hyperlinks>
    <hyperlink ref="H1:I1" location="Index!A1" display="Regresar al Índice" xr:uid="{2DACEBCD-0049-49F6-BE83-DA3E35F9D958}"/>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0"/>
  <dimension ref="A1:I54"/>
  <sheetViews>
    <sheetView zoomScale="85" zoomScaleNormal="85" workbookViewId="0"/>
  </sheetViews>
  <sheetFormatPr baseColWidth="10" defaultColWidth="11.42578125" defaultRowHeight="15"/>
  <cols>
    <col min="1" max="3" width="13.85546875" style="312" customWidth="1"/>
    <col min="4" max="4" width="13.28515625" style="312" customWidth="1"/>
    <col min="5" max="5" width="11" style="312" customWidth="1"/>
    <col min="6" max="6" width="13.85546875" style="312" customWidth="1"/>
    <col min="7" max="7" width="16" style="312" customWidth="1"/>
    <col min="8" max="11" width="13.85546875" style="312" customWidth="1"/>
    <col min="12" max="16384" width="11.42578125" style="312"/>
  </cols>
  <sheetData>
    <row r="1" spans="1:9">
      <c r="A1" s="43" t="s">
        <v>2110</v>
      </c>
      <c r="H1" s="90" t="s">
        <v>38</v>
      </c>
      <c r="I1" s="90"/>
    </row>
    <row r="2" spans="1:9">
      <c r="A2" s="312" t="s">
        <v>1891</v>
      </c>
    </row>
    <row r="5" spans="1:9">
      <c r="A5" s="312" t="s">
        <v>1897</v>
      </c>
      <c r="B5" s="312" t="s">
        <v>1898</v>
      </c>
      <c r="C5" s="312" t="s">
        <v>1899</v>
      </c>
      <c r="D5" s="312" t="s">
        <v>1900</v>
      </c>
      <c r="E5" s="312" t="s">
        <v>1901</v>
      </c>
    </row>
    <row r="6" spans="1:9">
      <c r="A6" s="312" t="s">
        <v>1902</v>
      </c>
      <c r="C6" s="312">
        <v>1964</v>
      </c>
      <c r="D6" s="314">
        <f>C6/$D$13</f>
        <v>0.55075715086932142</v>
      </c>
      <c r="E6" s="314">
        <f>C6/$C$11</f>
        <v>0.65249169435215948</v>
      </c>
    </row>
    <row r="7" spans="1:9">
      <c r="A7" s="312" t="s">
        <v>1903</v>
      </c>
      <c r="C7" s="312">
        <v>982</v>
      </c>
      <c r="D7" s="314">
        <f>C7/$D$13</f>
        <v>0.27537857543466071</v>
      </c>
      <c r="E7" s="314">
        <f>C7/$C$11</f>
        <v>0.32624584717607974</v>
      </c>
    </row>
    <row r="8" spans="1:9">
      <c r="A8" s="312" t="s">
        <v>1904</v>
      </c>
      <c r="C8" s="312">
        <v>61</v>
      </c>
      <c r="D8" s="314">
        <f>C8/$D$13</f>
        <v>1.7106001121704992E-2</v>
      </c>
      <c r="E8" s="314">
        <f>C8/$C$11</f>
        <v>2.026578073089701E-2</v>
      </c>
    </row>
    <row r="9" spans="1:9">
      <c r="A9" s="312" t="s">
        <v>1905</v>
      </c>
      <c r="C9" s="312">
        <v>3</v>
      </c>
      <c r="D9" s="314">
        <f>C9/$D$13</f>
        <v>8.4127874369040938E-4</v>
      </c>
      <c r="E9" s="314">
        <f>C9/$C$11</f>
        <v>9.9667774086378727E-4</v>
      </c>
    </row>
    <row r="10" spans="1:9">
      <c r="A10" s="312" t="s">
        <v>1898</v>
      </c>
      <c r="B10" s="312">
        <v>556</v>
      </c>
      <c r="D10" s="314">
        <f>B10/$D$13</f>
        <v>0.15591699383062255</v>
      </c>
      <c r="E10" s="341">
        <f>SUM(E6:E9)</f>
        <v>1</v>
      </c>
    </row>
    <row r="11" spans="1:9">
      <c r="C11" s="312">
        <f>SUM(C6:C9)</f>
        <v>3010</v>
      </c>
    </row>
    <row r="12" spans="1:9">
      <c r="E12" s="341">
        <f>SUM(D6:D9)</f>
        <v>0.84408300616937759</v>
      </c>
    </row>
    <row r="13" spans="1:9">
      <c r="C13" s="312" t="s">
        <v>53</v>
      </c>
      <c r="D13" s="312">
        <f>C11+B10</f>
        <v>3566</v>
      </c>
    </row>
    <row r="14" spans="1:9">
      <c r="E14" s="341"/>
    </row>
    <row r="16" spans="1:9">
      <c r="A16" s="312" t="s">
        <v>1898</v>
      </c>
      <c r="C16" s="314">
        <f>B10/D13</f>
        <v>0.15591699383062255</v>
      </c>
    </row>
    <row r="17" spans="1:5">
      <c r="A17" s="312" t="s">
        <v>1906</v>
      </c>
      <c r="C17" s="314">
        <f>C11/D13</f>
        <v>0.84408300616937748</v>
      </c>
    </row>
    <row r="21" spans="1:5">
      <c r="A21" s="312" t="s">
        <v>1907</v>
      </c>
      <c r="B21" s="312" t="s">
        <v>1898</v>
      </c>
      <c r="C21" s="312" t="s">
        <v>1906</v>
      </c>
    </row>
    <row r="22" spans="1:5">
      <c r="A22" s="312" t="s">
        <v>1902</v>
      </c>
      <c r="C22" s="312">
        <v>1964</v>
      </c>
      <c r="D22" s="314">
        <f>C22/$C$27</f>
        <v>0.65249169435215948</v>
      </c>
    </row>
    <row r="23" spans="1:5" ht="30.2" customHeight="1">
      <c r="A23" s="312" t="s">
        <v>1903</v>
      </c>
      <c r="C23" s="312">
        <v>982</v>
      </c>
      <c r="D23" s="314">
        <f>C23/$C$27</f>
        <v>0.32624584717607974</v>
      </c>
    </row>
    <row r="24" spans="1:5">
      <c r="A24" s="312" t="s">
        <v>1904</v>
      </c>
      <c r="C24" s="312">
        <v>61</v>
      </c>
      <c r="D24" s="314">
        <f>C24/$C$27</f>
        <v>2.026578073089701E-2</v>
      </c>
    </row>
    <row r="25" spans="1:5" ht="15" customHeight="1">
      <c r="A25" s="312" t="s">
        <v>1905</v>
      </c>
      <c r="C25" s="312">
        <v>3</v>
      </c>
      <c r="D25" s="314">
        <f>C25/$C$27</f>
        <v>9.9667774086378727E-4</v>
      </c>
    </row>
    <row r="26" spans="1:5" ht="15" customHeight="1">
      <c r="A26" s="312" t="s">
        <v>1898</v>
      </c>
      <c r="B26" s="312">
        <v>556</v>
      </c>
    </row>
    <row r="27" spans="1:5" ht="15" customHeight="1">
      <c r="C27" s="312">
        <f>SUM(C22:C25)</f>
        <v>3010</v>
      </c>
    </row>
    <row r="28" spans="1:5" ht="15" customHeight="1">
      <c r="E28" s="341"/>
    </row>
    <row r="29" spans="1:5">
      <c r="C29" s="312" t="s">
        <v>300</v>
      </c>
      <c r="D29" s="312">
        <f>C27+B26</f>
        <v>3566</v>
      </c>
    </row>
    <row r="31" spans="1:5" ht="30.2" customHeight="1"/>
    <row r="32" spans="1:5" ht="30.2" customHeight="1"/>
    <row r="33" spans="1:6" ht="15" customHeight="1">
      <c r="A33" s="312" t="s">
        <v>1907</v>
      </c>
      <c r="B33" s="312" t="s">
        <v>1898</v>
      </c>
      <c r="C33" s="312" t="s">
        <v>1906</v>
      </c>
      <c r="D33" s="312" t="s">
        <v>53</v>
      </c>
    </row>
    <row r="34" spans="1:6" ht="30.2" customHeight="1">
      <c r="A34" s="312" t="s">
        <v>1903</v>
      </c>
      <c r="B34" s="312">
        <v>149</v>
      </c>
      <c r="C34" s="312">
        <v>982</v>
      </c>
      <c r="D34" s="312">
        <v>1131</v>
      </c>
      <c r="F34" s="341"/>
    </row>
    <row r="35" spans="1:6" ht="15" customHeight="1">
      <c r="A35" s="312" t="s">
        <v>1908</v>
      </c>
      <c r="C35" s="312">
        <v>3</v>
      </c>
      <c r="D35" s="312">
        <v>3</v>
      </c>
    </row>
    <row r="36" spans="1:6" ht="30.2" customHeight="1">
      <c r="A36" s="312" t="s">
        <v>1904</v>
      </c>
      <c r="B36" s="312">
        <v>22</v>
      </c>
      <c r="C36" s="312">
        <v>61</v>
      </c>
      <c r="D36" s="312">
        <v>83</v>
      </c>
    </row>
    <row r="37" spans="1:6" ht="15" customHeight="1">
      <c r="A37" s="312" t="s">
        <v>1902</v>
      </c>
      <c r="B37" s="312">
        <v>385</v>
      </c>
      <c r="C37" s="312">
        <v>1964</v>
      </c>
      <c r="D37" s="312">
        <v>2349</v>
      </c>
    </row>
    <row r="38" spans="1:6" ht="15" customHeight="1">
      <c r="A38" s="312" t="s">
        <v>53</v>
      </c>
      <c r="B38" s="312">
        <v>556</v>
      </c>
      <c r="C38" s="312">
        <v>3010</v>
      </c>
      <c r="D38" s="312">
        <v>3566</v>
      </c>
    </row>
    <row r="39" spans="1:6" ht="15" customHeight="1"/>
    <row r="40" spans="1:6" ht="30.2" customHeight="1"/>
    <row r="41" spans="1:6" ht="30.2" customHeight="1"/>
    <row r="42" spans="1:6" ht="15" customHeight="1"/>
    <row r="43" spans="1:6" ht="15" customHeight="1"/>
    <row r="44" spans="1:6" ht="30.2" customHeight="1"/>
    <row r="45" spans="1:6" ht="15" customHeight="1"/>
    <row r="46" spans="1:6" ht="15" customHeight="1"/>
    <row r="47" spans="1:6" ht="15" customHeight="1"/>
    <row r="48" spans="1:6" ht="30.2" customHeight="1"/>
    <row r="49" ht="15" customHeight="1"/>
    <row r="50" ht="15" customHeight="1"/>
    <row r="51" ht="15" customHeight="1"/>
    <row r="52" ht="15" customHeight="1"/>
    <row r="53" ht="15" customHeight="1"/>
    <row r="54" ht="15" customHeight="1"/>
  </sheetData>
  <mergeCells count="1">
    <mergeCell ref="H1:I1"/>
  </mergeCells>
  <hyperlinks>
    <hyperlink ref="H1:I1" location="Index!A1" display="Regresar al Índice" xr:uid="{5D735767-13DF-4787-BF72-1A04AF357257}"/>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dimension ref="A1:I14"/>
  <sheetViews>
    <sheetView workbookViewId="0"/>
  </sheetViews>
  <sheetFormatPr baseColWidth="10" defaultColWidth="11.42578125" defaultRowHeight="14.25"/>
  <cols>
    <col min="1" max="1" width="11.42578125" style="50"/>
    <col min="2" max="2" width="21.85546875" style="50" customWidth="1"/>
    <col min="3" max="4" width="8.85546875" style="50" customWidth="1"/>
    <col min="5" max="5" width="7.140625" style="50" customWidth="1"/>
    <col min="6" max="6" width="7.7109375" style="50" customWidth="1"/>
    <col min="7" max="7" width="13.42578125" style="50" customWidth="1"/>
    <col min="8" max="16384" width="11.42578125" style="50"/>
  </cols>
  <sheetData>
    <row r="1" spans="1:9" ht="15">
      <c r="A1" s="43" t="s">
        <v>2062</v>
      </c>
      <c r="H1" s="90" t="s">
        <v>38</v>
      </c>
      <c r="I1" s="90"/>
    </row>
    <row r="2" spans="1:9">
      <c r="A2" s="150" t="s">
        <v>1374</v>
      </c>
    </row>
    <row r="6" spans="1:9">
      <c r="A6" s="50" t="s">
        <v>1298</v>
      </c>
    </row>
    <row r="7" spans="1:9">
      <c r="A7" s="50" t="s">
        <v>1280</v>
      </c>
    </row>
    <row r="8" spans="1:9">
      <c r="A8" s="50" t="s">
        <v>1281</v>
      </c>
    </row>
    <row r="9" spans="1:9" ht="15" thickBot="1">
      <c r="B9" s="50" t="s">
        <v>1299</v>
      </c>
    </row>
    <row r="10" spans="1:9" ht="51.75" customHeight="1" thickBot="1">
      <c r="B10" s="8"/>
      <c r="C10" s="678" t="s">
        <v>1282</v>
      </c>
      <c r="D10" s="679"/>
      <c r="E10" s="678" t="s">
        <v>1283</v>
      </c>
      <c r="F10" s="679"/>
      <c r="G10" s="638" t="s">
        <v>1300</v>
      </c>
    </row>
    <row r="11" spans="1:9" ht="15.75" thickBot="1">
      <c r="B11" s="8"/>
      <c r="C11" s="680">
        <v>2021</v>
      </c>
      <c r="D11" s="681">
        <v>2022</v>
      </c>
      <c r="E11" s="681">
        <v>2021</v>
      </c>
      <c r="F11" s="681">
        <v>2022</v>
      </c>
      <c r="G11" s="681">
        <v>2022</v>
      </c>
    </row>
    <row r="12" spans="1:9" ht="30.75" thickBot="1">
      <c r="B12" s="682" t="s">
        <v>1291</v>
      </c>
      <c r="C12" s="683">
        <v>91337</v>
      </c>
      <c r="D12" s="683">
        <v>20241.3</v>
      </c>
      <c r="E12" s="684">
        <v>-18</v>
      </c>
      <c r="F12" s="684">
        <v>-79.400000000000006</v>
      </c>
      <c r="G12" s="683">
        <v>-71095.600000000006</v>
      </c>
    </row>
    <row r="13" spans="1:9" ht="29.25" thickBot="1">
      <c r="B13" s="685" t="s">
        <v>1292</v>
      </c>
      <c r="C13" s="686">
        <v>82654</v>
      </c>
      <c r="D13" s="686">
        <v>12795.8</v>
      </c>
      <c r="E13" s="687">
        <v>-18.899999999999999</v>
      </c>
      <c r="F13" s="687">
        <v>-85.6</v>
      </c>
      <c r="G13" s="686">
        <v>-69858.3</v>
      </c>
    </row>
    <row r="14" spans="1:9" ht="43.5" thickBot="1">
      <c r="B14" s="688" t="s">
        <v>1293</v>
      </c>
      <c r="C14" s="689">
        <v>8682.9</v>
      </c>
      <c r="D14" s="689">
        <v>7445.5</v>
      </c>
      <c r="E14" s="690">
        <v>-8.8000000000000007</v>
      </c>
      <c r="F14" s="690">
        <v>-20.100000000000001</v>
      </c>
      <c r="G14" s="689">
        <v>-1237.4000000000001</v>
      </c>
    </row>
  </sheetData>
  <mergeCells count="3">
    <mergeCell ref="H1:I1"/>
    <mergeCell ref="C10:D10"/>
    <mergeCell ref="E10:F10"/>
  </mergeCells>
  <hyperlinks>
    <hyperlink ref="H1:I1" location="Index!A1" display="Regresar al Índice"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81"/>
  <dimension ref="A1:J72"/>
  <sheetViews>
    <sheetView zoomScaleNormal="100" workbookViewId="0"/>
  </sheetViews>
  <sheetFormatPr baseColWidth="10" defaultColWidth="11.42578125" defaultRowHeight="15"/>
  <cols>
    <col min="1" max="1" width="11.5703125" style="312" bestFit="1" customWidth="1"/>
    <col min="2" max="2" width="17.28515625" style="312" customWidth="1"/>
    <col min="3" max="3" width="17.42578125" style="312" bestFit="1" customWidth="1"/>
    <col min="4" max="6" width="17.28515625" style="312" customWidth="1"/>
    <col min="7" max="7" width="17.42578125" style="312" bestFit="1" customWidth="1"/>
    <col min="8" max="8" width="16" style="312" bestFit="1" customWidth="1"/>
    <col min="9" max="9" width="11.85546875" style="312" bestFit="1" customWidth="1"/>
    <col min="10" max="16384" width="11.42578125" style="312"/>
  </cols>
  <sheetData>
    <row r="1" spans="1:10">
      <c r="A1" s="43" t="s">
        <v>2111</v>
      </c>
      <c r="H1" s="90" t="s">
        <v>38</v>
      </c>
      <c r="I1" s="90"/>
    </row>
    <row r="2" spans="1:10">
      <c r="A2" s="312" t="s">
        <v>1891</v>
      </c>
    </row>
    <row r="5" spans="1:10">
      <c r="B5" s="312" t="s">
        <v>1907</v>
      </c>
    </row>
    <row r="6" spans="1:10">
      <c r="A6" s="312" t="s">
        <v>1909</v>
      </c>
      <c r="B6" s="312" t="s">
        <v>1910</v>
      </c>
      <c r="C6" s="313" t="s">
        <v>1902</v>
      </c>
      <c r="D6" s="313" t="s">
        <v>1903</v>
      </c>
      <c r="E6" s="313" t="s">
        <v>1904</v>
      </c>
      <c r="F6" s="313" t="s">
        <v>1911</v>
      </c>
      <c r="G6" s="313"/>
      <c r="H6" s="313"/>
      <c r="I6" s="313"/>
      <c r="J6" s="313"/>
    </row>
    <row r="7" spans="1:10">
      <c r="A7" s="312">
        <v>1</v>
      </c>
      <c r="B7" s="314" t="s">
        <v>1912</v>
      </c>
      <c r="C7" s="314">
        <v>1.7028522775649212E-2</v>
      </c>
      <c r="D7" s="314">
        <v>0</v>
      </c>
      <c r="E7" s="314">
        <v>0</v>
      </c>
      <c r="F7" s="314">
        <v>0</v>
      </c>
      <c r="G7" s="314"/>
      <c r="H7" s="338"/>
      <c r="I7" s="338"/>
      <c r="J7" s="338"/>
    </row>
    <row r="8" spans="1:10">
      <c r="A8" s="312">
        <v>2</v>
      </c>
      <c r="B8" s="314" t="s">
        <v>1913</v>
      </c>
      <c r="C8" s="314">
        <v>0.53214133673903785</v>
      </c>
      <c r="D8" s="314">
        <v>2.6525198938992044E-2</v>
      </c>
      <c r="E8" s="314">
        <v>4.8192771084337352E-2</v>
      </c>
      <c r="F8" s="314">
        <v>0</v>
      </c>
      <c r="G8" s="314"/>
      <c r="H8" s="338"/>
      <c r="I8" s="338"/>
      <c r="J8" s="338"/>
    </row>
    <row r="9" spans="1:10">
      <c r="A9" s="312">
        <v>3</v>
      </c>
      <c r="B9" s="314" t="s">
        <v>1914</v>
      </c>
      <c r="C9" s="314">
        <v>0.28650489570029802</v>
      </c>
      <c r="D9" s="314">
        <v>0.12643678160919541</v>
      </c>
      <c r="E9" s="314">
        <v>0.51807228915662651</v>
      </c>
      <c r="F9" s="314">
        <v>0.66666666666666663</v>
      </c>
      <c r="G9" s="314"/>
      <c r="H9" s="338"/>
      <c r="I9" s="338"/>
      <c r="J9" s="338"/>
    </row>
    <row r="10" spans="1:10">
      <c r="A10" s="312">
        <v>4</v>
      </c>
      <c r="B10" s="314" t="s">
        <v>1915</v>
      </c>
      <c r="C10" s="314">
        <v>0.11323967645806726</v>
      </c>
      <c r="D10" s="314">
        <v>0.385499557913351</v>
      </c>
      <c r="E10" s="314">
        <v>0.39759036144578314</v>
      </c>
      <c r="F10" s="314">
        <v>0.33333333333333331</v>
      </c>
      <c r="G10" s="314"/>
      <c r="H10" s="338"/>
      <c r="I10" s="338"/>
      <c r="J10" s="338"/>
    </row>
    <row r="11" spans="1:10">
      <c r="A11" s="312">
        <v>5</v>
      </c>
      <c r="B11" s="314" t="s">
        <v>1916</v>
      </c>
      <c r="C11" s="314">
        <v>4.4274159216687953E-2</v>
      </c>
      <c r="D11" s="314">
        <v>0.28647214854111408</v>
      </c>
      <c r="E11" s="314">
        <v>3.614457831325301E-2</v>
      </c>
      <c r="F11" s="314">
        <v>0</v>
      </c>
      <c r="G11" s="314"/>
      <c r="H11" s="338"/>
      <c r="I11" s="338"/>
      <c r="J11" s="338"/>
    </row>
    <row r="12" spans="1:10">
      <c r="A12" s="312">
        <v>6</v>
      </c>
      <c r="B12" s="314" t="s">
        <v>1917</v>
      </c>
      <c r="C12" s="314">
        <v>6.8114091102596851E-3</v>
      </c>
      <c r="D12" s="314">
        <v>0.17506631299734748</v>
      </c>
      <c r="E12" s="314">
        <v>0</v>
      </c>
      <c r="F12" s="314">
        <v>0</v>
      </c>
      <c r="G12" s="314"/>
      <c r="H12" s="338"/>
      <c r="I12" s="338"/>
      <c r="J12" s="338"/>
    </row>
    <row r="13" spans="1:10">
      <c r="B13" s="312" t="s">
        <v>53</v>
      </c>
      <c r="C13" s="314">
        <v>1</v>
      </c>
      <c r="D13" s="314">
        <v>1</v>
      </c>
      <c r="E13" s="314">
        <v>1</v>
      </c>
      <c r="F13" s="314">
        <v>1</v>
      </c>
      <c r="G13" s="314"/>
      <c r="H13" s="338"/>
      <c r="I13" s="338"/>
      <c r="J13" s="338"/>
    </row>
    <row r="14" spans="1:10">
      <c r="C14" s="338"/>
      <c r="D14" s="338"/>
      <c r="E14" s="338"/>
      <c r="F14" s="338"/>
    </row>
    <row r="15" spans="1:10">
      <c r="C15" s="314">
        <f>SUM(C7:C8)</f>
        <v>0.54916985951468711</v>
      </c>
      <c r="D15" s="314">
        <f>SUM(D7:D8)</f>
        <v>2.6525198938992044E-2</v>
      </c>
      <c r="E15" s="314">
        <f>SUM(E11:E12)</f>
        <v>3.614457831325301E-2</v>
      </c>
      <c r="F15" s="313"/>
      <c r="G15" s="313"/>
    </row>
    <row r="16" spans="1:10">
      <c r="C16" s="314">
        <f>SUM(C11:C12)</f>
        <v>5.108556832694764E-2</v>
      </c>
      <c r="D16" s="313"/>
      <c r="E16" s="313"/>
      <c r="F16" s="313"/>
      <c r="G16" s="313"/>
    </row>
    <row r="17" spans="1:8">
      <c r="C17" s="313"/>
      <c r="D17" s="313"/>
      <c r="E17" s="313"/>
      <c r="F17" s="339"/>
      <c r="G17" s="313"/>
    </row>
    <row r="18" spans="1:8">
      <c r="C18" s="52" t="s">
        <v>1902</v>
      </c>
      <c r="D18" s="52" t="s">
        <v>1903</v>
      </c>
      <c r="E18" s="52" t="s">
        <v>1904</v>
      </c>
      <c r="F18" s="52" t="s">
        <v>1905</v>
      </c>
    </row>
    <row r="19" spans="1:8">
      <c r="A19" s="312">
        <v>1</v>
      </c>
      <c r="B19" s="52" t="s">
        <v>1912</v>
      </c>
      <c r="C19" s="340">
        <f>C28/C$34</f>
        <v>1.7028522775649212E-2</v>
      </c>
      <c r="D19" s="340">
        <f t="shared" ref="C19:E25" si="0">D28/D$34</f>
        <v>0</v>
      </c>
      <c r="E19" s="340">
        <f t="shared" si="0"/>
        <v>0</v>
      </c>
      <c r="F19" s="340">
        <f t="shared" ref="F19:F25" si="1">IFERROR(F28/F$34, "")</f>
        <v>0</v>
      </c>
    </row>
    <row r="20" spans="1:8">
      <c r="A20" s="312">
        <v>2</v>
      </c>
      <c r="B20" s="52" t="s">
        <v>1913</v>
      </c>
      <c r="C20" s="340">
        <f>C29/C$34</f>
        <v>0.53214133673903785</v>
      </c>
      <c r="D20" s="340">
        <f t="shared" si="0"/>
        <v>2.6525198938992044E-2</v>
      </c>
      <c r="E20" s="340">
        <f t="shared" si="0"/>
        <v>4.8192771084337352E-2</v>
      </c>
      <c r="F20" s="340">
        <f t="shared" si="1"/>
        <v>0</v>
      </c>
    </row>
    <row r="21" spans="1:8" ht="15" customHeight="1">
      <c r="A21" s="312">
        <v>3</v>
      </c>
      <c r="B21" s="52" t="s">
        <v>1914</v>
      </c>
      <c r="C21" s="340">
        <f t="shared" si="0"/>
        <v>0.28650489570029802</v>
      </c>
      <c r="D21" s="340">
        <f t="shared" si="0"/>
        <v>0.12643678160919541</v>
      </c>
      <c r="E21" s="340">
        <f t="shared" si="0"/>
        <v>0.51807228915662651</v>
      </c>
      <c r="F21" s="340">
        <f t="shared" si="1"/>
        <v>0.66666666666666663</v>
      </c>
    </row>
    <row r="22" spans="1:8" ht="15" customHeight="1">
      <c r="A22" s="312">
        <v>4</v>
      </c>
      <c r="B22" s="52" t="s">
        <v>1915</v>
      </c>
      <c r="C22" s="340">
        <f t="shared" si="0"/>
        <v>0.11323967645806726</v>
      </c>
      <c r="D22" s="340">
        <f t="shared" si="0"/>
        <v>0.385499557913351</v>
      </c>
      <c r="E22" s="340">
        <f t="shared" si="0"/>
        <v>0.39759036144578314</v>
      </c>
      <c r="F22" s="340">
        <f t="shared" si="1"/>
        <v>0.33333333333333331</v>
      </c>
    </row>
    <row r="23" spans="1:8" ht="15" customHeight="1">
      <c r="A23" s="312">
        <v>5</v>
      </c>
      <c r="B23" s="52" t="s">
        <v>1916</v>
      </c>
      <c r="C23" s="340">
        <f t="shared" si="0"/>
        <v>4.4274159216687953E-2</v>
      </c>
      <c r="D23" s="340">
        <f t="shared" si="0"/>
        <v>0.28647214854111408</v>
      </c>
      <c r="E23" s="340">
        <f t="shared" si="0"/>
        <v>3.614457831325301E-2</v>
      </c>
      <c r="F23" s="340">
        <f t="shared" si="1"/>
        <v>0</v>
      </c>
    </row>
    <row r="24" spans="1:8" ht="15" customHeight="1">
      <c r="A24" s="312">
        <v>6</v>
      </c>
      <c r="B24" s="52" t="s">
        <v>1917</v>
      </c>
      <c r="C24" s="340">
        <f t="shared" si="0"/>
        <v>6.8114091102596851E-3</v>
      </c>
      <c r="D24" s="340">
        <f t="shared" si="0"/>
        <v>0.17506631299734748</v>
      </c>
      <c r="E24" s="340">
        <f t="shared" si="0"/>
        <v>0</v>
      </c>
      <c r="F24" s="340">
        <f t="shared" si="1"/>
        <v>0</v>
      </c>
    </row>
    <row r="25" spans="1:8" ht="15" customHeight="1">
      <c r="B25" s="52" t="s">
        <v>53</v>
      </c>
      <c r="C25" s="340">
        <f t="shared" si="0"/>
        <v>1</v>
      </c>
      <c r="D25" s="340">
        <f t="shared" si="0"/>
        <v>1</v>
      </c>
      <c r="E25" s="340">
        <f t="shared" si="0"/>
        <v>1</v>
      </c>
      <c r="F25" s="340">
        <f t="shared" si="1"/>
        <v>1</v>
      </c>
    </row>
    <row r="26" spans="1:8" ht="15" customHeight="1"/>
    <row r="27" spans="1:8" ht="15" customHeight="1">
      <c r="C27" s="52" t="s">
        <v>1902</v>
      </c>
      <c r="D27" s="52" t="s">
        <v>1903</v>
      </c>
      <c r="E27" s="52" t="s">
        <v>1904</v>
      </c>
      <c r="F27" s="52" t="s">
        <v>1905</v>
      </c>
      <c r="G27" s="52" t="s">
        <v>53</v>
      </c>
      <c r="H27" s="312" t="s">
        <v>1918</v>
      </c>
    </row>
    <row r="28" spans="1:8" ht="15" customHeight="1">
      <c r="A28" s="312">
        <v>1</v>
      </c>
      <c r="B28" s="52" t="s">
        <v>1912</v>
      </c>
      <c r="C28" s="312">
        <v>40</v>
      </c>
      <c r="G28" s="312">
        <f>SUM(C28:F28)</f>
        <v>40</v>
      </c>
      <c r="H28" s="312" t="b">
        <f>IF(G39=G28,TRUE,FALSE)</f>
        <v>1</v>
      </c>
    </row>
    <row r="29" spans="1:8" ht="15" customHeight="1">
      <c r="A29" s="312">
        <v>2</v>
      </c>
      <c r="B29" s="52" t="s">
        <v>1913</v>
      </c>
      <c r="C29" s="312">
        <v>1250</v>
      </c>
      <c r="D29" s="312">
        <v>30</v>
      </c>
      <c r="E29" s="312">
        <v>4</v>
      </c>
      <c r="G29" s="312">
        <f t="shared" ref="G29:G34" si="2">SUM(C29:F29)</f>
        <v>1284</v>
      </c>
      <c r="H29" s="312" t="b">
        <f>IF(G41=G29,TRUE,FALSE)</f>
        <v>1</v>
      </c>
    </row>
    <row r="30" spans="1:8">
      <c r="A30" s="312">
        <v>3</v>
      </c>
      <c r="B30" s="52" t="s">
        <v>1914</v>
      </c>
      <c r="C30" s="312">
        <v>673</v>
      </c>
      <c r="D30" s="312">
        <v>143</v>
      </c>
      <c r="E30" s="312">
        <v>43</v>
      </c>
      <c r="F30" s="312">
        <v>2</v>
      </c>
      <c r="G30" s="312">
        <f t="shared" si="2"/>
        <v>861</v>
      </c>
      <c r="H30" s="312" t="b">
        <f>IF(G44=G30,TRUE,FALSE)</f>
        <v>1</v>
      </c>
    </row>
    <row r="31" spans="1:8">
      <c r="A31" s="312">
        <v>4</v>
      </c>
      <c r="B31" s="52" t="s">
        <v>1915</v>
      </c>
      <c r="C31" s="312">
        <v>266</v>
      </c>
      <c r="D31" s="312">
        <v>436</v>
      </c>
      <c r="E31" s="312">
        <v>33</v>
      </c>
      <c r="F31" s="312">
        <v>1</v>
      </c>
      <c r="G31" s="312">
        <f t="shared" si="2"/>
        <v>736</v>
      </c>
      <c r="H31" s="312" t="b">
        <f>IF(G40=G31,TRUE,FALSE)</f>
        <v>1</v>
      </c>
    </row>
    <row r="32" spans="1:8">
      <c r="A32" s="312">
        <v>5</v>
      </c>
      <c r="B32" s="52" t="s">
        <v>1916</v>
      </c>
      <c r="C32" s="312">
        <v>104</v>
      </c>
      <c r="D32" s="312">
        <v>324</v>
      </c>
      <c r="E32" s="312">
        <v>3</v>
      </c>
      <c r="G32" s="312">
        <f t="shared" si="2"/>
        <v>431</v>
      </c>
      <c r="H32" s="312" t="b">
        <f>IF(G42=G32,TRUE,FALSE)</f>
        <v>1</v>
      </c>
    </row>
    <row r="33" spans="1:9">
      <c r="A33" s="312">
        <v>6</v>
      </c>
      <c r="B33" s="52" t="s">
        <v>1917</v>
      </c>
      <c r="C33" s="312">
        <v>16</v>
      </c>
      <c r="D33" s="312">
        <v>198</v>
      </c>
      <c r="G33" s="312">
        <f t="shared" si="2"/>
        <v>214</v>
      </c>
      <c r="H33" s="312" t="b">
        <f>IF(G43=G33,TRUE,FALSE)</f>
        <v>1</v>
      </c>
    </row>
    <row r="34" spans="1:9">
      <c r="B34" s="52" t="s">
        <v>53</v>
      </c>
      <c r="C34" s="312">
        <f>SUM(C28:C33)</f>
        <v>2349</v>
      </c>
      <c r="D34" s="312">
        <f>SUM(D28:D33)</f>
        <v>1131</v>
      </c>
      <c r="E34" s="312">
        <f>SUM(E28:E33)</f>
        <v>83</v>
      </c>
      <c r="F34" s="312">
        <f>SUM(F28:F33)</f>
        <v>3</v>
      </c>
      <c r="G34" s="312">
        <f t="shared" si="2"/>
        <v>3566</v>
      </c>
      <c r="H34" s="312" t="b">
        <f>IF(G45=G34,TRUE,FALSE)</f>
        <v>1</v>
      </c>
    </row>
    <row r="38" spans="1:9">
      <c r="C38" s="312" t="s">
        <v>1902</v>
      </c>
      <c r="D38" s="312" t="s">
        <v>1903</v>
      </c>
      <c r="E38" s="312" t="s">
        <v>1904</v>
      </c>
      <c r="F38" s="312" t="s">
        <v>1905</v>
      </c>
      <c r="G38" s="312" t="s">
        <v>300</v>
      </c>
      <c r="H38" s="312" t="s">
        <v>53</v>
      </c>
      <c r="I38" s="312" t="s">
        <v>1918</v>
      </c>
    </row>
    <row r="39" spans="1:9" ht="15" customHeight="1">
      <c r="B39" s="312" t="s">
        <v>1912</v>
      </c>
      <c r="C39" s="312">
        <v>40</v>
      </c>
      <c r="G39" s="312">
        <f>SUM(C39:F39)</f>
        <v>40</v>
      </c>
      <c r="H39" s="312">
        <v>40</v>
      </c>
      <c r="I39" s="312" t="b">
        <f>IF(G39=H39,TRUE,FALSE)</f>
        <v>1</v>
      </c>
    </row>
    <row r="40" spans="1:9" ht="15" customHeight="1">
      <c r="B40" s="312" t="s">
        <v>1915</v>
      </c>
      <c r="C40" s="312">
        <v>266</v>
      </c>
      <c r="D40" s="312">
        <v>436</v>
      </c>
      <c r="E40" s="312">
        <v>33</v>
      </c>
      <c r="F40" s="312">
        <v>1</v>
      </c>
      <c r="G40" s="312">
        <f t="shared" ref="G40:G45" si="3">SUM(C40:F40)</f>
        <v>736</v>
      </c>
      <c r="H40" s="312">
        <v>736</v>
      </c>
      <c r="I40" s="312" t="b">
        <f t="shared" ref="I40:I44" si="4">IF(G40=H40,TRUE,FALSE)</f>
        <v>1</v>
      </c>
    </row>
    <row r="41" spans="1:9" ht="15" customHeight="1">
      <c r="B41" s="312" t="s">
        <v>1913</v>
      </c>
      <c r="C41" s="312">
        <v>1250</v>
      </c>
      <c r="D41" s="312">
        <v>30</v>
      </c>
      <c r="E41" s="312">
        <v>4</v>
      </c>
      <c r="G41" s="312">
        <f t="shared" si="3"/>
        <v>1284</v>
      </c>
      <c r="H41" s="312">
        <v>1284</v>
      </c>
      <c r="I41" s="312" t="b">
        <f t="shared" si="4"/>
        <v>1</v>
      </c>
    </row>
    <row r="42" spans="1:9" ht="15" customHeight="1">
      <c r="B42" s="312" t="s">
        <v>1916</v>
      </c>
      <c r="C42" s="312">
        <v>104</v>
      </c>
      <c r="D42" s="312">
        <v>324</v>
      </c>
      <c r="E42" s="312">
        <v>3</v>
      </c>
      <c r="G42" s="312">
        <f t="shared" si="3"/>
        <v>431</v>
      </c>
      <c r="H42" s="312">
        <v>431</v>
      </c>
      <c r="I42" s="312" t="b">
        <f t="shared" si="4"/>
        <v>1</v>
      </c>
    </row>
    <row r="43" spans="1:9" ht="15" customHeight="1">
      <c r="B43" s="312" t="s">
        <v>1917</v>
      </c>
      <c r="C43" s="312">
        <v>16</v>
      </c>
      <c r="D43" s="312">
        <v>198</v>
      </c>
      <c r="G43" s="312">
        <f t="shared" si="3"/>
        <v>214</v>
      </c>
      <c r="H43" s="312">
        <v>214</v>
      </c>
      <c r="I43" s="312" t="b">
        <f t="shared" si="4"/>
        <v>1</v>
      </c>
    </row>
    <row r="44" spans="1:9" ht="15" customHeight="1">
      <c r="B44" s="312" t="s">
        <v>1914</v>
      </c>
      <c r="C44" s="312">
        <v>673</v>
      </c>
      <c r="D44" s="312">
        <v>143</v>
      </c>
      <c r="E44" s="312">
        <v>43</v>
      </c>
      <c r="F44" s="312">
        <v>2</v>
      </c>
      <c r="G44" s="312">
        <f t="shared" si="3"/>
        <v>861</v>
      </c>
      <c r="H44" s="312">
        <v>861</v>
      </c>
      <c r="I44" s="312" t="b">
        <f t="shared" si="4"/>
        <v>1</v>
      </c>
    </row>
    <row r="45" spans="1:9" ht="15" customHeight="1">
      <c r="B45" s="312" t="s">
        <v>53</v>
      </c>
      <c r="C45" s="312">
        <v>2349</v>
      </c>
      <c r="D45" s="312">
        <v>1131</v>
      </c>
      <c r="E45" s="312">
        <v>83</v>
      </c>
      <c r="F45" s="312">
        <v>3</v>
      </c>
      <c r="G45" s="312">
        <f t="shared" si="3"/>
        <v>3566</v>
      </c>
      <c r="H45" s="312">
        <v>3566</v>
      </c>
    </row>
    <row r="47" spans="1:9" ht="15" customHeight="1"/>
    <row r="48" spans="1:9" ht="15" customHeight="1">
      <c r="B48" s="51"/>
    </row>
    <row r="49" spans="2:7" ht="15" customHeight="1">
      <c r="C49" s="312" t="s">
        <v>1903</v>
      </c>
      <c r="D49" s="312" t="s">
        <v>1908</v>
      </c>
      <c r="E49" s="312" t="s">
        <v>1904</v>
      </c>
      <c r="F49" s="312" t="s">
        <v>1902</v>
      </c>
      <c r="G49" s="312" t="s">
        <v>53</v>
      </c>
    </row>
    <row r="50" spans="2:7" ht="15" customHeight="1">
      <c r="B50" s="312" t="s">
        <v>1912</v>
      </c>
      <c r="F50" s="312">
        <v>40</v>
      </c>
      <c r="G50" s="312">
        <v>40</v>
      </c>
    </row>
    <row r="51" spans="2:7" ht="15" customHeight="1">
      <c r="B51" s="312" t="s">
        <v>1915</v>
      </c>
      <c r="C51" s="312">
        <v>436</v>
      </c>
      <c r="D51" s="312">
        <v>1</v>
      </c>
      <c r="E51" s="312">
        <v>33</v>
      </c>
      <c r="F51" s="312">
        <v>266</v>
      </c>
      <c r="G51" s="312">
        <v>736</v>
      </c>
    </row>
    <row r="52" spans="2:7" ht="15" customHeight="1">
      <c r="B52" s="312" t="s">
        <v>1913</v>
      </c>
      <c r="C52" s="312">
        <v>30</v>
      </c>
      <c r="E52" s="312">
        <v>4</v>
      </c>
      <c r="F52" s="312">
        <v>1250</v>
      </c>
      <c r="G52" s="312">
        <v>1284</v>
      </c>
    </row>
    <row r="53" spans="2:7" ht="15" customHeight="1">
      <c r="B53" s="312" t="s">
        <v>1916</v>
      </c>
      <c r="C53" s="312">
        <v>324</v>
      </c>
      <c r="E53" s="312">
        <v>3</v>
      </c>
      <c r="F53" s="312">
        <v>104</v>
      </c>
      <c r="G53" s="312">
        <v>431</v>
      </c>
    </row>
    <row r="54" spans="2:7" ht="15" customHeight="1">
      <c r="B54" s="312" t="s">
        <v>1917</v>
      </c>
      <c r="C54" s="312">
        <v>198</v>
      </c>
      <c r="F54" s="312">
        <v>16</v>
      </c>
      <c r="G54" s="312">
        <v>214</v>
      </c>
    </row>
    <row r="55" spans="2:7" ht="15" customHeight="1">
      <c r="B55" s="312" t="s">
        <v>1914</v>
      </c>
      <c r="C55" s="312">
        <v>143</v>
      </c>
      <c r="D55" s="312">
        <v>2</v>
      </c>
      <c r="E55" s="312">
        <v>43</v>
      </c>
      <c r="F55" s="312">
        <v>673</v>
      </c>
      <c r="G55" s="312">
        <v>861</v>
      </c>
    </row>
    <row r="56" spans="2:7" ht="15" customHeight="1">
      <c r="B56" s="312" t="s">
        <v>53</v>
      </c>
      <c r="C56" s="312">
        <v>1131</v>
      </c>
      <c r="D56" s="312">
        <v>3</v>
      </c>
      <c r="E56" s="312">
        <v>83</v>
      </c>
      <c r="F56" s="312">
        <v>2349</v>
      </c>
      <c r="G56" s="312">
        <v>3566</v>
      </c>
    </row>
    <row r="57" spans="2:7" ht="15" customHeight="1"/>
    <row r="58" spans="2:7" ht="15" customHeight="1"/>
    <row r="59" spans="2:7" ht="15" customHeight="1"/>
    <row r="60" spans="2:7" ht="15" customHeight="1"/>
    <row r="61" spans="2:7" ht="15" customHeight="1"/>
    <row r="62" spans="2:7" ht="15" customHeight="1"/>
    <row r="63" spans="2:7" ht="15" customHeight="1"/>
    <row r="64" spans="2:7" ht="15" customHeight="1"/>
    <row r="65" ht="15" customHeight="1"/>
    <row r="66" ht="15" customHeight="1"/>
    <row r="67" ht="15" customHeight="1"/>
    <row r="68" ht="15" customHeight="1"/>
    <row r="69" ht="15" customHeight="1"/>
    <row r="70" ht="15" customHeight="1"/>
    <row r="71" ht="15" customHeight="1"/>
    <row r="72" ht="15" customHeight="1"/>
  </sheetData>
  <mergeCells count="1">
    <mergeCell ref="H1:I1"/>
  </mergeCells>
  <hyperlinks>
    <hyperlink ref="H1:I1" location="Index!A1" display="Regresar al Índice" xr:uid="{90F7D686-56A0-4D5C-86B8-1BDA0195A496}"/>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2"/>
  <dimension ref="A1:M118"/>
  <sheetViews>
    <sheetView topLeftCell="H1" workbookViewId="0"/>
  </sheetViews>
  <sheetFormatPr baseColWidth="10" defaultColWidth="11.42578125" defaultRowHeight="15"/>
  <cols>
    <col min="1" max="16384" width="11.42578125" style="239"/>
  </cols>
  <sheetData>
    <row r="1" spans="1:13">
      <c r="A1" s="43" t="s">
        <v>2132</v>
      </c>
      <c r="B1" s="239" t="s">
        <v>54</v>
      </c>
      <c r="C1" s="239" t="s">
        <v>54</v>
      </c>
      <c r="D1" s="239" t="s">
        <v>54</v>
      </c>
      <c r="E1" s="239" t="s">
        <v>54</v>
      </c>
      <c r="F1" s="239" t="s">
        <v>54</v>
      </c>
      <c r="G1" s="239" t="s">
        <v>54</v>
      </c>
      <c r="H1" s="90" t="s">
        <v>38</v>
      </c>
      <c r="I1" s="90"/>
    </row>
    <row r="2" spans="1:13">
      <c r="A2" s="239" t="s">
        <v>55</v>
      </c>
      <c r="B2" s="239" t="s">
        <v>54</v>
      </c>
      <c r="C2" s="239" t="s">
        <v>54</v>
      </c>
      <c r="D2" s="239" t="s">
        <v>54</v>
      </c>
      <c r="E2" s="239" t="s">
        <v>54</v>
      </c>
      <c r="F2" s="239" t="s">
        <v>54</v>
      </c>
      <c r="G2" s="239" t="s">
        <v>54</v>
      </c>
      <c r="H2" s="239" t="s">
        <v>54</v>
      </c>
    </row>
    <row r="6" spans="1:13">
      <c r="A6" s="239" t="s">
        <v>301</v>
      </c>
      <c r="B6" s="239" t="s">
        <v>355</v>
      </c>
      <c r="C6" s="239" t="s">
        <v>56</v>
      </c>
      <c r="D6" s="239" t="s">
        <v>482</v>
      </c>
      <c r="E6" s="239" t="s">
        <v>483</v>
      </c>
      <c r="F6" s="239" t="s">
        <v>1</v>
      </c>
      <c r="G6" s="239" t="s">
        <v>57</v>
      </c>
      <c r="H6" s="239" t="s">
        <v>58</v>
      </c>
      <c r="I6" s="239" t="s">
        <v>59</v>
      </c>
      <c r="J6" s="239" t="s">
        <v>60</v>
      </c>
      <c r="K6" s="239" t="s">
        <v>484</v>
      </c>
      <c r="L6" s="239" t="s">
        <v>485</v>
      </c>
      <c r="M6" s="239" t="s">
        <v>486</v>
      </c>
    </row>
    <row r="7" spans="1:13">
      <c r="A7" s="239" t="s">
        <v>61</v>
      </c>
      <c r="B7" s="239" t="s">
        <v>62</v>
      </c>
      <c r="C7" s="239">
        <v>80.8927820181501</v>
      </c>
      <c r="D7" s="239">
        <v>81.002269999999996</v>
      </c>
      <c r="E7" s="239">
        <v>76.225970000000004</v>
      </c>
      <c r="F7" s="255">
        <v>3.2545700000000002</v>
      </c>
      <c r="G7" s="255">
        <v>3.3545099999999999</v>
      </c>
      <c r="H7" s="255">
        <v>5.9303299999999997</v>
      </c>
      <c r="I7" s="239">
        <v>0.45662999999999998</v>
      </c>
      <c r="J7" s="239">
        <v>0.27533000000000002</v>
      </c>
      <c r="K7" s="239">
        <v>0.92032000000000003</v>
      </c>
      <c r="L7" s="239">
        <v>1.08246</v>
      </c>
      <c r="M7" s="239">
        <v>0.48125000000000001</v>
      </c>
    </row>
    <row r="8" spans="1:13">
      <c r="A8" s="239" t="s">
        <v>54</v>
      </c>
      <c r="B8" s="239" t="s">
        <v>63</v>
      </c>
      <c r="C8" s="239">
        <v>81.290942965322401</v>
      </c>
      <c r="D8" s="239">
        <v>81.448670000000007</v>
      </c>
      <c r="E8" s="239">
        <v>76.580719999999999</v>
      </c>
      <c r="F8" s="255">
        <v>3.5522900000000002</v>
      </c>
      <c r="G8" s="255">
        <v>3.6920700000000002</v>
      </c>
      <c r="H8" s="255">
        <v>6.1743100000000002</v>
      </c>
      <c r="I8" s="239">
        <v>0.55108999999999997</v>
      </c>
      <c r="J8" s="239">
        <v>0.30259000000000003</v>
      </c>
      <c r="K8" s="239">
        <v>1.16645</v>
      </c>
      <c r="L8" s="239">
        <v>0.46539999999999998</v>
      </c>
      <c r="M8" s="239">
        <v>0.50051999999999996</v>
      </c>
    </row>
    <row r="9" spans="1:13">
      <c r="A9" s="239" t="s">
        <v>54</v>
      </c>
      <c r="B9" s="239" t="s">
        <v>64</v>
      </c>
      <c r="C9" s="239">
        <v>81.887433139010795</v>
      </c>
      <c r="D9" s="239">
        <v>82.092449999999999</v>
      </c>
      <c r="E9" s="239">
        <v>76.870040000000003</v>
      </c>
      <c r="F9" s="255">
        <v>4.2522700000000002</v>
      </c>
      <c r="G9" s="255">
        <v>4.3492899999999999</v>
      </c>
      <c r="H9" s="255">
        <v>6.3327200000000001</v>
      </c>
      <c r="I9" s="239">
        <v>0.79042000000000001</v>
      </c>
      <c r="J9" s="239">
        <v>0.35541</v>
      </c>
      <c r="K9" s="239">
        <v>1.9314899999999999</v>
      </c>
      <c r="L9" s="239">
        <v>0.37779000000000001</v>
      </c>
      <c r="M9" s="239">
        <v>0.51300000000000001</v>
      </c>
    </row>
    <row r="10" spans="1:13">
      <c r="A10" s="239" t="s">
        <v>54</v>
      </c>
      <c r="B10" s="239" t="s">
        <v>65</v>
      </c>
      <c r="C10" s="239">
        <v>81.941522928060607</v>
      </c>
      <c r="D10" s="239">
        <v>82.305779999999999</v>
      </c>
      <c r="E10" s="239">
        <v>77.140060000000005</v>
      </c>
      <c r="F10" s="255">
        <v>4.6494200000000001</v>
      </c>
      <c r="G10" s="255">
        <v>4.5427799999999996</v>
      </c>
      <c r="H10" s="255">
        <v>6.3485300000000002</v>
      </c>
      <c r="I10" s="239">
        <v>0.25986999999999999</v>
      </c>
      <c r="J10" s="239">
        <v>0.37090000000000001</v>
      </c>
      <c r="K10" s="239">
        <v>2.07321</v>
      </c>
      <c r="L10" s="239">
        <v>0.35127999999999998</v>
      </c>
      <c r="M10" s="239">
        <v>0.51424999999999998</v>
      </c>
    </row>
    <row r="11" spans="1:13">
      <c r="A11" s="239" t="s">
        <v>54</v>
      </c>
      <c r="B11" s="239" t="s">
        <v>66</v>
      </c>
      <c r="C11" s="239">
        <v>81.668820241601097</v>
      </c>
      <c r="D11" s="239">
        <v>82.42877</v>
      </c>
      <c r="E11" s="239">
        <v>77.482420000000005</v>
      </c>
      <c r="F11" s="255">
        <v>4.6314200000000003</v>
      </c>
      <c r="G11" s="255">
        <v>4.6555999999999997</v>
      </c>
      <c r="H11" s="255">
        <v>6.0250700000000004</v>
      </c>
      <c r="I11" s="239">
        <v>0.14943000000000001</v>
      </c>
      <c r="J11" s="239">
        <v>0.37992999999999999</v>
      </c>
      <c r="K11" s="239">
        <v>1.7610600000000001</v>
      </c>
      <c r="L11" s="239">
        <v>0.44380999999999998</v>
      </c>
      <c r="M11" s="239">
        <v>0.48874000000000001</v>
      </c>
    </row>
    <row r="12" spans="1:13">
      <c r="A12" s="239" t="s">
        <v>54</v>
      </c>
      <c r="B12" s="239" t="s">
        <v>67</v>
      </c>
      <c r="C12" s="239">
        <v>81.619237934972006</v>
      </c>
      <c r="D12" s="239">
        <v>82.260990000000007</v>
      </c>
      <c r="E12" s="239">
        <v>77.498260000000002</v>
      </c>
      <c r="F12" s="255">
        <v>4.0880299999999998</v>
      </c>
      <c r="G12" s="255">
        <v>3.9207000000000001</v>
      </c>
      <c r="H12" s="255">
        <v>5.1428900000000004</v>
      </c>
      <c r="I12" s="239">
        <v>-0.20354</v>
      </c>
      <c r="J12" s="239">
        <v>0.32100000000000001</v>
      </c>
      <c r="K12" s="239">
        <v>0.99734</v>
      </c>
      <c r="L12" s="239">
        <v>2.0449999999999999E-2</v>
      </c>
      <c r="M12" s="239">
        <v>0.41879</v>
      </c>
    </row>
    <row r="13" spans="1:13">
      <c r="A13" s="239" t="s">
        <v>54</v>
      </c>
      <c r="B13" s="239" t="s">
        <v>68</v>
      </c>
      <c r="C13" s="239">
        <v>81.5921930404471</v>
      </c>
      <c r="D13" s="239">
        <v>82.07423</v>
      </c>
      <c r="E13" s="239">
        <v>77.478279999999998</v>
      </c>
      <c r="F13" s="255">
        <v>3.47262</v>
      </c>
      <c r="G13" s="255">
        <v>2.9805700000000002</v>
      </c>
      <c r="H13" s="255">
        <v>4.3328199999999999</v>
      </c>
      <c r="I13" s="239">
        <v>-0.22703000000000001</v>
      </c>
      <c r="J13" s="239">
        <v>0.24504999999999999</v>
      </c>
      <c r="K13" s="239">
        <v>-2.2190000000000001E-2</v>
      </c>
      <c r="L13" s="239">
        <v>-2.5780000000000001E-2</v>
      </c>
      <c r="M13" s="239">
        <v>0.35409000000000002</v>
      </c>
    </row>
    <row r="14" spans="1:13">
      <c r="A14" s="239" t="s">
        <v>54</v>
      </c>
      <c r="B14" s="239" t="s">
        <v>69</v>
      </c>
      <c r="C14" s="239">
        <v>81.824328385119301</v>
      </c>
      <c r="D14" s="239">
        <v>82.263270000000006</v>
      </c>
      <c r="E14" s="239">
        <v>77.954269999999994</v>
      </c>
      <c r="F14" s="255">
        <v>3.4565299999999999</v>
      </c>
      <c r="G14" s="255">
        <v>2.91777</v>
      </c>
      <c r="H14" s="255">
        <v>4.8182299999999998</v>
      </c>
      <c r="I14" s="239">
        <v>0.23032</v>
      </c>
      <c r="J14" s="239">
        <v>0.23995</v>
      </c>
      <c r="K14" s="239">
        <v>-5.1650000000000001E-2</v>
      </c>
      <c r="L14" s="239">
        <v>0.61434999999999995</v>
      </c>
      <c r="M14" s="239">
        <v>0.39291999999999999</v>
      </c>
    </row>
    <row r="15" spans="1:13">
      <c r="A15" s="239" t="s">
        <v>54</v>
      </c>
      <c r="B15" s="239" t="s">
        <v>70</v>
      </c>
      <c r="C15" s="239">
        <v>82.132339683875202</v>
      </c>
      <c r="D15" s="239">
        <v>82.672470000000004</v>
      </c>
      <c r="E15" s="239">
        <v>78.476420000000005</v>
      </c>
      <c r="F15" s="255">
        <v>3.3902999999999999</v>
      </c>
      <c r="G15" s="255">
        <v>3.0012099999999999</v>
      </c>
      <c r="H15" s="255">
        <v>4.7384000000000004</v>
      </c>
      <c r="I15" s="239">
        <v>0.49742999999999998</v>
      </c>
      <c r="J15" s="239">
        <v>0.24673</v>
      </c>
      <c r="K15" s="239">
        <v>0.29565000000000002</v>
      </c>
      <c r="L15" s="239">
        <v>0.66981000000000002</v>
      </c>
      <c r="M15" s="239">
        <v>0.38653999999999999</v>
      </c>
    </row>
    <row r="16" spans="1:13">
      <c r="A16" s="239" t="s">
        <v>54</v>
      </c>
      <c r="B16" s="239" t="s">
        <v>71</v>
      </c>
      <c r="C16" s="239">
        <v>82.522988160346202</v>
      </c>
      <c r="D16" s="239">
        <v>82.732439999999997</v>
      </c>
      <c r="E16" s="239">
        <v>79.267899999999997</v>
      </c>
      <c r="F16" s="255">
        <v>3.3591099999999998</v>
      </c>
      <c r="G16" s="255">
        <v>2.7610100000000002</v>
      </c>
      <c r="H16" s="255">
        <v>5.6597200000000001</v>
      </c>
      <c r="I16" s="239">
        <v>7.2550000000000003E-2</v>
      </c>
      <c r="J16" s="239">
        <v>0.22722000000000001</v>
      </c>
      <c r="K16" s="239">
        <v>0.57311999999999996</v>
      </c>
      <c r="L16" s="239">
        <v>1.0085599999999999</v>
      </c>
      <c r="M16" s="239">
        <v>0.45983000000000002</v>
      </c>
    </row>
    <row r="17" spans="1:13">
      <c r="A17" s="239" t="s">
        <v>54</v>
      </c>
      <c r="B17" s="239" t="s">
        <v>72</v>
      </c>
      <c r="C17" s="239">
        <v>83.292265160165897</v>
      </c>
      <c r="D17" s="239">
        <v>83.024730000000005</v>
      </c>
      <c r="E17" s="239">
        <v>79.276160000000004</v>
      </c>
      <c r="F17" s="255">
        <v>3.61869</v>
      </c>
      <c r="G17" s="255">
        <v>3.0890599999999999</v>
      </c>
      <c r="H17" s="255">
        <v>5.6736500000000003</v>
      </c>
      <c r="I17" s="239">
        <v>0.35328999999999999</v>
      </c>
      <c r="J17" s="239">
        <v>0.25385000000000002</v>
      </c>
      <c r="K17" s="239">
        <v>1.1580900000000001</v>
      </c>
      <c r="L17" s="239">
        <v>1.043E-2</v>
      </c>
      <c r="M17" s="239">
        <v>0.46094000000000002</v>
      </c>
    </row>
    <row r="18" spans="1:13">
      <c r="A18" s="239" t="s">
        <v>54</v>
      </c>
      <c r="B18" s="239" t="s">
        <v>73</v>
      </c>
      <c r="C18" s="239">
        <v>83.770058296772604</v>
      </c>
      <c r="D18" s="239">
        <v>83.623720000000006</v>
      </c>
      <c r="E18" s="239">
        <v>79.117729999999995</v>
      </c>
      <c r="F18" s="255">
        <v>3.97404</v>
      </c>
      <c r="G18" s="255">
        <v>3.7076799999999999</v>
      </c>
      <c r="H18" s="255">
        <v>4.9171899999999997</v>
      </c>
      <c r="I18" s="239">
        <v>0.72145999999999999</v>
      </c>
      <c r="J18" s="239">
        <v>0.30384</v>
      </c>
      <c r="K18" s="239">
        <v>1.65378</v>
      </c>
      <c r="L18" s="239">
        <v>-0.19985</v>
      </c>
      <c r="M18" s="239">
        <v>0.40081</v>
      </c>
    </row>
    <row r="19" spans="1:13">
      <c r="A19" s="239" t="s">
        <v>74</v>
      </c>
      <c r="B19" s="239" t="s">
        <v>62</v>
      </c>
      <c r="C19" s="239">
        <v>84.519051625698694</v>
      </c>
      <c r="D19" s="239">
        <v>84.357849999999999</v>
      </c>
      <c r="E19" s="239">
        <v>79.785219999999995</v>
      </c>
      <c r="F19" s="255">
        <v>4.4828099999999997</v>
      </c>
      <c r="G19" s="255">
        <v>4.1425700000000001</v>
      </c>
      <c r="H19" s="255">
        <v>4.66934</v>
      </c>
      <c r="I19" s="239">
        <v>0.87788999999999995</v>
      </c>
      <c r="J19" s="239">
        <v>0.33883000000000002</v>
      </c>
      <c r="K19" s="239">
        <v>2.0386199999999999</v>
      </c>
      <c r="L19" s="239">
        <v>0.84367000000000003</v>
      </c>
      <c r="M19" s="239">
        <v>0.38102000000000003</v>
      </c>
    </row>
    <row r="20" spans="1:13">
      <c r="A20" s="239" t="s">
        <v>54</v>
      </c>
      <c r="B20" s="239" t="s">
        <v>63</v>
      </c>
      <c r="C20" s="239">
        <v>84.733157040687601</v>
      </c>
      <c r="D20" s="239">
        <v>84.74503</v>
      </c>
      <c r="E20" s="239">
        <v>80.448570000000004</v>
      </c>
      <c r="F20" s="255">
        <v>4.2344400000000002</v>
      </c>
      <c r="G20" s="255">
        <v>4.0471599999999999</v>
      </c>
      <c r="H20" s="255">
        <v>5.0506900000000003</v>
      </c>
      <c r="I20" s="239">
        <v>0.45898</v>
      </c>
      <c r="J20" s="239">
        <v>0.33116000000000001</v>
      </c>
      <c r="K20" s="239">
        <v>2.4326500000000002</v>
      </c>
      <c r="L20" s="239">
        <v>0.83143</v>
      </c>
      <c r="M20" s="239">
        <v>0.41144999999999998</v>
      </c>
    </row>
    <row r="21" spans="1:13">
      <c r="A21" s="239" t="s">
        <v>54</v>
      </c>
      <c r="B21" s="239" t="s">
        <v>64</v>
      </c>
      <c r="C21" s="239">
        <v>84.965292385359703</v>
      </c>
      <c r="D21" s="239">
        <v>84.630390000000006</v>
      </c>
      <c r="E21" s="239">
        <v>80.703450000000004</v>
      </c>
      <c r="F21" s="255">
        <v>3.7586499999999998</v>
      </c>
      <c r="G21" s="255">
        <v>3.0915599999999999</v>
      </c>
      <c r="H21" s="255">
        <v>4.9868699999999997</v>
      </c>
      <c r="I21" s="239">
        <v>-0.13527</v>
      </c>
      <c r="J21" s="239">
        <v>0.25405</v>
      </c>
      <c r="K21" s="239">
        <v>1.9339599999999999</v>
      </c>
      <c r="L21" s="239">
        <v>0.31680999999999998</v>
      </c>
      <c r="M21" s="239">
        <v>0.40637000000000001</v>
      </c>
    </row>
    <row r="22" spans="1:13">
      <c r="A22" s="239" t="s">
        <v>54</v>
      </c>
      <c r="B22" s="239" t="s">
        <v>65</v>
      </c>
      <c r="C22" s="239">
        <v>84.806779253560904</v>
      </c>
      <c r="D22" s="239">
        <v>84.641019999999997</v>
      </c>
      <c r="E22" s="239">
        <v>80.963830000000002</v>
      </c>
      <c r="F22" s="255">
        <v>3.4967100000000002</v>
      </c>
      <c r="G22" s="255">
        <v>2.8372700000000002</v>
      </c>
      <c r="H22" s="255">
        <v>4.9569099999999997</v>
      </c>
      <c r="I22" s="239">
        <v>1.256E-2</v>
      </c>
      <c r="J22" s="239">
        <v>0.23341999999999999</v>
      </c>
      <c r="K22" s="239">
        <v>1.21652</v>
      </c>
      <c r="L22" s="239">
        <v>0.32263999999999998</v>
      </c>
      <c r="M22" s="239">
        <v>0.40398000000000001</v>
      </c>
    </row>
    <row r="23" spans="1:13">
      <c r="A23" s="239" t="s">
        <v>54</v>
      </c>
      <c r="B23" s="239" t="s">
        <v>66</v>
      </c>
      <c r="C23" s="239">
        <v>84.535579061241705</v>
      </c>
      <c r="D23" s="239">
        <v>84.931790000000007</v>
      </c>
      <c r="E23" s="239">
        <v>81.070599999999999</v>
      </c>
      <c r="F23" s="255">
        <v>3.5102199999999999</v>
      </c>
      <c r="G23" s="255">
        <v>3.0365799999999998</v>
      </c>
      <c r="H23" s="255">
        <v>4.63096</v>
      </c>
      <c r="I23" s="239">
        <v>0.34353</v>
      </c>
      <c r="J23" s="239">
        <v>0.24959000000000001</v>
      </c>
      <c r="K23" s="239">
        <v>0.68035999999999996</v>
      </c>
      <c r="L23" s="239">
        <v>0.13186999999999999</v>
      </c>
      <c r="M23" s="239">
        <v>0.37796000000000002</v>
      </c>
    </row>
    <row r="24" spans="1:13">
      <c r="A24" s="239" t="s">
        <v>54</v>
      </c>
      <c r="B24" s="239" t="s">
        <v>67</v>
      </c>
      <c r="C24" s="239">
        <v>84.682072239918298</v>
      </c>
      <c r="D24" s="239">
        <v>85.216480000000004</v>
      </c>
      <c r="E24" s="239">
        <v>81.457729999999998</v>
      </c>
      <c r="F24" s="255">
        <v>3.7525900000000001</v>
      </c>
      <c r="G24" s="255">
        <v>3.5928200000000001</v>
      </c>
      <c r="H24" s="255">
        <v>5.1091100000000003</v>
      </c>
      <c r="I24" s="239">
        <v>0.3352</v>
      </c>
      <c r="J24" s="239">
        <v>0.29458000000000001</v>
      </c>
      <c r="K24" s="239">
        <v>0.55632000000000004</v>
      </c>
      <c r="L24" s="239">
        <v>0.47752</v>
      </c>
      <c r="M24" s="239">
        <v>0.41610000000000003</v>
      </c>
    </row>
    <row r="25" spans="1:13">
      <c r="A25" s="239" t="s">
        <v>54</v>
      </c>
      <c r="B25" s="239" t="s">
        <v>68</v>
      </c>
      <c r="C25" s="239">
        <v>84.914958831660599</v>
      </c>
      <c r="D25" s="239">
        <v>85.412350000000004</v>
      </c>
      <c r="E25" s="239">
        <v>81.716049999999996</v>
      </c>
      <c r="F25" s="255">
        <v>4.0724099999999996</v>
      </c>
      <c r="G25" s="255">
        <v>4.0671900000000001</v>
      </c>
      <c r="H25" s="255">
        <v>5.4696100000000003</v>
      </c>
      <c r="I25" s="239">
        <v>0.22985</v>
      </c>
      <c r="J25" s="239">
        <v>0.33277000000000001</v>
      </c>
      <c r="K25" s="239">
        <v>0.92396999999999996</v>
      </c>
      <c r="L25" s="239">
        <v>0.31712000000000001</v>
      </c>
      <c r="M25" s="239">
        <v>0.44475999999999999</v>
      </c>
    </row>
    <row r="26" spans="1:13">
      <c r="A26" s="239" t="s">
        <v>54</v>
      </c>
      <c r="B26" s="239" t="s">
        <v>69</v>
      </c>
      <c r="C26" s="239">
        <v>85.219965142135905</v>
      </c>
      <c r="D26" s="239">
        <v>85.649209999999997</v>
      </c>
      <c r="E26" s="239">
        <v>81.20975</v>
      </c>
      <c r="F26" s="255">
        <v>4.1499100000000002</v>
      </c>
      <c r="G26" s="255">
        <v>4.11599</v>
      </c>
      <c r="H26" s="255">
        <v>4.1761299999999997</v>
      </c>
      <c r="I26" s="239">
        <v>0.27732000000000001</v>
      </c>
      <c r="J26" s="239">
        <v>0.33668999999999999</v>
      </c>
      <c r="K26" s="239">
        <v>1.1911400000000001</v>
      </c>
      <c r="L26" s="239">
        <v>-0.61958000000000002</v>
      </c>
      <c r="M26" s="239">
        <v>0.34151999999999999</v>
      </c>
    </row>
    <row r="27" spans="1:13">
      <c r="A27" s="239" t="s">
        <v>54</v>
      </c>
      <c r="B27" s="239" t="s">
        <v>70</v>
      </c>
      <c r="C27" s="239">
        <v>85.596339924274304</v>
      </c>
      <c r="D27" s="239">
        <v>86.192790000000002</v>
      </c>
      <c r="E27" s="239">
        <v>81.268299999999996</v>
      </c>
      <c r="F27" s="255">
        <v>4.2175799999999999</v>
      </c>
      <c r="G27" s="255">
        <v>4.2581499999999997</v>
      </c>
      <c r="H27" s="255">
        <v>3.5575999999999999</v>
      </c>
      <c r="I27" s="239">
        <v>0.63465000000000005</v>
      </c>
      <c r="J27" s="239">
        <v>0.34810000000000002</v>
      </c>
      <c r="K27" s="239">
        <v>1.48472</v>
      </c>
      <c r="L27" s="239">
        <v>7.2099999999999997E-2</v>
      </c>
      <c r="M27" s="239">
        <v>0.29174</v>
      </c>
    </row>
    <row r="28" spans="1:13">
      <c r="A28" s="239" t="s">
        <v>54</v>
      </c>
      <c r="B28" s="239" t="s">
        <v>71</v>
      </c>
      <c r="C28" s="239">
        <v>86.069625578460204</v>
      </c>
      <c r="D28" s="239">
        <v>86.288439999999994</v>
      </c>
      <c r="E28" s="239">
        <v>81.698819999999998</v>
      </c>
      <c r="F28" s="255">
        <v>4.2977600000000002</v>
      </c>
      <c r="G28" s="255">
        <v>4.29819</v>
      </c>
      <c r="H28" s="255">
        <v>3.0667200000000001</v>
      </c>
      <c r="I28" s="239">
        <v>0.11098</v>
      </c>
      <c r="J28" s="239">
        <v>0.35131000000000001</v>
      </c>
      <c r="K28" s="239">
        <v>1.25793</v>
      </c>
      <c r="L28" s="239">
        <v>0.52976000000000001</v>
      </c>
      <c r="M28" s="239">
        <v>0.25203999999999999</v>
      </c>
    </row>
    <row r="29" spans="1:13">
      <c r="A29" s="239" t="s">
        <v>54</v>
      </c>
      <c r="B29" s="239" t="s">
        <v>72</v>
      </c>
      <c r="C29" s="239">
        <v>86.763777871266299</v>
      </c>
      <c r="D29" s="239">
        <v>86.45926</v>
      </c>
      <c r="E29" s="239">
        <v>81.875169999999997</v>
      </c>
      <c r="F29" s="255">
        <v>4.1678699999999997</v>
      </c>
      <c r="G29" s="255">
        <v>4.1367599999999998</v>
      </c>
      <c r="H29" s="255">
        <v>3.2784200000000001</v>
      </c>
      <c r="I29" s="239">
        <v>0.19796</v>
      </c>
      <c r="J29" s="239">
        <v>0.33835999999999999</v>
      </c>
      <c r="K29" s="239">
        <v>1.2257100000000001</v>
      </c>
      <c r="L29" s="239">
        <v>0.21584999999999999</v>
      </c>
      <c r="M29" s="239">
        <v>0.26917999999999997</v>
      </c>
    </row>
    <row r="30" spans="1:13">
      <c r="A30" s="239" t="s">
        <v>54</v>
      </c>
      <c r="B30" s="239" t="s">
        <v>73</v>
      </c>
      <c r="C30" s="239">
        <v>87.188983712963505</v>
      </c>
      <c r="D30" s="239">
        <v>86.932990000000004</v>
      </c>
      <c r="E30" s="239">
        <v>82.197550000000007</v>
      </c>
      <c r="F30" s="255">
        <v>4.0813199999999998</v>
      </c>
      <c r="G30" s="255">
        <v>3.9573299999999998</v>
      </c>
      <c r="H30" s="255">
        <v>3.8927</v>
      </c>
      <c r="I30" s="239">
        <v>0.54791999999999996</v>
      </c>
      <c r="J30" s="239">
        <v>0.32394000000000001</v>
      </c>
      <c r="K30" s="239">
        <v>1.4988699999999999</v>
      </c>
      <c r="L30" s="239">
        <v>0.39373999999999998</v>
      </c>
      <c r="M30" s="239">
        <v>0.31874000000000002</v>
      </c>
    </row>
    <row r="31" spans="1:13">
      <c r="A31" s="239" t="s">
        <v>75</v>
      </c>
      <c r="B31" s="239" t="s">
        <v>62</v>
      </c>
      <c r="C31" s="239">
        <v>87.110102770599198</v>
      </c>
      <c r="D31" s="239">
        <v>86.930710000000005</v>
      </c>
      <c r="E31" s="239">
        <v>82.29674</v>
      </c>
      <c r="F31" s="255">
        <v>3.0656400000000001</v>
      </c>
      <c r="G31" s="255">
        <v>3.0499399999999999</v>
      </c>
      <c r="H31" s="255">
        <v>3.14785</v>
      </c>
      <c r="I31" s="239">
        <v>-2.6199999999999999E-3</v>
      </c>
      <c r="J31" s="239">
        <v>0.25068000000000001</v>
      </c>
      <c r="K31" s="239">
        <v>0.85612999999999995</v>
      </c>
      <c r="L31" s="239">
        <v>0.12068</v>
      </c>
      <c r="M31" s="239">
        <v>0.25861000000000001</v>
      </c>
    </row>
    <row r="32" spans="1:13">
      <c r="A32" s="239" t="s">
        <v>54</v>
      </c>
      <c r="B32" s="239" t="s">
        <v>63</v>
      </c>
      <c r="C32" s="239">
        <v>87.275377126029198</v>
      </c>
      <c r="D32" s="239">
        <v>87.361159999999998</v>
      </c>
      <c r="E32" s="239">
        <v>82.412469999999999</v>
      </c>
      <c r="F32" s="255">
        <v>3.00027</v>
      </c>
      <c r="G32" s="255">
        <v>3.0870700000000002</v>
      </c>
      <c r="H32" s="255">
        <v>2.4411800000000001</v>
      </c>
      <c r="I32" s="239">
        <v>0.49517</v>
      </c>
      <c r="J32" s="239">
        <v>0.25369000000000003</v>
      </c>
      <c r="K32" s="239">
        <v>1.24318</v>
      </c>
      <c r="L32" s="239">
        <v>0.14061999999999999</v>
      </c>
      <c r="M32" s="239">
        <v>0.20119000000000001</v>
      </c>
    </row>
    <row r="33" spans="1:13">
      <c r="A33" s="239" t="s">
        <v>54</v>
      </c>
      <c r="B33" s="239" t="s">
        <v>64</v>
      </c>
      <c r="C33" s="239">
        <v>87.630716990203695</v>
      </c>
      <c r="D33" s="239">
        <v>87.461380000000005</v>
      </c>
      <c r="E33" s="239">
        <v>82.898790000000005</v>
      </c>
      <c r="F33" s="255">
        <v>3.13707</v>
      </c>
      <c r="G33" s="255">
        <v>3.34511</v>
      </c>
      <c r="H33" s="255">
        <v>2.7202600000000001</v>
      </c>
      <c r="I33" s="239">
        <v>0.11471000000000001</v>
      </c>
      <c r="J33" s="239">
        <v>0.27456999999999998</v>
      </c>
      <c r="K33" s="239">
        <v>1.15906</v>
      </c>
      <c r="L33" s="239">
        <v>0.59011000000000002</v>
      </c>
      <c r="M33" s="239">
        <v>0.22391</v>
      </c>
    </row>
    <row r="34" spans="1:13">
      <c r="A34" s="239" t="s">
        <v>54</v>
      </c>
      <c r="B34" s="239" t="s">
        <v>65</v>
      </c>
      <c r="C34" s="239">
        <v>87.403840375022497</v>
      </c>
      <c r="D34" s="239">
        <v>87.457579999999993</v>
      </c>
      <c r="E34" s="239">
        <v>83.418859999999995</v>
      </c>
      <c r="F34" s="255">
        <v>3.0623300000000002</v>
      </c>
      <c r="G34" s="255">
        <v>3.3276500000000002</v>
      </c>
      <c r="H34" s="255">
        <v>3.03226</v>
      </c>
      <c r="I34" s="239">
        <v>-4.3400000000000001E-3</v>
      </c>
      <c r="J34" s="239">
        <v>0.27316000000000001</v>
      </c>
      <c r="K34" s="239">
        <v>0.60345000000000004</v>
      </c>
      <c r="L34" s="239">
        <v>0.62736000000000003</v>
      </c>
      <c r="M34" s="239">
        <v>0.24923999999999999</v>
      </c>
    </row>
    <row r="35" spans="1:13">
      <c r="A35" s="239" t="s">
        <v>54</v>
      </c>
      <c r="B35" s="239" t="s">
        <v>66</v>
      </c>
      <c r="C35" s="239">
        <v>86.967365827273298</v>
      </c>
      <c r="D35" s="239">
        <v>87.386219999999994</v>
      </c>
      <c r="E35" s="239">
        <v>83.711619999999996</v>
      </c>
      <c r="F35" s="255">
        <v>2.8766400000000001</v>
      </c>
      <c r="G35" s="255">
        <v>2.8898799999999998</v>
      </c>
      <c r="H35" s="255">
        <v>3.2576800000000001</v>
      </c>
      <c r="I35" s="239">
        <v>-8.1600000000000006E-2</v>
      </c>
      <c r="J35" s="239">
        <v>0.23769000000000001</v>
      </c>
      <c r="K35" s="239">
        <v>0.52398999999999996</v>
      </c>
      <c r="L35" s="239">
        <v>0.35094999999999998</v>
      </c>
      <c r="M35" s="239">
        <v>0.26750000000000002</v>
      </c>
    </row>
    <row r="36" spans="1:13">
      <c r="A36" s="239" t="s">
        <v>54</v>
      </c>
      <c r="B36" s="239" t="s">
        <v>67</v>
      </c>
      <c r="C36" s="239">
        <v>87.113107758879707</v>
      </c>
      <c r="D36" s="239">
        <v>87.651929999999993</v>
      </c>
      <c r="E36" s="239">
        <v>84.226190000000003</v>
      </c>
      <c r="F36" s="255">
        <v>2.8707799999999999</v>
      </c>
      <c r="G36" s="255">
        <v>2.8579599999999998</v>
      </c>
      <c r="H36" s="255">
        <v>3.3986499999999999</v>
      </c>
      <c r="I36" s="239">
        <v>0.30407000000000001</v>
      </c>
      <c r="J36" s="239">
        <v>0.2351</v>
      </c>
      <c r="K36" s="239">
        <v>0.33283000000000001</v>
      </c>
      <c r="L36" s="239">
        <v>0.61468999999999996</v>
      </c>
      <c r="M36" s="239">
        <v>0.27889999999999998</v>
      </c>
    </row>
    <row r="37" spans="1:13">
      <c r="A37" s="239" t="s">
        <v>54</v>
      </c>
      <c r="B37" s="239" t="s">
        <v>68</v>
      </c>
      <c r="C37" s="239">
        <v>87.240819760802907</v>
      </c>
      <c r="D37" s="239">
        <v>87.867540000000005</v>
      </c>
      <c r="E37" s="239">
        <v>84.862679999999997</v>
      </c>
      <c r="F37" s="255">
        <v>2.7390500000000002</v>
      </c>
      <c r="G37" s="255">
        <v>2.8745099999999999</v>
      </c>
      <c r="H37" s="255">
        <v>3.8506900000000002</v>
      </c>
      <c r="I37" s="239">
        <v>0.24598</v>
      </c>
      <c r="J37" s="239">
        <v>0.23644000000000001</v>
      </c>
      <c r="K37" s="239">
        <v>0.46439000000000002</v>
      </c>
      <c r="L37" s="239">
        <v>0.75568999999999997</v>
      </c>
      <c r="M37" s="239">
        <v>0.31535999999999997</v>
      </c>
    </row>
    <row r="38" spans="1:13">
      <c r="A38" s="239" t="s">
        <v>54</v>
      </c>
      <c r="B38" s="239" t="s">
        <v>69</v>
      </c>
      <c r="C38" s="239">
        <v>87.4248752929864</v>
      </c>
      <c r="D38" s="239">
        <v>87.950289999999995</v>
      </c>
      <c r="E38" s="239">
        <v>84.584389999999999</v>
      </c>
      <c r="F38" s="255">
        <v>2.5873200000000001</v>
      </c>
      <c r="G38" s="255">
        <v>2.6866300000000001</v>
      </c>
      <c r="H38" s="255">
        <v>4.1554599999999997</v>
      </c>
      <c r="I38" s="239">
        <v>9.418E-2</v>
      </c>
      <c r="J38" s="239">
        <v>0.22117999999999999</v>
      </c>
      <c r="K38" s="239">
        <v>0.56337000000000004</v>
      </c>
      <c r="L38" s="239">
        <v>-0.32793</v>
      </c>
      <c r="M38" s="239">
        <v>0.33986</v>
      </c>
    </row>
    <row r="39" spans="1:13">
      <c r="A39" s="239" t="s">
        <v>54</v>
      </c>
      <c r="B39" s="239" t="s">
        <v>70</v>
      </c>
      <c r="C39" s="239">
        <v>87.752419015565806</v>
      </c>
      <c r="D39" s="239">
        <v>88.524230000000003</v>
      </c>
      <c r="E39" s="239">
        <v>85.098259999999996</v>
      </c>
      <c r="F39" s="255">
        <v>2.5188899999999999</v>
      </c>
      <c r="G39" s="255">
        <v>2.70492</v>
      </c>
      <c r="H39" s="255">
        <v>4.7127400000000002</v>
      </c>
      <c r="I39" s="239">
        <v>0.65256999999999998</v>
      </c>
      <c r="J39" s="239">
        <v>0.22266</v>
      </c>
      <c r="K39" s="239">
        <v>1.3022800000000001</v>
      </c>
      <c r="L39" s="239">
        <v>0.60753000000000001</v>
      </c>
      <c r="M39" s="239">
        <v>0.38449</v>
      </c>
    </row>
    <row r="40" spans="1:13">
      <c r="A40" s="239" t="s">
        <v>54</v>
      </c>
      <c r="B40" s="239" t="s">
        <v>71</v>
      </c>
      <c r="C40" s="239">
        <v>88.203918504717805</v>
      </c>
      <c r="D40" s="239">
        <v>88.873450000000005</v>
      </c>
      <c r="E40" s="239">
        <v>85.612830000000002</v>
      </c>
      <c r="F40" s="255">
        <v>2.47973</v>
      </c>
      <c r="G40" s="255">
        <v>2.9957799999999999</v>
      </c>
      <c r="H40" s="255">
        <v>4.7907700000000002</v>
      </c>
      <c r="I40" s="239">
        <v>0.39449000000000001</v>
      </c>
      <c r="J40" s="239">
        <v>0.24628</v>
      </c>
      <c r="K40" s="239">
        <v>1.3935999999999999</v>
      </c>
      <c r="L40" s="239">
        <v>0.60467000000000004</v>
      </c>
      <c r="M40" s="239">
        <v>0.39072000000000001</v>
      </c>
    </row>
    <row r="41" spans="1:13">
      <c r="A41" s="239" t="s">
        <v>54</v>
      </c>
      <c r="B41" s="239" t="s">
        <v>72</v>
      </c>
      <c r="C41" s="239">
        <v>88.685467876675304</v>
      </c>
      <c r="D41" s="239">
        <v>88.761849999999995</v>
      </c>
      <c r="E41" s="239">
        <v>85.680340000000001</v>
      </c>
      <c r="F41" s="255">
        <v>2.2148500000000002</v>
      </c>
      <c r="G41" s="255">
        <v>2.6632099999999999</v>
      </c>
      <c r="H41" s="255">
        <v>4.6475200000000001</v>
      </c>
      <c r="I41" s="239">
        <v>-0.12556999999999999</v>
      </c>
      <c r="J41" s="239">
        <v>0.21926999999999999</v>
      </c>
      <c r="K41" s="239">
        <v>1.0178</v>
      </c>
      <c r="L41" s="239">
        <v>7.8850000000000003E-2</v>
      </c>
      <c r="M41" s="239">
        <v>0.37928000000000001</v>
      </c>
    </row>
    <row r="42" spans="1:13">
      <c r="A42" s="239" t="s">
        <v>54</v>
      </c>
      <c r="B42" s="239" t="s">
        <v>73</v>
      </c>
      <c r="C42" s="239">
        <v>89.046817717410903</v>
      </c>
      <c r="D42" s="239">
        <v>89.161940000000001</v>
      </c>
      <c r="E42" s="239">
        <v>85.620410000000007</v>
      </c>
      <c r="F42" s="255">
        <v>2.1308099999999999</v>
      </c>
      <c r="G42" s="255">
        <v>2.56399</v>
      </c>
      <c r="H42" s="255">
        <v>4.1641899999999996</v>
      </c>
      <c r="I42" s="239">
        <v>0.45073999999999997</v>
      </c>
      <c r="J42" s="239">
        <v>0.2112</v>
      </c>
      <c r="K42" s="239">
        <v>1.3776600000000001</v>
      </c>
      <c r="L42" s="239">
        <v>-6.9949999999999998E-2</v>
      </c>
      <c r="M42" s="239">
        <v>0.34055999999999997</v>
      </c>
    </row>
    <row r="43" spans="1:13">
      <c r="A43" s="239" t="s">
        <v>76</v>
      </c>
      <c r="B43" s="239" t="s">
        <v>62</v>
      </c>
      <c r="C43" s="239">
        <v>89.3863813931126</v>
      </c>
      <c r="D43" s="239">
        <v>89.73133</v>
      </c>
      <c r="E43" s="239">
        <v>85.43235</v>
      </c>
      <c r="F43" s="255">
        <v>2.6131099999999998</v>
      </c>
      <c r="G43" s="255">
        <v>3.22167</v>
      </c>
      <c r="H43" s="255">
        <v>3.81013</v>
      </c>
      <c r="I43" s="239">
        <v>0.63859999999999995</v>
      </c>
      <c r="J43" s="239">
        <v>0.26458999999999999</v>
      </c>
      <c r="K43" s="239">
        <v>1.36358</v>
      </c>
      <c r="L43" s="239">
        <v>-0.21964</v>
      </c>
      <c r="M43" s="239">
        <v>0.31209999999999999</v>
      </c>
    </row>
    <row r="44" spans="1:13">
      <c r="A44" s="239" t="s">
        <v>54</v>
      </c>
      <c r="B44" s="239" t="s">
        <v>63</v>
      </c>
      <c r="C44" s="239">
        <v>89.7777811166536</v>
      </c>
      <c r="D44" s="239">
        <v>89.99324</v>
      </c>
      <c r="E44" s="239">
        <v>86.182500000000005</v>
      </c>
      <c r="F44" s="255">
        <v>2.8672499999999999</v>
      </c>
      <c r="G44" s="255">
        <v>3.0128699999999999</v>
      </c>
      <c r="H44" s="255">
        <v>4.5746000000000002</v>
      </c>
      <c r="I44" s="239">
        <v>0.29188999999999998</v>
      </c>
      <c r="J44" s="239">
        <v>0.24767</v>
      </c>
      <c r="K44" s="239">
        <v>1.2599800000000001</v>
      </c>
      <c r="L44" s="239">
        <v>0.87805999999999995</v>
      </c>
      <c r="M44" s="239">
        <v>0.37345</v>
      </c>
    </row>
    <row r="45" spans="1:13">
      <c r="A45" s="239" t="s">
        <v>54</v>
      </c>
      <c r="B45" s="239" t="s">
        <v>64</v>
      </c>
      <c r="C45" s="239">
        <v>89.910000600997606</v>
      </c>
      <c r="D45" s="239">
        <v>90.310580000000002</v>
      </c>
      <c r="E45" s="239">
        <v>86.597189999999998</v>
      </c>
      <c r="F45" s="255">
        <v>2.60101</v>
      </c>
      <c r="G45" s="255">
        <v>3.2576700000000001</v>
      </c>
      <c r="H45" s="255">
        <v>4.4613399999999999</v>
      </c>
      <c r="I45" s="239">
        <v>0.35261999999999999</v>
      </c>
      <c r="J45" s="239">
        <v>0.26750000000000002</v>
      </c>
      <c r="K45" s="239">
        <v>1.74481</v>
      </c>
      <c r="L45" s="239">
        <v>0.48116999999999999</v>
      </c>
      <c r="M45" s="239">
        <v>0.36438999999999999</v>
      </c>
    </row>
    <row r="46" spans="1:13">
      <c r="A46" s="239" t="s">
        <v>54</v>
      </c>
      <c r="B46" s="239" t="s">
        <v>65</v>
      </c>
      <c r="C46" s="239">
        <v>89.625277961415904</v>
      </c>
      <c r="D46" s="239">
        <v>90.483670000000004</v>
      </c>
      <c r="E46" s="239">
        <v>86.947119999999998</v>
      </c>
      <c r="F46" s="255">
        <v>2.5415800000000002</v>
      </c>
      <c r="G46" s="255">
        <v>3.46007</v>
      </c>
      <c r="H46" s="255">
        <v>4.2295600000000002</v>
      </c>
      <c r="I46" s="239">
        <v>0.19166</v>
      </c>
      <c r="J46" s="239">
        <v>0.28387000000000001</v>
      </c>
      <c r="K46" s="239">
        <v>1.4823999999999999</v>
      </c>
      <c r="L46" s="239">
        <v>0.40409</v>
      </c>
      <c r="M46" s="239">
        <v>0.34581000000000001</v>
      </c>
    </row>
    <row r="47" spans="1:13">
      <c r="A47" s="239" t="s">
        <v>54</v>
      </c>
      <c r="B47" s="239" t="s">
        <v>66</v>
      </c>
      <c r="C47" s="239">
        <v>89.225614520103406</v>
      </c>
      <c r="D47" s="239">
        <v>90.539850000000001</v>
      </c>
      <c r="E47" s="239">
        <v>86.82244</v>
      </c>
      <c r="F47" s="255">
        <v>2.59666</v>
      </c>
      <c r="G47" s="255">
        <v>3.6088499999999999</v>
      </c>
      <c r="H47" s="255">
        <v>3.71611</v>
      </c>
      <c r="I47" s="239">
        <v>6.2089999999999999E-2</v>
      </c>
      <c r="J47" s="239">
        <v>0.29587000000000002</v>
      </c>
      <c r="K47" s="239">
        <v>0.90105000000000002</v>
      </c>
      <c r="L47" s="239">
        <v>-0.1434</v>
      </c>
      <c r="M47" s="239">
        <v>0.30452000000000001</v>
      </c>
    </row>
    <row r="48" spans="1:13">
      <c r="A48" s="239" t="s">
        <v>54</v>
      </c>
      <c r="B48" s="239" t="s">
        <v>67</v>
      </c>
      <c r="C48" s="239">
        <v>89.324027886291205</v>
      </c>
      <c r="D48" s="239">
        <v>90.552000000000007</v>
      </c>
      <c r="E48" s="239">
        <v>87.127589999999998</v>
      </c>
      <c r="F48" s="255">
        <v>2.5379900000000002</v>
      </c>
      <c r="G48" s="255">
        <v>3.3086199999999999</v>
      </c>
      <c r="H48" s="255">
        <v>3.4447800000000002</v>
      </c>
      <c r="I48" s="239">
        <v>1.342E-2</v>
      </c>
      <c r="J48" s="239">
        <v>0.27161999999999997</v>
      </c>
      <c r="K48" s="239">
        <v>0.62089000000000005</v>
      </c>
      <c r="L48" s="239">
        <v>0.35147</v>
      </c>
      <c r="M48" s="239">
        <v>0.28262999999999999</v>
      </c>
    </row>
    <row r="49" spans="1:13">
      <c r="A49" s="239" t="s">
        <v>54</v>
      </c>
      <c r="B49" s="239" t="s">
        <v>68</v>
      </c>
      <c r="C49" s="239">
        <v>89.556914478033505</v>
      </c>
      <c r="D49" s="239">
        <v>90.695490000000007</v>
      </c>
      <c r="E49" s="239">
        <v>88.235249999999994</v>
      </c>
      <c r="F49" s="255">
        <v>2.65483</v>
      </c>
      <c r="G49" s="255">
        <v>3.2184200000000001</v>
      </c>
      <c r="H49" s="255">
        <v>3.9741599999999999</v>
      </c>
      <c r="I49" s="239">
        <v>0.15845999999999999</v>
      </c>
      <c r="J49" s="239">
        <v>0.26432</v>
      </c>
      <c r="K49" s="239">
        <v>0.42620000000000002</v>
      </c>
      <c r="L49" s="239">
        <v>1.2713099999999999</v>
      </c>
      <c r="M49" s="239">
        <v>0.32529999999999998</v>
      </c>
    </row>
    <row r="50" spans="1:13">
      <c r="A50" s="239" t="s">
        <v>54</v>
      </c>
      <c r="B50" s="239" t="s">
        <v>69</v>
      </c>
      <c r="C50" s="239">
        <v>89.809333493599397</v>
      </c>
      <c r="D50" s="239">
        <v>90.863259999999997</v>
      </c>
      <c r="E50" s="239">
        <v>88.708489999999998</v>
      </c>
      <c r="F50" s="255">
        <v>2.7274400000000001</v>
      </c>
      <c r="G50" s="255">
        <v>3.3120699999999998</v>
      </c>
      <c r="H50" s="255">
        <v>4.8757200000000003</v>
      </c>
      <c r="I50" s="239">
        <v>0.18498999999999999</v>
      </c>
      <c r="J50" s="239">
        <v>0.27189999999999998</v>
      </c>
      <c r="K50" s="239">
        <v>0.41950999999999999</v>
      </c>
      <c r="L50" s="239">
        <v>0.53632999999999997</v>
      </c>
      <c r="M50" s="239">
        <v>0.39750000000000002</v>
      </c>
    </row>
    <row r="51" spans="1:13">
      <c r="A51" s="239" t="s">
        <v>54</v>
      </c>
      <c r="B51" s="239" t="s">
        <v>70</v>
      </c>
      <c r="C51" s="239">
        <v>90.357743854798997</v>
      </c>
      <c r="D51" s="239">
        <v>91.343829999999997</v>
      </c>
      <c r="E51" s="239">
        <v>89.070819999999998</v>
      </c>
      <c r="F51" s="255">
        <v>2.96895</v>
      </c>
      <c r="G51" s="255">
        <v>3.1851099999999999</v>
      </c>
      <c r="H51" s="255">
        <v>4.6681999999999997</v>
      </c>
      <c r="I51" s="239">
        <v>0.52888000000000002</v>
      </c>
      <c r="J51" s="239">
        <v>0.26162999999999997</v>
      </c>
      <c r="K51" s="239">
        <v>0.88797999999999999</v>
      </c>
      <c r="L51" s="239">
        <v>0.40844999999999998</v>
      </c>
      <c r="M51" s="239">
        <v>0.38092999999999999</v>
      </c>
    </row>
    <row r="52" spans="1:13">
      <c r="A52" s="239" t="s">
        <v>54</v>
      </c>
      <c r="B52" s="239" t="s">
        <v>71</v>
      </c>
      <c r="C52" s="239">
        <v>90.906154215998598</v>
      </c>
      <c r="D52" s="239">
        <v>91.535139999999998</v>
      </c>
      <c r="E52" s="239">
        <v>89.570229999999995</v>
      </c>
      <c r="F52" s="255">
        <v>3.0636199999999998</v>
      </c>
      <c r="G52" s="255">
        <v>2.99492</v>
      </c>
      <c r="H52" s="255">
        <v>4.6224400000000001</v>
      </c>
      <c r="I52" s="239">
        <v>0.20943999999999999</v>
      </c>
      <c r="J52" s="239">
        <v>0.24621000000000001</v>
      </c>
      <c r="K52" s="239">
        <v>1.08572</v>
      </c>
      <c r="L52" s="239">
        <v>0.56069000000000002</v>
      </c>
      <c r="M52" s="239">
        <v>0.37728</v>
      </c>
    </row>
    <row r="53" spans="1:13">
      <c r="A53" s="239" t="s">
        <v>54</v>
      </c>
      <c r="B53" s="239" t="s">
        <v>72</v>
      </c>
      <c r="C53" s="239">
        <v>91.616833944347604</v>
      </c>
      <c r="D53" s="239">
        <v>91.720380000000006</v>
      </c>
      <c r="E53" s="239">
        <v>89.475170000000006</v>
      </c>
      <c r="F53" s="255">
        <v>3.3053499999999998</v>
      </c>
      <c r="G53" s="255">
        <v>3.33311</v>
      </c>
      <c r="H53" s="255">
        <v>4.4290599999999998</v>
      </c>
      <c r="I53" s="239">
        <v>0.20236999999999999</v>
      </c>
      <c r="J53" s="239">
        <v>0.27360000000000001</v>
      </c>
      <c r="K53" s="239">
        <v>1.1300399999999999</v>
      </c>
      <c r="L53" s="239">
        <v>-0.10613</v>
      </c>
      <c r="M53" s="239">
        <v>0.36180000000000001</v>
      </c>
    </row>
    <row r="54" spans="1:13">
      <c r="A54" s="239" t="s">
        <v>54</v>
      </c>
      <c r="B54" s="239" t="s">
        <v>73</v>
      </c>
      <c r="C54" s="239">
        <v>92.039034797764302</v>
      </c>
      <c r="D54" s="239">
        <v>92.118949999999998</v>
      </c>
      <c r="E54" s="239">
        <v>90.046909999999997</v>
      </c>
      <c r="F54" s="255">
        <v>3.3602699999999999</v>
      </c>
      <c r="G54" s="255">
        <v>3.3164500000000001</v>
      </c>
      <c r="H54" s="255">
        <v>5.1699200000000003</v>
      </c>
      <c r="I54" s="239">
        <v>0.43454999999999999</v>
      </c>
      <c r="J54" s="239">
        <v>0.27226</v>
      </c>
      <c r="K54" s="239">
        <v>1.38195</v>
      </c>
      <c r="L54" s="239">
        <v>0.63898999999999995</v>
      </c>
      <c r="M54" s="239">
        <v>0.42093999999999998</v>
      </c>
    </row>
    <row r="55" spans="1:13">
      <c r="A55" s="239" t="s">
        <v>77</v>
      </c>
      <c r="B55" s="239" t="s">
        <v>62</v>
      </c>
      <c r="C55" s="239">
        <v>93.603882444858499</v>
      </c>
      <c r="D55" s="239">
        <v>93.665400000000005</v>
      </c>
      <c r="E55" s="239">
        <v>91.817930000000004</v>
      </c>
      <c r="F55" s="255">
        <v>4.71828</v>
      </c>
      <c r="G55" s="255">
        <v>4.3842800000000004</v>
      </c>
      <c r="H55" s="255">
        <v>7.4744200000000003</v>
      </c>
      <c r="I55" s="239">
        <v>1.67875</v>
      </c>
      <c r="J55" s="239">
        <v>0.35820999999999997</v>
      </c>
      <c r="K55" s="239">
        <v>2.5415800000000002</v>
      </c>
      <c r="L55" s="239">
        <v>1.9667699999999999</v>
      </c>
      <c r="M55" s="239">
        <v>0.60250000000000004</v>
      </c>
    </row>
    <row r="56" spans="1:13">
      <c r="A56" s="239" t="s">
        <v>54</v>
      </c>
      <c r="B56" s="239" t="s">
        <v>63</v>
      </c>
      <c r="C56" s="239">
        <v>94.1447803353567</v>
      </c>
      <c r="D56" s="239">
        <v>94.244649999999993</v>
      </c>
      <c r="E56" s="239">
        <v>92.663820000000001</v>
      </c>
      <c r="F56" s="255">
        <v>4.8642300000000001</v>
      </c>
      <c r="G56" s="255">
        <v>4.7241400000000002</v>
      </c>
      <c r="H56" s="255">
        <v>7.5204599999999999</v>
      </c>
      <c r="I56" s="239">
        <v>0.61843000000000004</v>
      </c>
      <c r="J56" s="239">
        <v>0.38540000000000002</v>
      </c>
      <c r="K56" s="239">
        <v>2.96008</v>
      </c>
      <c r="L56" s="239">
        <v>0.92127999999999999</v>
      </c>
      <c r="M56" s="239">
        <v>0.60609000000000002</v>
      </c>
    </row>
    <row r="57" spans="1:13">
      <c r="A57" s="239" t="s">
        <v>54</v>
      </c>
      <c r="B57" s="239" t="s">
        <v>64</v>
      </c>
      <c r="C57" s="239">
        <v>94.722489332291602</v>
      </c>
      <c r="D57" s="239">
        <v>94.859589999999997</v>
      </c>
      <c r="E57" s="239">
        <v>93.513859999999994</v>
      </c>
      <c r="F57" s="255">
        <v>5.3525600000000004</v>
      </c>
      <c r="G57" s="255">
        <v>5.0370699999999999</v>
      </c>
      <c r="H57" s="255">
        <v>7.9871800000000004</v>
      </c>
      <c r="I57" s="239">
        <v>0.65249000000000001</v>
      </c>
      <c r="J57" s="239">
        <v>0.41037000000000001</v>
      </c>
      <c r="K57" s="239">
        <v>3.42259</v>
      </c>
      <c r="L57" s="239">
        <v>0.91732999999999998</v>
      </c>
      <c r="M57" s="239">
        <v>0.64241000000000004</v>
      </c>
    </row>
    <row r="58" spans="1:13">
      <c r="A58" s="239" t="s">
        <v>54</v>
      </c>
      <c r="B58" s="239" t="s">
        <v>65</v>
      </c>
      <c r="C58" s="239">
        <v>94.838932628162794</v>
      </c>
      <c r="D58" s="239">
        <v>95.127579999999995</v>
      </c>
      <c r="E58" s="239">
        <v>94.062860000000001</v>
      </c>
      <c r="F58" s="255">
        <v>5.81717</v>
      </c>
      <c r="G58" s="255">
        <v>5.1323100000000004</v>
      </c>
      <c r="H58" s="255">
        <v>8.1839899999999997</v>
      </c>
      <c r="I58" s="239">
        <v>0.28250999999999998</v>
      </c>
      <c r="J58" s="239">
        <v>0.41794999999999999</v>
      </c>
      <c r="K58" s="239">
        <v>3.2660300000000002</v>
      </c>
      <c r="L58" s="239">
        <v>0.58709</v>
      </c>
      <c r="M58" s="239">
        <v>0.65768000000000004</v>
      </c>
    </row>
    <row r="59" spans="1:13">
      <c r="A59" s="239" t="s">
        <v>54</v>
      </c>
      <c r="B59" s="239" t="s">
        <v>66</v>
      </c>
      <c r="C59" s="239">
        <v>94.725494320572096</v>
      </c>
      <c r="D59" s="239">
        <v>95.170850000000002</v>
      </c>
      <c r="E59" s="239">
        <v>94.370779999999996</v>
      </c>
      <c r="F59" s="255">
        <v>6.1640100000000002</v>
      </c>
      <c r="G59" s="255">
        <v>5.1148800000000003</v>
      </c>
      <c r="H59" s="255">
        <v>8.6940000000000008</v>
      </c>
      <c r="I59" s="239">
        <v>4.5490000000000003E-2</v>
      </c>
      <c r="J59" s="239">
        <v>0.41655999999999999</v>
      </c>
      <c r="K59" s="239">
        <v>1.60727</v>
      </c>
      <c r="L59" s="239">
        <v>0.32734999999999997</v>
      </c>
      <c r="M59" s="239">
        <v>0.69713999999999998</v>
      </c>
    </row>
    <row r="60" spans="1:13">
      <c r="A60" s="239" t="s">
        <v>54</v>
      </c>
      <c r="B60" s="239" t="s">
        <v>67</v>
      </c>
      <c r="C60" s="239">
        <v>94.963639641805401</v>
      </c>
      <c r="D60" s="239">
        <v>95.56335</v>
      </c>
      <c r="E60" s="239">
        <v>94.63391</v>
      </c>
      <c r="F60" s="255">
        <v>6.3136599999999996</v>
      </c>
      <c r="G60" s="255">
        <v>5.5342200000000004</v>
      </c>
      <c r="H60" s="255">
        <v>8.6153200000000005</v>
      </c>
      <c r="I60" s="239">
        <v>0.41241</v>
      </c>
      <c r="J60" s="239">
        <v>0.44988</v>
      </c>
      <c r="K60" s="239">
        <v>1.39923</v>
      </c>
      <c r="L60" s="239">
        <v>0.27883000000000002</v>
      </c>
      <c r="M60" s="239">
        <v>0.69106000000000001</v>
      </c>
    </row>
    <row r="61" spans="1:13">
      <c r="A61" s="239" t="s">
        <v>54</v>
      </c>
      <c r="B61" s="239" t="s">
        <v>68</v>
      </c>
      <c r="C61" s="239">
        <v>95.322735741330604</v>
      </c>
      <c r="D61" s="239">
        <v>95.927760000000006</v>
      </c>
      <c r="E61" s="239">
        <v>94.85848</v>
      </c>
      <c r="F61" s="255">
        <v>6.4381599999999999</v>
      </c>
      <c r="G61" s="255">
        <v>5.76905</v>
      </c>
      <c r="H61" s="255">
        <v>7.5063199999999997</v>
      </c>
      <c r="I61" s="239">
        <v>0.38131999999999999</v>
      </c>
      <c r="J61" s="239">
        <v>0.46849000000000002</v>
      </c>
      <c r="K61" s="239">
        <v>1.12605</v>
      </c>
      <c r="L61" s="239">
        <v>0.23730000000000001</v>
      </c>
      <c r="M61" s="239">
        <v>0.60499000000000003</v>
      </c>
    </row>
    <row r="62" spans="1:13">
      <c r="A62" s="239" t="s">
        <v>54</v>
      </c>
      <c r="B62" s="239" t="s">
        <v>69</v>
      </c>
      <c r="C62" s="239">
        <v>95.793767654306095</v>
      </c>
      <c r="D62" s="239">
        <v>96.296719999999993</v>
      </c>
      <c r="E62" s="239">
        <v>94.855029999999999</v>
      </c>
      <c r="F62" s="255">
        <v>6.6634900000000004</v>
      </c>
      <c r="G62" s="255">
        <v>5.9798099999999996</v>
      </c>
      <c r="H62" s="255">
        <v>6.9289199999999997</v>
      </c>
      <c r="I62" s="239">
        <v>0.38462000000000002</v>
      </c>
      <c r="J62" s="239">
        <v>0.48515999999999998</v>
      </c>
      <c r="K62" s="239">
        <v>1.22902</v>
      </c>
      <c r="L62" s="239">
        <v>-3.63E-3</v>
      </c>
      <c r="M62" s="239">
        <v>0.55984999999999996</v>
      </c>
    </row>
    <row r="63" spans="1:13">
      <c r="A63" s="239" t="s">
        <v>54</v>
      </c>
      <c r="B63" s="239" t="s">
        <v>70</v>
      </c>
      <c r="C63" s="239">
        <v>96.093515235290596</v>
      </c>
      <c r="D63" s="239">
        <v>96.579890000000006</v>
      </c>
      <c r="E63" s="239">
        <v>95.160880000000006</v>
      </c>
      <c r="F63" s="255">
        <v>6.3478500000000002</v>
      </c>
      <c r="G63" s="255">
        <v>5.7322600000000001</v>
      </c>
      <c r="H63" s="255">
        <v>6.8373200000000001</v>
      </c>
      <c r="I63" s="239">
        <v>0.29405999999999999</v>
      </c>
      <c r="J63" s="239">
        <v>0.46557999999999999</v>
      </c>
      <c r="K63" s="239">
        <v>1.48054</v>
      </c>
      <c r="L63" s="239">
        <v>0.32244</v>
      </c>
      <c r="M63" s="239">
        <v>0.55266000000000004</v>
      </c>
    </row>
    <row r="64" spans="1:13">
      <c r="A64" s="239" t="s">
        <v>54</v>
      </c>
      <c r="B64" s="239" t="s">
        <v>71</v>
      </c>
      <c r="C64" s="239">
        <v>96.698269126750404</v>
      </c>
      <c r="D64" s="239">
        <v>96.767409999999998</v>
      </c>
      <c r="E64" s="239">
        <v>95.214609999999993</v>
      </c>
      <c r="F64" s="255">
        <v>6.3715299999999999</v>
      </c>
      <c r="G64" s="255">
        <v>5.7161299999999997</v>
      </c>
      <c r="H64" s="255">
        <v>6.3016199999999998</v>
      </c>
      <c r="I64" s="239">
        <v>0.19416</v>
      </c>
      <c r="J64" s="239">
        <v>0.46429999999999999</v>
      </c>
      <c r="K64" s="239">
        <v>1.25996</v>
      </c>
      <c r="L64" s="239">
        <v>5.6460000000000003E-2</v>
      </c>
      <c r="M64" s="239">
        <v>0.51054999999999995</v>
      </c>
    </row>
    <row r="65" spans="1:13">
      <c r="A65" s="239" t="s">
        <v>54</v>
      </c>
      <c r="B65" s="239" t="s">
        <v>72</v>
      </c>
      <c r="C65" s="239">
        <v>97.695173988821495</v>
      </c>
      <c r="D65" s="239">
        <v>97.204700000000003</v>
      </c>
      <c r="E65" s="239">
        <v>95.639619999999994</v>
      </c>
      <c r="F65" s="255">
        <v>6.6345200000000002</v>
      </c>
      <c r="G65" s="255">
        <v>5.9793900000000004</v>
      </c>
      <c r="H65" s="255">
        <v>6.88957</v>
      </c>
      <c r="I65" s="239">
        <v>0.45190000000000002</v>
      </c>
      <c r="J65" s="239">
        <v>0.48513000000000001</v>
      </c>
      <c r="K65" s="239">
        <v>1.3311500000000001</v>
      </c>
      <c r="L65" s="239">
        <v>0.44638</v>
      </c>
      <c r="M65" s="239">
        <v>0.55676000000000003</v>
      </c>
    </row>
    <row r="66" spans="1:13">
      <c r="A66" s="239" t="s">
        <v>54</v>
      </c>
      <c r="B66" s="239" t="s">
        <v>73</v>
      </c>
      <c r="C66" s="239">
        <v>98.272882985756297</v>
      </c>
      <c r="D66" s="239">
        <v>97.786990000000003</v>
      </c>
      <c r="E66" s="239">
        <v>96.396659999999997</v>
      </c>
      <c r="F66" s="255">
        <v>6.7730499999999996</v>
      </c>
      <c r="G66" s="255">
        <v>6.1529600000000002</v>
      </c>
      <c r="H66" s="255">
        <v>7.0516100000000002</v>
      </c>
      <c r="I66" s="239">
        <v>0.59904000000000002</v>
      </c>
      <c r="J66" s="239">
        <v>0.49883</v>
      </c>
      <c r="K66" s="239">
        <v>1.54758</v>
      </c>
      <c r="L66" s="239">
        <v>0.79154999999999998</v>
      </c>
      <c r="M66" s="239">
        <v>0.56945999999999997</v>
      </c>
    </row>
    <row r="67" spans="1:13">
      <c r="A67" s="239" t="s">
        <v>78</v>
      </c>
      <c r="B67" s="239" t="s">
        <v>62</v>
      </c>
      <c r="C67" s="239">
        <v>98.794999699501204</v>
      </c>
      <c r="D67" s="239">
        <v>98.140010000000004</v>
      </c>
      <c r="E67" s="239">
        <v>97.513279999999995</v>
      </c>
      <c r="F67" s="255">
        <v>5.5458400000000001</v>
      </c>
      <c r="G67" s="255">
        <v>4.7772300000000003</v>
      </c>
      <c r="H67" s="255">
        <v>6.2028800000000004</v>
      </c>
      <c r="I67" s="239">
        <v>0.36101</v>
      </c>
      <c r="J67" s="239">
        <v>0.38963999999999999</v>
      </c>
      <c r="K67" s="239">
        <v>1.6153599999999999</v>
      </c>
      <c r="L67" s="239">
        <v>1.15835</v>
      </c>
      <c r="M67" s="239">
        <v>0.50277000000000005</v>
      </c>
    </row>
    <row r="68" spans="1:13">
      <c r="A68" s="239" t="s">
        <v>54</v>
      </c>
      <c r="B68" s="239" t="s">
        <v>63</v>
      </c>
      <c r="C68" s="239">
        <v>99.171374481639504</v>
      </c>
      <c r="D68" s="239">
        <v>98.503659999999996</v>
      </c>
      <c r="E68" s="239">
        <v>98.905429999999996</v>
      </c>
      <c r="F68" s="255">
        <v>5.3392200000000001</v>
      </c>
      <c r="G68" s="255">
        <v>4.5190900000000003</v>
      </c>
      <c r="H68" s="255">
        <v>6.7357500000000003</v>
      </c>
      <c r="I68" s="239">
        <v>0.37053999999999998</v>
      </c>
      <c r="J68" s="239">
        <v>0.36901</v>
      </c>
      <c r="K68" s="239">
        <v>1.7942499999999999</v>
      </c>
      <c r="L68" s="239">
        <v>1.4276500000000001</v>
      </c>
      <c r="M68" s="239">
        <v>0.54469000000000001</v>
      </c>
    </row>
    <row r="69" spans="1:13">
      <c r="A69" s="239" t="s">
        <v>54</v>
      </c>
      <c r="B69" s="239" t="s">
        <v>64</v>
      </c>
      <c r="C69" s="239">
        <v>99.492156980587794</v>
      </c>
      <c r="D69" s="239">
        <v>98.871859999999998</v>
      </c>
      <c r="E69" s="239">
        <v>99.149969999999996</v>
      </c>
      <c r="F69" s="255">
        <v>5.0354099999999997</v>
      </c>
      <c r="G69" s="255">
        <v>4.2296899999999997</v>
      </c>
      <c r="H69" s="255">
        <v>6.0270299999999999</v>
      </c>
      <c r="I69" s="239">
        <v>0.37380000000000002</v>
      </c>
      <c r="J69" s="239">
        <v>0.34582000000000002</v>
      </c>
      <c r="K69" s="239">
        <v>1.7151000000000001</v>
      </c>
      <c r="L69" s="239">
        <v>0.24725</v>
      </c>
      <c r="M69" s="239">
        <v>0.48888999999999999</v>
      </c>
    </row>
    <row r="70" spans="1:13">
      <c r="A70" s="239" t="s">
        <v>54</v>
      </c>
      <c r="B70" s="239" t="s">
        <v>65</v>
      </c>
      <c r="C70" s="239">
        <v>99.154847046096506</v>
      </c>
      <c r="D70" s="239">
        <v>98.766329999999996</v>
      </c>
      <c r="E70" s="239">
        <v>99.336640000000003</v>
      </c>
      <c r="F70" s="255">
        <v>4.5507799999999996</v>
      </c>
      <c r="G70" s="255">
        <v>3.8251300000000001</v>
      </c>
      <c r="H70" s="255">
        <v>5.6066599999999998</v>
      </c>
      <c r="I70" s="239">
        <v>-0.10673000000000001</v>
      </c>
      <c r="J70" s="239">
        <v>0.31330999999999998</v>
      </c>
      <c r="K70" s="239">
        <v>1.0015099999999999</v>
      </c>
      <c r="L70" s="239">
        <v>0.18828</v>
      </c>
      <c r="M70" s="239">
        <v>0.45562999999999998</v>
      </c>
    </row>
    <row r="71" spans="1:13">
      <c r="A71" s="239" t="s">
        <v>54</v>
      </c>
      <c r="B71" s="239" t="s">
        <v>66</v>
      </c>
      <c r="C71" s="239">
        <v>98.994080173087298</v>
      </c>
      <c r="D71" s="239">
        <v>99.200580000000002</v>
      </c>
      <c r="E71" s="239">
        <v>99.242959999999997</v>
      </c>
      <c r="F71" s="255">
        <v>4.5062699999999998</v>
      </c>
      <c r="G71" s="255">
        <v>4.23421</v>
      </c>
      <c r="H71" s="255">
        <v>5.1628100000000003</v>
      </c>
      <c r="I71" s="239">
        <v>0.43968000000000002</v>
      </c>
      <c r="J71" s="239">
        <v>0.34617999999999999</v>
      </c>
      <c r="K71" s="239">
        <v>1.0806800000000001</v>
      </c>
      <c r="L71" s="239">
        <v>-9.4310000000000005E-2</v>
      </c>
      <c r="M71" s="239">
        <v>0.42037999999999998</v>
      </c>
    </row>
    <row r="72" spans="1:13">
      <c r="A72" s="239" t="s">
        <v>54</v>
      </c>
      <c r="B72" s="239" t="s">
        <v>67</v>
      </c>
      <c r="C72" s="239">
        <v>99.376464931786799</v>
      </c>
      <c r="D72" s="239">
        <v>99.555880000000002</v>
      </c>
      <c r="E72" s="239">
        <v>99.386240000000001</v>
      </c>
      <c r="F72" s="255">
        <v>4.6468600000000002</v>
      </c>
      <c r="G72" s="255">
        <v>4.1778899999999997</v>
      </c>
      <c r="H72" s="255">
        <v>5.0217999999999998</v>
      </c>
      <c r="I72" s="239">
        <v>0.35815999999999998</v>
      </c>
      <c r="J72" s="239">
        <v>0.34166000000000002</v>
      </c>
      <c r="K72" s="239">
        <v>1.0682100000000001</v>
      </c>
      <c r="L72" s="239">
        <v>0.14437</v>
      </c>
      <c r="M72" s="239">
        <v>0.40915000000000001</v>
      </c>
    </row>
    <row r="73" spans="1:13">
      <c r="A73" s="239" t="s">
        <v>54</v>
      </c>
      <c r="B73" s="239" t="s">
        <v>68</v>
      </c>
      <c r="C73" s="239">
        <v>99.909099104513501</v>
      </c>
      <c r="D73" s="239">
        <v>99.971909999999994</v>
      </c>
      <c r="E73" s="239">
        <v>99.968999999999994</v>
      </c>
      <c r="F73" s="255">
        <v>4.8114100000000004</v>
      </c>
      <c r="G73" s="255">
        <v>4.2158300000000004</v>
      </c>
      <c r="H73" s="255">
        <v>5.3875299999999999</v>
      </c>
      <c r="I73" s="239">
        <v>0.41788999999999998</v>
      </c>
      <c r="J73" s="239">
        <v>0.34471000000000002</v>
      </c>
      <c r="K73" s="239">
        <v>1.1126</v>
      </c>
      <c r="L73" s="239">
        <v>0.58635999999999999</v>
      </c>
      <c r="M73" s="239">
        <v>0.43824000000000002</v>
      </c>
    </row>
    <row r="74" spans="1:13">
      <c r="A74" s="239" t="s">
        <v>54</v>
      </c>
      <c r="B74" s="239" t="s">
        <v>69</v>
      </c>
      <c r="C74" s="239">
        <v>100.492</v>
      </c>
      <c r="D74" s="239">
        <v>100.447</v>
      </c>
      <c r="E74" s="239">
        <v>100.401</v>
      </c>
      <c r="F74" s="255">
        <v>4.9045300000000003</v>
      </c>
      <c r="G74" s="255">
        <v>4.3098900000000002</v>
      </c>
      <c r="H74" s="255">
        <v>5.8467799999999999</v>
      </c>
      <c r="I74" s="239">
        <v>0.47521999999999998</v>
      </c>
      <c r="J74" s="239">
        <v>0.35225000000000001</v>
      </c>
      <c r="K74" s="239">
        <v>1.70166</v>
      </c>
      <c r="L74" s="239">
        <v>0.43213000000000001</v>
      </c>
      <c r="M74" s="239">
        <v>0.47464000000000001</v>
      </c>
    </row>
    <row r="75" spans="1:13">
      <c r="A75" s="239" t="s">
        <v>54</v>
      </c>
      <c r="B75" s="239" t="s">
        <v>70</v>
      </c>
      <c r="C75" s="239">
        <v>100.917</v>
      </c>
      <c r="D75" s="239">
        <v>101.093</v>
      </c>
      <c r="E75" s="239">
        <v>100.754</v>
      </c>
      <c r="F75" s="255">
        <v>5.0195699999999999</v>
      </c>
      <c r="G75" s="255">
        <v>4.67293</v>
      </c>
      <c r="H75" s="255">
        <v>5.8775399999999998</v>
      </c>
      <c r="I75" s="239">
        <v>0.64312999999999998</v>
      </c>
      <c r="J75" s="239">
        <v>0.38130999999999998</v>
      </c>
      <c r="K75" s="239">
        <v>1.90767</v>
      </c>
      <c r="L75" s="239">
        <v>0.35159000000000001</v>
      </c>
      <c r="M75" s="239">
        <v>0.47708</v>
      </c>
    </row>
    <row r="76" spans="1:13">
      <c r="A76" s="239" t="s">
        <v>54</v>
      </c>
      <c r="B76" s="239" t="s">
        <v>71</v>
      </c>
      <c r="C76" s="239">
        <v>101.44</v>
      </c>
      <c r="D76" s="239">
        <v>101.292</v>
      </c>
      <c r="E76" s="239">
        <v>101.024</v>
      </c>
      <c r="F76" s="255">
        <v>4.9036400000000002</v>
      </c>
      <c r="G76" s="255">
        <v>4.6757400000000002</v>
      </c>
      <c r="H76" s="255">
        <v>6.1013700000000002</v>
      </c>
      <c r="I76" s="239">
        <v>0.19685</v>
      </c>
      <c r="J76" s="239">
        <v>0.38153999999999999</v>
      </c>
      <c r="K76" s="239">
        <v>1.74387</v>
      </c>
      <c r="L76" s="239">
        <v>0.26798</v>
      </c>
      <c r="M76" s="239">
        <v>0.49475999999999998</v>
      </c>
    </row>
    <row r="77" spans="1:13">
      <c r="A77" s="239" t="s">
        <v>54</v>
      </c>
      <c r="B77" s="239" t="s">
        <v>72</v>
      </c>
      <c r="C77" s="239">
        <v>102.303</v>
      </c>
      <c r="D77" s="239">
        <v>101.621</v>
      </c>
      <c r="E77" s="239">
        <v>101.45099999999999</v>
      </c>
      <c r="F77" s="255">
        <v>4.7165299999999997</v>
      </c>
      <c r="G77" s="255">
        <v>4.5433000000000003</v>
      </c>
      <c r="H77" s="255">
        <v>6.0763299999999996</v>
      </c>
      <c r="I77" s="239">
        <v>0.32479999999999998</v>
      </c>
      <c r="J77" s="239">
        <v>0.37095</v>
      </c>
      <c r="K77" s="239">
        <v>1.6495500000000001</v>
      </c>
      <c r="L77" s="239">
        <v>0.42266999999999999</v>
      </c>
      <c r="M77" s="239">
        <v>0.49278</v>
      </c>
    </row>
    <row r="78" spans="1:13">
      <c r="A78" s="239" t="s">
        <v>54</v>
      </c>
      <c r="B78" s="239" t="s">
        <v>73</v>
      </c>
      <c r="C78" s="239">
        <v>103.02</v>
      </c>
      <c r="D78" s="239">
        <v>102.07299999999999</v>
      </c>
      <c r="E78" s="239">
        <v>102.48399999999999</v>
      </c>
      <c r="F78" s="255">
        <v>4.8305499999999997</v>
      </c>
      <c r="G78" s="255">
        <v>4.3830099999999996</v>
      </c>
      <c r="H78" s="255">
        <v>6.3148799999999996</v>
      </c>
      <c r="I78" s="239">
        <v>0.44479000000000002</v>
      </c>
      <c r="J78" s="239">
        <v>0.35810999999999998</v>
      </c>
      <c r="K78" s="239">
        <v>1.61876</v>
      </c>
      <c r="L78" s="239">
        <v>1.01823</v>
      </c>
      <c r="M78" s="239">
        <v>0.51160000000000005</v>
      </c>
    </row>
    <row r="79" spans="1:13">
      <c r="A79" s="239" t="s">
        <v>79</v>
      </c>
      <c r="B79" s="239" t="s">
        <v>62</v>
      </c>
      <c r="C79" s="239">
        <v>103.108</v>
      </c>
      <c r="D79" s="239">
        <v>102.078</v>
      </c>
      <c r="E79" s="239">
        <v>102.502</v>
      </c>
      <c r="F79" s="255">
        <v>4.3656100000000002</v>
      </c>
      <c r="G79" s="255">
        <v>4.0126299999999997</v>
      </c>
      <c r="H79" s="255">
        <v>5.1159400000000002</v>
      </c>
      <c r="I79" s="239">
        <v>4.8999999999999998E-3</v>
      </c>
      <c r="J79" s="239">
        <v>0.32839000000000002</v>
      </c>
      <c r="K79" s="239">
        <v>0.97435000000000005</v>
      </c>
      <c r="L79" s="239">
        <v>1.7559999999999999E-2</v>
      </c>
      <c r="M79" s="239">
        <v>0.41665000000000002</v>
      </c>
    </row>
    <row r="80" spans="1:13">
      <c r="A80" s="239" t="s">
        <v>54</v>
      </c>
      <c r="B80" s="239" t="s">
        <v>63</v>
      </c>
      <c r="C80" s="239">
        <v>103.07899999999999</v>
      </c>
      <c r="D80" s="239">
        <v>102.468</v>
      </c>
      <c r="E80" s="239">
        <v>102.6</v>
      </c>
      <c r="F80" s="255">
        <v>3.94028</v>
      </c>
      <c r="G80" s="255">
        <v>4.0245699999999998</v>
      </c>
      <c r="H80" s="255">
        <v>3.7354599999999998</v>
      </c>
      <c r="I80" s="239">
        <v>0.38206000000000001</v>
      </c>
      <c r="J80" s="239">
        <v>0.32934999999999998</v>
      </c>
      <c r="K80" s="239">
        <v>1.161</v>
      </c>
      <c r="L80" s="239">
        <v>9.5610000000000001E-2</v>
      </c>
      <c r="M80" s="239">
        <v>0.30608000000000002</v>
      </c>
    </row>
    <row r="81" spans="1:13">
      <c r="A81" s="239" t="s">
        <v>54</v>
      </c>
      <c r="B81" s="239" t="s">
        <v>64</v>
      </c>
      <c r="C81" s="239">
        <v>103.476</v>
      </c>
      <c r="D81" s="239">
        <v>103.27500000000001</v>
      </c>
      <c r="E81" s="239">
        <v>103.157</v>
      </c>
      <c r="F81" s="255">
        <v>4.0041799999999999</v>
      </c>
      <c r="G81" s="255">
        <v>4.4533800000000001</v>
      </c>
      <c r="H81" s="255">
        <v>4.0413899999999998</v>
      </c>
      <c r="I81" s="239">
        <v>0.78756000000000004</v>
      </c>
      <c r="J81" s="239">
        <v>0.36375000000000002</v>
      </c>
      <c r="K81" s="239">
        <v>1.6276200000000001</v>
      </c>
      <c r="L81" s="239">
        <v>0.54288000000000003</v>
      </c>
      <c r="M81" s="239">
        <v>0.33069999999999999</v>
      </c>
    </row>
    <row r="82" spans="1:13">
      <c r="A82" s="239" t="s">
        <v>54</v>
      </c>
      <c r="B82" s="239" t="s">
        <v>65</v>
      </c>
      <c r="C82" s="239">
        <v>103.53100000000001</v>
      </c>
      <c r="D82" s="239">
        <v>103.646</v>
      </c>
      <c r="E82" s="239">
        <v>103.795</v>
      </c>
      <c r="F82" s="255">
        <v>4.4134500000000001</v>
      </c>
      <c r="G82" s="255">
        <v>4.94062</v>
      </c>
      <c r="H82" s="255">
        <v>4.48813</v>
      </c>
      <c r="I82" s="239">
        <v>0.35924</v>
      </c>
      <c r="J82" s="239">
        <v>0.40267999999999998</v>
      </c>
      <c r="K82" s="239">
        <v>1.54105</v>
      </c>
      <c r="L82" s="239">
        <v>0.61846999999999996</v>
      </c>
      <c r="M82" s="239">
        <v>0.36653000000000002</v>
      </c>
    </row>
    <row r="83" spans="1:13">
      <c r="A83" s="239" t="s">
        <v>54</v>
      </c>
      <c r="B83" s="239" t="s">
        <v>66</v>
      </c>
      <c r="C83" s="239">
        <v>103.233</v>
      </c>
      <c r="D83" s="239">
        <v>103.827</v>
      </c>
      <c r="E83" s="239">
        <v>103.79600000000001</v>
      </c>
      <c r="F83" s="255">
        <v>4.2819900000000004</v>
      </c>
      <c r="G83" s="255">
        <v>4.6637000000000004</v>
      </c>
      <c r="H83" s="255">
        <v>4.5877699999999999</v>
      </c>
      <c r="I83" s="239">
        <v>0.17463000000000001</v>
      </c>
      <c r="J83" s="239">
        <v>0.38057000000000002</v>
      </c>
      <c r="K83" s="239">
        <v>1.7134</v>
      </c>
      <c r="L83" s="239">
        <v>9.6000000000000002E-4</v>
      </c>
      <c r="M83" s="239">
        <v>0.3745</v>
      </c>
    </row>
    <row r="84" spans="1:13">
      <c r="A84" s="239" t="s">
        <v>54</v>
      </c>
      <c r="B84" s="239" t="s">
        <v>67</v>
      </c>
      <c r="C84" s="239">
        <v>103.29900000000001</v>
      </c>
      <c r="D84" s="239">
        <v>103.893</v>
      </c>
      <c r="E84" s="239">
        <v>104.041</v>
      </c>
      <c r="F84" s="255">
        <v>3.9471500000000002</v>
      </c>
      <c r="G84" s="255">
        <v>4.3564699999999998</v>
      </c>
      <c r="H84" s="255">
        <v>4.6835000000000004</v>
      </c>
      <c r="I84" s="239">
        <v>6.3570000000000002E-2</v>
      </c>
      <c r="J84" s="239">
        <v>0.35598999999999997</v>
      </c>
      <c r="K84" s="239">
        <v>1.3906799999999999</v>
      </c>
      <c r="L84" s="239">
        <v>0.23604</v>
      </c>
      <c r="M84" s="239">
        <v>0.38216</v>
      </c>
    </row>
    <row r="85" spans="1:13">
      <c r="A85" s="239" t="s">
        <v>54</v>
      </c>
      <c r="B85" s="239" t="s">
        <v>68</v>
      </c>
      <c r="C85" s="239">
        <v>103.687</v>
      </c>
      <c r="D85" s="239">
        <v>103.99299999999999</v>
      </c>
      <c r="E85" s="239">
        <v>104.145</v>
      </c>
      <c r="F85" s="255">
        <v>3.7813400000000001</v>
      </c>
      <c r="G85" s="255">
        <v>4.0222199999999999</v>
      </c>
      <c r="H85" s="255">
        <v>4.1772900000000002</v>
      </c>
      <c r="I85" s="239">
        <v>9.6250000000000002E-2</v>
      </c>
      <c r="J85" s="239">
        <v>0.32916000000000001</v>
      </c>
      <c r="K85" s="239">
        <v>0.69523000000000001</v>
      </c>
      <c r="L85" s="239">
        <v>9.9959999999999993E-2</v>
      </c>
      <c r="M85" s="239">
        <v>0.34161999999999998</v>
      </c>
    </row>
    <row r="86" spans="1:13">
      <c r="A86" s="239" t="s">
        <v>54</v>
      </c>
      <c r="B86" s="239" t="s">
        <v>69</v>
      </c>
      <c r="C86" s="239">
        <v>103.67</v>
      </c>
      <c r="D86" s="239">
        <v>104.003</v>
      </c>
      <c r="E86" s="239">
        <v>104.134</v>
      </c>
      <c r="F86" s="255">
        <v>3.1624400000000001</v>
      </c>
      <c r="G86" s="255">
        <v>3.5401799999999999</v>
      </c>
      <c r="H86" s="255">
        <v>3.7180900000000001</v>
      </c>
      <c r="I86" s="239">
        <v>9.6200000000000001E-3</v>
      </c>
      <c r="J86" s="239">
        <v>0.29032999999999998</v>
      </c>
      <c r="K86" s="239">
        <v>0.34444000000000002</v>
      </c>
      <c r="L86" s="239">
        <v>-1.056E-2</v>
      </c>
      <c r="M86" s="239">
        <v>0.30468000000000001</v>
      </c>
    </row>
    <row r="87" spans="1:13">
      <c r="A87" s="239" t="s">
        <v>54</v>
      </c>
      <c r="B87" s="239" t="s">
        <v>70</v>
      </c>
      <c r="C87" s="239">
        <v>103.94199999999999</v>
      </c>
      <c r="D87" s="239">
        <v>104.124</v>
      </c>
      <c r="E87" s="239">
        <v>104.35599999999999</v>
      </c>
      <c r="F87" s="255">
        <v>2.9975100000000001</v>
      </c>
      <c r="G87" s="255">
        <v>2.99823</v>
      </c>
      <c r="H87" s="255">
        <v>3.57504</v>
      </c>
      <c r="I87" s="239">
        <v>0.11634</v>
      </c>
      <c r="J87" s="239">
        <v>0.24648</v>
      </c>
      <c r="K87" s="239">
        <v>0.28605000000000003</v>
      </c>
      <c r="L87" s="239">
        <v>0.21318999999999999</v>
      </c>
      <c r="M87" s="239">
        <v>0.29315000000000002</v>
      </c>
    </row>
    <row r="88" spans="1:13">
      <c r="A88" s="239" t="s">
        <v>54</v>
      </c>
      <c r="B88" s="239" t="s">
        <v>71</v>
      </c>
      <c r="C88" s="239">
        <v>104.503</v>
      </c>
      <c r="D88" s="239">
        <v>104.54300000000001</v>
      </c>
      <c r="E88" s="239">
        <v>104.863</v>
      </c>
      <c r="F88" s="255">
        <v>3.01952</v>
      </c>
      <c r="G88" s="255">
        <v>3.20953</v>
      </c>
      <c r="H88" s="255">
        <v>3.80009</v>
      </c>
      <c r="I88" s="239">
        <v>0.40239999999999998</v>
      </c>
      <c r="J88" s="239">
        <v>0.26361000000000001</v>
      </c>
      <c r="K88" s="239">
        <v>0.62563999999999997</v>
      </c>
      <c r="L88" s="239">
        <v>0.48583999999999999</v>
      </c>
      <c r="M88" s="239">
        <v>0.31129000000000001</v>
      </c>
    </row>
    <row r="89" spans="1:13">
      <c r="A89" s="239" t="s">
        <v>54</v>
      </c>
      <c r="B89" s="239" t="s">
        <v>72</v>
      </c>
      <c r="C89" s="239">
        <v>105.346</v>
      </c>
      <c r="D89" s="239">
        <v>105.06</v>
      </c>
      <c r="E89" s="239">
        <v>104.71599999999999</v>
      </c>
      <c r="F89" s="255">
        <v>2.9744999999999999</v>
      </c>
      <c r="G89" s="255">
        <v>3.3841399999999999</v>
      </c>
      <c r="H89" s="255">
        <v>3.2183000000000002</v>
      </c>
      <c r="I89" s="239">
        <v>0.49453000000000003</v>
      </c>
      <c r="J89" s="239">
        <v>0.27772999999999998</v>
      </c>
      <c r="K89" s="239">
        <v>1.02603</v>
      </c>
      <c r="L89" s="239">
        <v>-0.14018</v>
      </c>
      <c r="M89" s="239">
        <v>0.26432</v>
      </c>
    </row>
    <row r="90" spans="1:13">
      <c r="A90" s="239" t="s">
        <v>54</v>
      </c>
      <c r="B90" s="239" t="s">
        <v>73</v>
      </c>
      <c r="C90" s="239">
        <v>105.934</v>
      </c>
      <c r="D90" s="239">
        <v>105.764</v>
      </c>
      <c r="E90" s="239">
        <v>105.371</v>
      </c>
      <c r="F90" s="255">
        <v>2.8285800000000001</v>
      </c>
      <c r="G90" s="255">
        <v>3.6160399999999999</v>
      </c>
      <c r="H90" s="255">
        <v>2.8170299999999999</v>
      </c>
      <c r="I90" s="239">
        <v>0.67008999999999996</v>
      </c>
      <c r="J90" s="239">
        <v>0.29644999999999999</v>
      </c>
      <c r="K90" s="239">
        <v>1.6932199999999999</v>
      </c>
      <c r="L90" s="239">
        <v>0.62549999999999994</v>
      </c>
      <c r="M90" s="239">
        <v>0.23177</v>
      </c>
    </row>
    <row r="91" spans="1:13">
      <c r="A91" s="239" t="s">
        <v>80</v>
      </c>
      <c r="B91" s="239" t="s">
        <v>62</v>
      </c>
      <c r="C91" s="239">
        <v>106.447</v>
      </c>
      <c r="D91" s="239">
        <v>105.80500000000001</v>
      </c>
      <c r="E91" s="239">
        <v>106.336</v>
      </c>
      <c r="F91" s="255">
        <v>3.2383500000000001</v>
      </c>
      <c r="G91" s="255">
        <v>3.6511300000000002</v>
      </c>
      <c r="H91" s="255">
        <v>3.7404099999999998</v>
      </c>
      <c r="I91" s="239">
        <v>3.8769999999999999E-2</v>
      </c>
      <c r="J91" s="239">
        <v>0.29927999999999999</v>
      </c>
      <c r="K91" s="239">
        <v>1.61442</v>
      </c>
      <c r="L91" s="239">
        <v>0.91581000000000001</v>
      </c>
      <c r="M91" s="239">
        <v>0.30647999999999997</v>
      </c>
    </row>
    <row r="92" spans="1:13">
      <c r="A92" s="239" t="s">
        <v>54</v>
      </c>
      <c r="B92" s="239" t="s">
        <v>63</v>
      </c>
      <c r="C92" s="239">
        <v>106.889</v>
      </c>
      <c r="D92" s="239">
        <v>106.062</v>
      </c>
      <c r="E92" s="239">
        <v>106.928</v>
      </c>
      <c r="F92" s="255">
        <v>3.6961900000000001</v>
      </c>
      <c r="G92" s="255">
        <v>3.5074399999999999</v>
      </c>
      <c r="H92" s="255">
        <v>4.2183200000000003</v>
      </c>
      <c r="I92" s="239">
        <v>0.2429</v>
      </c>
      <c r="J92" s="239">
        <v>0.28769</v>
      </c>
      <c r="K92" s="239">
        <v>1.45299</v>
      </c>
      <c r="L92" s="239">
        <v>0.55672999999999995</v>
      </c>
      <c r="M92" s="239">
        <v>0.34490999999999999</v>
      </c>
    </row>
    <row r="93" spans="1:13">
      <c r="A93" s="239" t="s">
        <v>54</v>
      </c>
      <c r="B93" s="239" t="s">
        <v>64</v>
      </c>
      <c r="C93" s="239">
        <v>106.83799999999999</v>
      </c>
      <c r="D93" s="239">
        <v>106.184</v>
      </c>
      <c r="E93" s="239">
        <v>106.52500000000001</v>
      </c>
      <c r="F93" s="255">
        <v>3.2490600000000001</v>
      </c>
      <c r="G93" s="255">
        <v>2.8167499999999999</v>
      </c>
      <c r="H93" s="255">
        <v>3.2649300000000001</v>
      </c>
      <c r="I93" s="239">
        <v>0.11502999999999999</v>
      </c>
      <c r="J93" s="239">
        <v>0.23175000000000001</v>
      </c>
      <c r="K93" s="239">
        <v>1.06986</v>
      </c>
      <c r="L93" s="239">
        <v>-0.37689</v>
      </c>
      <c r="M93" s="239">
        <v>0.26808999999999999</v>
      </c>
    </row>
    <row r="94" spans="1:13">
      <c r="A94" s="239" t="s">
        <v>54</v>
      </c>
      <c r="B94" s="239" t="s">
        <v>65</v>
      </c>
      <c r="C94" s="239">
        <v>105.755</v>
      </c>
      <c r="D94" s="239">
        <v>105.511</v>
      </c>
      <c r="E94" s="239">
        <v>105.398</v>
      </c>
      <c r="F94" s="255">
        <v>2.1481499999999998</v>
      </c>
      <c r="G94" s="255">
        <v>1.79939</v>
      </c>
      <c r="H94" s="255">
        <v>1.5443899999999999</v>
      </c>
      <c r="I94" s="239">
        <v>-0.63380999999999998</v>
      </c>
      <c r="J94" s="239">
        <v>0.14873</v>
      </c>
      <c r="K94" s="239">
        <v>-0.23921000000000001</v>
      </c>
      <c r="L94" s="239">
        <v>-1.0579700000000001</v>
      </c>
      <c r="M94" s="239">
        <v>0.1278</v>
      </c>
    </row>
    <row r="95" spans="1:13">
      <c r="A95" s="239" t="s">
        <v>54</v>
      </c>
      <c r="B95" s="239" t="s">
        <v>66</v>
      </c>
      <c r="C95" s="239">
        <v>106.16200000000001</v>
      </c>
      <c r="D95" s="239">
        <v>106.58499999999999</v>
      </c>
      <c r="E95" s="239">
        <v>105.343</v>
      </c>
      <c r="F95" s="255">
        <v>2.8372700000000002</v>
      </c>
      <c r="G95" s="255">
        <v>2.6563400000000001</v>
      </c>
      <c r="H95" s="255">
        <v>1.4904200000000001</v>
      </c>
      <c r="I95" s="239">
        <v>1.0179</v>
      </c>
      <c r="J95" s="239">
        <v>0.21870999999999999</v>
      </c>
      <c r="K95" s="239">
        <v>0.73721000000000003</v>
      </c>
      <c r="L95" s="239">
        <v>-5.2179999999999997E-2</v>
      </c>
      <c r="M95" s="239">
        <v>0.12336</v>
      </c>
    </row>
    <row r="96" spans="1:13">
      <c r="A96" s="239" t="s">
        <v>54</v>
      </c>
      <c r="B96" s="239" t="s">
        <v>67</v>
      </c>
      <c r="C96" s="239">
        <v>106.74299999999999</v>
      </c>
      <c r="D96" s="239">
        <v>107.05200000000001</v>
      </c>
      <c r="E96" s="239">
        <v>106.157</v>
      </c>
      <c r="F96" s="255">
        <v>3.3340100000000001</v>
      </c>
      <c r="G96" s="255">
        <v>3.0406300000000002</v>
      </c>
      <c r="H96" s="255">
        <v>2.0338099999999999</v>
      </c>
      <c r="I96" s="239">
        <v>0.43814999999999998</v>
      </c>
      <c r="J96" s="239">
        <v>0.24992</v>
      </c>
      <c r="K96" s="239">
        <v>0.93342000000000003</v>
      </c>
      <c r="L96" s="239">
        <v>0.77271000000000001</v>
      </c>
      <c r="M96" s="239">
        <v>0.16792000000000001</v>
      </c>
    </row>
    <row r="97" spans="1:13">
      <c r="A97" s="239" t="s">
        <v>54</v>
      </c>
      <c r="B97" s="239" t="s">
        <v>68</v>
      </c>
      <c r="C97" s="239">
        <v>107.444</v>
      </c>
      <c r="D97" s="239">
        <v>107.417</v>
      </c>
      <c r="E97" s="239">
        <v>106.851</v>
      </c>
      <c r="F97" s="255">
        <v>3.6234099999999998</v>
      </c>
      <c r="G97" s="255">
        <v>3.2925300000000002</v>
      </c>
      <c r="H97" s="255">
        <v>2.5983000000000001</v>
      </c>
      <c r="I97" s="239">
        <v>0.34095999999999999</v>
      </c>
      <c r="J97" s="239">
        <v>0.27032</v>
      </c>
      <c r="K97" s="239">
        <v>1.1611899999999999</v>
      </c>
      <c r="L97" s="239">
        <v>0.65375000000000005</v>
      </c>
      <c r="M97" s="239">
        <v>0.21399000000000001</v>
      </c>
    </row>
    <row r="98" spans="1:13">
      <c r="A98" s="239" t="s">
        <v>54</v>
      </c>
      <c r="B98" s="239" t="s">
        <v>69</v>
      </c>
      <c r="C98" s="239">
        <v>107.867</v>
      </c>
      <c r="D98" s="239">
        <v>107.944</v>
      </c>
      <c r="E98" s="239">
        <v>107.614</v>
      </c>
      <c r="F98" s="255">
        <v>4.0484200000000001</v>
      </c>
      <c r="G98" s="255">
        <v>3.78931</v>
      </c>
      <c r="H98" s="255">
        <v>3.34185</v>
      </c>
      <c r="I98" s="239">
        <v>0.49060999999999999</v>
      </c>
      <c r="J98" s="239">
        <v>0.31041999999999997</v>
      </c>
      <c r="K98" s="239">
        <v>2.30592</v>
      </c>
      <c r="L98" s="239">
        <v>0.71408000000000005</v>
      </c>
      <c r="M98" s="239">
        <v>0.27431</v>
      </c>
    </row>
    <row r="99" spans="1:13">
      <c r="A99" s="239" t="s">
        <v>54</v>
      </c>
      <c r="B99" s="239" t="s">
        <v>70</v>
      </c>
      <c r="C99" s="239">
        <v>108.114</v>
      </c>
      <c r="D99" s="239">
        <v>108.401</v>
      </c>
      <c r="E99" s="239">
        <v>107.6</v>
      </c>
      <c r="F99" s="255">
        <v>4.0137799999999997</v>
      </c>
      <c r="G99" s="255">
        <v>4.1075999999999997</v>
      </c>
      <c r="H99" s="255">
        <v>3.10859</v>
      </c>
      <c r="I99" s="239">
        <v>0.42337000000000002</v>
      </c>
      <c r="J99" s="239">
        <v>0.33601999999999999</v>
      </c>
      <c r="K99" s="239">
        <v>1.7038</v>
      </c>
      <c r="L99" s="239">
        <v>-1.3010000000000001E-2</v>
      </c>
      <c r="M99" s="239">
        <v>0.25542999999999999</v>
      </c>
    </row>
    <row r="100" spans="1:13">
      <c r="A100" s="239" t="s">
        <v>54</v>
      </c>
      <c r="B100" s="239" t="s">
        <v>71</v>
      </c>
      <c r="C100" s="239">
        <v>108.774</v>
      </c>
      <c r="D100" s="239">
        <v>108.88500000000001</v>
      </c>
      <c r="E100" s="239">
        <v>108.53400000000001</v>
      </c>
      <c r="F100" s="255">
        <v>4.0869600000000004</v>
      </c>
      <c r="G100" s="255">
        <v>4.1533100000000003</v>
      </c>
      <c r="H100" s="255">
        <v>3.5007600000000001</v>
      </c>
      <c r="I100" s="239">
        <v>0.44649</v>
      </c>
      <c r="J100" s="239">
        <v>0.33968999999999999</v>
      </c>
      <c r="K100" s="239">
        <v>1.71225</v>
      </c>
      <c r="L100" s="239">
        <v>0.86802999999999997</v>
      </c>
      <c r="M100" s="239">
        <v>0.28715000000000002</v>
      </c>
    </row>
    <row r="101" spans="1:13">
      <c r="A101" s="239" t="s">
        <v>54</v>
      </c>
      <c r="B101" s="239" t="s">
        <v>72</v>
      </c>
      <c r="C101" s="239">
        <v>108.85599999999999</v>
      </c>
      <c r="D101" s="239">
        <v>108.789</v>
      </c>
      <c r="E101" s="239">
        <v>108.35</v>
      </c>
      <c r="F101" s="255">
        <v>3.33188</v>
      </c>
      <c r="G101" s="255">
        <v>3.5493999999999999</v>
      </c>
      <c r="H101" s="255">
        <v>3.4703400000000002</v>
      </c>
      <c r="I101" s="239">
        <v>-8.8169999999999998E-2</v>
      </c>
      <c r="J101" s="239">
        <v>0.29108000000000001</v>
      </c>
      <c r="K101" s="239">
        <v>1.2772699999999999</v>
      </c>
      <c r="L101" s="239">
        <v>-0.16952999999999999</v>
      </c>
      <c r="M101" s="239">
        <v>0.28469</v>
      </c>
    </row>
    <row r="102" spans="1:13">
      <c r="A102" s="239" t="s">
        <v>54</v>
      </c>
      <c r="B102" s="239" t="s">
        <v>73</v>
      </c>
      <c r="C102" s="239">
        <v>109.271</v>
      </c>
      <c r="D102" s="239">
        <v>109.301</v>
      </c>
      <c r="E102" s="239">
        <v>109.09699999999999</v>
      </c>
      <c r="F102" s="255">
        <v>3.1500699999999999</v>
      </c>
      <c r="G102" s="255">
        <v>3.3442400000000001</v>
      </c>
      <c r="H102" s="255">
        <v>3.5360800000000001</v>
      </c>
      <c r="I102" s="239">
        <v>0.47064</v>
      </c>
      <c r="J102" s="239">
        <v>0.27450000000000002</v>
      </c>
      <c r="K102" s="239">
        <v>1.2571300000000001</v>
      </c>
      <c r="L102" s="239">
        <v>0.68942999999999999</v>
      </c>
      <c r="M102" s="239">
        <v>0.28999999999999998</v>
      </c>
    </row>
    <row r="103" spans="1:13">
      <c r="A103" s="239" t="s">
        <v>499</v>
      </c>
      <c r="B103" s="239" t="s">
        <v>62</v>
      </c>
      <c r="C103" s="239">
        <v>110.21</v>
      </c>
      <c r="D103" s="239">
        <v>110.25700000000001</v>
      </c>
      <c r="E103" s="239">
        <v>110.81699999999999</v>
      </c>
      <c r="F103" s="255">
        <v>3.5350899999999998</v>
      </c>
      <c r="G103" s="255">
        <v>4.2077400000000003</v>
      </c>
      <c r="H103" s="255">
        <v>4.2140000000000004</v>
      </c>
      <c r="I103" s="239">
        <v>0.87465000000000004</v>
      </c>
      <c r="J103" s="239">
        <v>0.34405999999999998</v>
      </c>
      <c r="K103" s="239">
        <v>1.7121599999999999</v>
      </c>
      <c r="L103" s="239">
        <v>1.5765800000000001</v>
      </c>
      <c r="M103" s="239">
        <v>0.34455999999999998</v>
      </c>
    </row>
    <row r="104" spans="1:13">
      <c r="A104" s="239" t="s">
        <v>54</v>
      </c>
      <c r="B104" s="239" t="s">
        <v>63</v>
      </c>
      <c r="C104" s="239">
        <v>110.907</v>
      </c>
      <c r="D104" s="239">
        <v>110.926</v>
      </c>
      <c r="E104" s="239">
        <v>111.42400000000001</v>
      </c>
      <c r="F104" s="255">
        <v>3.7590400000000002</v>
      </c>
      <c r="G104" s="255">
        <v>4.5860000000000003</v>
      </c>
      <c r="H104" s="255">
        <v>4.2046999999999999</v>
      </c>
      <c r="I104" s="239">
        <v>0.60675999999999997</v>
      </c>
      <c r="J104" s="239">
        <v>0.37436000000000003</v>
      </c>
      <c r="K104" s="239">
        <v>1.8744499999999999</v>
      </c>
      <c r="L104" s="239">
        <v>0.54774999999999996</v>
      </c>
      <c r="M104" s="239">
        <v>0.34381</v>
      </c>
    </row>
    <row r="105" spans="1:13">
      <c r="A105" s="239" t="s">
        <v>54</v>
      </c>
      <c r="B105" s="239" t="s">
        <v>64</v>
      </c>
      <c r="C105" s="239">
        <v>111.824</v>
      </c>
      <c r="D105" s="239">
        <v>111.779</v>
      </c>
      <c r="E105" s="239">
        <v>112.164</v>
      </c>
      <c r="F105" s="255">
        <v>4.6668799999999999</v>
      </c>
      <c r="G105" s="255">
        <v>5.2691600000000003</v>
      </c>
      <c r="H105" s="255">
        <v>5.29359</v>
      </c>
      <c r="I105" s="239">
        <v>0.76898</v>
      </c>
      <c r="J105" s="239">
        <v>0.42884</v>
      </c>
      <c r="K105" s="239">
        <v>2.74844</v>
      </c>
      <c r="L105" s="239">
        <v>0.66413</v>
      </c>
      <c r="M105" s="239">
        <v>0.43078</v>
      </c>
    </row>
    <row r="106" spans="1:13">
      <c r="A106" s="239" t="s">
        <v>54</v>
      </c>
      <c r="B106" s="239" t="s">
        <v>65</v>
      </c>
      <c r="C106" s="239">
        <v>112.19</v>
      </c>
      <c r="D106" s="239">
        <v>112.428</v>
      </c>
      <c r="E106" s="239">
        <v>112.512</v>
      </c>
      <c r="F106" s="255">
        <v>6.0848199999999997</v>
      </c>
      <c r="G106" s="255">
        <v>6.5557100000000004</v>
      </c>
      <c r="H106" s="255">
        <v>6.7496499999999999</v>
      </c>
      <c r="I106" s="239">
        <v>0.58060999999999996</v>
      </c>
      <c r="J106" s="239">
        <v>0.53054999999999997</v>
      </c>
      <c r="K106" s="239">
        <v>2.8609100000000001</v>
      </c>
      <c r="L106" s="239">
        <v>0.31025999999999998</v>
      </c>
      <c r="M106" s="239">
        <v>0.54579</v>
      </c>
    </row>
    <row r="107" spans="1:13">
      <c r="A107" s="239" t="s">
        <v>54</v>
      </c>
      <c r="B107" s="239" t="s">
        <v>66</v>
      </c>
      <c r="C107" s="239">
        <v>112.419</v>
      </c>
      <c r="D107" s="239">
        <v>113.355</v>
      </c>
      <c r="E107" s="239">
        <v>113.346</v>
      </c>
      <c r="F107" s="255">
        <v>5.8938199999999998</v>
      </c>
      <c r="G107" s="255">
        <v>6.3517400000000004</v>
      </c>
      <c r="H107" s="255">
        <v>7.5970899999999997</v>
      </c>
      <c r="I107" s="239">
        <v>0.82452999999999999</v>
      </c>
      <c r="J107" s="239">
        <v>0.51449999999999996</v>
      </c>
      <c r="K107" s="239">
        <v>2.8098000000000001</v>
      </c>
      <c r="L107" s="239">
        <v>0.74124999999999996</v>
      </c>
      <c r="M107" s="239">
        <v>0.61206000000000005</v>
      </c>
    </row>
    <row r="108" spans="1:13">
      <c r="A108" s="239" t="s">
        <v>54</v>
      </c>
      <c r="B108" s="239" t="s">
        <v>67</v>
      </c>
      <c r="C108" s="239">
        <v>113.018</v>
      </c>
      <c r="D108" s="239">
        <v>114.01600000000001</v>
      </c>
      <c r="E108" s="239">
        <v>113.902</v>
      </c>
      <c r="F108" s="255">
        <v>5.8786100000000001</v>
      </c>
      <c r="G108" s="255">
        <v>6.5052500000000002</v>
      </c>
      <c r="H108" s="255">
        <v>7.2957999999999998</v>
      </c>
      <c r="I108" s="239">
        <v>0.58311999999999997</v>
      </c>
      <c r="J108" s="239">
        <v>0.52658000000000005</v>
      </c>
      <c r="K108" s="239">
        <v>2.7856399999999999</v>
      </c>
      <c r="L108" s="239">
        <v>0.49053000000000002</v>
      </c>
      <c r="M108" s="239">
        <v>0.58855000000000002</v>
      </c>
    </row>
    <row r="109" spans="1:13">
      <c r="A109" s="239" t="s">
        <v>54</v>
      </c>
      <c r="B109" s="239" t="s">
        <v>68</v>
      </c>
      <c r="C109" s="239">
        <v>113.682</v>
      </c>
      <c r="D109" s="239">
        <v>114.381</v>
      </c>
      <c r="E109" s="239">
        <v>114.825</v>
      </c>
      <c r="F109" s="255">
        <v>5.8058199999999998</v>
      </c>
      <c r="G109" s="255">
        <v>6.4831500000000002</v>
      </c>
      <c r="H109" s="255">
        <v>7.4627299999999996</v>
      </c>
      <c r="I109" s="239">
        <v>0.32013000000000003</v>
      </c>
      <c r="J109" s="239">
        <v>0.52483999999999997</v>
      </c>
      <c r="K109" s="239">
        <v>2.3278099999999999</v>
      </c>
      <c r="L109" s="239">
        <v>0.81035000000000001</v>
      </c>
      <c r="M109" s="239">
        <v>0.60158</v>
      </c>
    </row>
    <row r="110" spans="1:13">
      <c r="A110" s="239" t="s">
        <v>54</v>
      </c>
      <c r="B110" s="239" t="s">
        <v>69</v>
      </c>
      <c r="C110" s="239">
        <v>113.899</v>
      </c>
      <c r="D110" s="239">
        <v>114.886</v>
      </c>
      <c r="E110" s="239">
        <v>114.941</v>
      </c>
      <c r="F110" s="255">
        <v>5.5920699999999997</v>
      </c>
      <c r="G110" s="255">
        <v>6.4311100000000003</v>
      </c>
      <c r="H110" s="255">
        <v>6.8085899999999997</v>
      </c>
      <c r="I110" s="239">
        <v>0.44151000000000001</v>
      </c>
      <c r="J110" s="239">
        <v>0.52075000000000005</v>
      </c>
      <c r="K110" s="239">
        <v>2.1862900000000001</v>
      </c>
      <c r="L110" s="239">
        <v>0.10102</v>
      </c>
      <c r="M110" s="239">
        <v>0.55040999999999995</v>
      </c>
    </row>
    <row r="111" spans="1:13">
      <c r="A111" s="239" t="s">
        <v>54</v>
      </c>
      <c r="B111" s="239" t="s">
        <v>70</v>
      </c>
      <c r="C111" s="239">
        <v>114.601</v>
      </c>
      <c r="D111" s="239">
        <v>115.61</v>
      </c>
      <c r="E111" s="239">
        <v>115.378</v>
      </c>
      <c r="F111" s="255">
        <v>6.0001499999999997</v>
      </c>
      <c r="G111" s="255">
        <v>6.6503100000000002</v>
      </c>
      <c r="H111" s="255">
        <v>7.2286200000000003</v>
      </c>
      <c r="I111" s="239">
        <v>0.63019000000000003</v>
      </c>
      <c r="J111" s="239">
        <v>0.53798000000000001</v>
      </c>
      <c r="K111" s="239">
        <v>1.98933</v>
      </c>
      <c r="L111" s="239">
        <v>0.38019999999999998</v>
      </c>
      <c r="M111" s="239">
        <v>0.58330000000000004</v>
      </c>
    </row>
    <row r="112" spans="1:13">
      <c r="A112" s="239" t="s">
        <v>54</v>
      </c>
      <c r="B112" s="239" t="s">
        <v>71</v>
      </c>
      <c r="C112" s="239">
        <v>115.56100000000001</v>
      </c>
      <c r="D112" s="239">
        <v>116.289</v>
      </c>
      <c r="E112" s="239">
        <v>116.32299999999999</v>
      </c>
      <c r="F112" s="255">
        <v>6.2395399999999999</v>
      </c>
      <c r="G112" s="255">
        <v>6.79983</v>
      </c>
      <c r="H112" s="255">
        <v>7.1765499999999998</v>
      </c>
      <c r="I112" s="239">
        <v>0.58731999999999995</v>
      </c>
      <c r="J112" s="239">
        <v>0.54971999999999999</v>
      </c>
      <c r="K112" s="239">
        <v>1.9935799999999999</v>
      </c>
      <c r="L112" s="239">
        <v>0.81904999999999994</v>
      </c>
      <c r="M112" s="239">
        <v>0.57923000000000002</v>
      </c>
    </row>
    <row r="113" spans="1:13">
      <c r="A113" s="239" t="s">
        <v>54</v>
      </c>
      <c r="B113" s="239" t="s">
        <v>72</v>
      </c>
      <c r="C113" s="239">
        <v>116.884</v>
      </c>
      <c r="D113" s="239">
        <v>116.854</v>
      </c>
      <c r="E113" s="239">
        <v>117.282</v>
      </c>
      <c r="F113" s="255">
        <v>7.3748800000000001</v>
      </c>
      <c r="G113" s="255">
        <v>7.41343</v>
      </c>
      <c r="H113" s="255">
        <v>8.2436500000000006</v>
      </c>
      <c r="I113" s="239">
        <v>0.48586000000000001</v>
      </c>
      <c r="J113" s="239">
        <v>0.59774000000000005</v>
      </c>
      <c r="K113" s="239">
        <v>2.1620699999999999</v>
      </c>
      <c r="L113" s="239">
        <v>0.82443</v>
      </c>
      <c r="M113" s="239">
        <v>0.6623</v>
      </c>
    </row>
    <row r="114" spans="1:13">
      <c r="A114" s="239" t="s">
        <v>54</v>
      </c>
      <c r="B114" s="239" t="s">
        <v>73</v>
      </c>
      <c r="C114" s="239">
        <v>117.30800000000001</v>
      </c>
      <c r="D114" s="239">
        <v>117.23399999999999</v>
      </c>
      <c r="E114" s="239">
        <v>118.19199999999999</v>
      </c>
      <c r="F114" s="255">
        <v>7.3551099999999998</v>
      </c>
      <c r="G114" s="255">
        <v>7.2579399999999996</v>
      </c>
      <c r="H114" s="255">
        <v>8.3366199999999999</v>
      </c>
      <c r="I114" s="239">
        <v>0.32518999999999998</v>
      </c>
      <c r="J114" s="239">
        <v>0.58559000000000005</v>
      </c>
      <c r="K114" s="239">
        <v>2.0437699999999999</v>
      </c>
      <c r="L114" s="239">
        <v>0.77590999999999999</v>
      </c>
      <c r="M114" s="239">
        <v>0.66951000000000005</v>
      </c>
    </row>
    <row r="115" spans="1:13">
      <c r="A115" s="239" t="s">
        <v>907</v>
      </c>
      <c r="B115" s="239" t="s">
        <v>62</v>
      </c>
      <c r="C115" s="239">
        <v>118.002</v>
      </c>
      <c r="D115" s="239">
        <v>117.821</v>
      </c>
      <c r="E115" s="239">
        <v>118.729</v>
      </c>
      <c r="F115" s="255">
        <v>7.0701400000000003</v>
      </c>
      <c r="G115" s="255">
        <v>6.8603399999999999</v>
      </c>
      <c r="H115" s="255">
        <v>7.1397000000000004</v>
      </c>
      <c r="I115" s="239">
        <v>0.50070999999999999</v>
      </c>
      <c r="J115" s="239">
        <v>0.55447000000000002</v>
      </c>
      <c r="K115" s="239">
        <v>1.91246</v>
      </c>
      <c r="L115" s="239">
        <v>0.45434999999999998</v>
      </c>
      <c r="M115" s="239">
        <v>0.57635000000000003</v>
      </c>
    </row>
    <row r="116" spans="1:13">
      <c r="A116" s="239" t="s">
        <v>54</v>
      </c>
      <c r="B116" s="239" t="s">
        <v>63</v>
      </c>
      <c r="C116" s="239">
        <v>118.98099999999999</v>
      </c>
      <c r="D116" s="239">
        <v>119.065</v>
      </c>
      <c r="E116" s="239">
        <v>119.91200000000001</v>
      </c>
      <c r="F116" s="255">
        <v>7.2799699999999996</v>
      </c>
      <c r="G116" s="255">
        <v>7.3373200000000001</v>
      </c>
      <c r="H116" s="255">
        <v>7.61775</v>
      </c>
      <c r="I116" s="239">
        <v>1.0558399999999999</v>
      </c>
      <c r="J116" s="239">
        <v>0.59179999999999999</v>
      </c>
      <c r="K116" s="239">
        <v>2.3871600000000002</v>
      </c>
      <c r="L116" s="239">
        <v>0.99639</v>
      </c>
      <c r="M116" s="239">
        <v>0.61367000000000005</v>
      </c>
    </row>
    <row r="117" spans="1:13">
      <c r="A117" s="239" t="s">
        <v>54</v>
      </c>
      <c r="B117" s="239" t="s">
        <v>64</v>
      </c>
      <c r="C117" s="239">
        <v>120.15900000000001</v>
      </c>
      <c r="D117" s="239">
        <v>120.32299999999999</v>
      </c>
      <c r="E117" s="239">
        <v>121.34399999999999</v>
      </c>
      <c r="F117" s="255">
        <v>7.4536800000000003</v>
      </c>
      <c r="G117" s="255">
        <v>7.6436500000000001</v>
      </c>
      <c r="H117" s="255">
        <v>8.1844400000000004</v>
      </c>
      <c r="I117" s="239">
        <v>1.05657</v>
      </c>
      <c r="J117" s="239">
        <v>0.61568999999999996</v>
      </c>
      <c r="K117" s="239">
        <v>2.9686599999999999</v>
      </c>
      <c r="L117" s="239">
        <v>1.19421</v>
      </c>
      <c r="M117" s="239">
        <v>0.65771999999999997</v>
      </c>
    </row>
    <row r="118" spans="1:13">
      <c r="A118" s="239" t="s">
        <v>54</v>
      </c>
      <c r="B118" s="239" t="s">
        <v>65</v>
      </c>
      <c r="C118" s="239">
        <v>120.809</v>
      </c>
      <c r="D118" s="239">
        <v>121.176</v>
      </c>
      <c r="E118" s="239">
        <v>123.33799999999999</v>
      </c>
      <c r="F118" s="255">
        <v>7.6825000000000001</v>
      </c>
      <c r="G118" s="255">
        <v>7.7809799999999996</v>
      </c>
      <c r="H118" s="255">
        <v>9.6220800000000004</v>
      </c>
      <c r="I118" s="239">
        <v>0.70892999999999995</v>
      </c>
      <c r="J118" s="239">
        <v>0.62638000000000005</v>
      </c>
      <c r="K118" s="239">
        <v>3.3625099999999999</v>
      </c>
      <c r="L118" s="239">
        <v>1.6432599999999999</v>
      </c>
      <c r="M118" s="239">
        <v>0.76851000000000003</v>
      </c>
    </row>
  </sheetData>
  <mergeCells count="1">
    <mergeCell ref="H1:I1"/>
  </mergeCells>
  <hyperlinks>
    <hyperlink ref="H1:I1" location="Index!A1" display="Regresar al Índice" xr:uid="{525736EF-C954-42C2-9C90-0C8001AED00A}"/>
  </hyperlink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3"/>
  <dimension ref="A1:I61"/>
  <sheetViews>
    <sheetView topLeftCell="A13" workbookViewId="0"/>
  </sheetViews>
  <sheetFormatPr baseColWidth="10" defaultColWidth="11.42578125" defaultRowHeight="15"/>
  <cols>
    <col min="1" max="16384" width="11.42578125" style="239"/>
  </cols>
  <sheetData>
    <row r="1" spans="1:9">
      <c r="A1" s="43" t="s">
        <v>2133</v>
      </c>
      <c r="B1" s="239" t="s">
        <v>54</v>
      </c>
      <c r="C1" s="239" t="s">
        <v>54</v>
      </c>
      <c r="D1" s="239" t="s">
        <v>54</v>
      </c>
      <c r="E1" s="239" t="s">
        <v>54</v>
      </c>
      <c r="F1" s="239" t="s">
        <v>54</v>
      </c>
      <c r="G1" s="239" t="s">
        <v>54</v>
      </c>
      <c r="H1" s="90" t="s">
        <v>38</v>
      </c>
      <c r="I1" s="90"/>
    </row>
    <row r="2" spans="1:9">
      <c r="A2" s="239" t="s">
        <v>55</v>
      </c>
      <c r="B2" s="239" t="s">
        <v>54</v>
      </c>
      <c r="C2" s="239" t="s">
        <v>54</v>
      </c>
      <c r="D2" s="239" t="s">
        <v>54</v>
      </c>
      <c r="E2" s="239" t="s">
        <v>54</v>
      </c>
      <c r="F2" s="239" t="s">
        <v>54</v>
      </c>
      <c r="G2" s="239" t="s">
        <v>54</v>
      </c>
      <c r="H2" s="239" t="s">
        <v>54</v>
      </c>
    </row>
    <row r="6" spans="1:9">
      <c r="A6" s="239" t="s">
        <v>487</v>
      </c>
      <c r="B6" s="239" t="s">
        <v>1887</v>
      </c>
      <c r="C6" s="239" t="s">
        <v>1888</v>
      </c>
      <c r="D6" s="239" t="s">
        <v>1889</v>
      </c>
      <c r="E6" s="239" t="s">
        <v>859</v>
      </c>
    </row>
    <row r="7" spans="1:9">
      <c r="A7" s="239" t="s">
        <v>1890</v>
      </c>
      <c r="B7" s="239">
        <v>2.61</v>
      </c>
      <c r="C7" s="239">
        <v>0.57999999999999996</v>
      </c>
      <c r="D7" s="239">
        <v>6.41</v>
      </c>
      <c r="E7" s="239">
        <v>55</v>
      </c>
    </row>
    <row r="8" spans="1:9">
      <c r="A8" s="239" t="s">
        <v>119</v>
      </c>
      <c r="B8" s="239">
        <v>3.13</v>
      </c>
      <c r="C8" s="239">
        <v>1</v>
      </c>
      <c r="D8" s="239">
        <v>6.48</v>
      </c>
      <c r="E8" s="239">
        <v>54</v>
      </c>
    </row>
    <row r="9" spans="1:9">
      <c r="A9" s="239" t="s">
        <v>123</v>
      </c>
      <c r="B9" s="239">
        <v>2.85</v>
      </c>
      <c r="C9" s="239">
        <v>0.55000000000000004</v>
      </c>
      <c r="D9" s="239">
        <v>6.58</v>
      </c>
      <c r="E9" s="239">
        <v>53</v>
      </c>
    </row>
    <row r="10" spans="1:9">
      <c r="A10" s="239" t="s">
        <v>90</v>
      </c>
      <c r="B10" s="239">
        <v>2.17</v>
      </c>
      <c r="C10" s="239">
        <v>-0.92</v>
      </c>
      <c r="D10" s="239">
        <v>6.6</v>
      </c>
      <c r="E10" s="239">
        <v>52</v>
      </c>
    </row>
    <row r="11" spans="1:9">
      <c r="A11" s="239" t="s">
        <v>134</v>
      </c>
      <c r="B11" s="239">
        <v>1.31</v>
      </c>
      <c r="C11" s="239">
        <v>-1.45</v>
      </c>
      <c r="D11" s="239">
        <v>6.67</v>
      </c>
      <c r="E11" s="239">
        <v>51</v>
      </c>
    </row>
    <row r="12" spans="1:9">
      <c r="A12" s="239" t="s">
        <v>81</v>
      </c>
      <c r="B12" s="239">
        <v>2.59</v>
      </c>
      <c r="C12" s="239">
        <v>0.63</v>
      </c>
      <c r="D12" s="239">
        <v>6.74</v>
      </c>
      <c r="E12" s="239">
        <v>50</v>
      </c>
    </row>
    <row r="13" spans="1:9">
      <c r="A13" s="239" t="s">
        <v>88</v>
      </c>
      <c r="B13" s="239">
        <v>2.4300000000000002</v>
      </c>
      <c r="C13" s="239">
        <v>0.44</v>
      </c>
      <c r="D13" s="239">
        <v>6.8</v>
      </c>
      <c r="E13" s="239">
        <v>49</v>
      </c>
    </row>
    <row r="14" spans="1:9">
      <c r="A14" s="239" t="s">
        <v>131</v>
      </c>
      <c r="B14" s="239">
        <v>1.65</v>
      </c>
      <c r="C14" s="239">
        <v>-0.04</v>
      </c>
      <c r="D14" s="239">
        <v>6.8</v>
      </c>
      <c r="E14" s="239">
        <v>48</v>
      </c>
    </row>
    <row r="15" spans="1:9">
      <c r="A15" s="239" t="s">
        <v>82</v>
      </c>
      <c r="B15" s="239">
        <v>1.21</v>
      </c>
      <c r="C15" s="239">
        <v>-0.83</v>
      </c>
      <c r="D15" s="239">
        <v>6.82</v>
      </c>
      <c r="E15" s="239">
        <v>47</v>
      </c>
    </row>
    <row r="16" spans="1:9">
      <c r="A16" s="239" t="s">
        <v>94</v>
      </c>
      <c r="B16" s="239">
        <v>2.63</v>
      </c>
      <c r="C16" s="239">
        <v>0.54</v>
      </c>
      <c r="D16" s="239">
        <v>7</v>
      </c>
      <c r="E16" s="239">
        <v>46</v>
      </c>
    </row>
    <row r="17" spans="1:5">
      <c r="A17" s="239" t="s">
        <v>114</v>
      </c>
      <c r="B17" s="239">
        <v>2.33</v>
      </c>
      <c r="C17" s="239">
        <v>-0.31</v>
      </c>
      <c r="D17" s="239">
        <v>7.12</v>
      </c>
      <c r="E17" s="239">
        <v>45</v>
      </c>
    </row>
    <row r="18" spans="1:5">
      <c r="A18" s="239" t="s">
        <v>93</v>
      </c>
      <c r="B18" s="239">
        <v>3.1</v>
      </c>
      <c r="C18" s="239">
        <v>0.86</v>
      </c>
      <c r="D18" s="239">
        <v>7.17</v>
      </c>
      <c r="E18" s="239">
        <v>44</v>
      </c>
    </row>
    <row r="19" spans="1:5">
      <c r="A19" s="239" t="s">
        <v>113</v>
      </c>
      <c r="B19" s="239">
        <v>2.63</v>
      </c>
      <c r="C19" s="239">
        <v>0.66</v>
      </c>
      <c r="D19" s="239">
        <v>7.18</v>
      </c>
      <c r="E19" s="239">
        <v>43</v>
      </c>
    </row>
    <row r="20" spans="1:5">
      <c r="A20" s="239" t="s">
        <v>95</v>
      </c>
      <c r="B20" s="239">
        <v>2.23</v>
      </c>
      <c r="C20" s="239">
        <v>0.86</v>
      </c>
      <c r="D20" s="239">
        <v>7.19</v>
      </c>
      <c r="E20" s="239">
        <v>42</v>
      </c>
    </row>
    <row r="21" spans="1:5">
      <c r="A21" s="239" t="s">
        <v>120</v>
      </c>
      <c r="B21" s="239">
        <v>3.71</v>
      </c>
      <c r="C21" s="239">
        <v>0.96</v>
      </c>
      <c r="D21" s="239">
        <v>7.25</v>
      </c>
      <c r="E21" s="239">
        <v>41</v>
      </c>
    </row>
    <row r="22" spans="1:5">
      <c r="A22" s="239" t="s">
        <v>108</v>
      </c>
      <c r="B22" s="239">
        <v>1.3</v>
      </c>
      <c r="C22" s="239">
        <v>-0.73</v>
      </c>
      <c r="D22" s="239">
        <v>7.37</v>
      </c>
      <c r="E22" s="239">
        <v>40</v>
      </c>
    </row>
    <row r="23" spans="1:5">
      <c r="A23" s="239" t="s">
        <v>124</v>
      </c>
      <c r="B23" s="239">
        <v>3.03</v>
      </c>
      <c r="C23" s="239">
        <v>0.86</v>
      </c>
      <c r="D23" s="239">
        <v>7.56</v>
      </c>
      <c r="E23" s="239">
        <v>39</v>
      </c>
    </row>
    <row r="24" spans="1:5">
      <c r="A24" s="239" t="s">
        <v>132</v>
      </c>
      <c r="B24" s="239">
        <v>3.83</v>
      </c>
      <c r="C24" s="239">
        <v>0.92</v>
      </c>
      <c r="D24" s="239">
        <v>7.71</v>
      </c>
      <c r="E24" s="239">
        <v>38</v>
      </c>
    </row>
    <row r="25" spans="1:5">
      <c r="A25" s="239" t="s">
        <v>104</v>
      </c>
      <c r="B25" s="239">
        <v>3.48</v>
      </c>
      <c r="C25" s="239">
        <v>0.91</v>
      </c>
      <c r="D25" s="239">
        <v>7.73</v>
      </c>
      <c r="E25" s="239">
        <v>37</v>
      </c>
    </row>
    <row r="26" spans="1:5">
      <c r="A26" s="239" t="s">
        <v>84</v>
      </c>
      <c r="B26" s="239">
        <v>3.22</v>
      </c>
      <c r="C26" s="239">
        <v>0.92</v>
      </c>
      <c r="D26" s="239">
        <v>7.76</v>
      </c>
      <c r="E26" s="239">
        <v>36</v>
      </c>
    </row>
    <row r="27" spans="1:5">
      <c r="A27" s="239" t="s">
        <v>121</v>
      </c>
      <c r="B27" s="239">
        <v>2.2200000000000002</v>
      </c>
      <c r="C27" s="239">
        <v>-0.26</v>
      </c>
      <c r="D27" s="239">
        <v>7.76</v>
      </c>
      <c r="E27" s="239">
        <v>35</v>
      </c>
    </row>
    <row r="28" spans="1:5">
      <c r="A28" s="239" t="s">
        <v>107</v>
      </c>
      <c r="B28" s="239">
        <v>3.36</v>
      </c>
      <c r="C28" s="239">
        <v>0.71</v>
      </c>
      <c r="D28" s="239">
        <v>7.78</v>
      </c>
      <c r="E28" s="239">
        <v>34</v>
      </c>
    </row>
    <row r="29" spans="1:5">
      <c r="A29" s="239" t="s">
        <v>117</v>
      </c>
      <c r="B29" s="239">
        <v>3</v>
      </c>
      <c r="C29" s="239">
        <v>1</v>
      </c>
      <c r="D29" s="239">
        <v>8.07</v>
      </c>
      <c r="E29" s="239">
        <v>33</v>
      </c>
    </row>
    <row r="30" spans="1:5">
      <c r="A30" s="239" t="s">
        <v>126</v>
      </c>
      <c r="B30" s="239">
        <v>3.62</v>
      </c>
      <c r="C30" s="239">
        <v>1.1100000000000001</v>
      </c>
      <c r="D30" s="239">
        <v>8.08</v>
      </c>
      <c r="E30" s="239">
        <v>32</v>
      </c>
    </row>
    <row r="31" spans="1:5">
      <c r="A31" s="239" t="s">
        <v>105</v>
      </c>
      <c r="B31" s="239">
        <v>3.81</v>
      </c>
      <c r="C31" s="239">
        <v>0.67</v>
      </c>
      <c r="D31" s="239">
        <v>8.1</v>
      </c>
      <c r="E31" s="239">
        <v>31</v>
      </c>
    </row>
    <row r="32" spans="1:5">
      <c r="A32" s="239" t="s">
        <v>100</v>
      </c>
      <c r="B32" s="239">
        <v>4.91</v>
      </c>
      <c r="C32" s="239">
        <v>1.1100000000000001</v>
      </c>
      <c r="D32" s="239">
        <v>8.17</v>
      </c>
      <c r="E32" s="239">
        <v>30</v>
      </c>
    </row>
    <row r="33" spans="1:5">
      <c r="A33" s="239" t="s">
        <v>91</v>
      </c>
      <c r="B33" s="239">
        <v>3.35</v>
      </c>
      <c r="C33" s="239">
        <v>0.96</v>
      </c>
      <c r="D33" s="239">
        <v>8.1999999999999993</v>
      </c>
      <c r="E33" s="239">
        <v>29</v>
      </c>
    </row>
    <row r="34" spans="1:5">
      <c r="A34" s="239" t="s">
        <v>102</v>
      </c>
      <c r="B34" s="239">
        <v>3.24</v>
      </c>
      <c r="C34" s="239">
        <v>0.81</v>
      </c>
      <c r="D34" s="239">
        <v>8.2100000000000009</v>
      </c>
      <c r="E34" s="239">
        <v>28</v>
      </c>
    </row>
    <row r="35" spans="1:5">
      <c r="A35" s="239" t="s">
        <v>111</v>
      </c>
      <c r="B35" s="239">
        <v>1.61</v>
      </c>
      <c r="C35" s="239">
        <v>-0.57999999999999996</v>
      </c>
      <c r="D35" s="239">
        <v>8.2100000000000009</v>
      </c>
      <c r="E35" s="239">
        <v>27</v>
      </c>
    </row>
    <row r="36" spans="1:5">
      <c r="A36" s="239" t="s">
        <v>89</v>
      </c>
      <c r="B36" s="239">
        <v>3.21</v>
      </c>
      <c r="C36" s="239">
        <v>0.59</v>
      </c>
      <c r="D36" s="239">
        <v>8.23</v>
      </c>
      <c r="E36" s="239">
        <v>26</v>
      </c>
    </row>
    <row r="37" spans="1:5">
      <c r="A37" s="239" t="s">
        <v>97</v>
      </c>
      <c r="B37" s="239">
        <v>2.92</v>
      </c>
      <c r="C37" s="239">
        <v>0.72</v>
      </c>
      <c r="D37" s="239">
        <v>8.27</v>
      </c>
      <c r="E37" s="239">
        <v>25</v>
      </c>
    </row>
    <row r="38" spans="1:5">
      <c r="A38" s="239" t="s">
        <v>83</v>
      </c>
      <c r="B38" s="239">
        <v>3.49</v>
      </c>
      <c r="C38" s="239">
        <v>0.81</v>
      </c>
      <c r="D38" s="239">
        <v>8.34</v>
      </c>
      <c r="E38" s="239">
        <v>24</v>
      </c>
    </row>
    <row r="39" spans="1:5">
      <c r="A39" s="239" t="s">
        <v>129</v>
      </c>
      <c r="B39" s="239">
        <v>3.95</v>
      </c>
      <c r="C39" s="239">
        <v>0.63</v>
      </c>
      <c r="D39" s="239">
        <v>8.3699999999999992</v>
      </c>
      <c r="E39" s="239">
        <v>23</v>
      </c>
    </row>
    <row r="40" spans="1:5">
      <c r="A40" s="239" t="s">
        <v>110</v>
      </c>
      <c r="B40" s="239">
        <v>2.87</v>
      </c>
      <c r="C40" s="239">
        <v>-0.41</v>
      </c>
      <c r="D40" s="239">
        <v>8.3800000000000008</v>
      </c>
      <c r="E40" s="239">
        <v>22</v>
      </c>
    </row>
    <row r="41" spans="1:5">
      <c r="A41" s="239" t="s">
        <v>122</v>
      </c>
      <c r="B41" s="239">
        <v>3.54</v>
      </c>
      <c r="C41" s="239">
        <v>1.02</v>
      </c>
      <c r="D41" s="239">
        <v>8.39</v>
      </c>
      <c r="E41" s="239">
        <v>21</v>
      </c>
    </row>
    <row r="42" spans="1:5">
      <c r="A42" s="239" t="s">
        <v>87</v>
      </c>
      <c r="B42" s="239">
        <v>2.96</v>
      </c>
      <c r="C42" s="239">
        <v>0.76</v>
      </c>
      <c r="D42" s="239">
        <v>8.42</v>
      </c>
      <c r="E42" s="239">
        <v>20</v>
      </c>
    </row>
    <row r="43" spans="1:5">
      <c r="A43" s="239" t="s">
        <v>109</v>
      </c>
      <c r="B43" s="239">
        <v>1.71</v>
      </c>
      <c r="C43" s="239">
        <v>-0.6</v>
      </c>
      <c r="D43" s="239">
        <v>8.4700000000000006</v>
      </c>
      <c r="E43" s="239">
        <v>19</v>
      </c>
    </row>
    <row r="44" spans="1:5">
      <c r="A44" s="239" t="s">
        <v>127</v>
      </c>
      <c r="B44" s="239">
        <v>3.55</v>
      </c>
      <c r="C44" s="239">
        <v>0.71</v>
      </c>
      <c r="D44" s="239">
        <v>8.5</v>
      </c>
      <c r="E44" s="239">
        <v>18</v>
      </c>
    </row>
    <row r="45" spans="1:5">
      <c r="A45" s="239" t="s">
        <v>130</v>
      </c>
      <c r="B45" s="239">
        <v>2.98</v>
      </c>
      <c r="C45" s="239">
        <v>0.13</v>
      </c>
      <c r="D45" s="239">
        <v>8.51</v>
      </c>
      <c r="E45" s="239">
        <v>17</v>
      </c>
    </row>
    <row r="46" spans="1:5">
      <c r="A46" s="239" t="s">
        <v>106</v>
      </c>
      <c r="B46" s="239">
        <v>0.42</v>
      </c>
      <c r="C46" s="239">
        <v>-1.72</v>
      </c>
      <c r="D46" s="239">
        <v>8.52</v>
      </c>
      <c r="E46" s="239">
        <v>16</v>
      </c>
    </row>
    <row r="47" spans="1:5">
      <c r="A47" s="239" t="s">
        <v>86</v>
      </c>
      <c r="B47" s="239">
        <v>4.41</v>
      </c>
      <c r="C47" s="239">
        <v>0.86</v>
      </c>
      <c r="D47" s="239">
        <v>8.61</v>
      </c>
      <c r="E47" s="239">
        <v>15</v>
      </c>
    </row>
    <row r="48" spans="1:5">
      <c r="A48" s="239" t="s">
        <v>115</v>
      </c>
      <c r="B48" s="239">
        <v>3.68</v>
      </c>
      <c r="C48" s="239">
        <v>1.03</v>
      </c>
      <c r="D48" s="239">
        <v>8.66</v>
      </c>
      <c r="E48" s="239">
        <v>14</v>
      </c>
    </row>
    <row r="49" spans="1:5">
      <c r="A49" s="239" t="s">
        <v>118</v>
      </c>
      <c r="B49" s="239">
        <v>3.31</v>
      </c>
      <c r="C49" s="239">
        <v>1.08</v>
      </c>
      <c r="D49" s="239">
        <v>8.67</v>
      </c>
      <c r="E49" s="239">
        <v>13</v>
      </c>
    </row>
    <row r="50" spans="1:5">
      <c r="A50" s="239" t="s">
        <v>92</v>
      </c>
      <c r="B50" s="239">
        <v>2.87</v>
      </c>
      <c r="C50" s="239">
        <v>0.97</v>
      </c>
      <c r="D50" s="239">
        <v>8.73</v>
      </c>
      <c r="E50" s="239">
        <v>12</v>
      </c>
    </row>
    <row r="51" spans="1:5">
      <c r="A51" s="239" t="s">
        <v>133</v>
      </c>
      <c r="B51" s="239">
        <v>3.4</v>
      </c>
      <c r="C51" s="239">
        <v>0.41</v>
      </c>
      <c r="D51" s="239">
        <v>8.8699999999999992</v>
      </c>
      <c r="E51" s="239">
        <v>11</v>
      </c>
    </row>
    <row r="52" spans="1:5">
      <c r="A52" s="239" t="s">
        <v>112</v>
      </c>
      <c r="B52" s="239">
        <v>3.83</v>
      </c>
      <c r="C52" s="239">
        <v>1.48</v>
      </c>
      <c r="D52" s="239">
        <v>8.89</v>
      </c>
      <c r="E52" s="239">
        <v>10</v>
      </c>
    </row>
    <row r="53" spans="1:5">
      <c r="A53" s="239" t="s">
        <v>116</v>
      </c>
      <c r="B53" s="239">
        <v>4.7300000000000004</v>
      </c>
      <c r="C53" s="239">
        <v>0.86</v>
      </c>
      <c r="D53" s="239">
        <v>8.9499999999999993</v>
      </c>
      <c r="E53" s="239">
        <v>9</v>
      </c>
    </row>
    <row r="54" spans="1:5">
      <c r="A54" s="239" t="s">
        <v>103</v>
      </c>
      <c r="B54" s="239">
        <v>3.52</v>
      </c>
      <c r="C54" s="239">
        <v>0.56000000000000005</v>
      </c>
      <c r="D54" s="239">
        <v>9.1</v>
      </c>
      <c r="E54" s="239">
        <v>8</v>
      </c>
    </row>
    <row r="55" spans="1:5">
      <c r="A55" s="239" t="s">
        <v>128</v>
      </c>
      <c r="B55" s="239">
        <v>3.94</v>
      </c>
      <c r="C55" s="239">
        <v>1.02</v>
      </c>
      <c r="D55" s="239">
        <v>9.2200000000000006</v>
      </c>
      <c r="E55" s="239">
        <v>7</v>
      </c>
    </row>
    <row r="56" spans="1:5">
      <c r="A56" s="239" t="s">
        <v>98</v>
      </c>
      <c r="B56" s="239">
        <v>3.96</v>
      </c>
      <c r="C56" s="239">
        <v>0.77</v>
      </c>
      <c r="D56" s="239">
        <v>9.23</v>
      </c>
      <c r="E56" s="239">
        <v>6</v>
      </c>
    </row>
    <row r="57" spans="1:5">
      <c r="A57" s="239" t="s">
        <v>96</v>
      </c>
      <c r="B57" s="239">
        <v>3.6</v>
      </c>
      <c r="C57" s="239">
        <v>0.42</v>
      </c>
      <c r="D57" s="239">
        <v>9.26</v>
      </c>
      <c r="E57" s="239">
        <v>5</v>
      </c>
    </row>
    <row r="58" spans="1:5">
      <c r="A58" s="239" t="s">
        <v>101</v>
      </c>
      <c r="B58" s="239">
        <v>4.6500000000000004</v>
      </c>
      <c r="C58" s="239">
        <v>1.27</v>
      </c>
      <c r="D58" s="239">
        <v>9.36</v>
      </c>
      <c r="E58" s="239">
        <v>4</v>
      </c>
    </row>
    <row r="59" spans="1:5">
      <c r="A59" s="239" t="s">
        <v>125</v>
      </c>
      <c r="B59" s="239">
        <v>3.27</v>
      </c>
      <c r="C59" s="239">
        <v>1.06</v>
      </c>
      <c r="D59" s="239">
        <v>9.39</v>
      </c>
      <c r="E59" s="239">
        <v>3</v>
      </c>
    </row>
    <row r="60" spans="1:5">
      <c r="A60" s="239" t="s">
        <v>85</v>
      </c>
      <c r="B60" s="239">
        <v>4.3499999999999996</v>
      </c>
      <c r="C60" s="239">
        <v>1.64</v>
      </c>
      <c r="D60" s="239">
        <v>9.6199999999999992</v>
      </c>
      <c r="E60" s="239">
        <v>2</v>
      </c>
    </row>
    <row r="61" spans="1:5">
      <c r="A61" s="239" t="s">
        <v>99</v>
      </c>
      <c r="B61" s="239">
        <v>3.22</v>
      </c>
      <c r="C61" s="239">
        <v>-0.56000000000000005</v>
      </c>
      <c r="D61" s="239">
        <v>9.86</v>
      </c>
      <c r="E61" s="239">
        <v>1</v>
      </c>
    </row>
  </sheetData>
  <mergeCells count="1">
    <mergeCell ref="H1:I1"/>
  </mergeCells>
  <hyperlinks>
    <hyperlink ref="H1:I1" location="Index!A1" display="Regresar al Índice" xr:uid="{78DA29A9-BF7E-4AE7-9642-7ADEF596BB23}"/>
  </hyperlink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4"/>
  <dimension ref="A1:I38"/>
  <sheetViews>
    <sheetView workbookViewId="0"/>
  </sheetViews>
  <sheetFormatPr baseColWidth="10" defaultColWidth="11.42578125" defaultRowHeight="15"/>
  <cols>
    <col min="1" max="16384" width="11.42578125" style="239"/>
  </cols>
  <sheetData>
    <row r="1" spans="1:9">
      <c r="A1" s="43" t="s">
        <v>2134</v>
      </c>
      <c r="B1" s="239" t="s">
        <v>54</v>
      </c>
      <c r="C1" s="239" t="s">
        <v>54</v>
      </c>
      <c r="D1" s="239" t="s">
        <v>54</v>
      </c>
      <c r="E1" s="239" t="s">
        <v>54</v>
      </c>
      <c r="F1" s="239" t="s">
        <v>54</v>
      </c>
      <c r="G1" s="239" t="s">
        <v>54</v>
      </c>
      <c r="H1" s="90" t="s">
        <v>38</v>
      </c>
      <c r="I1" s="90"/>
    </row>
    <row r="2" spans="1:9">
      <c r="A2" s="239" t="s">
        <v>55</v>
      </c>
      <c r="B2" s="239" t="s">
        <v>54</v>
      </c>
      <c r="C2" s="239" t="s">
        <v>54</v>
      </c>
      <c r="D2" s="239" t="s">
        <v>54</v>
      </c>
      <c r="E2" s="239" t="s">
        <v>54</v>
      </c>
      <c r="F2" s="239" t="s">
        <v>54</v>
      </c>
      <c r="G2" s="239" t="s">
        <v>54</v>
      </c>
      <c r="H2" s="239" t="s">
        <v>54</v>
      </c>
    </row>
    <row r="6" spans="1:9">
      <c r="A6" s="239" t="s">
        <v>137</v>
      </c>
      <c r="B6" s="239" t="s">
        <v>2</v>
      </c>
      <c r="C6" s="239" t="s">
        <v>860</v>
      </c>
      <c r="D6" s="239" t="s">
        <v>859</v>
      </c>
    </row>
    <row r="7" spans="1:9">
      <c r="A7" s="239" t="s">
        <v>587</v>
      </c>
      <c r="B7" s="255" t="s">
        <v>9</v>
      </c>
      <c r="C7" s="255">
        <v>6.41</v>
      </c>
      <c r="D7" s="239">
        <v>33</v>
      </c>
    </row>
    <row r="8" spans="1:9">
      <c r="A8" s="239" t="s">
        <v>509</v>
      </c>
      <c r="B8" s="255" t="s">
        <v>23</v>
      </c>
      <c r="C8" s="255">
        <v>6.58</v>
      </c>
      <c r="D8" s="239">
        <v>32</v>
      </c>
    </row>
    <row r="9" spans="1:9">
      <c r="A9" s="239" t="s">
        <v>514</v>
      </c>
      <c r="B9" s="255" t="s">
        <v>28</v>
      </c>
      <c r="C9" s="255">
        <v>6.67</v>
      </c>
      <c r="D9" s="239">
        <v>31</v>
      </c>
    </row>
    <row r="10" spans="1:9">
      <c r="A10" s="239" t="s">
        <v>591</v>
      </c>
      <c r="B10" s="255" t="s">
        <v>5</v>
      </c>
      <c r="C10" s="255">
        <v>6.74</v>
      </c>
      <c r="D10" s="239">
        <v>30</v>
      </c>
    </row>
    <row r="11" spans="1:9">
      <c r="A11" s="239" t="s">
        <v>502</v>
      </c>
      <c r="B11" s="255" t="s">
        <v>13</v>
      </c>
      <c r="C11" s="255">
        <v>6.87</v>
      </c>
      <c r="D11" s="239">
        <v>29</v>
      </c>
    </row>
    <row r="12" spans="1:9">
      <c r="A12" s="239" t="s">
        <v>510</v>
      </c>
      <c r="B12" s="255" t="s">
        <v>24</v>
      </c>
      <c r="C12" s="255">
        <v>6.94</v>
      </c>
      <c r="D12" s="239">
        <v>28</v>
      </c>
    </row>
    <row r="13" spans="1:9">
      <c r="A13" s="239" t="s">
        <v>513</v>
      </c>
      <c r="B13" s="255" t="s">
        <v>27</v>
      </c>
      <c r="C13" s="255">
        <v>7.09</v>
      </c>
      <c r="D13" s="239">
        <v>27</v>
      </c>
    </row>
    <row r="14" spans="1:9">
      <c r="A14" s="239" t="s">
        <v>508</v>
      </c>
      <c r="B14" s="255" t="s">
        <v>22</v>
      </c>
      <c r="C14" s="255">
        <v>7.34</v>
      </c>
      <c r="D14" s="239">
        <v>26</v>
      </c>
    </row>
    <row r="15" spans="1:9">
      <c r="A15" s="239" t="s">
        <v>596</v>
      </c>
      <c r="B15" s="255" t="s">
        <v>15</v>
      </c>
      <c r="C15" s="255">
        <v>7.55</v>
      </c>
      <c r="D15" s="239">
        <v>25</v>
      </c>
    </row>
    <row r="16" spans="1:9">
      <c r="A16" s="239" t="s">
        <v>589</v>
      </c>
      <c r="B16" s="255" t="s">
        <v>3</v>
      </c>
      <c r="C16" s="255">
        <v>7.56</v>
      </c>
      <c r="D16" s="239">
        <v>24</v>
      </c>
    </row>
    <row r="17" spans="1:4">
      <c r="A17" s="239" t="s">
        <v>511</v>
      </c>
      <c r="B17" s="255" t="s">
        <v>25</v>
      </c>
      <c r="C17" s="255">
        <v>7.73</v>
      </c>
      <c r="D17" s="239">
        <v>22</v>
      </c>
    </row>
    <row r="18" spans="1:4">
      <c r="A18" s="239" t="s">
        <v>517</v>
      </c>
      <c r="B18" s="255" t="s">
        <v>31</v>
      </c>
      <c r="C18" s="255">
        <v>7.94</v>
      </c>
      <c r="D18" s="239">
        <v>21</v>
      </c>
    </row>
    <row r="19" spans="1:4">
      <c r="A19" s="239" t="s">
        <v>586</v>
      </c>
      <c r="B19" s="255" t="s">
        <v>14</v>
      </c>
      <c r="C19" s="255">
        <v>7.99</v>
      </c>
      <c r="D19" s="239">
        <v>20</v>
      </c>
    </row>
    <row r="20" spans="1:4">
      <c r="A20" s="239" t="s">
        <v>515</v>
      </c>
      <c r="B20" s="255" t="s">
        <v>29</v>
      </c>
      <c r="C20" s="255">
        <v>7.99</v>
      </c>
      <c r="D20" s="239">
        <v>19</v>
      </c>
    </row>
    <row r="21" spans="1:4">
      <c r="A21" s="239" t="s">
        <v>593</v>
      </c>
      <c r="B21" s="255" t="s">
        <v>11</v>
      </c>
      <c r="C21" s="255">
        <v>8.1999999999999993</v>
      </c>
      <c r="D21" s="239">
        <v>18</v>
      </c>
    </row>
    <row r="22" spans="1:4">
      <c r="A22" s="239" t="s">
        <v>512</v>
      </c>
      <c r="B22" s="255" t="s">
        <v>26</v>
      </c>
      <c r="C22" s="255">
        <v>8.2100000000000009</v>
      </c>
      <c r="D22" s="239">
        <v>17</v>
      </c>
    </row>
    <row r="23" spans="1:4">
      <c r="A23" s="239" t="s">
        <v>597</v>
      </c>
      <c r="B23" s="255" t="s">
        <v>8</v>
      </c>
      <c r="C23" s="255">
        <v>8.2100000000000009</v>
      </c>
      <c r="D23" s="239">
        <v>16</v>
      </c>
    </row>
    <row r="24" spans="1:4">
      <c r="A24" s="239" t="s">
        <v>505</v>
      </c>
      <c r="B24" s="255" t="s">
        <v>19</v>
      </c>
      <c r="C24" s="255">
        <v>8.23</v>
      </c>
      <c r="D24" s="239">
        <v>15</v>
      </c>
    </row>
    <row r="25" spans="1:4">
      <c r="A25" s="239" t="s">
        <v>595</v>
      </c>
      <c r="B25" s="255" t="s">
        <v>0</v>
      </c>
      <c r="C25" s="255">
        <v>8.25</v>
      </c>
      <c r="D25" s="239">
        <v>14</v>
      </c>
    </row>
    <row r="26" spans="1:4">
      <c r="A26" s="239" t="s">
        <v>594</v>
      </c>
      <c r="B26" s="255" t="s">
        <v>10</v>
      </c>
      <c r="C26" s="255">
        <v>8.2899999999999991</v>
      </c>
      <c r="D26" s="239">
        <v>13</v>
      </c>
    </row>
    <row r="27" spans="1:4">
      <c r="A27" s="239" t="s">
        <v>518</v>
      </c>
      <c r="B27" s="255" t="s">
        <v>32</v>
      </c>
      <c r="C27" s="255">
        <v>8.3800000000000008</v>
      </c>
      <c r="D27" s="239">
        <v>12</v>
      </c>
    </row>
    <row r="28" spans="1:4">
      <c r="A28" s="239" t="s">
        <v>516</v>
      </c>
      <c r="B28" s="255" t="s">
        <v>30</v>
      </c>
      <c r="C28" s="255">
        <v>8.39</v>
      </c>
      <c r="D28" s="239">
        <v>11</v>
      </c>
    </row>
    <row r="29" spans="1:4">
      <c r="A29" s="239" t="s">
        <v>506</v>
      </c>
      <c r="B29" s="255" t="s">
        <v>20</v>
      </c>
      <c r="C29" s="255">
        <v>8.4700000000000006</v>
      </c>
      <c r="D29" s="239">
        <v>10</v>
      </c>
    </row>
    <row r="30" spans="1:4">
      <c r="A30" s="239" t="s">
        <v>599</v>
      </c>
      <c r="B30" s="255" t="s">
        <v>7</v>
      </c>
      <c r="C30" s="255">
        <v>8.6199999999999992</v>
      </c>
      <c r="D30" s="239">
        <v>9</v>
      </c>
    </row>
    <row r="31" spans="1:4">
      <c r="A31" s="239" t="s">
        <v>504</v>
      </c>
      <c r="B31" s="255" t="s">
        <v>18</v>
      </c>
      <c r="C31" s="255">
        <v>8.66</v>
      </c>
      <c r="D31" s="239">
        <v>8</v>
      </c>
    </row>
    <row r="32" spans="1:4">
      <c r="A32" s="239" t="s">
        <v>592</v>
      </c>
      <c r="B32" s="255" t="s">
        <v>12</v>
      </c>
      <c r="C32" s="255">
        <v>8.67</v>
      </c>
      <c r="D32" s="239">
        <v>7</v>
      </c>
    </row>
    <row r="33" spans="1:4">
      <c r="A33" s="239" t="s">
        <v>590</v>
      </c>
      <c r="B33" s="255" t="s">
        <v>16</v>
      </c>
      <c r="C33" s="255">
        <v>8.68</v>
      </c>
      <c r="D33" s="239">
        <v>6</v>
      </c>
    </row>
    <row r="34" spans="1:4">
      <c r="A34" s="239" t="s">
        <v>598</v>
      </c>
      <c r="B34" s="255" t="s">
        <v>4</v>
      </c>
      <c r="C34" s="255">
        <v>8.73</v>
      </c>
      <c r="D34" s="239">
        <v>5</v>
      </c>
    </row>
    <row r="35" spans="1:4">
      <c r="A35" s="239" t="s">
        <v>503</v>
      </c>
      <c r="B35" s="255" t="s">
        <v>17</v>
      </c>
      <c r="C35" s="255">
        <v>8.8000000000000007</v>
      </c>
      <c r="D35" s="239">
        <v>4</v>
      </c>
    </row>
    <row r="36" spans="1:4">
      <c r="A36" s="239" t="s">
        <v>519</v>
      </c>
      <c r="B36" s="255" t="s">
        <v>33</v>
      </c>
      <c r="C36" s="255">
        <v>8.83</v>
      </c>
      <c r="D36" s="239">
        <v>3</v>
      </c>
    </row>
    <row r="37" spans="1:4">
      <c r="A37" s="239" t="s">
        <v>507</v>
      </c>
      <c r="B37" s="255" t="s">
        <v>21</v>
      </c>
      <c r="C37" s="255">
        <v>9.11</v>
      </c>
      <c r="D37" s="239">
        <v>2</v>
      </c>
    </row>
    <row r="38" spans="1:4">
      <c r="A38" s="239" t="s">
        <v>588</v>
      </c>
      <c r="B38" s="255" t="s">
        <v>6</v>
      </c>
      <c r="C38" s="255">
        <v>9.86</v>
      </c>
      <c r="D38" s="239">
        <v>1</v>
      </c>
    </row>
  </sheetData>
  <mergeCells count="1">
    <mergeCell ref="H1:I1"/>
  </mergeCells>
  <hyperlinks>
    <hyperlink ref="H1:I1" location="Index!A1" display="Regresar al Índice" xr:uid="{F6E762D2-CD5A-47FC-B3CD-FCACCA87D5D1}"/>
  </hyperlink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5"/>
  <dimension ref="A1:S117"/>
  <sheetViews>
    <sheetView topLeftCell="A11" workbookViewId="0"/>
  </sheetViews>
  <sheetFormatPr baseColWidth="10" defaultColWidth="11.42578125" defaultRowHeight="15"/>
  <cols>
    <col min="1" max="16384" width="11.42578125" style="312"/>
  </cols>
  <sheetData>
    <row r="1" spans="1:19">
      <c r="A1" s="43" t="s">
        <v>2135</v>
      </c>
      <c r="H1" s="90" t="s">
        <v>38</v>
      </c>
      <c r="I1" s="90"/>
    </row>
    <row r="2" spans="1:19">
      <c r="A2" s="50" t="s">
        <v>55</v>
      </c>
    </row>
    <row r="6" spans="1:19">
      <c r="B6" s="113" t="s">
        <v>135</v>
      </c>
      <c r="C6" s="113"/>
      <c r="D6" s="113"/>
      <c r="E6" s="113"/>
      <c r="F6" s="113"/>
      <c r="G6" s="113"/>
      <c r="H6" s="113"/>
      <c r="I6" s="113"/>
      <c r="J6" s="113"/>
    </row>
    <row r="7" spans="1:19" ht="30">
      <c r="A7" s="312" t="s">
        <v>136</v>
      </c>
      <c r="B7" s="312" t="s">
        <v>600</v>
      </c>
      <c r="C7" s="312" t="s">
        <v>601</v>
      </c>
      <c r="D7" s="312" t="s">
        <v>602</v>
      </c>
      <c r="E7" s="312" t="s">
        <v>603</v>
      </c>
      <c r="F7" s="312" t="s">
        <v>604</v>
      </c>
      <c r="G7" s="312" t="s">
        <v>605</v>
      </c>
      <c r="H7" s="312" t="s">
        <v>606</v>
      </c>
      <c r="I7" s="312" t="s">
        <v>607</v>
      </c>
      <c r="J7" s="336" t="s">
        <v>608</v>
      </c>
    </row>
    <row r="8" spans="1:19">
      <c r="A8" s="337">
        <v>43678</v>
      </c>
      <c r="B8" s="331">
        <v>3.5854034947976343E-2</v>
      </c>
      <c r="C8" s="331">
        <v>5.2727182490446056E-2</v>
      </c>
      <c r="D8" s="331">
        <v>-2.3500505280678485E-2</v>
      </c>
      <c r="E8" s="331">
        <v>1.5137142914199542E-2</v>
      </c>
      <c r="F8" s="331">
        <v>-1.0809579010988002E-2</v>
      </c>
      <c r="G8" s="331">
        <v>3.8944006727602121E-2</v>
      </c>
      <c r="H8" s="331">
        <v>5.4741181859826016E-2</v>
      </c>
      <c r="I8" s="331">
        <v>3.6074674576372923E-2</v>
      </c>
      <c r="J8" s="331">
        <v>5.8158351948374376E-2</v>
      </c>
      <c r="K8" s="331"/>
      <c r="L8" s="331"/>
      <c r="M8" s="331"/>
      <c r="N8" s="331"/>
      <c r="O8" s="331"/>
      <c r="P8" s="331"/>
      <c r="Q8" s="331"/>
      <c r="R8" s="331"/>
      <c r="S8" s="331"/>
    </row>
    <row r="9" spans="1:19">
      <c r="A9" s="337">
        <v>43709</v>
      </c>
      <c r="B9" s="331">
        <v>3.1433153809599323E-2</v>
      </c>
      <c r="C9" s="331">
        <v>4.6539814550220271E-2</v>
      </c>
      <c r="D9" s="331">
        <v>-2.3779601775124615E-2</v>
      </c>
      <c r="E9" s="331">
        <v>8.9435161983619782E-3</v>
      </c>
      <c r="F9" s="331">
        <v>-1.2355120323378377E-2</v>
      </c>
      <c r="G9" s="331">
        <v>3.6726630548654438E-2</v>
      </c>
      <c r="H9" s="331">
        <v>4.5635116706524093E-2</v>
      </c>
      <c r="I9" s="331">
        <v>3.6613980609667029E-2</v>
      </c>
      <c r="J9" s="331">
        <v>6.1459641568486933E-2</v>
      </c>
      <c r="K9" s="331"/>
      <c r="L9" s="331"/>
      <c r="M9" s="331"/>
      <c r="N9" s="331"/>
      <c r="O9" s="331"/>
      <c r="P9" s="331"/>
      <c r="Q9" s="331"/>
      <c r="R9" s="331"/>
      <c r="S9" s="331"/>
    </row>
    <row r="10" spans="1:19">
      <c r="A10" s="337">
        <v>43739</v>
      </c>
      <c r="B10" s="331">
        <v>3.3588872204220355E-2</v>
      </c>
      <c r="C10" s="331">
        <v>5.9069767441860543E-2</v>
      </c>
      <c r="D10" s="331">
        <v>-1.7768098232059382E-2</v>
      </c>
      <c r="E10" s="331">
        <v>8.4324025435442707E-3</v>
      </c>
      <c r="F10" s="331">
        <v>-1.5805067530743067E-2</v>
      </c>
      <c r="G10" s="331">
        <v>3.1215647437484506E-2</v>
      </c>
      <c r="H10" s="331">
        <v>3.7380432547802434E-2</v>
      </c>
      <c r="I10" s="331">
        <v>2.818520574010952E-2</v>
      </c>
      <c r="J10" s="331">
        <v>6.7553238928582227E-2</v>
      </c>
      <c r="K10" s="331"/>
      <c r="L10" s="331"/>
      <c r="M10" s="331"/>
      <c r="N10" s="331"/>
      <c r="O10" s="331"/>
      <c r="P10" s="331"/>
      <c r="Q10" s="331"/>
      <c r="R10" s="331"/>
      <c r="S10" s="331"/>
    </row>
    <row r="11" spans="1:19">
      <c r="A11" s="337">
        <v>43770</v>
      </c>
      <c r="B11" s="331">
        <v>3.342259150603466E-2</v>
      </c>
      <c r="C11" s="331">
        <v>5.1437009221501961E-2</v>
      </c>
      <c r="D11" s="331">
        <v>8.0505004095168253E-3</v>
      </c>
      <c r="E11" s="331">
        <v>9.2185911544953036E-3</v>
      </c>
      <c r="F11" s="331">
        <v>-2.7231316013416329E-3</v>
      </c>
      <c r="G11" s="331">
        <v>3.2483450609871012E-2</v>
      </c>
      <c r="H11" s="331">
        <v>3.5588923556942209E-2</v>
      </c>
      <c r="I11" s="331">
        <v>3.3194979643186073E-2</v>
      </c>
      <c r="J11" s="331">
        <v>6.3947697981481255E-2</v>
      </c>
      <c r="K11" s="331"/>
      <c r="L11" s="331"/>
      <c r="M11" s="331"/>
      <c r="N11" s="331"/>
      <c r="O11" s="331"/>
      <c r="P11" s="331"/>
      <c r="Q11" s="331"/>
      <c r="R11" s="331"/>
      <c r="S11" s="331"/>
    </row>
    <row r="12" spans="1:19">
      <c r="A12" s="337">
        <v>43800</v>
      </c>
      <c r="B12" s="331">
        <v>3.4136840972038618E-2</v>
      </c>
      <c r="C12" s="331">
        <v>4.6781871661893293E-2</v>
      </c>
      <c r="D12" s="331">
        <v>2.368489401234708E-2</v>
      </c>
      <c r="E12" s="331">
        <v>8.4985835694051381E-3</v>
      </c>
      <c r="F12" s="331">
        <v>-6.4879495293251876E-3</v>
      </c>
      <c r="G12" s="331">
        <v>3.4125793536465387E-2</v>
      </c>
      <c r="H12" s="331">
        <v>4.278022801842063E-2</v>
      </c>
      <c r="I12" s="331">
        <v>3.3354833665611094E-2</v>
      </c>
      <c r="J12" s="331">
        <v>7.2423672577262677E-2</v>
      </c>
      <c r="K12" s="331"/>
      <c r="L12" s="331"/>
      <c r="M12" s="331"/>
      <c r="N12" s="331"/>
      <c r="O12" s="331"/>
      <c r="P12" s="331"/>
      <c r="Q12" s="331"/>
      <c r="R12" s="331"/>
      <c r="S12" s="331"/>
    </row>
    <row r="13" spans="1:19">
      <c r="A13" s="337">
        <v>43831</v>
      </c>
      <c r="B13" s="331">
        <v>3.6737290208934681E-2</v>
      </c>
      <c r="C13" s="331">
        <v>6.0678156250604465E-2</v>
      </c>
      <c r="D13" s="331">
        <v>-1.5825855566559577E-2</v>
      </c>
      <c r="E13" s="331">
        <v>6.3305382425171697E-3</v>
      </c>
      <c r="F13" s="331">
        <v>-5.5696354693619554E-3</v>
      </c>
      <c r="G13" s="331">
        <v>4.1386062242264154E-2</v>
      </c>
      <c r="H13" s="331">
        <v>4.4117358838170917E-2</v>
      </c>
      <c r="I13" s="331">
        <v>3.3326092108381333E-2</v>
      </c>
      <c r="J13" s="331">
        <v>7.1210877974446252E-2</v>
      </c>
      <c r="K13" s="331"/>
      <c r="L13" s="331"/>
      <c r="M13" s="331"/>
      <c r="N13" s="331"/>
      <c r="O13" s="331"/>
      <c r="P13" s="331"/>
      <c r="Q13" s="331"/>
      <c r="R13" s="331"/>
      <c r="S13" s="331"/>
    </row>
    <row r="14" spans="1:19">
      <c r="A14" s="337">
        <v>43862</v>
      </c>
      <c r="B14" s="331">
        <v>3.6877688998156133E-2</v>
      </c>
      <c r="C14" s="331">
        <v>7.2063667900766681E-2</v>
      </c>
      <c r="D14" s="331">
        <v>-1.126034189225511E-2</v>
      </c>
      <c r="E14" s="331">
        <v>3.0171784515062861E-3</v>
      </c>
      <c r="F14" s="331">
        <v>3.0604284599844434E-3</v>
      </c>
      <c r="G14" s="331">
        <v>4.1520369509529642E-2</v>
      </c>
      <c r="H14" s="331">
        <v>2.9622093023255802E-2</v>
      </c>
      <c r="I14" s="331">
        <v>2.4805670985089234E-2</v>
      </c>
      <c r="J14" s="331">
        <v>6.4044748098399218E-2</v>
      </c>
    </row>
    <row r="15" spans="1:19">
      <c r="A15" s="337">
        <v>43891</v>
      </c>
      <c r="B15" s="331">
        <v>2.9299239672623267E-2</v>
      </c>
      <c r="C15" s="331">
        <v>6.9665455456709546E-2</v>
      </c>
      <c r="D15" s="331">
        <v>-2.0825859938617963E-3</v>
      </c>
      <c r="E15" s="331">
        <v>1.2609728890828897E-3</v>
      </c>
      <c r="F15" s="331">
        <v>-3.7306028495455168E-3</v>
      </c>
      <c r="G15" s="331">
        <v>4.5235803657362794E-2</v>
      </c>
      <c r="H15" s="331">
        <v>-1.8240465859785338E-2</v>
      </c>
      <c r="I15" s="331">
        <v>1.8223501292619959E-2</v>
      </c>
      <c r="J15" s="331">
        <v>6.313776735784149E-2</v>
      </c>
    </row>
    <row r="16" spans="1:19">
      <c r="A16" s="337">
        <v>43922</v>
      </c>
      <c r="B16" s="331">
        <v>1.7341151961729917E-2</v>
      </c>
      <c r="C16" s="331">
        <v>6.6966727766528233E-2</v>
      </c>
      <c r="D16" s="331">
        <v>1.3926280782326383E-2</v>
      </c>
      <c r="E16" s="331">
        <v>3.0981033798371804E-4</v>
      </c>
      <c r="F16" s="331">
        <v>-1.2518468234636315E-2</v>
      </c>
      <c r="G16" s="331">
        <v>4.2117977472921453E-2</v>
      </c>
      <c r="H16" s="331">
        <v>-9.0584594353414594E-2</v>
      </c>
      <c r="I16" s="331">
        <v>1.9194226376706425E-3</v>
      </c>
      <c r="J16" s="331">
        <v>6.0762778981116483E-2</v>
      </c>
    </row>
    <row r="17" spans="1:10">
      <c r="A17" s="337">
        <v>43952</v>
      </c>
      <c r="B17" s="331">
        <v>2.3618027528679697E-2</v>
      </c>
      <c r="C17" s="331">
        <v>6.1702532850885561E-2</v>
      </c>
      <c r="D17" s="331">
        <v>3.0489621610885198E-3</v>
      </c>
      <c r="E17" s="331">
        <v>2.0417642391283852E-3</v>
      </c>
      <c r="F17" s="331">
        <v>5.0802866733195007E-3</v>
      </c>
      <c r="G17" s="331">
        <v>3.3128870138328548E-2</v>
      </c>
      <c r="H17" s="331">
        <v>-4.2796086997815563E-2</v>
      </c>
      <c r="I17" s="331">
        <v>1.9698137506463764E-2</v>
      </c>
      <c r="J17" s="331">
        <v>5.9703906681128682E-2</v>
      </c>
    </row>
    <row r="18" spans="1:10">
      <c r="A18" s="337">
        <v>43983</v>
      </c>
      <c r="B18" s="331">
        <v>2.7864909073414657E-2</v>
      </c>
      <c r="C18" s="331">
        <v>5.8835249914607646E-2</v>
      </c>
      <c r="D18" s="331">
        <v>-3.1587497367708828E-3</v>
      </c>
      <c r="E18" s="331">
        <v>1.0790876892538881E-2</v>
      </c>
      <c r="F18" s="331">
        <v>2.1551073021883305E-2</v>
      </c>
      <c r="G18" s="331">
        <v>3.5283968089334428E-2</v>
      </c>
      <c r="H18" s="331">
        <v>-1.0429790741074085E-2</v>
      </c>
      <c r="I18" s="331">
        <v>7.1818498586859736E-3</v>
      </c>
      <c r="J18" s="331">
        <v>5.4537699635088366E-2</v>
      </c>
    </row>
    <row r="19" spans="1:10">
      <c r="A19" s="337">
        <v>44013</v>
      </c>
      <c r="B19" s="331">
        <v>3.1163488157490048E-2</v>
      </c>
      <c r="C19" s="331">
        <v>5.4097695017044214E-2</v>
      </c>
      <c r="D19" s="331">
        <v>7.1337579617827438E-4</v>
      </c>
      <c r="E19" s="331">
        <v>1.7862901255679905E-2</v>
      </c>
      <c r="F19" s="331">
        <v>3.6497896680083478E-2</v>
      </c>
      <c r="G19" s="331">
        <v>3.9243498817966835E-2</v>
      </c>
      <c r="H19" s="331">
        <v>1.1557470775569595E-2</v>
      </c>
      <c r="I19" s="331">
        <v>3.1796041441163577E-3</v>
      </c>
      <c r="J19" s="331">
        <v>4.9675802013043321E-2</v>
      </c>
    </row>
    <row r="20" spans="1:10">
      <c r="A20" s="337">
        <v>44044</v>
      </c>
      <c r="B20" s="331">
        <v>3.6756507362835977E-2</v>
      </c>
      <c r="C20" s="331">
        <v>5.828941041138247E-2</v>
      </c>
      <c r="D20" s="331">
        <v>1.5675412430754321E-2</v>
      </c>
      <c r="E20" s="331">
        <v>2.9016298307218635E-2</v>
      </c>
      <c r="F20" s="331">
        <v>2.6382740038862984E-2</v>
      </c>
      <c r="G20" s="331">
        <v>4.6050666332617007E-2</v>
      </c>
      <c r="H20" s="331">
        <v>1.4049001557852936E-2</v>
      </c>
      <c r="I20" s="331">
        <v>1.2254214501948857E-2</v>
      </c>
      <c r="J20" s="331">
        <v>4.7981385399172627E-2</v>
      </c>
    </row>
    <row r="21" spans="1:10">
      <c r="A21" s="337">
        <v>44075</v>
      </c>
      <c r="B21" s="331">
        <v>3.8537957248303334E-2</v>
      </c>
      <c r="C21" s="331">
        <v>6.2444682974596454E-2</v>
      </c>
      <c r="D21" s="331">
        <v>1.7268430051292354E-2</v>
      </c>
      <c r="E21" s="331">
        <v>2.7486011583390566E-2</v>
      </c>
      <c r="F21" s="331">
        <v>3.0801564715465166E-2</v>
      </c>
      <c r="G21" s="331">
        <v>3.8024021249566858E-2</v>
      </c>
      <c r="H21" s="331">
        <v>9.7814992628435012E-3</v>
      </c>
      <c r="I21" s="331">
        <v>2.7210556732806809E-2</v>
      </c>
      <c r="J21" s="331">
        <v>5.0999136085339715E-2</v>
      </c>
    </row>
    <row r="22" spans="1:10">
      <c r="A22" s="337">
        <v>44105</v>
      </c>
      <c r="B22" s="331">
        <v>3.9876127848294952E-2</v>
      </c>
      <c r="C22" s="331">
        <v>6.5053868939160236E-2</v>
      </c>
      <c r="D22" s="331">
        <v>1.9825224990217806E-2</v>
      </c>
      <c r="E22" s="331">
        <v>3.0333888181729159E-2</v>
      </c>
      <c r="F22" s="331">
        <v>4.3917762429270403E-2</v>
      </c>
      <c r="G22" s="331">
        <v>3.2489171876650721E-2</v>
      </c>
      <c r="H22" s="331">
        <v>7.2482233358815438E-3</v>
      </c>
      <c r="I22" s="331">
        <v>3.3629563943401219E-2</v>
      </c>
      <c r="J22" s="331">
        <v>4.1808224264364528E-2</v>
      </c>
    </row>
    <row r="23" spans="1:10">
      <c r="A23" s="337">
        <v>44136</v>
      </c>
      <c r="B23" s="331">
        <v>3.5294790088880035E-2</v>
      </c>
      <c r="C23" s="331">
        <v>6.4164209782274995E-2</v>
      </c>
      <c r="D23" s="331">
        <v>3.3193293963773574E-3</v>
      </c>
      <c r="E23" s="331">
        <v>3.1051041065613072E-2</v>
      </c>
      <c r="F23" s="331">
        <v>1.9134048768735035E-2</v>
      </c>
      <c r="G23" s="331">
        <v>3.5614041833281984E-2</v>
      </c>
      <c r="H23" s="331">
        <v>-1.2447038885227246E-2</v>
      </c>
      <c r="I23" s="331">
        <v>3.0249280920421784E-2</v>
      </c>
      <c r="J23" s="331">
        <v>4.1882924297471646E-2</v>
      </c>
    </row>
    <row r="24" spans="1:10">
      <c r="A24" s="337">
        <v>44166</v>
      </c>
      <c r="B24" s="331">
        <v>3.3918516064922057E-2</v>
      </c>
      <c r="C24" s="331">
        <v>5.9184560067290948E-2</v>
      </c>
      <c r="D24" s="331">
        <v>2.3751671106687328E-2</v>
      </c>
      <c r="E24" s="331">
        <v>3.2664247815230855E-2</v>
      </c>
      <c r="F24" s="331">
        <v>3.6237254862682991E-2</v>
      </c>
      <c r="G24" s="331">
        <v>4.1626637974099823E-2</v>
      </c>
      <c r="H24" s="331">
        <v>-1.5013304700994389E-2</v>
      </c>
      <c r="I24" s="331">
        <v>1.6361349385740128E-2</v>
      </c>
      <c r="J24" s="331">
        <v>3.4693596511360995E-2</v>
      </c>
    </row>
    <row r="25" spans="1:10">
      <c r="A25" s="337">
        <v>44197</v>
      </c>
      <c r="B25" s="331">
        <v>4.2090259488951225E-2</v>
      </c>
      <c r="C25" s="331">
        <v>5.7635494930337719E-2</v>
      </c>
      <c r="D25" s="331">
        <v>3.8635508888911499E-2</v>
      </c>
      <c r="E25" s="331">
        <v>4.3228001944579604E-2</v>
      </c>
      <c r="F25" s="331">
        <v>5.243223096372554E-2</v>
      </c>
      <c r="G25" s="331">
        <v>3.7937059616736032E-2</v>
      </c>
      <c r="H25" s="331">
        <v>1.5063633292037429E-2</v>
      </c>
      <c r="I25" s="331">
        <v>2.2380001337830982E-2</v>
      </c>
      <c r="J25" s="331">
        <v>4.3077820940708625E-2</v>
      </c>
    </row>
    <row r="26" spans="1:10">
      <c r="A26" s="337">
        <v>44228</v>
      </c>
      <c r="B26" s="331">
        <v>4.4890431968084614E-2</v>
      </c>
      <c r="C26" s="331">
        <v>5.2744164967142557E-2</v>
      </c>
      <c r="D26" s="331">
        <v>3.8848051555734606E-2</v>
      </c>
      <c r="E26" s="331">
        <v>5.0963077968075254E-2</v>
      </c>
      <c r="F26" s="331">
        <v>4.3752243449128599E-2</v>
      </c>
      <c r="G26" s="331">
        <v>3.7158729405061451E-2</v>
      </c>
      <c r="H26" s="331">
        <v>4.0279699219816112E-2</v>
      </c>
      <c r="I26" s="331">
        <v>2.0818226920581634E-2</v>
      </c>
      <c r="J26" s="331">
        <v>4.3264333527357438E-2</v>
      </c>
    </row>
    <row r="27" spans="1:10">
      <c r="A27" s="337">
        <v>44256</v>
      </c>
      <c r="B27" s="331">
        <v>5.2752423073303932E-2</v>
      </c>
      <c r="C27" s="331">
        <v>5.0720393580883261E-2</v>
      </c>
      <c r="D27" s="331">
        <v>5.2293129100222616E-2</v>
      </c>
      <c r="E27" s="331">
        <v>6.0053281666263142E-2</v>
      </c>
      <c r="F27" s="331">
        <v>4.5333227104330083E-2</v>
      </c>
      <c r="G27" s="331">
        <v>1.7664524373285317E-2</v>
      </c>
      <c r="H27" s="331">
        <v>9.1268572093158501E-2</v>
      </c>
      <c r="I27" s="331">
        <v>2.8752646757303043E-2</v>
      </c>
      <c r="J27" s="331">
        <v>4.5352252700076832E-2</v>
      </c>
    </row>
    <row r="28" spans="1:10">
      <c r="A28" s="337">
        <v>44287</v>
      </c>
      <c r="B28" s="331">
        <v>6.6049183746989995E-2</v>
      </c>
      <c r="C28" s="331">
        <v>5.7582816898874796E-2</v>
      </c>
      <c r="D28" s="331">
        <v>2.8114292408164956E-2</v>
      </c>
      <c r="E28" s="331">
        <v>6.2484877227282E-2</v>
      </c>
      <c r="F28" s="331">
        <v>7.1655310459168134E-2</v>
      </c>
      <c r="G28" s="331">
        <v>2.0862780573302413E-2</v>
      </c>
      <c r="H28" s="331">
        <v>0.18093657355213158</v>
      </c>
      <c r="I28" s="331">
        <v>3.1743903139906965E-2</v>
      </c>
      <c r="J28" s="331">
        <v>4.5750164164470301E-2</v>
      </c>
    </row>
    <row r="29" spans="1:10">
      <c r="A29" s="337">
        <v>44317</v>
      </c>
      <c r="B29" s="331">
        <v>6.6640946260033251E-2</v>
      </c>
      <c r="C29" s="331">
        <v>7.2116591928251095E-2</v>
      </c>
      <c r="D29" s="331">
        <v>3.6416923274948734E-2</v>
      </c>
      <c r="E29" s="331">
        <v>6.2016551910615794E-2</v>
      </c>
      <c r="F29" s="331">
        <v>6.0053554773294819E-2</v>
      </c>
      <c r="G29" s="331">
        <v>3.1511399241618797E-2</v>
      </c>
      <c r="H29" s="331">
        <v>0.12625019844419738</v>
      </c>
      <c r="I29" s="331">
        <v>4.0233074361820179E-2</v>
      </c>
      <c r="J29" s="331">
        <v>5.0602907242967669E-2</v>
      </c>
    </row>
    <row r="30" spans="1:10">
      <c r="A30" s="337">
        <v>44348</v>
      </c>
      <c r="B30" s="331">
        <v>6.703424260011609E-2</v>
      </c>
      <c r="C30" s="331">
        <v>7.7367671173956293E-2</v>
      </c>
      <c r="D30" s="331">
        <v>5.5981409946885538E-2</v>
      </c>
      <c r="E30" s="331">
        <v>6.3986677063178107E-2</v>
      </c>
      <c r="F30" s="331">
        <v>5.5146442689695367E-2</v>
      </c>
      <c r="G30" s="331">
        <v>2.9128395269795833E-2</v>
      </c>
      <c r="H30" s="331">
        <v>9.2215351036740584E-2</v>
      </c>
      <c r="I30" s="331">
        <v>4.9616559995387152E-2</v>
      </c>
      <c r="J30" s="331">
        <v>6.0804069783118676E-2</v>
      </c>
    </row>
    <row r="31" spans="1:10">
      <c r="A31" s="337">
        <v>44378</v>
      </c>
      <c r="B31" s="331">
        <v>6.7294962704181671E-2</v>
      </c>
      <c r="C31" s="331">
        <v>8.4780074656009674E-2</v>
      </c>
      <c r="D31" s="331">
        <v>4.5623503625392914E-2</v>
      </c>
      <c r="E31" s="331">
        <v>7.0524081587791443E-2</v>
      </c>
      <c r="F31" s="331">
        <v>3.8804054260253906E-2</v>
      </c>
      <c r="G31" s="331">
        <v>2.038959413766861E-2</v>
      </c>
      <c r="H31" s="331">
        <v>7.1840956807136536E-2</v>
      </c>
      <c r="I31" s="331">
        <v>5.5115077644586563E-2</v>
      </c>
      <c r="J31" s="331">
        <v>6.4015656709671021E-2</v>
      </c>
    </row>
    <row r="32" spans="1:10">
      <c r="A32" s="337">
        <v>44409</v>
      </c>
      <c r="B32" s="331">
        <v>6.5269790589809418E-2</v>
      </c>
      <c r="C32" s="331">
        <v>9.0681493282318115E-2</v>
      </c>
      <c r="D32" s="331">
        <v>4.9666855484247208E-2</v>
      </c>
      <c r="E32" s="331">
        <v>5.6797653436660767E-2</v>
      </c>
      <c r="F32" s="331">
        <v>5.2872978150844574E-2</v>
      </c>
      <c r="G32" s="331">
        <v>1.6820810735225677E-2</v>
      </c>
      <c r="H32" s="331">
        <v>6.4849212765693665E-2</v>
      </c>
      <c r="I32" s="331">
        <v>4.5107968151569366E-2</v>
      </c>
      <c r="J32" s="331">
        <v>6.799645721912384E-2</v>
      </c>
    </row>
    <row r="33" spans="1:10">
      <c r="A33" s="337">
        <v>44440</v>
      </c>
      <c r="B33" s="331">
        <v>6.7967984620787944E-2</v>
      </c>
      <c r="C33" s="331">
        <v>9.2273879366880016E-2</v>
      </c>
      <c r="D33" s="331">
        <v>5.7678428425954192E-2</v>
      </c>
      <c r="E33" s="331">
        <v>6.4956530046813718E-2</v>
      </c>
      <c r="F33" s="331">
        <v>7.336155932335664E-2</v>
      </c>
      <c r="G33" s="331">
        <v>2.0406271150298146E-2</v>
      </c>
      <c r="H33" s="331">
        <v>6.7507744719084384E-2</v>
      </c>
      <c r="I33" s="331">
        <v>3.1825214496694697E-2</v>
      </c>
      <c r="J33" s="331">
        <v>6.5795234223528717E-2</v>
      </c>
    </row>
    <row r="34" spans="1:10">
      <c r="A34" s="337">
        <v>44470</v>
      </c>
      <c r="B34" s="331">
        <v>6.8954740983124332E-2</v>
      </c>
      <c r="C34" s="331">
        <v>8.9435958624683093E-2</v>
      </c>
      <c r="D34" s="331">
        <v>5.728649148523806E-2</v>
      </c>
      <c r="E34" s="331">
        <v>6.9458699205534769E-2</v>
      </c>
      <c r="F34" s="331">
        <v>5.3653408433316639E-2</v>
      </c>
      <c r="G34" s="331">
        <v>3.1020370198121046E-2</v>
      </c>
      <c r="H34" s="331">
        <v>7.3619114546732256E-2</v>
      </c>
      <c r="I34" s="331">
        <v>3.3449275902906681E-2</v>
      </c>
      <c r="J34" s="331">
        <v>6.6744480282267399E-2</v>
      </c>
    </row>
    <row r="35" spans="1:10">
      <c r="A35" s="337">
        <v>44501</v>
      </c>
      <c r="B35" s="331">
        <v>7.6225178969064639E-2</v>
      </c>
      <c r="C35" s="331">
        <v>0.10006991784653035</v>
      </c>
      <c r="D35" s="331">
        <v>6.0172429117411823E-2</v>
      </c>
      <c r="E35" s="331">
        <v>6.8446113861855645E-2</v>
      </c>
      <c r="F35" s="331">
        <v>7.3424679124104775E-2</v>
      </c>
      <c r="G35" s="331">
        <v>2.7585694793803506E-2</v>
      </c>
      <c r="H35" s="331">
        <v>9.5568606513614526E-2</v>
      </c>
      <c r="I35" s="331">
        <v>3.2450793355358006E-2</v>
      </c>
      <c r="J35" s="331">
        <v>7.4963305608682043E-2</v>
      </c>
    </row>
    <row r="36" spans="1:10">
      <c r="A36" s="337">
        <v>44531</v>
      </c>
      <c r="B36" s="331">
        <v>7.5305037117044588E-2</v>
      </c>
      <c r="C36" s="331">
        <v>0.11093463653023827</v>
      </c>
      <c r="D36" s="331">
        <v>2.8795836470913449E-2</v>
      </c>
      <c r="E36" s="331">
        <v>5.115369721469263E-2</v>
      </c>
      <c r="F36" s="331">
        <v>5.5142083897158446E-2</v>
      </c>
      <c r="G36" s="331">
        <v>2.7235416186303926E-2</v>
      </c>
      <c r="H36" s="331">
        <v>0.1029223579817436</v>
      </c>
      <c r="I36" s="331">
        <v>3.9118985362948701E-2</v>
      </c>
      <c r="J36" s="331">
        <v>7.5862436115843382E-2</v>
      </c>
    </row>
    <row r="37" spans="1:10">
      <c r="A37" s="337">
        <v>44562</v>
      </c>
      <c r="B37" s="331">
        <v>6.9312849870468679E-2</v>
      </c>
      <c r="C37" s="331">
        <v>0.10939453242868098</v>
      </c>
      <c r="D37" s="331">
        <v>2.3144976610361852E-2</v>
      </c>
      <c r="E37" s="331">
        <v>4.1921413659409393E-2</v>
      </c>
      <c r="F37" s="331">
        <v>4.2239365978789356E-2</v>
      </c>
      <c r="G37" s="331">
        <v>2.6111380499720945E-2</v>
      </c>
      <c r="H37" s="331">
        <v>8.5388292511534569E-2</v>
      </c>
      <c r="I37" s="331">
        <v>3.7181392479600651E-2</v>
      </c>
      <c r="J37" s="331">
        <v>7.0454426240973533E-2</v>
      </c>
    </row>
    <row r="38" spans="1:10">
      <c r="A38" s="337">
        <v>44593</v>
      </c>
      <c r="B38" s="331">
        <v>7.4082411843100437E-2</v>
      </c>
      <c r="C38" s="331">
        <v>0.12206398953023825</v>
      </c>
      <c r="D38" s="331">
        <v>1.9531250000000003E-2</v>
      </c>
      <c r="E38" s="331">
        <v>4.3108940327033309E-2</v>
      </c>
      <c r="F38" s="331">
        <v>4.0542606037447457E-2</v>
      </c>
      <c r="G38" s="331">
        <v>3.836363969309086E-2</v>
      </c>
      <c r="H38" s="331">
        <v>7.0600794304169531E-2</v>
      </c>
      <c r="I38" s="331">
        <v>4.5507224704189018E-2</v>
      </c>
      <c r="J38" s="331">
        <v>8.1615217637674417E-2</v>
      </c>
    </row>
    <row r="39" spans="1:10">
      <c r="A39" s="337">
        <v>44621</v>
      </c>
      <c r="B39" s="331">
        <v>7.7809360363259306E-2</v>
      </c>
      <c r="C39" s="331">
        <v>0.12412314552782784</v>
      </c>
      <c r="D39" s="331">
        <v>3.6267365064905514E-2</v>
      </c>
      <c r="E39" s="331">
        <v>4.7439318613832319E-2</v>
      </c>
      <c r="F39" s="331">
        <v>6.3097824015853093E-2</v>
      </c>
      <c r="G39" s="331">
        <v>4.7900432101045054E-2</v>
      </c>
      <c r="H39" s="331">
        <v>6.9407438985399098E-2</v>
      </c>
      <c r="I39" s="331">
        <v>4.6864231564438419E-2</v>
      </c>
      <c r="J39" s="331">
        <v>7.9325281204879666E-2</v>
      </c>
    </row>
    <row r="40" spans="1:10">
      <c r="A40" s="337">
        <v>44652</v>
      </c>
      <c r="B40" s="331">
        <v>8.2472943289846959E-2</v>
      </c>
      <c r="C40" s="331">
        <v>0.12809892754781807</v>
      </c>
      <c r="D40" s="331">
        <v>4.9829565415546957E-2</v>
      </c>
      <c r="E40" s="331">
        <v>4.5164287601227926E-2</v>
      </c>
      <c r="F40" s="331">
        <v>6.1222949644359703E-2</v>
      </c>
      <c r="G40" s="331">
        <v>5.8900088613203373E-2</v>
      </c>
      <c r="H40" s="331">
        <v>7.1520123045372919E-2</v>
      </c>
      <c r="I40" s="331">
        <v>6.2054367201426E-2</v>
      </c>
      <c r="J40" s="331">
        <v>8.94671196937767E-2</v>
      </c>
    </row>
    <row r="41" spans="1:10">
      <c r="B41" s="331"/>
      <c r="C41" s="331"/>
      <c r="D41" s="331"/>
      <c r="E41" s="331"/>
      <c r="F41" s="331"/>
      <c r="G41" s="331"/>
      <c r="H41" s="331"/>
      <c r="I41" s="331"/>
      <c r="J41" s="331"/>
    </row>
    <row r="42" spans="1:10">
      <c r="B42" s="331"/>
      <c r="C42" s="331"/>
      <c r="D42" s="331"/>
      <c r="E42" s="331"/>
      <c r="F42" s="331"/>
      <c r="G42" s="331"/>
      <c r="H42" s="331"/>
      <c r="I42" s="331"/>
      <c r="J42" s="331"/>
    </row>
    <row r="43" spans="1:10">
      <c r="B43" s="331"/>
      <c r="C43" s="331"/>
      <c r="D43" s="331"/>
      <c r="E43" s="331"/>
      <c r="F43" s="331"/>
      <c r="G43" s="331"/>
      <c r="H43" s="331"/>
      <c r="I43" s="331"/>
      <c r="J43" s="331"/>
    </row>
    <row r="44" spans="1:10">
      <c r="B44" s="331"/>
      <c r="C44" s="331"/>
      <c r="D44" s="331"/>
      <c r="E44" s="331"/>
      <c r="F44" s="331"/>
      <c r="G44" s="331"/>
      <c r="H44" s="331"/>
      <c r="I44" s="331"/>
      <c r="J44" s="331"/>
    </row>
    <row r="45" spans="1:10">
      <c r="B45" s="331"/>
      <c r="C45" s="331"/>
      <c r="D45" s="331"/>
      <c r="E45" s="331"/>
      <c r="F45" s="331"/>
      <c r="G45" s="331"/>
      <c r="H45" s="331"/>
      <c r="I45" s="331"/>
      <c r="J45" s="331"/>
    </row>
    <row r="46" spans="1:10">
      <c r="B46" s="331"/>
      <c r="C46" s="331"/>
      <c r="D46" s="331"/>
      <c r="E46" s="331"/>
      <c r="F46" s="331"/>
      <c r="G46" s="331"/>
      <c r="H46" s="331"/>
      <c r="I46" s="331"/>
      <c r="J46" s="331"/>
    </row>
    <row r="47" spans="1:10">
      <c r="B47" s="331"/>
      <c r="C47" s="331"/>
      <c r="D47" s="331"/>
      <c r="E47" s="331"/>
      <c r="F47" s="331"/>
      <c r="G47" s="331"/>
      <c r="H47" s="331"/>
      <c r="I47" s="331"/>
      <c r="J47" s="331"/>
    </row>
    <row r="48" spans="1:10">
      <c r="B48" s="331"/>
      <c r="C48" s="331"/>
      <c r="D48" s="331"/>
      <c r="E48" s="331"/>
      <c r="F48" s="331"/>
      <c r="G48" s="331"/>
      <c r="H48" s="331"/>
      <c r="I48" s="331"/>
      <c r="J48" s="331"/>
    </row>
    <row r="49" spans="2:10">
      <c r="B49" s="331"/>
      <c r="C49" s="331"/>
      <c r="D49" s="331"/>
      <c r="E49" s="331"/>
      <c r="F49" s="331"/>
      <c r="G49" s="331"/>
      <c r="H49" s="331"/>
      <c r="I49" s="331"/>
      <c r="J49" s="331"/>
    </row>
    <row r="50" spans="2:10">
      <c r="B50" s="331"/>
      <c r="C50" s="331"/>
      <c r="D50" s="331"/>
      <c r="E50" s="331"/>
      <c r="F50" s="331"/>
      <c r="G50" s="331"/>
      <c r="H50" s="331"/>
      <c r="I50" s="331"/>
      <c r="J50" s="331"/>
    </row>
    <row r="51" spans="2:10">
      <c r="B51" s="331"/>
      <c r="C51" s="331"/>
      <c r="D51" s="331"/>
      <c r="E51" s="331"/>
      <c r="F51" s="331"/>
      <c r="G51" s="331"/>
      <c r="H51" s="331"/>
      <c r="I51" s="331"/>
      <c r="J51" s="331"/>
    </row>
    <row r="52" spans="2:10">
      <c r="B52" s="331"/>
      <c r="C52" s="331"/>
      <c r="D52" s="331"/>
      <c r="E52" s="331"/>
      <c r="F52" s="331"/>
      <c r="G52" s="331"/>
      <c r="H52" s="331"/>
      <c r="I52" s="331"/>
      <c r="J52" s="331"/>
    </row>
    <row r="53" spans="2:10">
      <c r="B53" s="331"/>
      <c r="C53" s="331"/>
      <c r="D53" s="331"/>
      <c r="E53" s="331"/>
      <c r="F53" s="331"/>
      <c r="G53" s="331"/>
      <c r="H53" s="331"/>
      <c r="I53" s="331"/>
      <c r="J53" s="331"/>
    </row>
    <row r="54" spans="2:10">
      <c r="B54" s="331"/>
      <c r="C54" s="331"/>
      <c r="D54" s="331"/>
      <c r="E54" s="331"/>
      <c r="F54" s="331"/>
      <c r="G54" s="331"/>
      <c r="H54" s="331"/>
      <c r="I54" s="331"/>
      <c r="J54" s="331"/>
    </row>
    <row r="55" spans="2:10">
      <c r="B55" s="331"/>
      <c r="C55" s="331"/>
      <c r="D55" s="331"/>
      <c r="E55" s="331"/>
      <c r="F55" s="331"/>
      <c r="G55" s="331"/>
      <c r="H55" s="331"/>
      <c r="I55" s="331"/>
      <c r="J55" s="331"/>
    </row>
    <row r="56" spans="2:10">
      <c r="B56" s="331"/>
      <c r="C56" s="331"/>
      <c r="D56" s="331"/>
      <c r="E56" s="331"/>
      <c r="F56" s="331"/>
      <c r="G56" s="331"/>
      <c r="H56" s="331"/>
      <c r="I56" s="331"/>
      <c r="J56" s="331"/>
    </row>
    <row r="57" spans="2:10">
      <c r="B57" s="331"/>
      <c r="C57" s="331"/>
      <c r="D57" s="331"/>
      <c r="E57" s="331"/>
      <c r="F57" s="331"/>
      <c r="G57" s="331"/>
      <c r="H57" s="331"/>
      <c r="I57" s="331"/>
      <c r="J57" s="331"/>
    </row>
    <row r="58" spans="2:10">
      <c r="B58" s="331"/>
      <c r="C58" s="331"/>
      <c r="D58" s="331"/>
      <c r="E58" s="331"/>
      <c r="F58" s="331"/>
      <c r="G58" s="331"/>
      <c r="H58" s="331"/>
      <c r="I58" s="331"/>
      <c r="J58" s="331"/>
    </row>
    <row r="59" spans="2:10">
      <c r="B59" s="331"/>
      <c r="C59" s="331"/>
      <c r="D59" s="331"/>
      <c r="E59" s="331"/>
      <c r="F59" s="331"/>
      <c r="G59" s="331"/>
      <c r="H59" s="331"/>
      <c r="I59" s="331"/>
      <c r="J59" s="331"/>
    </row>
    <row r="60" spans="2:10">
      <c r="B60" s="331"/>
      <c r="C60" s="331"/>
      <c r="D60" s="331"/>
      <c r="E60" s="331"/>
      <c r="F60" s="331"/>
      <c r="G60" s="331"/>
      <c r="H60" s="331"/>
      <c r="I60" s="331"/>
      <c r="J60" s="331"/>
    </row>
    <row r="61" spans="2:10">
      <c r="B61" s="331"/>
      <c r="C61" s="331"/>
      <c r="D61" s="331"/>
      <c r="E61" s="331"/>
      <c r="F61" s="331"/>
      <c r="G61" s="331"/>
      <c r="H61" s="331"/>
      <c r="I61" s="331"/>
      <c r="J61" s="331"/>
    </row>
    <row r="62" spans="2:10">
      <c r="B62" s="331"/>
      <c r="C62" s="331"/>
      <c r="D62" s="331"/>
      <c r="E62" s="331"/>
      <c r="F62" s="331"/>
      <c r="G62" s="331"/>
      <c r="H62" s="331"/>
      <c r="I62" s="331"/>
      <c r="J62" s="331"/>
    </row>
    <row r="63" spans="2:10">
      <c r="B63" s="331"/>
      <c r="C63" s="331"/>
      <c r="D63" s="331"/>
      <c r="E63" s="331"/>
      <c r="F63" s="331"/>
      <c r="G63" s="331"/>
      <c r="H63" s="331"/>
      <c r="I63" s="331"/>
      <c r="J63" s="331"/>
    </row>
    <row r="64" spans="2:10">
      <c r="B64" s="331"/>
      <c r="C64" s="331"/>
      <c r="D64" s="331"/>
      <c r="E64" s="331"/>
      <c r="F64" s="331"/>
      <c r="G64" s="331"/>
      <c r="H64" s="331"/>
      <c r="I64" s="331"/>
      <c r="J64" s="331"/>
    </row>
    <row r="65" spans="2:10">
      <c r="B65" s="331"/>
      <c r="C65" s="331"/>
      <c r="D65" s="331"/>
      <c r="E65" s="331"/>
      <c r="F65" s="331"/>
      <c r="G65" s="331"/>
      <c r="H65" s="331"/>
      <c r="I65" s="331"/>
      <c r="J65" s="331"/>
    </row>
    <row r="66" spans="2:10">
      <c r="B66" s="331"/>
      <c r="C66" s="331"/>
      <c r="D66" s="331"/>
      <c r="E66" s="331"/>
      <c r="F66" s="331"/>
      <c r="G66" s="331"/>
      <c r="H66" s="331"/>
      <c r="I66" s="331"/>
      <c r="J66" s="331"/>
    </row>
    <row r="67" spans="2:10">
      <c r="B67" s="331"/>
      <c r="C67" s="331"/>
      <c r="D67" s="331"/>
      <c r="E67" s="331"/>
      <c r="F67" s="331"/>
      <c r="G67" s="331"/>
      <c r="H67" s="331"/>
      <c r="I67" s="331"/>
      <c r="J67" s="331"/>
    </row>
    <row r="68" spans="2:10">
      <c r="B68" s="331"/>
      <c r="C68" s="331"/>
      <c r="D68" s="331"/>
      <c r="E68" s="331"/>
      <c r="F68" s="331"/>
      <c r="G68" s="331"/>
      <c r="H68" s="331"/>
      <c r="I68" s="331"/>
      <c r="J68" s="331"/>
    </row>
    <row r="69" spans="2:10">
      <c r="B69" s="331"/>
      <c r="C69" s="331"/>
      <c r="D69" s="331"/>
      <c r="E69" s="331"/>
      <c r="F69" s="331"/>
      <c r="G69" s="331"/>
      <c r="H69" s="331"/>
      <c r="I69" s="331"/>
      <c r="J69" s="331"/>
    </row>
    <row r="70" spans="2:10">
      <c r="B70" s="331"/>
      <c r="C70" s="331"/>
      <c r="D70" s="331"/>
      <c r="E70" s="331"/>
      <c r="F70" s="331"/>
      <c r="G70" s="331"/>
      <c r="H70" s="331"/>
      <c r="I70" s="331"/>
      <c r="J70" s="331"/>
    </row>
    <row r="71" spans="2:10">
      <c r="B71" s="331"/>
      <c r="C71" s="331"/>
      <c r="D71" s="331"/>
      <c r="E71" s="331"/>
      <c r="F71" s="331"/>
      <c r="G71" s="331"/>
      <c r="H71" s="331"/>
      <c r="I71" s="331"/>
      <c r="J71" s="331"/>
    </row>
    <row r="72" spans="2:10">
      <c r="B72" s="331"/>
      <c r="C72" s="331"/>
      <c r="D72" s="331"/>
      <c r="E72" s="331"/>
      <c r="F72" s="331"/>
      <c r="G72" s="331"/>
      <c r="H72" s="331"/>
      <c r="I72" s="331"/>
      <c r="J72" s="331"/>
    </row>
    <row r="73" spans="2:10">
      <c r="B73" s="331"/>
      <c r="C73" s="331"/>
      <c r="D73" s="331"/>
      <c r="E73" s="331"/>
      <c r="F73" s="331"/>
      <c r="G73" s="331"/>
      <c r="H73" s="331"/>
      <c r="I73" s="331"/>
      <c r="J73" s="331"/>
    </row>
    <row r="74" spans="2:10">
      <c r="B74" s="331"/>
      <c r="C74" s="331"/>
      <c r="D74" s="331"/>
      <c r="E74" s="331"/>
      <c r="F74" s="331"/>
      <c r="G74" s="331"/>
      <c r="H74" s="331"/>
      <c r="I74" s="331"/>
      <c r="J74" s="331"/>
    </row>
    <row r="75" spans="2:10">
      <c r="B75" s="331"/>
      <c r="C75" s="331"/>
      <c r="D75" s="331"/>
      <c r="E75" s="331"/>
      <c r="F75" s="331"/>
      <c r="G75" s="331"/>
      <c r="H75" s="331"/>
      <c r="I75" s="331"/>
      <c r="J75" s="331"/>
    </row>
    <row r="76" spans="2:10">
      <c r="B76" s="331"/>
      <c r="C76" s="331"/>
      <c r="D76" s="331"/>
      <c r="E76" s="331"/>
      <c r="F76" s="331"/>
      <c r="G76" s="331"/>
      <c r="H76" s="331"/>
      <c r="I76" s="331"/>
      <c r="J76" s="331"/>
    </row>
    <row r="77" spans="2:10">
      <c r="B77" s="331"/>
      <c r="C77" s="331"/>
      <c r="D77" s="331"/>
      <c r="E77" s="331"/>
      <c r="F77" s="331"/>
      <c r="G77" s="331"/>
      <c r="H77" s="331"/>
      <c r="I77" s="331"/>
      <c r="J77" s="331"/>
    </row>
    <row r="78" spans="2:10">
      <c r="B78" s="331"/>
      <c r="C78" s="331"/>
      <c r="D78" s="331"/>
      <c r="E78" s="331"/>
      <c r="F78" s="331"/>
      <c r="G78" s="331"/>
      <c r="H78" s="331"/>
      <c r="I78" s="331"/>
      <c r="J78" s="331"/>
    </row>
    <row r="79" spans="2:10">
      <c r="B79" s="331"/>
      <c r="C79" s="331"/>
      <c r="D79" s="331"/>
      <c r="E79" s="331"/>
      <c r="F79" s="331"/>
      <c r="G79" s="331"/>
      <c r="H79" s="331"/>
      <c r="I79" s="331"/>
      <c r="J79" s="331"/>
    </row>
    <row r="80" spans="2:10">
      <c r="B80" s="331"/>
      <c r="C80" s="331"/>
      <c r="D80" s="331"/>
      <c r="E80" s="331"/>
      <c r="F80" s="331"/>
      <c r="G80" s="331"/>
      <c r="H80" s="331"/>
      <c r="I80" s="331"/>
      <c r="J80" s="331"/>
    </row>
    <row r="81" spans="2:10">
      <c r="B81" s="331"/>
      <c r="C81" s="331"/>
      <c r="D81" s="331"/>
      <c r="E81" s="331"/>
      <c r="F81" s="331"/>
      <c r="G81" s="331"/>
      <c r="H81" s="331"/>
      <c r="I81" s="331"/>
      <c r="J81" s="331"/>
    </row>
    <row r="82" spans="2:10">
      <c r="B82" s="331"/>
      <c r="C82" s="331"/>
      <c r="D82" s="331"/>
      <c r="E82" s="331"/>
      <c r="F82" s="331"/>
      <c r="G82" s="331"/>
      <c r="H82" s="331"/>
      <c r="I82" s="331"/>
      <c r="J82" s="331"/>
    </row>
    <row r="83" spans="2:10">
      <c r="B83" s="331"/>
      <c r="C83" s="331"/>
      <c r="D83" s="331"/>
      <c r="E83" s="331"/>
      <c r="F83" s="331"/>
      <c r="G83" s="331"/>
      <c r="H83" s="331"/>
      <c r="I83" s="331"/>
      <c r="J83" s="331"/>
    </row>
    <row r="84" spans="2:10">
      <c r="B84" s="331"/>
      <c r="C84" s="331"/>
      <c r="D84" s="331"/>
      <c r="E84" s="331"/>
      <c r="F84" s="331"/>
      <c r="G84" s="331"/>
      <c r="H84" s="331"/>
      <c r="I84" s="331"/>
      <c r="J84" s="331"/>
    </row>
    <row r="85" spans="2:10">
      <c r="B85" s="331"/>
      <c r="C85" s="331"/>
      <c r="D85" s="331"/>
      <c r="E85" s="331"/>
      <c r="F85" s="331"/>
      <c r="G85" s="331"/>
      <c r="H85" s="331"/>
      <c r="I85" s="331"/>
      <c r="J85" s="331"/>
    </row>
    <row r="86" spans="2:10">
      <c r="B86" s="331"/>
      <c r="C86" s="331"/>
      <c r="D86" s="331"/>
      <c r="E86" s="331"/>
      <c r="F86" s="331"/>
      <c r="G86" s="331"/>
      <c r="H86" s="331"/>
      <c r="I86" s="331"/>
      <c r="J86" s="331"/>
    </row>
    <row r="87" spans="2:10">
      <c r="B87" s="331"/>
      <c r="C87" s="331"/>
      <c r="D87" s="331"/>
      <c r="E87" s="331"/>
      <c r="F87" s="331"/>
      <c r="G87" s="331"/>
      <c r="H87" s="331"/>
      <c r="I87" s="331"/>
      <c r="J87" s="331"/>
    </row>
    <row r="88" spans="2:10">
      <c r="B88" s="331"/>
      <c r="C88" s="331"/>
      <c r="D88" s="331"/>
      <c r="E88" s="331"/>
      <c r="F88" s="331"/>
      <c r="G88" s="331"/>
      <c r="H88" s="331"/>
      <c r="I88" s="331"/>
      <c r="J88" s="331"/>
    </row>
    <row r="89" spans="2:10">
      <c r="B89" s="331"/>
      <c r="C89" s="331"/>
      <c r="D89" s="331"/>
      <c r="E89" s="331"/>
      <c r="F89" s="331"/>
      <c r="G89" s="331"/>
      <c r="H89" s="331"/>
      <c r="I89" s="331"/>
      <c r="J89" s="331"/>
    </row>
    <row r="90" spans="2:10">
      <c r="B90" s="331"/>
      <c r="C90" s="331"/>
      <c r="D90" s="331"/>
      <c r="E90" s="331"/>
      <c r="F90" s="331"/>
      <c r="G90" s="331"/>
      <c r="H90" s="331"/>
      <c r="I90" s="331"/>
      <c r="J90" s="331"/>
    </row>
    <row r="91" spans="2:10">
      <c r="B91" s="331"/>
      <c r="C91" s="331"/>
      <c r="D91" s="331"/>
      <c r="E91" s="331"/>
      <c r="F91" s="331"/>
      <c r="G91" s="331"/>
      <c r="H91" s="331"/>
      <c r="I91" s="331"/>
      <c r="J91" s="331"/>
    </row>
    <row r="92" spans="2:10">
      <c r="B92" s="331"/>
      <c r="C92" s="331"/>
      <c r="D92" s="331"/>
      <c r="E92" s="331"/>
      <c r="F92" s="331"/>
      <c r="G92" s="331"/>
      <c r="H92" s="331"/>
      <c r="I92" s="331"/>
      <c r="J92" s="331"/>
    </row>
    <row r="93" spans="2:10">
      <c r="B93" s="331"/>
      <c r="C93" s="331"/>
      <c r="D93" s="331"/>
      <c r="E93" s="331"/>
      <c r="F93" s="331"/>
      <c r="G93" s="331"/>
      <c r="H93" s="331"/>
      <c r="I93" s="331"/>
      <c r="J93" s="331"/>
    </row>
    <row r="94" spans="2:10">
      <c r="B94" s="331"/>
      <c r="C94" s="331"/>
      <c r="D94" s="331"/>
      <c r="E94" s="331"/>
      <c r="F94" s="331"/>
      <c r="G94" s="331"/>
      <c r="H94" s="331"/>
      <c r="I94" s="331"/>
      <c r="J94" s="331"/>
    </row>
    <row r="95" spans="2:10">
      <c r="B95" s="331"/>
      <c r="C95" s="331"/>
      <c r="D95" s="331"/>
      <c r="E95" s="331"/>
      <c r="F95" s="331"/>
      <c r="G95" s="331"/>
      <c r="H95" s="331"/>
      <c r="I95" s="331"/>
      <c r="J95" s="331"/>
    </row>
    <row r="96" spans="2:10">
      <c r="B96" s="331"/>
      <c r="C96" s="331"/>
      <c r="D96" s="331"/>
      <c r="E96" s="331"/>
      <c r="F96" s="331"/>
      <c r="G96" s="331"/>
      <c r="H96" s="331"/>
      <c r="I96" s="331"/>
      <c r="J96" s="331"/>
    </row>
    <row r="97" spans="2:10">
      <c r="B97" s="331"/>
      <c r="C97" s="331"/>
      <c r="D97" s="331"/>
      <c r="E97" s="331"/>
      <c r="F97" s="331"/>
      <c r="G97" s="331"/>
      <c r="H97" s="331"/>
      <c r="I97" s="331"/>
      <c r="J97" s="331"/>
    </row>
    <row r="98" spans="2:10">
      <c r="B98" s="331"/>
      <c r="C98" s="331"/>
      <c r="D98" s="331"/>
      <c r="E98" s="331"/>
      <c r="F98" s="331"/>
      <c r="G98" s="331"/>
      <c r="H98" s="331"/>
      <c r="I98" s="331"/>
      <c r="J98" s="331"/>
    </row>
    <row r="99" spans="2:10">
      <c r="B99" s="331"/>
      <c r="C99" s="331"/>
      <c r="D99" s="331"/>
      <c r="E99" s="331"/>
      <c r="F99" s="331"/>
      <c r="G99" s="331"/>
      <c r="H99" s="331"/>
      <c r="I99" s="331"/>
      <c r="J99" s="331"/>
    </row>
    <row r="100" spans="2:10">
      <c r="B100" s="331"/>
      <c r="C100" s="331"/>
      <c r="D100" s="331"/>
      <c r="E100" s="331"/>
      <c r="F100" s="331"/>
      <c r="G100" s="331"/>
      <c r="H100" s="331"/>
      <c r="I100" s="331"/>
      <c r="J100" s="331"/>
    </row>
    <row r="101" spans="2:10">
      <c r="B101" s="331"/>
      <c r="C101" s="331"/>
      <c r="D101" s="331"/>
      <c r="E101" s="331"/>
      <c r="F101" s="331"/>
      <c r="G101" s="331"/>
      <c r="H101" s="331"/>
      <c r="I101" s="331"/>
      <c r="J101" s="331"/>
    </row>
    <row r="102" spans="2:10">
      <c r="B102" s="331"/>
      <c r="C102" s="331"/>
      <c r="D102" s="331"/>
      <c r="E102" s="331"/>
      <c r="F102" s="331"/>
      <c r="G102" s="331"/>
      <c r="H102" s="331"/>
      <c r="I102" s="331"/>
      <c r="J102" s="331"/>
    </row>
    <row r="103" spans="2:10">
      <c r="B103" s="331"/>
      <c r="C103" s="331"/>
      <c r="D103" s="331"/>
      <c r="E103" s="331"/>
      <c r="F103" s="331"/>
      <c r="G103" s="331"/>
      <c r="H103" s="331"/>
      <c r="I103" s="331"/>
      <c r="J103" s="331"/>
    </row>
    <row r="104" spans="2:10">
      <c r="B104" s="331"/>
      <c r="C104" s="331"/>
      <c r="D104" s="331"/>
      <c r="E104" s="331"/>
      <c r="F104" s="331"/>
      <c r="G104" s="331"/>
      <c r="H104" s="331"/>
      <c r="I104" s="331"/>
      <c r="J104" s="331"/>
    </row>
    <row r="105" spans="2:10">
      <c r="B105" s="331"/>
      <c r="C105" s="331"/>
      <c r="D105" s="331"/>
      <c r="E105" s="331"/>
      <c r="F105" s="331"/>
      <c r="G105" s="331"/>
      <c r="H105" s="331"/>
      <c r="I105" s="331"/>
      <c r="J105" s="331"/>
    </row>
    <row r="106" spans="2:10">
      <c r="B106" s="331"/>
      <c r="C106" s="331"/>
      <c r="D106" s="331"/>
      <c r="E106" s="331"/>
      <c r="F106" s="331"/>
      <c r="G106" s="331"/>
      <c r="H106" s="331"/>
      <c r="I106" s="331"/>
      <c r="J106" s="331"/>
    </row>
    <row r="107" spans="2:10">
      <c r="B107" s="331"/>
      <c r="C107" s="331"/>
      <c r="D107" s="331"/>
      <c r="E107" s="331"/>
      <c r="F107" s="331"/>
      <c r="G107" s="331"/>
      <c r="H107" s="331"/>
      <c r="I107" s="331"/>
      <c r="J107" s="331"/>
    </row>
    <row r="108" spans="2:10">
      <c r="B108" s="331"/>
      <c r="C108" s="331"/>
      <c r="D108" s="331"/>
      <c r="E108" s="331"/>
      <c r="F108" s="331"/>
      <c r="G108" s="331"/>
      <c r="H108" s="331"/>
      <c r="I108" s="331"/>
      <c r="J108" s="331"/>
    </row>
    <row r="109" spans="2:10">
      <c r="B109" s="331"/>
      <c r="C109" s="331"/>
      <c r="D109" s="331"/>
      <c r="E109" s="331"/>
      <c r="F109" s="331"/>
      <c r="G109" s="331"/>
      <c r="H109" s="331"/>
      <c r="I109" s="331"/>
      <c r="J109" s="331"/>
    </row>
    <row r="110" spans="2:10">
      <c r="B110" s="331"/>
      <c r="C110" s="331"/>
      <c r="D110" s="331"/>
      <c r="E110" s="331"/>
      <c r="F110" s="331"/>
      <c r="G110" s="331"/>
      <c r="H110" s="331"/>
      <c r="I110" s="331"/>
      <c r="J110" s="331"/>
    </row>
    <row r="111" spans="2:10">
      <c r="B111" s="331"/>
      <c r="C111" s="331"/>
      <c r="D111" s="331"/>
      <c r="E111" s="331"/>
      <c r="F111" s="331"/>
      <c r="G111" s="331"/>
      <c r="H111" s="331"/>
      <c r="I111" s="331"/>
      <c r="J111" s="331"/>
    </row>
    <row r="112" spans="2:10">
      <c r="B112" s="331"/>
      <c r="C112" s="331"/>
      <c r="D112" s="331"/>
      <c r="E112" s="331"/>
      <c r="F112" s="331"/>
      <c r="G112" s="331"/>
      <c r="H112" s="331"/>
      <c r="I112" s="331"/>
      <c r="J112" s="331"/>
    </row>
    <row r="113" spans="2:10">
      <c r="B113" s="331"/>
      <c r="C113" s="331"/>
      <c r="D113" s="331"/>
      <c r="E113" s="331"/>
      <c r="F113" s="331"/>
      <c r="G113" s="331"/>
      <c r="H113" s="331"/>
      <c r="I113" s="331"/>
      <c r="J113" s="331"/>
    </row>
    <row r="114" spans="2:10">
      <c r="B114" s="331"/>
      <c r="C114" s="331"/>
      <c r="D114" s="331"/>
      <c r="E114" s="331"/>
      <c r="F114" s="331"/>
      <c r="G114" s="331"/>
      <c r="H114" s="331"/>
      <c r="I114" s="331"/>
      <c r="J114" s="331"/>
    </row>
    <row r="115" spans="2:10">
      <c r="B115" s="331"/>
      <c r="C115" s="331"/>
      <c r="D115" s="331"/>
      <c r="E115" s="331"/>
      <c r="F115" s="331"/>
      <c r="G115" s="331"/>
      <c r="H115" s="331"/>
      <c r="I115" s="331"/>
      <c r="J115" s="331"/>
    </row>
    <row r="116" spans="2:10">
      <c r="B116" s="331"/>
      <c r="C116" s="331"/>
      <c r="D116" s="331"/>
      <c r="E116" s="331"/>
      <c r="F116" s="331"/>
      <c r="G116" s="331"/>
      <c r="H116" s="331"/>
      <c r="I116" s="331"/>
      <c r="J116" s="331"/>
    </row>
    <row r="117" spans="2:10">
      <c r="B117" s="331"/>
      <c r="C117" s="331"/>
      <c r="D117" s="331"/>
      <c r="E117" s="331"/>
      <c r="F117" s="331"/>
      <c r="G117" s="331"/>
      <c r="H117" s="331"/>
      <c r="I117" s="331"/>
      <c r="J117" s="331"/>
    </row>
  </sheetData>
  <mergeCells count="2">
    <mergeCell ref="B6:J6"/>
    <mergeCell ref="H1:I1"/>
  </mergeCells>
  <hyperlinks>
    <hyperlink ref="H1:I1" location="Index!A1" display="Regresar al Índice" xr:uid="{A75AED50-75F1-4CEE-B399-0A756824EC7B}"/>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6"/>
  <dimension ref="A1:I41"/>
  <sheetViews>
    <sheetView workbookViewId="0"/>
  </sheetViews>
  <sheetFormatPr baseColWidth="10" defaultColWidth="11.42578125" defaultRowHeight="15"/>
  <cols>
    <col min="1" max="16384" width="11.42578125" style="312"/>
  </cols>
  <sheetData>
    <row r="1" spans="1:9">
      <c r="A1" s="43" t="s">
        <v>2136</v>
      </c>
      <c r="H1" s="90" t="s">
        <v>38</v>
      </c>
      <c r="I1" s="90"/>
    </row>
    <row r="2" spans="1:9">
      <c r="A2" s="50" t="s">
        <v>55</v>
      </c>
    </row>
    <row r="6" spans="1:9">
      <c r="A6" s="312" t="s">
        <v>137</v>
      </c>
      <c r="B6" s="312" t="s">
        <v>609</v>
      </c>
      <c r="C6" s="312" t="s">
        <v>610</v>
      </c>
      <c r="D6" s="312" t="s">
        <v>138</v>
      </c>
    </row>
    <row r="7" spans="1:9">
      <c r="A7" s="312" t="s">
        <v>509</v>
      </c>
      <c r="B7" s="312" t="s">
        <v>23</v>
      </c>
      <c r="C7" s="331">
        <v>9.5430049764927402E-2</v>
      </c>
      <c r="D7" s="313">
        <f t="shared" ref="D7:D38" si="0">_xlfn.RANK.EQ(C7,$C$7:$C$38,0)</f>
        <v>32</v>
      </c>
    </row>
    <row r="8" spans="1:9">
      <c r="A8" s="312" t="s">
        <v>514</v>
      </c>
      <c r="B8" s="312" t="s">
        <v>28</v>
      </c>
      <c r="C8" s="331">
        <v>0.10222454501774418</v>
      </c>
      <c r="D8" s="313">
        <f t="shared" si="0"/>
        <v>31</v>
      </c>
    </row>
    <row r="9" spans="1:9">
      <c r="A9" s="312" t="s">
        <v>596</v>
      </c>
      <c r="B9" s="312" t="s">
        <v>15</v>
      </c>
      <c r="C9" s="331">
        <v>0.10270904346199942</v>
      </c>
      <c r="D9" s="313">
        <f t="shared" si="0"/>
        <v>30</v>
      </c>
    </row>
    <row r="10" spans="1:9">
      <c r="A10" s="312" t="s">
        <v>591</v>
      </c>
      <c r="B10" s="312" t="s">
        <v>5</v>
      </c>
      <c r="C10" s="331">
        <v>0.10280583227051814</v>
      </c>
      <c r="D10" s="313">
        <f t="shared" si="0"/>
        <v>29</v>
      </c>
    </row>
    <row r="11" spans="1:9">
      <c r="A11" s="312" t="s">
        <v>513</v>
      </c>
      <c r="B11" s="312" t="s">
        <v>27</v>
      </c>
      <c r="C11" s="331">
        <v>0.10801686287543508</v>
      </c>
      <c r="D11" s="313">
        <f t="shared" si="0"/>
        <v>28</v>
      </c>
    </row>
    <row r="12" spans="1:9">
      <c r="A12" s="312" t="s">
        <v>510</v>
      </c>
      <c r="B12" s="312" t="s">
        <v>24</v>
      </c>
      <c r="C12" s="331">
        <v>0.11251631926250266</v>
      </c>
      <c r="D12" s="313">
        <f t="shared" si="0"/>
        <v>27</v>
      </c>
    </row>
    <row r="13" spans="1:9">
      <c r="A13" s="312" t="s">
        <v>518</v>
      </c>
      <c r="B13" s="312" t="s">
        <v>32</v>
      </c>
      <c r="C13" s="331">
        <v>0.11393217311377606</v>
      </c>
      <c r="D13" s="313">
        <f t="shared" si="0"/>
        <v>26</v>
      </c>
    </row>
    <row r="14" spans="1:9">
      <c r="A14" s="312" t="s">
        <v>587</v>
      </c>
      <c r="B14" s="312" t="s">
        <v>9</v>
      </c>
      <c r="C14" s="331">
        <v>0.11470436576142999</v>
      </c>
      <c r="D14" s="313">
        <f t="shared" si="0"/>
        <v>25</v>
      </c>
    </row>
    <row r="15" spans="1:9">
      <c r="A15" s="312" t="s">
        <v>519</v>
      </c>
      <c r="B15" s="312" t="s">
        <v>33</v>
      </c>
      <c r="C15" s="331">
        <v>0.1164623835922976</v>
      </c>
      <c r="D15" s="313">
        <f t="shared" si="0"/>
        <v>24</v>
      </c>
    </row>
    <row r="16" spans="1:9">
      <c r="A16" s="312" t="s">
        <v>599</v>
      </c>
      <c r="B16" s="312" t="s">
        <v>7</v>
      </c>
      <c r="C16" s="331">
        <v>0.11703500981100889</v>
      </c>
      <c r="D16" s="313">
        <f t="shared" si="0"/>
        <v>23</v>
      </c>
    </row>
    <row r="17" spans="1:4">
      <c r="A17" s="312" t="s">
        <v>593</v>
      </c>
      <c r="B17" s="312" t="s">
        <v>11</v>
      </c>
      <c r="C17" s="331">
        <v>0.11714083485826743</v>
      </c>
      <c r="D17" s="313">
        <f t="shared" si="0"/>
        <v>22</v>
      </c>
    </row>
    <row r="18" spans="1:4">
      <c r="A18" s="312" t="s">
        <v>504</v>
      </c>
      <c r="B18" s="312" t="s">
        <v>18</v>
      </c>
      <c r="C18" s="331">
        <v>0.117177522349936</v>
      </c>
      <c r="D18" s="313">
        <f t="shared" si="0"/>
        <v>21</v>
      </c>
    </row>
    <row r="19" spans="1:4">
      <c r="A19" s="312" t="s">
        <v>586</v>
      </c>
      <c r="B19" s="312" t="s">
        <v>14</v>
      </c>
      <c r="C19" s="331">
        <v>0.11815401239140093</v>
      </c>
      <c r="D19" s="313">
        <f t="shared" si="0"/>
        <v>20</v>
      </c>
    </row>
    <row r="20" spans="1:4">
      <c r="A20" s="312" t="s">
        <v>508</v>
      </c>
      <c r="B20" s="312" t="s">
        <v>22</v>
      </c>
      <c r="C20" s="331">
        <v>0.11852327230966696</v>
      </c>
      <c r="D20" s="313">
        <f t="shared" si="0"/>
        <v>19</v>
      </c>
    </row>
    <row r="21" spans="1:4">
      <c r="A21" s="312" t="s">
        <v>515</v>
      </c>
      <c r="B21" s="312" t="s">
        <v>29</v>
      </c>
      <c r="C21" s="331">
        <v>0.12004003655511568</v>
      </c>
      <c r="D21" s="313">
        <f t="shared" si="0"/>
        <v>18</v>
      </c>
    </row>
    <row r="22" spans="1:4">
      <c r="A22" s="312" t="s">
        <v>502</v>
      </c>
      <c r="B22" s="312" t="s">
        <v>13</v>
      </c>
      <c r="C22" s="331">
        <v>0.12093637121422614</v>
      </c>
      <c r="D22" s="313">
        <f t="shared" si="0"/>
        <v>17</v>
      </c>
    </row>
    <row r="23" spans="1:4">
      <c r="A23" s="312" t="s">
        <v>511</v>
      </c>
      <c r="B23" s="312" t="s">
        <v>25</v>
      </c>
      <c r="C23" s="331">
        <v>0.12133845677307013</v>
      </c>
      <c r="D23" s="313">
        <f t="shared" si="0"/>
        <v>16</v>
      </c>
    </row>
    <row r="24" spans="1:4">
      <c r="A24" s="312" t="s">
        <v>589</v>
      </c>
      <c r="B24" s="312" t="s">
        <v>3</v>
      </c>
      <c r="C24" s="331">
        <v>0.1226551715376995</v>
      </c>
      <c r="D24" s="313">
        <f t="shared" si="0"/>
        <v>15</v>
      </c>
    </row>
    <row r="25" spans="1:4">
      <c r="A25" s="312" t="s">
        <v>597</v>
      </c>
      <c r="B25" s="312" t="s">
        <v>8</v>
      </c>
      <c r="C25" s="331">
        <v>0.12418702309622559</v>
      </c>
      <c r="D25" s="313">
        <f t="shared" si="0"/>
        <v>14</v>
      </c>
    </row>
    <row r="26" spans="1:4">
      <c r="A26" s="312" t="s">
        <v>505</v>
      </c>
      <c r="B26" s="312" t="s">
        <v>19</v>
      </c>
      <c r="C26" s="331">
        <v>0.12489547766706138</v>
      </c>
      <c r="D26" s="313">
        <f t="shared" si="0"/>
        <v>13</v>
      </c>
    </row>
    <row r="27" spans="1:4">
      <c r="A27" s="312" t="s">
        <v>512</v>
      </c>
      <c r="B27" s="312" t="s">
        <v>26</v>
      </c>
      <c r="C27" s="331">
        <v>0.12605431701256439</v>
      </c>
      <c r="D27" s="313">
        <f t="shared" si="0"/>
        <v>12</v>
      </c>
    </row>
    <row r="28" spans="1:4">
      <c r="A28" s="312" t="s">
        <v>506</v>
      </c>
      <c r="B28" s="312" t="s">
        <v>20</v>
      </c>
      <c r="C28" s="331">
        <v>0.12695372289715143</v>
      </c>
      <c r="D28" s="313">
        <f t="shared" si="0"/>
        <v>11</v>
      </c>
    </row>
    <row r="29" spans="1:4">
      <c r="A29" s="312" t="s">
        <v>517</v>
      </c>
      <c r="B29" s="312" t="s">
        <v>31</v>
      </c>
      <c r="C29" s="331">
        <v>0.12728330719020381</v>
      </c>
      <c r="D29" s="313">
        <f t="shared" si="0"/>
        <v>10</v>
      </c>
    </row>
    <row r="30" spans="1:4">
      <c r="A30" s="312" t="s">
        <v>595</v>
      </c>
      <c r="B30" s="312" t="s">
        <v>0</v>
      </c>
      <c r="C30" s="331">
        <v>0.12809892754781807</v>
      </c>
      <c r="D30" s="313">
        <f t="shared" si="0"/>
        <v>9</v>
      </c>
    </row>
    <row r="31" spans="1:4">
      <c r="A31" s="312" t="s">
        <v>503</v>
      </c>
      <c r="B31" s="312" t="s">
        <v>17</v>
      </c>
      <c r="C31" s="331">
        <v>0.12830625455480762</v>
      </c>
      <c r="D31" s="313">
        <f t="shared" si="0"/>
        <v>8</v>
      </c>
    </row>
    <row r="32" spans="1:4">
      <c r="A32" s="312" t="s">
        <v>594</v>
      </c>
      <c r="B32" s="312" t="s">
        <v>10</v>
      </c>
      <c r="C32" s="331">
        <v>0.12846384378247025</v>
      </c>
      <c r="D32" s="313">
        <f t="shared" si="0"/>
        <v>7</v>
      </c>
    </row>
    <row r="33" spans="1:4">
      <c r="A33" s="312" t="s">
        <v>598</v>
      </c>
      <c r="B33" s="312" t="s">
        <v>4</v>
      </c>
      <c r="C33" s="331">
        <v>0.12903946260759019</v>
      </c>
      <c r="D33" s="313">
        <f t="shared" si="0"/>
        <v>6</v>
      </c>
    </row>
    <row r="34" spans="1:4">
      <c r="A34" s="312" t="s">
        <v>590</v>
      </c>
      <c r="B34" s="312" t="s">
        <v>16</v>
      </c>
      <c r="C34" s="331">
        <v>0.12975092721766648</v>
      </c>
      <c r="D34" s="313">
        <f t="shared" si="0"/>
        <v>5</v>
      </c>
    </row>
    <row r="35" spans="1:4">
      <c r="A35" s="312" t="s">
        <v>592</v>
      </c>
      <c r="B35" s="312" t="s">
        <v>12</v>
      </c>
      <c r="C35" s="331">
        <v>0.1310389677066042</v>
      </c>
      <c r="D35" s="313">
        <f t="shared" si="0"/>
        <v>4</v>
      </c>
    </row>
    <row r="36" spans="1:4">
      <c r="A36" s="312" t="s">
        <v>516</v>
      </c>
      <c r="B36" s="312" t="s">
        <v>30</v>
      </c>
      <c r="C36" s="331">
        <v>0.13324786396875871</v>
      </c>
      <c r="D36" s="313">
        <f t="shared" si="0"/>
        <v>3</v>
      </c>
    </row>
    <row r="37" spans="1:4">
      <c r="A37" s="312" t="s">
        <v>507</v>
      </c>
      <c r="B37" s="312" t="s">
        <v>21</v>
      </c>
      <c r="C37" s="331">
        <v>0.13444699481424804</v>
      </c>
      <c r="D37" s="313">
        <f t="shared" si="0"/>
        <v>2</v>
      </c>
    </row>
    <row r="38" spans="1:4">
      <c r="A38" s="312" t="s">
        <v>588</v>
      </c>
      <c r="B38" s="312" t="s">
        <v>6</v>
      </c>
      <c r="C38" s="331">
        <v>0.16472237607310999</v>
      </c>
      <c r="D38" s="313">
        <f t="shared" si="0"/>
        <v>1</v>
      </c>
    </row>
    <row r="40" spans="1:4">
      <c r="B40" s="312" t="s">
        <v>1</v>
      </c>
      <c r="C40" s="333">
        <v>1</v>
      </c>
      <c r="D40" s="334">
        <f>[3]Inf.Nac.Obj.Gast!E4</f>
        <v>0.1206</v>
      </c>
    </row>
    <row r="41" spans="1:4">
      <c r="C41" s="333">
        <v>0</v>
      </c>
      <c r="D41" s="334">
        <f>D40</f>
        <v>0.1206</v>
      </c>
    </row>
  </sheetData>
  <autoFilter ref="A6:D6" xr:uid="{00000000-0009-0000-0000-000053000000}">
    <sortState ref="A7:D38">
      <sortCondition ref="C6"/>
    </sortState>
  </autoFilter>
  <mergeCells count="1">
    <mergeCell ref="H1:I1"/>
  </mergeCells>
  <hyperlinks>
    <hyperlink ref="H1:I1" location="Index!A1" display="Regresar al Índice" xr:uid="{537760CD-C7DD-427A-8EC5-97F454160396}"/>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7"/>
  <dimension ref="A1:I41"/>
  <sheetViews>
    <sheetView topLeftCell="A5" zoomScale="95" zoomScaleNormal="95" workbookViewId="0"/>
  </sheetViews>
  <sheetFormatPr baseColWidth="10" defaultColWidth="11.42578125" defaultRowHeight="15"/>
  <cols>
    <col min="1" max="16384" width="11.42578125" style="312"/>
  </cols>
  <sheetData>
    <row r="1" spans="1:9">
      <c r="A1" s="43" t="s">
        <v>2137</v>
      </c>
      <c r="H1" s="90" t="s">
        <v>38</v>
      </c>
      <c r="I1" s="90"/>
    </row>
    <row r="2" spans="1:9">
      <c r="A2" s="50" t="s">
        <v>55</v>
      </c>
    </row>
    <row r="6" spans="1:9">
      <c r="A6" s="312" t="s">
        <v>137</v>
      </c>
      <c r="B6" s="312" t="s">
        <v>609</v>
      </c>
      <c r="C6" s="312" t="s">
        <v>611</v>
      </c>
      <c r="D6" s="312" t="s">
        <v>138</v>
      </c>
    </row>
    <row r="7" spans="1:9">
      <c r="A7" s="312" t="s">
        <v>511</v>
      </c>
      <c r="B7" s="312" t="s">
        <v>25</v>
      </c>
      <c r="C7" s="331">
        <v>4.0170535291331209E-2</v>
      </c>
      <c r="D7" s="313">
        <f t="shared" ref="D7:D38" si="0">_xlfn.RANK.EQ(C7,$C$7:$C$38,0)</f>
        <v>32</v>
      </c>
    </row>
    <row r="8" spans="1:9">
      <c r="A8" s="312" t="s">
        <v>508</v>
      </c>
      <c r="B8" s="312" t="s">
        <v>22</v>
      </c>
      <c r="C8" s="331">
        <v>4.151941828408607E-2</v>
      </c>
      <c r="D8" s="313">
        <f t="shared" si="0"/>
        <v>31</v>
      </c>
    </row>
    <row r="9" spans="1:9">
      <c r="A9" s="312" t="s">
        <v>516</v>
      </c>
      <c r="B9" s="312" t="s">
        <v>30</v>
      </c>
      <c r="C9" s="331">
        <v>4.2597016609920768E-2</v>
      </c>
      <c r="D9" s="313">
        <f t="shared" si="0"/>
        <v>30</v>
      </c>
    </row>
    <row r="10" spans="1:9">
      <c r="A10" s="312" t="s">
        <v>506</v>
      </c>
      <c r="B10" s="312" t="s">
        <v>20</v>
      </c>
      <c r="C10" s="331">
        <v>4.3333971536154189E-2</v>
      </c>
      <c r="D10" s="313">
        <f t="shared" si="0"/>
        <v>29</v>
      </c>
    </row>
    <row r="11" spans="1:9">
      <c r="A11" s="312" t="s">
        <v>502</v>
      </c>
      <c r="B11" s="312" t="s">
        <v>13</v>
      </c>
      <c r="C11" s="331">
        <v>4.643483017453584E-2</v>
      </c>
      <c r="D11" s="313">
        <f t="shared" si="0"/>
        <v>28</v>
      </c>
    </row>
    <row r="12" spans="1:9">
      <c r="A12" s="312" t="s">
        <v>505</v>
      </c>
      <c r="B12" s="312" t="s">
        <v>19</v>
      </c>
      <c r="C12" s="331">
        <v>4.7244400789675907E-2</v>
      </c>
      <c r="D12" s="313">
        <f t="shared" si="0"/>
        <v>27</v>
      </c>
    </row>
    <row r="13" spans="1:9">
      <c r="A13" s="312" t="s">
        <v>598</v>
      </c>
      <c r="B13" s="312" t="s">
        <v>4</v>
      </c>
      <c r="C13" s="331">
        <v>4.8030404568029296E-2</v>
      </c>
      <c r="D13" s="313">
        <f t="shared" si="0"/>
        <v>26</v>
      </c>
    </row>
    <row r="14" spans="1:9">
      <c r="A14" s="312" t="s">
        <v>507</v>
      </c>
      <c r="B14" s="312" t="s">
        <v>21</v>
      </c>
      <c r="C14" s="331">
        <v>4.8861019394578403E-2</v>
      </c>
      <c r="D14" s="313">
        <f t="shared" si="0"/>
        <v>25</v>
      </c>
    </row>
    <row r="15" spans="1:9">
      <c r="A15" s="312" t="s">
        <v>587</v>
      </c>
      <c r="B15" s="312" t="s">
        <v>9</v>
      </c>
      <c r="C15" s="331">
        <v>4.9706165794297118E-2</v>
      </c>
      <c r="D15" s="313">
        <f t="shared" si="0"/>
        <v>24</v>
      </c>
    </row>
    <row r="16" spans="1:9">
      <c r="A16" s="312" t="s">
        <v>595</v>
      </c>
      <c r="B16" s="312" t="s">
        <v>0</v>
      </c>
      <c r="C16" s="331">
        <v>4.9829565415546957E-2</v>
      </c>
      <c r="D16" s="313">
        <f t="shared" si="0"/>
        <v>23</v>
      </c>
    </row>
    <row r="17" spans="1:4">
      <c r="A17" s="312" t="s">
        <v>592</v>
      </c>
      <c r="B17" s="312" t="s">
        <v>12</v>
      </c>
      <c r="C17" s="331">
        <v>5.2012952914405719E-2</v>
      </c>
      <c r="D17" s="313">
        <f t="shared" si="0"/>
        <v>22</v>
      </c>
    </row>
    <row r="18" spans="1:4">
      <c r="A18" s="312" t="s">
        <v>519</v>
      </c>
      <c r="B18" s="312" t="s">
        <v>33</v>
      </c>
      <c r="C18" s="331">
        <v>5.225098694199818E-2</v>
      </c>
      <c r="D18" s="313">
        <f t="shared" si="0"/>
        <v>21</v>
      </c>
    </row>
    <row r="19" spans="1:4">
      <c r="A19" s="312" t="s">
        <v>512</v>
      </c>
      <c r="B19" s="312" t="s">
        <v>26</v>
      </c>
      <c r="C19" s="331">
        <v>5.2799756542909242E-2</v>
      </c>
      <c r="D19" s="313">
        <f t="shared" si="0"/>
        <v>20</v>
      </c>
    </row>
    <row r="20" spans="1:4">
      <c r="A20" s="312" t="s">
        <v>597</v>
      </c>
      <c r="B20" s="312" t="s">
        <v>8</v>
      </c>
      <c r="C20" s="331">
        <v>5.4664087098364969E-2</v>
      </c>
      <c r="D20" s="313">
        <f t="shared" si="0"/>
        <v>19</v>
      </c>
    </row>
    <row r="21" spans="1:4">
      <c r="A21" s="312" t="s">
        <v>517</v>
      </c>
      <c r="B21" s="312" t="s">
        <v>31</v>
      </c>
      <c r="C21" s="331">
        <v>5.5005500550055007E-2</v>
      </c>
      <c r="D21" s="313">
        <f t="shared" si="0"/>
        <v>18</v>
      </c>
    </row>
    <row r="22" spans="1:4">
      <c r="A22" s="312" t="s">
        <v>518</v>
      </c>
      <c r="B22" s="312" t="s">
        <v>32</v>
      </c>
      <c r="C22" s="331">
        <v>5.5755089695846832E-2</v>
      </c>
      <c r="D22" s="313">
        <f t="shared" si="0"/>
        <v>17</v>
      </c>
    </row>
    <row r="23" spans="1:4">
      <c r="A23" s="312" t="s">
        <v>503</v>
      </c>
      <c r="B23" s="312" t="s">
        <v>17</v>
      </c>
      <c r="C23" s="331">
        <v>5.583726645083277E-2</v>
      </c>
      <c r="D23" s="313">
        <f t="shared" si="0"/>
        <v>16</v>
      </c>
    </row>
    <row r="24" spans="1:4">
      <c r="A24" s="312" t="s">
        <v>513</v>
      </c>
      <c r="B24" s="312" t="s">
        <v>27</v>
      </c>
      <c r="C24" s="331">
        <v>5.7929547792856709E-2</v>
      </c>
      <c r="D24" s="313">
        <f t="shared" si="0"/>
        <v>15</v>
      </c>
    </row>
    <row r="25" spans="1:4">
      <c r="A25" s="312" t="s">
        <v>589</v>
      </c>
      <c r="B25" s="312" t="s">
        <v>3</v>
      </c>
      <c r="C25" s="331">
        <v>6.0598800099672306E-2</v>
      </c>
      <c r="D25" s="313">
        <f t="shared" si="0"/>
        <v>14</v>
      </c>
    </row>
    <row r="26" spans="1:4">
      <c r="A26" s="312" t="s">
        <v>510</v>
      </c>
      <c r="B26" s="312" t="s">
        <v>24</v>
      </c>
      <c r="C26" s="331">
        <v>6.3841562969864055E-2</v>
      </c>
      <c r="D26" s="313">
        <f t="shared" si="0"/>
        <v>13</v>
      </c>
    </row>
    <row r="27" spans="1:4">
      <c r="A27" s="312" t="s">
        <v>514</v>
      </c>
      <c r="B27" s="312" t="s">
        <v>28</v>
      </c>
      <c r="C27" s="331">
        <v>6.4256698160573292E-2</v>
      </c>
      <c r="D27" s="313">
        <f t="shared" si="0"/>
        <v>12</v>
      </c>
    </row>
    <row r="28" spans="1:4">
      <c r="A28" s="312" t="s">
        <v>596</v>
      </c>
      <c r="B28" s="312" t="s">
        <v>15</v>
      </c>
      <c r="C28" s="331">
        <v>6.6270411854674055E-2</v>
      </c>
      <c r="D28" s="313">
        <f t="shared" si="0"/>
        <v>11</v>
      </c>
    </row>
    <row r="29" spans="1:4">
      <c r="A29" s="312" t="s">
        <v>588</v>
      </c>
      <c r="B29" s="312" t="s">
        <v>6</v>
      </c>
      <c r="C29" s="331">
        <v>6.76218733568692E-2</v>
      </c>
      <c r="D29" s="313">
        <f t="shared" si="0"/>
        <v>10</v>
      </c>
    </row>
    <row r="30" spans="1:4">
      <c r="A30" s="312" t="s">
        <v>594</v>
      </c>
      <c r="B30" s="312" t="s">
        <v>10</v>
      </c>
      <c r="C30" s="331">
        <v>6.7732814666738625E-2</v>
      </c>
      <c r="D30" s="313">
        <f t="shared" si="0"/>
        <v>9</v>
      </c>
    </row>
    <row r="31" spans="1:4">
      <c r="A31" s="312" t="s">
        <v>591</v>
      </c>
      <c r="B31" s="312" t="s">
        <v>5</v>
      </c>
      <c r="C31" s="331">
        <v>6.7758522186250239E-2</v>
      </c>
      <c r="D31" s="313">
        <f t="shared" si="0"/>
        <v>8</v>
      </c>
    </row>
    <row r="32" spans="1:4">
      <c r="A32" s="312" t="s">
        <v>590</v>
      </c>
      <c r="B32" s="312" t="s">
        <v>16</v>
      </c>
      <c r="C32" s="331">
        <v>7.094613769226403E-2</v>
      </c>
      <c r="D32" s="313">
        <f t="shared" si="0"/>
        <v>7</v>
      </c>
    </row>
    <row r="33" spans="1:4">
      <c r="A33" s="312" t="s">
        <v>515</v>
      </c>
      <c r="B33" s="312" t="s">
        <v>29</v>
      </c>
      <c r="C33" s="331">
        <v>7.3278816272497743E-2</v>
      </c>
      <c r="D33" s="313">
        <f t="shared" si="0"/>
        <v>6</v>
      </c>
    </row>
    <row r="34" spans="1:4">
      <c r="A34" s="312" t="s">
        <v>593</v>
      </c>
      <c r="B34" s="312" t="s">
        <v>11</v>
      </c>
      <c r="C34" s="331">
        <v>7.7318225849062158E-2</v>
      </c>
      <c r="D34" s="313">
        <f t="shared" si="0"/>
        <v>5</v>
      </c>
    </row>
    <row r="35" spans="1:4">
      <c r="A35" s="312" t="s">
        <v>599</v>
      </c>
      <c r="B35" s="312" t="s">
        <v>7</v>
      </c>
      <c r="C35" s="331">
        <v>8.0460521401359439E-2</v>
      </c>
      <c r="D35" s="313">
        <f t="shared" si="0"/>
        <v>4</v>
      </c>
    </row>
    <row r="36" spans="1:4">
      <c r="A36" s="312" t="s">
        <v>586</v>
      </c>
      <c r="B36" s="312" t="s">
        <v>14</v>
      </c>
      <c r="C36" s="331">
        <v>8.5959668570996114E-2</v>
      </c>
      <c r="D36" s="313">
        <f t="shared" si="0"/>
        <v>3</v>
      </c>
    </row>
    <row r="37" spans="1:4">
      <c r="A37" s="312" t="s">
        <v>509</v>
      </c>
      <c r="B37" s="312" t="s">
        <v>23</v>
      </c>
      <c r="C37" s="331">
        <v>9.563986455509893E-2</v>
      </c>
      <c r="D37" s="313">
        <f t="shared" si="0"/>
        <v>2</v>
      </c>
    </row>
    <row r="38" spans="1:4">
      <c r="A38" s="312" t="s">
        <v>504</v>
      </c>
      <c r="B38" s="312" t="s">
        <v>18</v>
      </c>
      <c r="C38" s="331">
        <v>0.11883889307552153</v>
      </c>
      <c r="D38" s="313">
        <f t="shared" si="0"/>
        <v>1</v>
      </c>
    </row>
    <row r="40" spans="1:4">
      <c r="B40" s="312" t="s">
        <v>1</v>
      </c>
      <c r="C40" s="335">
        <v>1</v>
      </c>
      <c r="D40" s="334">
        <f>[3]Inf.Nac.Obj.Gast!E5</f>
        <v>5.7000000000000002E-2</v>
      </c>
    </row>
    <row r="41" spans="1:4">
      <c r="C41" s="335">
        <v>0</v>
      </c>
      <c r="D41" s="334">
        <f>D40</f>
        <v>5.7000000000000002E-2</v>
      </c>
    </row>
  </sheetData>
  <autoFilter ref="A6:D38" xr:uid="{00000000-0009-0000-0000-000054000000}">
    <sortState ref="A7:D38">
      <sortCondition ref="C6:C38"/>
    </sortState>
  </autoFilter>
  <mergeCells count="1">
    <mergeCell ref="H1:I1"/>
  </mergeCells>
  <hyperlinks>
    <hyperlink ref="H1:I1" location="Index!A1" display="Regresar al Índice" xr:uid="{6C203720-5D22-44AC-8199-45A0B4961CDE}"/>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8"/>
  <dimension ref="A1:I41"/>
  <sheetViews>
    <sheetView zoomScale="96" zoomScaleNormal="96" workbookViewId="0"/>
  </sheetViews>
  <sheetFormatPr baseColWidth="10" defaultColWidth="11.42578125" defaultRowHeight="15"/>
  <cols>
    <col min="1" max="16384" width="11.42578125" style="312"/>
  </cols>
  <sheetData>
    <row r="1" spans="1:9">
      <c r="A1" s="43" t="s">
        <v>2138</v>
      </c>
      <c r="H1" s="90" t="s">
        <v>38</v>
      </c>
      <c r="I1" s="90"/>
    </row>
    <row r="2" spans="1:9">
      <c r="A2" s="50" t="s">
        <v>55</v>
      </c>
    </row>
    <row r="6" spans="1:9">
      <c r="A6" s="312" t="s">
        <v>137</v>
      </c>
      <c r="B6" s="312" t="s">
        <v>609</v>
      </c>
      <c r="C6" s="312" t="s">
        <v>612</v>
      </c>
      <c r="D6" s="312" t="s">
        <v>138</v>
      </c>
    </row>
    <row r="7" spans="1:9">
      <c r="A7" s="312" t="s">
        <v>514</v>
      </c>
      <c r="B7" s="312" t="s">
        <v>28</v>
      </c>
      <c r="C7" s="331">
        <v>1.0124856770318774E-2</v>
      </c>
      <c r="D7" s="313">
        <f t="shared" ref="D7:D38" si="0">_xlfn.RANK.EQ(C7,$C$7:$C$38,0)</f>
        <v>32</v>
      </c>
    </row>
    <row r="8" spans="1:9">
      <c r="A8" s="312" t="s">
        <v>587</v>
      </c>
      <c r="B8" s="312" t="s">
        <v>9</v>
      </c>
      <c r="C8" s="331">
        <v>1.7142027459912664E-2</v>
      </c>
      <c r="D8" s="313">
        <f t="shared" si="0"/>
        <v>31</v>
      </c>
    </row>
    <row r="9" spans="1:9">
      <c r="A9" s="312" t="s">
        <v>591</v>
      </c>
      <c r="B9" s="312" t="s">
        <v>5</v>
      </c>
      <c r="C9" s="331">
        <v>2.1555666775969529E-2</v>
      </c>
      <c r="D9" s="313">
        <f t="shared" si="0"/>
        <v>30</v>
      </c>
    </row>
    <row r="10" spans="1:9">
      <c r="A10" s="312" t="s">
        <v>510</v>
      </c>
      <c r="B10" s="312" t="s">
        <v>24</v>
      </c>
      <c r="C10" s="331">
        <v>2.1770951066313472E-2</v>
      </c>
      <c r="D10" s="313">
        <f t="shared" si="0"/>
        <v>29</v>
      </c>
    </row>
    <row r="11" spans="1:9">
      <c r="A11" s="312" t="s">
        <v>502</v>
      </c>
      <c r="B11" s="312" t="s">
        <v>13</v>
      </c>
      <c r="C11" s="331">
        <v>2.1868288192798006E-2</v>
      </c>
      <c r="D11" s="313">
        <f t="shared" si="0"/>
        <v>28</v>
      </c>
    </row>
    <row r="12" spans="1:9">
      <c r="A12" s="312" t="s">
        <v>508</v>
      </c>
      <c r="B12" s="312" t="s">
        <v>22</v>
      </c>
      <c r="C12" s="331">
        <v>2.4920571882446348E-2</v>
      </c>
      <c r="D12" s="313">
        <f t="shared" si="0"/>
        <v>27</v>
      </c>
    </row>
    <row r="13" spans="1:9">
      <c r="A13" s="312" t="s">
        <v>517</v>
      </c>
      <c r="B13" s="312" t="s">
        <v>31</v>
      </c>
      <c r="C13" s="331">
        <v>2.840924823480551E-2</v>
      </c>
      <c r="D13" s="313">
        <f t="shared" si="0"/>
        <v>26</v>
      </c>
    </row>
    <row r="14" spans="1:9">
      <c r="A14" s="312" t="s">
        <v>590</v>
      </c>
      <c r="B14" s="312" t="s">
        <v>16</v>
      </c>
      <c r="C14" s="331">
        <v>3.1356434177402685E-2</v>
      </c>
      <c r="D14" s="313">
        <f t="shared" si="0"/>
        <v>25</v>
      </c>
    </row>
    <row r="15" spans="1:9">
      <c r="A15" s="312" t="s">
        <v>516</v>
      </c>
      <c r="B15" s="312" t="s">
        <v>30</v>
      </c>
      <c r="C15" s="331">
        <v>3.1743465373214819E-2</v>
      </c>
      <c r="D15" s="313">
        <f t="shared" si="0"/>
        <v>24</v>
      </c>
    </row>
    <row r="16" spans="1:9">
      <c r="A16" s="312" t="s">
        <v>518</v>
      </c>
      <c r="B16" s="312" t="s">
        <v>32</v>
      </c>
      <c r="C16" s="331">
        <v>3.2144711467141367E-2</v>
      </c>
      <c r="D16" s="313">
        <f t="shared" si="0"/>
        <v>23</v>
      </c>
    </row>
    <row r="17" spans="1:4">
      <c r="A17" s="312" t="s">
        <v>504</v>
      </c>
      <c r="B17" s="312" t="s">
        <v>18</v>
      </c>
      <c r="C17" s="331">
        <v>3.2916718227942073E-2</v>
      </c>
      <c r="D17" s="313">
        <f t="shared" si="0"/>
        <v>22</v>
      </c>
    </row>
    <row r="18" spans="1:4">
      <c r="A18" s="312" t="s">
        <v>593</v>
      </c>
      <c r="B18" s="312" t="s">
        <v>11</v>
      </c>
      <c r="C18" s="331">
        <v>3.3883094167529035E-2</v>
      </c>
      <c r="D18" s="313">
        <f t="shared" si="0"/>
        <v>21</v>
      </c>
    </row>
    <row r="19" spans="1:4">
      <c r="A19" s="312" t="s">
        <v>509</v>
      </c>
      <c r="B19" s="312" t="s">
        <v>23</v>
      </c>
      <c r="C19" s="331">
        <v>3.5418125529797742E-2</v>
      </c>
      <c r="D19" s="313">
        <f t="shared" si="0"/>
        <v>20</v>
      </c>
    </row>
    <row r="20" spans="1:4">
      <c r="A20" s="312" t="s">
        <v>515</v>
      </c>
      <c r="B20" s="312" t="s">
        <v>29</v>
      </c>
      <c r="C20" s="331">
        <v>3.5449825899966689E-2</v>
      </c>
      <c r="D20" s="313">
        <f t="shared" si="0"/>
        <v>19</v>
      </c>
    </row>
    <row r="21" spans="1:4">
      <c r="A21" s="312" t="s">
        <v>505</v>
      </c>
      <c r="B21" s="312" t="s">
        <v>19</v>
      </c>
      <c r="C21" s="331">
        <v>3.6398485344303684E-2</v>
      </c>
      <c r="D21" s="313">
        <f t="shared" si="0"/>
        <v>18</v>
      </c>
    </row>
    <row r="22" spans="1:4">
      <c r="A22" s="312" t="s">
        <v>511</v>
      </c>
      <c r="B22" s="312" t="s">
        <v>25</v>
      </c>
      <c r="C22" s="331">
        <v>3.6820159535895687E-2</v>
      </c>
      <c r="D22" s="313">
        <f t="shared" si="0"/>
        <v>17</v>
      </c>
    </row>
    <row r="23" spans="1:4">
      <c r="A23" s="312" t="s">
        <v>589</v>
      </c>
      <c r="B23" s="312" t="s">
        <v>3</v>
      </c>
      <c r="C23" s="331">
        <v>3.7945537430250621E-2</v>
      </c>
      <c r="D23" s="313">
        <f t="shared" si="0"/>
        <v>16</v>
      </c>
    </row>
    <row r="24" spans="1:4">
      <c r="A24" s="312" t="s">
        <v>512</v>
      </c>
      <c r="B24" s="312" t="s">
        <v>26</v>
      </c>
      <c r="C24" s="331">
        <v>3.8126756732251278E-2</v>
      </c>
      <c r="D24" s="313">
        <f t="shared" si="0"/>
        <v>15</v>
      </c>
    </row>
    <row r="25" spans="1:4">
      <c r="A25" s="312" t="s">
        <v>588</v>
      </c>
      <c r="B25" s="312" t="s">
        <v>6</v>
      </c>
      <c r="C25" s="331">
        <v>3.8194153614205674E-2</v>
      </c>
      <c r="D25" s="313">
        <f t="shared" si="0"/>
        <v>14</v>
      </c>
    </row>
    <row r="26" spans="1:4">
      <c r="A26" s="312" t="s">
        <v>513</v>
      </c>
      <c r="B26" s="312" t="s">
        <v>27</v>
      </c>
      <c r="C26" s="331">
        <v>3.8506996974281393E-2</v>
      </c>
      <c r="D26" s="313">
        <f t="shared" si="0"/>
        <v>13</v>
      </c>
    </row>
    <row r="27" spans="1:4">
      <c r="A27" s="312" t="s">
        <v>594</v>
      </c>
      <c r="B27" s="312" t="s">
        <v>10</v>
      </c>
      <c r="C27" s="331">
        <v>3.897325256548561E-2</v>
      </c>
      <c r="D27" s="313">
        <f t="shared" si="0"/>
        <v>12</v>
      </c>
    </row>
    <row r="28" spans="1:4">
      <c r="A28" s="312" t="s">
        <v>596</v>
      </c>
      <c r="B28" s="312" t="s">
        <v>15</v>
      </c>
      <c r="C28" s="331">
        <v>3.921713441654362E-2</v>
      </c>
      <c r="D28" s="313">
        <f t="shared" si="0"/>
        <v>11</v>
      </c>
    </row>
    <row r="29" spans="1:4">
      <c r="A29" s="312" t="s">
        <v>592</v>
      </c>
      <c r="B29" s="312" t="s">
        <v>12</v>
      </c>
      <c r="C29" s="331">
        <v>4.1798721408261949E-2</v>
      </c>
      <c r="D29" s="313">
        <f t="shared" si="0"/>
        <v>10</v>
      </c>
    </row>
    <row r="30" spans="1:4">
      <c r="A30" s="312" t="s">
        <v>507</v>
      </c>
      <c r="B30" s="312" t="s">
        <v>21</v>
      </c>
      <c r="C30" s="331">
        <v>4.1878927601978165E-2</v>
      </c>
      <c r="D30" s="313">
        <f t="shared" si="0"/>
        <v>9</v>
      </c>
    </row>
    <row r="31" spans="1:4">
      <c r="A31" s="312" t="s">
        <v>595</v>
      </c>
      <c r="B31" s="312" t="s">
        <v>0</v>
      </c>
      <c r="C31" s="331">
        <v>4.5164287601227926E-2</v>
      </c>
      <c r="D31" s="313">
        <f t="shared" si="0"/>
        <v>8</v>
      </c>
    </row>
    <row r="32" spans="1:4">
      <c r="A32" s="312" t="s">
        <v>503</v>
      </c>
      <c r="B32" s="312" t="s">
        <v>17</v>
      </c>
      <c r="C32" s="331">
        <v>4.5422259120889187E-2</v>
      </c>
      <c r="D32" s="313">
        <f t="shared" si="0"/>
        <v>7</v>
      </c>
    </row>
    <row r="33" spans="1:4">
      <c r="A33" s="312" t="s">
        <v>586</v>
      </c>
      <c r="B33" s="312" t="s">
        <v>14</v>
      </c>
      <c r="C33" s="331">
        <v>4.630125405100749E-2</v>
      </c>
      <c r="D33" s="313">
        <f t="shared" si="0"/>
        <v>6</v>
      </c>
    </row>
    <row r="34" spans="1:4">
      <c r="A34" s="312" t="s">
        <v>598</v>
      </c>
      <c r="B34" s="312" t="s">
        <v>4</v>
      </c>
      <c r="C34" s="331">
        <v>4.8307436880015389E-2</v>
      </c>
      <c r="D34" s="313">
        <f t="shared" si="0"/>
        <v>5</v>
      </c>
    </row>
    <row r="35" spans="1:4">
      <c r="A35" s="312" t="s">
        <v>599</v>
      </c>
      <c r="B35" s="312" t="s">
        <v>7</v>
      </c>
      <c r="C35" s="331">
        <v>4.875258134732377E-2</v>
      </c>
      <c r="D35" s="313">
        <f t="shared" si="0"/>
        <v>4</v>
      </c>
    </row>
    <row r="36" spans="1:4">
      <c r="A36" s="312" t="s">
        <v>506</v>
      </c>
      <c r="B36" s="312" t="s">
        <v>20</v>
      </c>
      <c r="C36" s="331">
        <v>5.3033030756694355E-2</v>
      </c>
      <c r="D36" s="313">
        <f t="shared" si="0"/>
        <v>3</v>
      </c>
    </row>
    <row r="37" spans="1:4">
      <c r="A37" s="312" t="s">
        <v>597</v>
      </c>
      <c r="B37" s="312" t="s">
        <v>8</v>
      </c>
      <c r="C37" s="331">
        <v>5.3256576399824521E-2</v>
      </c>
      <c r="D37" s="313">
        <f t="shared" si="0"/>
        <v>2</v>
      </c>
    </row>
    <row r="38" spans="1:4">
      <c r="A38" s="312" t="s">
        <v>519</v>
      </c>
      <c r="B38" s="312" t="s">
        <v>33</v>
      </c>
      <c r="C38" s="331">
        <v>6.3697012855590138E-2</v>
      </c>
      <c r="D38" s="313">
        <f t="shared" si="0"/>
        <v>1</v>
      </c>
    </row>
    <row r="40" spans="1:4">
      <c r="B40" s="312" t="s">
        <v>1</v>
      </c>
      <c r="C40" s="333">
        <v>1</v>
      </c>
      <c r="D40" s="334">
        <f>[3]Inf.Nac.Obj.Gast!E6</f>
        <v>3.3300000000000003E-2</v>
      </c>
    </row>
    <row r="41" spans="1:4">
      <c r="C41" s="333">
        <v>0</v>
      </c>
      <c r="D41" s="334">
        <f>D40</f>
        <v>3.3300000000000003E-2</v>
      </c>
    </row>
  </sheetData>
  <autoFilter ref="A6:D38" xr:uid="{00000000-0009-0000-0000-000055000000}">
    <sortState ref="A7:D38">
      <sortCondition ref="C6:C38"/>
    </sortState>
  </autoFilter>
  <mergeCells count="1">
    <mergeCell ref="H1:I1"/>
  </mergeCells>
  <hyperlinks>
    <hyperlink ref="H1:I1" location="Index!A1" display="Regresar al Índice" xr:uid="{CA438B65-97F1-4041-A1FE-02F41976626E}"/>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9"/>
  <dimension ref="A1:I41"/>
  <sheetViews>
    <sheetView topLeftCell="A6" workbookViewId="0"/>
  </sheetViews>
  <sheetFormatPr baseColWidth="10" defaultColWidth="11.42578125" defaultRowHeight="15"/>
  <cols>
    <col min="1" max="16384" width="11.42578125" style="312"/>
  </cols>
  <sheetData>
    <row r="1" spans="1:9">
      <c r="A1" s="43" t="s">
        <v>2139</v>
      </c>
      <c r="H1" s="90" t="s">
        <v>38</v>
      </c>
      <c r="I1" s="90"/>
    </row>
    <row r="2" spans="1:9">
      <c r="A2" s="50" t="s">
        <v>55</v>
      </c>
    </row>
    <row r="6" spans="1:9">
      <c r="A6" s="312" t="s">
        <v>137</v>
      </c>
      <c r="B6" s="312" t="s">
        <v>609</v>
      </c>
      <c r="C6" s="312" t="s">
        <v>613</v>
      </c>
      <c r="D6" s="312" t="s">
        <v>138</v>
      </c>
    </row>
    <row r="7" spans="1:9">
      <c r="A7" s="312" t="s">
        <v>587</v>
      </c>
      <c r="B7" s="312" t="s">
        <v>9</v>
      </c>
      <c r="C7" s="331">
        <v>4.5856484779408305E-2</v>
      </c>
      <c r="D7" s="313">
        <f t="shared" ref="D7:D38" si="0">_xlfn.RANK.EQ(C7,$C$7:$C$38,0)</f>
        <v>32</v>
      </c>
    </row>
    <row r="8" spans="1:9">
      <c r="A8" s="312" t="s">
        <v>513</v>
      </c>
      <c r="B8" s="312" t="s">
        <v>27</v>
      </c>
      <c r="C8" s="331">
        <v>5.6334873302533964E-2</v>
      </c>
      <c r="D8" s="313">
        <f t="shared" si="0"/>
        <v>31</v>
      </c>
    </row>
    <row r="9" spans="1:9">
      <c r="A9" s="312" t="s">
        <v>511</v>
      </c>
      <c r="B9" s="312" t="s">
        <v>25</v>
      </c>
      <c r="C9" s="331">
        <v>5.814926910940818E-2</v>
      </c>
      <c r="D9" s="313">
        <f t="shared" si="0"/>
        <v>30</v>
      </c>
    </row>
    <row r="10" spans="1:9">
      <c r="A10" s="312" t="s">
        <v>595</v>
      </c>
      <c r="B10" s="312" t="s">
        <v>0</v>
      </c>
      <c r="C10" s="331">
        <v>6.1222949644359703E-2</v>
      </c>
      <c r="D10" s="313">
        <f t="shared" si="0"/>
        <v>29</v>
      </c>
    </row>
    <row r="11" spans="1:9">
      <c r="A11" s="312" t="s">
        <v>594</v>
      </c>
      <c r="B11" s="312" t="s">
        <v>10</v>
      </c>
      <c r="C11" s="331">
        <v>6.2332706358966941E-2</v>
      </c>
      <c r="D11" s="313">
        <f t="shared" si="0"/>
        <v>28</v>
      </c>
    </row>
    <row r="12" spans="1:9">
      <c r="A12" s="312" t="s">
        <v>589</v>
      </c>
      <c r="B12" s="312" t="s">
        <v>3</v>
      </c>
      <c r="C12" s="331">
        <v>6.3538727587148403E-2</v>
      </c>
      <c r="D12" s="313">
        <f t="shared" si="0"/>
        <v>27</v>
      </c>
    </row>
    <row r="13" spans="1:9">
      <c r="A13" s="312" t="s">
        <v>599</v>
      </c>
      <c r="B13" s="312" t="s">
        <v>7</v>
      </c>
      <c r="C13" s="331">
        <v>6.5352245203784617E-2</v>
      </c>
      <c r="D13" s="313">
        <f t="shared" si="0"/>
        <v>26</v>
      </c>
    </row>
    <row r="14" spans="1:9">
      <c r="A14" s="312" t="s">
        <v>512</v>
      </c>
      <c r="B14" s="312" t="s">
        <v>26</v>
      </c>
      <c r="C14" s="331">
        <v>6.8767517198704206E-2</v>
      </c>
      <c r="D14" s="313">
        <f t="shared" si="0"/>
        <v>25</v>
      </c>
    </row>
    <row r="15" spans="1:9">
      <c r="A15" s="312" t="s">
        <v>597</v>
      </c>
      <c r="B15" s="312" t="s">
        <v>8</v>
      </c>
      <c r="C15" s="331">
        <v>6.9352780309936218E-2</v>
      </c>
      <c r="D15" s="313">
        <f t="shared" si="0"/>
        <v>24</v>
      </c>
    </row>
    <row r="16" spans="1:9">
      <c r="A16" s="312" t="s">
        <v>598</v>
      </c>
      <c r="B16" s="312" t="s">
        <v>4</v>
      </c>
      <c r="C16" s="331">
        <v>7.2513955396838387E-2</v>
      </c>
      <c r="D16" s="313">
        <f t="shared" si="0"/>
        <v>23</v>
      </c>
    </row>
    <row r="17" spans="1:4">
      <c r="A17" s="312" t="s">
        <v>593</v>
      </c>
      <c r="B17" s="312" t="s">
        <v>11</v>
      </c>
      <c r="C17" s="331">
        <v>7.3093557506880541E-2</v>
      </c>
      <c r="D17" s="313">
        <f t="shared" si="0"/>
        <v>22</v>
      </c>
    </row>
    <row r="18" spans="1:4">
      <c r="A18" s="312" t="s">
        <v>591</v>
      </c>
      <c r="B18" s="312" t="s">
        <v>5</v>
      </c>
      <c r="C18" s="331">
        <v>7.5264657264446269E-2</v>
      </c>
      <c r="D18" s="313">
        <f t="shared" si="0"/>
        <v>21</v>
      </c>
    </row>
    <row r="19" spans="1:4">
      <c r="A19" s="312" t="s">
        <v>519</v>
      </c>
      <c r="B19" s="312" t="s">
        <v>33</v>
      </c>
      <c r="C19" s="331">
        <v>7.5716252597977748E-2</v>
      </c>
      <c r="D19" s="313">
        <f t="shared" si="0"/>
        <v>20</v>
      </c>
    </row>
    <row r="20" spans="1:4">
      <c r="A20" s="312" t="s">
        <v>503</v>
      </c>
      <c r="B20" s="312" t="s">
        <v>17</v>
      </c>
      <c r="C20" s="331">
        <v>7.576260864751147E-2</v>
      </c>
      <c r="D20" s="313">
        <f t="shared" si="0"/>
        <v>19</v>
      </c>
    </row>
    <row r="21" spans="1:4">
      <c r="A21" s="312" t="s">
        <v>510</v>
      </c>
      <c r="B21" s="312" t="s">
        <v>24</v>
      </c>
      <c r="C21" s="331">
        <v>7.7007366482504599E-2</v>
      </c>
      <c r="D21" s="313">
        <f t="shared" si="0"/>
        <v>18</v>
      </c>
    </row>
    <row r="22" spans="1:4">
      <c r="A22" s="312" t="s">
        <v>505</v>
      </c>
      <c r="B22" s="312" t="s">
        <v>19</v>
      </c>
      <c r="C22" s="331">
        <v>7.9017803019705485E-2</v>
      </c>
      <c r="D22" s="313">
        <f t="shared" si="0"/>
        <v>17</v>
      </c>
    </row>
    <row r="23" spans="1:4">
      <c r="A23" s="312" t="s">
        <v>502</v>
      </c>
      <c r="B23" s="312" t="s">
        <v>13</v>
      </c>
      <c r="C23" s="331">
        <v>8.4195591863291661E-2</v>
      </c>
      <c r="D23" s="313">
        <f t="shared" si="0"/>
        <v>16</v>
      </c>
    </row>
    <row r="24" spans="1:4">
      <c r="A24" s="312" t="s">
        <v>588</v>
      </c>
      <c r="B24" s="312" t="s">
        <v>6</v>
      </c>
      <c r="C24" s="331">
        <v>8.4315386315091709E-2</v>
      </c>
      <c r="D24" s="313">
        <f t="shared" si="0"/>
        <v>15</v>
      </c>
    </row>
    <row r="25" spans="1:4">
      <c r="A25" s="312" t="s">
        <v>586</v>
      </c>
      <c r="B25" s="312" t="s">
        <v>14</v>
      </c>
      <c r="C25" s="331">
        <v>8.5334790622713416E-2</v>
      </c>
      <c r="D25" s="313">
        <f t="shared" si="0"/>
        <v>14</v>
      </c>
    </row>
    <row r="26" spans="1:4">
      <c r="A26" s="312" t="s">
        <v>592</v>
      </c>
      <c r="B26" s="312" t="s">
        <v>12</v>
      </c>
      <c r="C26" s="331">
        <v>8.574215831890529E-2</v>
      </c>
      <c r="D26" s="313">
        <f t="shared" si="0"/>
        <v>13</v>
      </c>
    </row>
    <row r="27" spans="1:4">
      <c r="A27" s="312" t="s">
        <v>507</v>
      </c>
      <c r="B27" s="312" t="s">
        <v>21</v>
      </c>
      <c r="C27" s="331">
        <v>8.6959607519584162E-2</v>
      </c>
      <c r="D27" s="313">
        <f t="shared" si="0"/>
        <v>12</v>
      </c>
    </row>
    <row r="28" spans="1:4">
      <c r="A28" s="312" t="s">
        <v>509</v>
      </c>
      <c r="B28" s="312" t="s">
        <v>23</v>
      </c>
      <c r="C28" s="331">
        <v>8.9766271636987666E-2</v>
      </c>
      <c r="D28" s="313">
        <f t="shared" si="0"/>
        <v>11</v>
      </c>
    </row>
    <row r="29" spans="1:4">
      <c r="A29" s="312" t="s">
        <v>514</v>
      </c>
      <c r="B29" s="312" t="s">
        <v>28</v>
      </c>
      <c r="C29" s="331">
        <v>9.1948724313398691E-2</v>
      </c>
      <c r="D29" s="313">
        <f t="shared" si="0"/>
        <v>10</v>
      </c>
    </row>
    <row r="30" spans="1:4">
      <c r="A30" s="312" t="s">
        <v>517</v>
      </c>
      <c r="B30" s="312" t="s">
        <v>31</v>
      </c>
      <c r="C30" s="331">
        <v>9.2978103764426792E-2</v>
      </c>
      <c r="D30" s="313">
        <f t="shared" si="0"/>
        <v>9</v>
      </c>
    </row>
    <row r="31" spans="1:4">
      <c r="A31" s="312" t="s">
        <v>518</v>
      </c>
      <c r="B31" s="312" t="s">
        <v>32</v>
      </c>
      <c r="C31" s="331">
        <v>9.4932721511250595E-2</v>
      </c>
      <c r="D31" s="313">
        <f t="shared" si="0"/>
        <v>8</v>
      </c>
    </row>
    <row r="32" spans="1:4">
      <c r="A32" s="312" t="s">
        <v>506</v>
      </c>
      <c r="B32" s="312" t="s">
        <v>20</v>
      </c>
      <c r="C32" s="331">
        <v>9.5194495049131064E-2</v>
      </c>
      <c r="D32" s="313">
        <f t="shared" si="0"/>
        <v>7</v>
      </c>
    </row>
    <row r="33" spans="1:4">
      <c r="A33" s="312" t="s">
        <v>508</v>
      </c>
      <c r="B33" s="312" t="s">
        <v>22</v>
      </c>
      <c r="C33" s="331">
        <v>9.5810783724193271E-2</v>
      </c>
      <c r="D33" s="313">
        <f t="shared" si="0"/>
        <v>6</v>
      </c>
    </row>
    <row r="34" spans="1:4">
      <c r="A34" s="312" t="s">
        <v>516</v>
      </c>
      <c r="B34" s="332" t="s">
        <v>30</v>
      </c>
      <c r="C34" s="331">
        <v>0.10062050801303522</v>
      </c>
      <c r="D34" s="313">
        <f t="shared" si="0"/>
        <v>5</v>
      </c>
    </row>
    <row r="35" spans="1:4">
      <c r="A35" s="312" t="s">
        <v>590</v>
      </c>
      <c r="B35" s="312" t="s">
        <v>16</v>
      </c>
      <c r="C35" s="331">
        <v>0.1044535313916938</v>
      </c>
      <c r="D35" s="313">
        <f t="shared" si="0"/>
        <v>4</v>
      </c>
    </row>
    <row r="36" spans="1:4">
      <c r="A36" s="312" t="s">
        <v>596</v>
      </c>
      <c r="B36" s="312" t="s">
        <v>15</v>
      </c>
      <c r="C36" s="331">
        <v>0.10585553370284279</v>
      </c>
      <c r="D36" s="313">
        <f t="shared" si="0"/>
        <v>3</v>
      </c>
    </row>
    <row r="37" spans="1:4">
      <c r="A37" s="312" t="s">
        <v>515</v>
      </c>
      <c r="B37" s="312" t="s">
        <v>29</v>
      </c>
      <c r="C37" s="331">
        <v>0.116269985211641</v>
      </c>
      <c r="D37" s="313">
        <f t="shared" si="0"/>
        <v>2</v>
      </c>
    </row>
    <row r="38" spans="1:4">
      <c r="A38" s="312" t="s">
        <v>504</v>
      </c>
      <c r="B38" s="312" t="s">
        <v>18</v>
      </c>
      <c r="C38" s="331">
        <v>0.15288254801209875</v>
      </c>
      <c r="D38" s="313">
        <f t="shared" si="0"/>
        <v>1</v>
      </c>
    </row>
    <row r="40" spans="1:4">
      <c r="B40" s="312" t="s">
        <v>1</v>
      </c>
      <c r="C40" s="333">
        <v>1</v>
      </c>
      <c r="D40" s="334">
        <f>[3]Inf.Nac.Obj.Gast!E7</f>
        <v>7.5700000000000003E-2</v>
      </c>
    </row>
    <row r="41" spans="1:4">
      <c r="C41" s="333">
        <v>0</v>
      </c>
      <c r="D41" s="334">
        <f>D40</f>
        <v>7.5700000000000003E-2</v>
      </c>
    </row>
  </sheetData>
  <autoFilter ref="A6:D38" xr:uid="{00000000-0009-0000-0000-000056000000}">
    <sortState ref="A7:D38">
      <sortCondition ref="C6:C38"/>
    </sortState>
  </autoFilter>
  <mergeCells count="1">
    <mergeCell ref="H1:I1"/>
  </mergeCells>
  <hyperlinks>
    <hyperlink ref="H1:I1" location="Index!A1" display="Regresar al Índice" xr:uid="{ADDA4B09-837F-4A04-98B6-3CBEDA87567D}"/>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90"/>
  <dimension ref="A1:I41"/>
  <sheetViews>
    <sheetView topLeftCell="A9" workbookViewId="0"/>
  </sheetViews>
  <sheetFormatPr baseColWidth="10" defaultColWidth="11.42578125" defaultRowHeight="15"/>
  <cols>
    <col min="1" max="16384" width="11.42578125" style="312"/>
  </cols>
  <sheetData>
    <row r="1" spans="1:9">
      <c r="A1" s="43" t="s">
        <v>2140</v>
      </c>
      <c r="H1" s="90" t="s">
        <v>38</v>
      </c>
      <c r="I1" s="90"/>
    </row>
    <row r="2" spans="1:9">
      <c r="A2" s="50" t="s">
        <v>55</v>
      </c>
    </row>
    <row r="6" spans="1:9">
      <c r="A6" s="312" t="s">
        <v>137</v>
      </c>
      <c r="B6" s="312" t="s">
        <v>609</v>
      </c>
      <c r="C6" s="312" t="s">
        <v>614</v>
      </c>
      <c r="D6" s="312" t="s">
        <v>138</v>
      </c>
    </row>
    <row r="7" spans="1:9">
      <c r="A7" s="312" t="s">
        <v>509</v>
      </c>
      <c r="B7" s="312" t="s">
        <v>23</v>
      </c>
      <c r="C7" s="331">
        <v>3.6979955990513028E-2</v>
      </c>
      <c r="D7" s="313">
        <f t="shared" ref="D7:D38" si="0">_xlfn.RANK.EQ(C7,$C$7:$C$38,0)</f>
        <v>32</v>
      </c>
    </row>
    <row r="8" spans="1:9">
      <c r="A8" s="312" t="s">
        <v>502</v>
      </c>
      <c r="B8" s="312" t="s">
        <v>13</v>
      </c>
      <c r="C8" s="331">
        <v>4.4681185216207807E-2</v>
      </c>
      <c r="D8" s="313">
        <f t="shared" si="0"/>
        <v>31</v>
      </c>
    </row>
    <row r="9" spans="1:9">
      <c r="A9" s="312" t="s">
        <v>591</v>
      </c>
      <c r="B9" s="312" t="s">
        <v>5</v>
      </c>
      <c r="C9" s="331">
        <v>4.8127219607774489E-2</v>
      </c>
      <c r="D9" s="313">
        <f t="shared" si="0"/>
        <v>30</v>
      </c>
    </row>
    <row r="10" spans="1:9">
      <c r="A10" s="312" t="s">
        <v>503</v>
      </c>
      <c r="B10" s="312" t="s">
        <v>17</v>
      </c>
      <c r="C10" s="331">
        <v>5.0321246066598296E-2</v>
      </c>
      <c r="D10" s="313">
        <f t="shared" si="0"/>
        <v>29</v>
      </c>
    </row>
    <row r="11" spans="1:9">
      <c r="A11" s="312" t="s">
        <v>586</v>
      </c>
      <c r="B11" s="312" t="s">
        <v>14</v>
      </c>
      <c r="C11" s="331">
        <v>5.3930985414443321E-2</v>
      </c>
      <c r="D11" s="313">
        <f t="shared" si="0"/>
        <v>28</v>
      </c>
    </row>
    <row r="12" spans="1:9">
      <c r="A12" s="312" t="s">
        <v>597</v>
      </c>
      <c r="B12" s="312" t="s">
        <v>8</v>
      </c>
      <c r="C12" s="331">
        <v>5.6827651172058992E-2</v>
      </c>
      <c r="D12" s="313">
        <f t="shared" si="0"/>
        <v>27</v>
      </c>
    </row>
    <row r="13" spans="1:9">
      <c r="A13" s="312" t="s">
        <v>595</v>
      </c>
      <c r="B13" s="312" t="s">
        <v>0</v>
      </c>
      <c r="C13" s="331">
        <v>5.8900088613203373E-2</v>
      </c>
      <c r="D13" s="313">
        <f t="shared" si="0"/>
        <v>26</v>
      </c>
    </row>
    <row r="14" spans="1:9">
      <c r="A14" s="312" t="s">
        <v>510</v>
      </c>
      <c r="B14" s="312" t="s">
        <v>24</v>
      </c>
      <c r="C14" s="331">
        <v>6.1696312558806442E-2</v>
      </c>
      <c r="D14" s="313">
        <f t="shared" si="0"/>
        <v>25</v>
      </c>
    </row>
    <row r="15" spans="1:9">
      <c r="A15" s="312" t="s">
        <v>505</v>
      </c>
      <c r="B15" s="312" t="s">
        <v>19</v>
      </c>
      <c r="C15" s="331">
        <v>6.1803183605078242E-2</v>
      </c>
      <c r="D15" s="313">
        <f t="shared" si="0"/>
        <v>24</v>
      </c>
    </row>
    <row r="16" spans="1:9">
      <c r="A16" s="312" t="s">
        <v>506</v>
      </c>
      <c r="B16" s="312" t="s">
        <v>20</v>
      </c>
      <c r="C16" s="331">
        <v>6.361398858626563E-2</v>
      </c>
      <c r="D16" s="313">
        <f t="shared" si="0"/>
        <v>23</v>
      </c>
    </row>
    <row r="17" spans="1:4">
      <c r="A17" s="312" t="s">
        <v>516</v>
      </c>
      <c r="B17" s="312" t="s">
        <v>30</v>
      </c>
      <c r="C17" s="331">
        <v>6.6594452889613076E-2</v>
      </c>
      <c r="D17" s="313">
        <f t="shared" si="0"/>
        <v>22</v>
      </c>
    </row>
    <row r="18" spans="1:4">
      <c r="A18" s="312" t="s">
        <v>587</v>
      </c>
      <c r="B18" s="312" t="s">
        <v>9</v>
      </c>
      <c r="C18" s="331">
        <v>6.720298679941332E-2</v>
      </c>
      <c r="D18" s="313">
        <f t="shared" si="0"/>
        <v>21</v>
      </c>
    </row>
    <row r="19" spans="1:4">
      <c r="A19" s="312" t="s">
        <v>515</v>
      </c>
      <c r="B19" s="312" t="s">
        <v>29</v>
      </c>
      <c r="C19" s="331">
        <v>6.774115690954427E-2</v>
      </c>
      <c r="D19" s="313">
        <f t="shared" si="0"/>
        <v>20</v>
      </c>
    </row>
    <row r="20" spans="1:4">
      <c r="A20" s="312" t="s">
        <v>593</v>
      </c>
      <c r="B20" s="312" t="s">
        <v>11</v>
      </c>
      <c r="C20" s="331">
        <v>6.9068723379762845E-2</v>
      </c>
      <c r="D20" s="313">
        <f t="shared" si="0"/>
        <v>19</v>
      </c>
    </row>
    <row r="21" spans="1:4">
      <c r="A21" s="312" t="s">
        <v>519</v>
      </c>
      <c r="B21" s="312" t="s">
        <v>33</v>
      </c>
      <c r="C21" s="331">
        <v>7.1511668899386635E-2</v>
      </c>
      <c r="D21" s="313">
        <f t="shared" si="0"/>
        <v>18</v>
      </c>
    </row>
    <row r="22" spans="1:4">
      <c r="A22" s="312" t="s">
        <v>513</v>
      </c>
      <c r="B22" s="312" t="s">
        <v>27</v>
      </c>
      <c r="C22" s="331">
        <v>7.1588083721350684E-2</v>
      </c>
      <c r="D22" s="313">
        <f t="shared" si="0"/>
        <v>17</v>
      </c>
    </row>
    <row r="23" spans="1:4">
      <c r="A23" s="312" t="s">
        <v>514</v>
      </c>
      <c r="B23" s="312" t="s">
        <v>28</v>
      </c>
      <c r="C23" s="331">
        <v>7.2000072819289801E-2</v>
      </c>
      <c r="D23" s="313">
        <f t="shared" si="0"/>
        <v>16</v>
      </c>
    </row>
    <row r="24" spans="1:4">
      <c r="A24" s="312" t="s">
        <v>504</v>
      </c>
      <c r="B24" s="312" t="s">
        <v>18</v>
      </c>
      <c r="C24" s="331">
        <v>7.2531681315965921E-2</v>
      </c>
      <c r="D24" s="313">
        <f t="shared" si="0"/>
        <v>15</v>
      </c>
    </row>
    <row r="25" spans="1:4">
      <c r="A25" s="312" t="s">
        <v>588</v>
      </c>
      <c r="B25" s="312" t="s">
        <v>6</v>
      </c>
      <c r="C25" s="331">
        <v>7.2849662070340077E-2</v>
      </c>
      <c r="D25" s="313">
        <f t="shared" si="0"/>
        <v>14</v>
      </c>
    </row>
    <row r="26" spans="1:4">
      <c r="A26" s="312" t="s">
        <v>589</v>
      </c>
      <c r="B26" s="312" t="s">
        <v>3</v>
      </c>
      <c r="C26" s="331">
        <v>7.3129713489887657E-2</v>
      </c>
      <c r="D26" s="313">
        <f t="shared" si="0"/>
        <v>13</v>
      </c>
    </row>
    <row r="27" spans="1:4">
      <c r="A27" s="312" t="s">
        <v>508</v>
      </c>
      <c r="B27" s="312" t="s">
        <v>22</v>
      </c>
      <c r="C27" s="331">
        <v>7.3398040801653658E-2</v>
      </c>
      <c r="D27" s="313">
        <f t="shared" si="0"/>
        <v>12</v>
      </c>
    </row>
    <row r="28" spans="1:4">
      <c r="A28" s="312" t="s">
        <v>592</v>
      </c>
      <c r="B28" s="332" t="s">
        <v>12</v>
      </c>
      <c r="C28" s="331">
        <v>7.3975590849272674E-2</v>
      </c>
      <c r="D28" s="313">
        <f t="shared" si="0"/>
        <v>11</v>
      </c>
    </row>
    <row r="29" spans="1:4">
      <c r="A29" s="312" t="s">
        <v>511</v>
      </c>
      <c r="B29" s="312" t="s">
        <v>25</v>
      </c>
      <c r="C29" s="331">
        <v>7.5173480742958959E-2</v>
      </c>
      <c r="D29" s="313">
        <f t="shared" si="0"/>
        <v>10</v>
      </c>
    </row>
    <row r="30" spans="1:4">
      <c r="A30" s="312" t="s">
        <v>517</v>
      </c>
      <c r="B30" s="312" t="s">
        <v>31</v>
      </c>
      <c r="C30" s="331">
        <v>7.7067937595944505E-2</v>
      </c>
      <c r="D30" s="313">
        <f t="shared" si="0"/>
        <v>9</v>
      </c>
    </row>
    <row r="31" spans="1:4">
      <c r="A31" s="312" t="s">
        <v>598</v>
      </c>
      <c r="B31" s="312" t="s">
        <v>4</v>
      </c>
      <c r="C31" s="331">
        <v>7.8018536735043775E-2</v>
      </c>
      <c r="D31" s="313">
        <f t="shared" si="0"/>
        <v>8</v>
      </c>
    </row>
    <row r="32" spans="1:4">
      <c r="A32" s="312" t="s">
        <v>596</v>
      </c>
      <c r="B32" s="312" t="s">
        <v>15</v>
      </c>
      <c r="C32" s="331">
        <v>7.8132563446511316E-2</v>
      </c>
      <c r="D32" s="313">
        <f t="shared" si="0"/>
        <v>7</v>
      </c>
    </row>
    <row r="33" spans="1:4">
      <c r="A33" s="312" t="s">
        <v>512</v>
      </c>
      <c r="B33" s="312" t="s">
        <v>26</v>
      </c>
      <c r="C33" s="331">
        <v>8.2537150232132969E-2</v>
      </c>
      <c r="D33" s="313">
        <f t="shared" si="0"/>
        <v>6</v>
      </c>
    </row>
    <row r="34" spans="1:4">
      <c r="A34" s="312" t="s">
        <v>599</v>
      </c>
      <c r="B34" s="312" t="s">
        <v>7</v>
      </c>
      <c r="C34" s="331">
        <v>8.3875329476602895E-2</v>
      </c>
      <c r="D34" s="313">
        <f t="shared" si="0"/>
        <v>5</v>
      </c>
    </row>
    <row r="35" spans="1:4">
      <c r="A35" s="312" t="s">
        <v>594</v>
      </c>
      <c r="B35" s="312" t="s">
        <v>10</v>
      </c>
      <c r="C35" s="331">
        <v>8.8299202681968572E-2</v>
      </c>
      <c r="D35" s="313">
        <f t="shared" si="0"/>
        <v>4</v>
      </c>
    </row>
    <row r="36" spans="1:4">
      <c r="A36" s="312" t="s">
        <v>590</v>
      </c>
      <c r="B36" s="312" t="s">
        <v>16</v>
      </c>
      <c r="C36" s="331">
        <v>9.0047351496519296E-2</v>
      </c>
      <c r="D36" s="313">
        <f t="shared" si="0"/>
        <v>3</v>
      </c>
    </row>
    <row r="37" spans="1:4">
      <c r="A37" s="312" t="s">
        <v>507</v>
      </c>
      <c r="B37" s="312" t="s">
        <v>21</v>
      </c>
      <c r="C37" s="331">
        <v>9.1471377144067237E-2</v>
      </c>
      <c r="D37" s="313">
        <f t="shared" si="0"/>
        <v>2</v>
      </c>
    </row>
    <row r="38" spans="1:4">
      <c r="A38" s="312" t="s">
        <v>518</v>
      </c>
      <c r="B38" s="312" t="s">
        <v>32</v>
      </c>
      <c r="C38" s="331">
        <v>0.10476010984868883</v>
      </c>
      <c r="D38" s="313">
        <f t="shared" si="0"/>
        <v>1</v>
      </c>
    </row>
    <row r="40" spans="1:4">
      <c r="B40" s="312" t="s">
        <v>1</v>
      </c>
      <c r="C40" s="333">
        <v>1</v>
      </c>
      <c r="D40" s="334">
        <f>[3]Inf.Nac.Obj.Gast!E8</f>
        <v>6.9099999999999995E-2</v>
      </c>
    </row>
    <row r="41" spans="1:4">
      <c r="C41" s="333">
        <v>0</v>
      </c>
      <c r="D41" s="334">
        <f>D40</f>
        <v>6.9099999999999995E-2</v>
      </c>
    </row>
  </sheetData>
  <autoFilter ref="A6:D38" xr:uid="{00000000-0009-0000-0000-000057000000}">
    <sortState ref="A7:D38">
      <sortCondition ref="C6:C38"/>
    </sortState>
  </autoFilter>
  <mergeCells count="1">
    <mergeCell ref="H1:I1"/>
  </mergeCells>
  <hyperlinks>
    <hyperlink ref="H1:I1" location="Index!A1" display="Regresar al Índice" xr:uid="{34C97D22-19E5-429B-9F00-75649C10DACD}"/>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
  <dimension ref="A1:I36"/>
  <sheetViews>
    <sheetView workbookViewId="0"/>
  </sheetViews>
  <sheetFormatPr baseColWidth="10" defaultColWidth="11.42578125" defaultRowHeight="14.25"/>
  <cols>
    <col min="1" max="1" width="11.42578125" style="50"/>
    <col min="2" max="2" width="27.85546875" style="50" customWidth="1"/>
    <col min="3" max="3" width="18.42578125" style="50" customWidth="1"/>
    <col min="4" max="4" width="22.42578125" style="50" customWidth="1"/>
    <col min="5" max="5" width="31" style="50" customWidth="1"/>
    <col min="6" max="16384" width="11.42578125" style="50"/>
  </cols>
  <sheetData>
    <row r="1" spans="1:9" ht="15">
      <c r="A1" s="43" t="s">
        <v>2063</v>
      </c>
      <c r="H1" s="90" t="s">
        <v>38</v>
      </c>
      <c r="I1" s="90"/>
    </row>
    <row r="2" spans="1:9">
      <c r="A2" s="50" t="s">
        <v>1302</v>
      </c>
    </row>
    <row r="6" spans="1:9">
      <c r="A6" s="50" t="s">
        <v>1301</v>
      </c>
    </row>
    <row r="7" spans="1:9">
      <c r="A7" s="50" t="s">
        <v>1302</v>
      </c>
    </row>
    <row r="9" spans="1:9" ht="75">
      <c r="A9" s="97" t="s">
        <v>1303</v>
      </c>
      <c r="B9" s="97"/>
      <c r="C9" s="84" t="s">
        <v>1304</v>
      </c>
      <c r="D9" s="84" t="s">
        <v>1305</v>
      </c>
      <c r="E9" s="84" t="s">
        <v>1306</v>
      </c>
    </row>
    <row r="10" spans="1:9" ht="15.75" thickBot="1">
      <c r="A10" s="98" t="s">
        <v>1421</v>
      </c>
      <c r="B10" s="98"/>
      <c r="C10" s="98"/>
      <c r="D10" s="98"/>
      <c r="E10" s="9"/>
    </row>
    <row r="11" spans="1:9" ht="57.75" thickBot="1">
      <c r="A11" s="657">
        <v>1</v>
      </c>
      <c r="B11" s="658" t="s">
        <v>1307</v>
      </c>
      <c r="C11" s="659">
        <v>0.2</v>
      </c>
      <c r="D11" s="660" t="s">
        <v>1308</v>
      </c>
      <c r="E11" s="661" t="s">
        <v>1309</v>
      </c>
    </row>
    <row r="12" spans="1:9" ht="43.5" thickBot="1">
      <c r="A12" s="662">
        <v>2</v>
      </c>
      <c r="B12" s="663" t="s">
        <v>1310</v>
      </c>
      <c r="C12" s="664">
        <v>0.01</v>
      </c>
      <c r="D12" s="665" t="s">
        <v>1308</v>
      </c>
      <c r="E12" s="666" t="s">
        <v>1311</v>
      </c>
    </row>
    <row r="13" spans="1:9" ht="114.75" thickBot="1">
      <c r="A13" s="640">
        <v>3</v>
      </c>
      <c r="B13" s="667" t="s">
        <v>1312</v>
      </c>
      <c r="C13" s="668">
        <v>1.3600000000000001E-3</v>
      </c>
      <c r="D13" s="669" t="s">
        <v>1308</v>
      </c>
      <c r="E13" s="670" t="s">
        <v>1313</v>
      </c>
    </row>
    <row r="14" spans="1:9" ht="100.5" thickBot="1">
      <c r="A14" s="662">
        <v>4</v>
      </c>
      <c r="B14" s="663" t="s">
        <v>1314</v>
      </c>
      <c r="C14" s="665"/>
      <c r="D14" s="665" t="s">
        <v>1315</v>
      </c>
      <c r="E14" s="666" t="s">
        <v>2330</v>
      </c>
    </row>
    <row r="15" spans="1:9" ht="86.25" thickBot="1">
      <c r="A15" s="640">
        <v>5</v>
      </c>
      <c r="B15" s="667" t="s">
        <v>1316</v>
      </c>
      <c r="C15" s="669"/>
      <c r="D15" s="669" t="s">
        <v>1315</v>
      </c>
      <c r="E15" s="670" t="s">
        <v>1317</v>
      </c>
    </row>
    <row r="16" spans="1:9" ht="15.75" thickBot="1">
      <c r="A16" s="662">
        <v>6</v>
      </c>
      <c r="B16" s="663" t="s">
        <v>1318</v>
      </c>
      <c r="C16" s="665"/>
      <c r="D16" s="665" t="s">
        <v>1315</v>
      </c>
      <c r="E16" s="666"/>
    </row>
    <row r="17" spans="1:5" ht="57.75" thickBot="1">
      <c r="A17" s="640">
        <v>7</v>
      </c>
      <c r="B17" s="667" t="s">
        <v>1319</v>
      </c>
      <c r="C17" s="669"/>
      <c r="D17" s="669" t="s">
        <v>1315</v>
      </c>
      <c r="E17" s="670" t="s">
        <v>1320</v>
      </c>
    </row>
    <row r="18" spans="1:5" ht="26.1" customHeight="1" thickBot="1">
      <c r="A18" s="662">
        <v>8</v>
      </c>
      <c r="B18" s="663" t="s">
        <v>1321</v>
      </c>
      <c r="C18" s="671">
        <v>1.2500000000000001E-2</v>
      </c>
      <c r="D18" s="665" t="s">
        <v>1308</v>
      </c>
      <c r="E18" s="666" t="s">
        <v>1322</v>
      </c>
    </row>
    <row r="19" spans="1:5" ht="30.75" thickBot="1">
      <c r="A19" s="640">
        <v>9</v>
      </c>
      <c r="B19" s="667" t="s">
        <v>1323</v>
      </c>
      <c r="C19" s="669"/>
      <c r="D19" s="669" t="s">
        <v>1315</v>
      </c>
      <c r="E19" s="670"/>
    </row>
    <row r="20" spans="1:5" ht="30.75" thickBot="1">
      <c r="A20" s="662">
        <v>10</v>
      </c>
      <c r="B20" s="663" t="s">
        <v>1324</v>
      </c>
      <c r="C20" s="665"/>
      <c r="D20" s="665" t="s">
        <v>1315</v>
      </c>
      <c r="E20" s="666"/>
    </row>
    <row r="21" spans="1:5" ht="45.75" thickBot="1">
      <c r="A21" s="640">
        <v>11</v>
      </c>
      <c r="B21" s="667" t="s">
        <v>1325</v>
      </c>
      <c r="C21" s="669"/>
      <c r="D21" s="669" t="s">
        <v>1315</v>
      </c>
      <c r="E21" s="670"/>
    </row>
    <row r="22" spans="1:5" ht="50.45" customHeight="1" thickBot="1">
      <c r="A22" s="662">
        <v>12</v>
      </c>
      <c r="B22" s="663" t="s">
        <v>1326</v>
      </c>
      <c r="C22" s="665"/>
      <c r="D22" s="665" t="s">
        <v>1315</v>
      </c>
      <c r="E22" s="666" t="s">
        <v>1327</v>
      </c>
    </row>
    <row r="23" spans="1:5" ht="43.5" thickBot="1">
      <c r="A23" s="640">
        <v>13</v>
      </c>
      <c r="B23" s="667" t="s">
        <v>1328</v>
      </c>
      <c r="C23" s="669"/>
      <c r="D23" s="669" t="s">
        <v>1315</v>
      </c>
      <c r="E23" s="670" t="s">
        <v>1329</v>
      </c>
    </row>
    <row r="24" spans="1:5" ht="15.75" thickBot="1">
      <c r="A24" s="672" t="s">
        <v>2325</v>
      </c>
      <c r="B24" s="672"/>
      <c r="C24" s="672"/>
      <c r="D24" s="672"/>
      <c r="E24" s="9"/>
    </row>
    <row r="25" spans="1:5" ht="45.75" thickBot="1">
      <c r="A25" s="657">
        <v>1</v>
      </c>
      <c r="B25" s="658" t="s">
        <v>1330</v>
      </c>
      <c r="C25" s="660"/>
      <c r="D25" s="660" t="s">
        <v>1315</v>
      </c>
      <c r="E25" s="661"/>
    </row>
    <row r="26" spans="1:5" ht="45.75" thickBot="1">
      <c r="A26" s="662">
        <v>2</v>
      </c>
      <c r="B26" s="663" t="s">
        <v>1331</v>
      </c>
      <c r="C26" s="665"/>
      <c r="D26" s="665" t="s">
        <v>1315</v>
      </c>
      <c r="E26" s="666"/>
    </row>
    <row r="27" spans="1:5" ht="86.25" thickBot="1">
      <c r="A27" s="640">
        <v>3</v>
      </c>
      <c r="B27" s="667" t="s">
        <v>1332</v>
      </c>
      <c r="C27" s="668">
        <v>2.5294000000000001E-2</v>
      </c>
      <c r="D27" s="669" t="s">
        <v>1308</v>
      </c>
      <c r="E27" s="670" t="s">
        <v>1333</v>
      </c>
    </row>
    <row r="28" spans="1:5" ht="90.75" thickBot="1">
      <c r="A28" s="662">
        <v>4</v>
      </c>
      <c r="B28" s="663" t="s">
        <v>1334</v>
      </c>
      <c r="C28" s="671">
        <v>2.5623E-2</v>
      </c>
      <c r="D28" s="665" t="s">
        <v>1308</v>
      </c>
      <c r="E28" s="666" t="s">
        <v>1335</v>
      </c>
    </row>
    <row r="29" spans="1:5" ht="29.45" customHeight="1" thickBot="1">
      <c r="A29" s="640">
        <v>5</v>
      </c>
      <c r="B29" s="667" t="s">
        <v>1336</v>
      </c>
      <c r="C29" s="668">
        <v>8.1399999999999997E-3</v>
      </c>
      <c r="D29" s="669" t="s">
        <v>1308</v>
      </c>
      <c r="E29" s="670" t="s">
        <v>1322</v>
      </c>
    </row>
    <row r="30" spans="1:5" ht="60.75" thickBot="1">
      <c r="A30" s="662">
        <v>6</v>
      </c>
      <c r="B30" s="663" t="s">
        <v>1337</v>
      </c>
      <c r="C30" s="665"/>
      <c r="D30" s="665" t="s">
        <v>1315</v>
      </c>
      <c r="E30" s="666"/>
    </row>
    <row r="31" spans="1:5" ht="60.75" thickBot="1">
      <c r="A31" s="640">
        <v>7</v>
      </c>
      <c r="B31" s="667" t="s">
        <v>1338</v>
      </c>
      <c r="C31" s="668">
        <v>1.4E-2</v>
      </c>
      <c r="D31" s="669" t="s">
        <v>1308</v>
      </c>
      <c r="E31" s="670" t="s">
        <v>1322</v>
      </c>
    </row>
    <row r="32" spans="1:5" ht="45.75" thickBot="1">
      <c r="A32" s="673">
        <v>8</v>
      </c>
      <c r="B32" s="674" t="s">
        <v>1339</v>
      </c>
      <c r="C32" s="675"/>
      <c r="D32" s="675" t="s">
        <v>1315</v>
      </c>
      <c r="E32" s="676"/>
    </row>
    <row r="33" spans="2:2">
      <c r="B33" s="677"/>
    </row>
    <row r="34" spans="2:2">
      <c r="B34" s="677"/>
    </row>
    <row r="35" spans="2:2">
      <c r="B35" s="677"/>
    </row>
    <row r="36" spans="2:2">
      <c r="B36" s="677"/>
    </row>
  </sheetData>
  <mergeCells count="4">
    <mergeCell ref="H1:I1"/>
    <mergeCell ref="A9:B9"/>
    <mergeCell ref="A10:D10"/>
    <mergeCell ref="A24:D24"/>
  </mergeCells>
  <hyperlinks>
    <hyperlink ref="H1:I1" location="Index!A1" display="Regresar al Índice"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91"/>
  <dimension ref="A1:I41"/>
  <sheetViews>
    <sheetView topLeftCell="A15" workbookViewId="0"/>
  </sheetViews>
  <sheetFormatPr baseColWidth="10" defaultColWidth="11.42578125" defaultRowHeight="15"/>
  <cols>
    <col min="1" max="16384" width="11.42578125" style="312"/>
  </cols>
  <sheetData>
    <row r="1" spans="1:9">
      <c r="A1" s="43" t="s">
        <v>2141</v>
      </c>
      <c r="H1" s="90" t="s">
        <v>38</v>
      </c>
      <c r="I1" s="90"/>
    </row>
    <row r="2" spans="1:9">
      <c r="A2" s="50" t="s">
        <v>55</v>
      </c>
    </row>
    <row r="6" spans="1:9">
      <c r="A6" s="312" t="s">
        <v>137</v>
      </c>
      <c r="B6" s="312" t="s">
        <v>609</v>
      </c>
      <c r="C6" s="312" t="s">
        <v>615</v>
      </c>
      <c r="D6" s="312" t="s">
        <v>138</v>
      </c>
    </row>
    <row r="7" spans="1:9">
      <c r="A7" s="312" t="s">
        <v>502</v>
      </c>
      <c r="B7" s="312" t="s">
        <v>13</v>
      </c>
      <c r="C7" s="331">
        <v>4.3436319301160264E-2</v>
      </c>
      <c r="D7" s="313">
        <f t="shared" ref="D7:D38" si="0">_xlfn.RANK.EQ(C7,$C$7:$C$38,0)</f>
        <v>32</v>
      </c>
    </row>
    <row r="8" spans="1:9">
      <c r="A8" s="312" t="s">
        <v>596</v>
      </c>
      <c r="B8" s="312" t="s">
        <v>15</v>
      </c>
      <c r="C8" s="331">
        <v>4.4854881266490787E-2</v>
      </c>
      <c r="D8" s="313">
        <f t="shared" si="0"/>
        <v>31</v>
      </c>
    </row>
    <row r="9" spans="1:9">
      <c r="A9" s="312" t="s">
        <v>514</v>
      </c>
      <c r="B9" s="332" t="s">
        <v>28</v>
      </c>
      <c r="C9" s="331">
        <v>4.5508353136987888E-2</v>
      </c>
      <c r="D9" s="313">
        <f t="shared" si="0"/>
        <v>30</v>
      </c>
    </row>
    <row r="10" spans="1:9">
      <c r="A10" s="312" t="s">
        <v>589</v>
      </c>
      <c r="B10" s="312" t="s">
        <v>3</v>
      </c>
      <c r="C10" s="331">
        <v>5.1349744107258816E-2</v>
      </c>
      <c r="D10" s="313">
        <f t="shared" si="0"/>
        <v>29</v>
      </c>
    </row>
    <row r="11" spans="1:9">
      <c r="A11" s="312" t="s">
        <v>508</v>
      </c>
      <c r="B11" s="312" t="s">
        <v>22</v>
      </c>
      <c r="C11" s="331">
        <v>5.1964853178668786E-2</v>
      </c>
      <c r="D11" s="313">
        <f t="shared" si="0"/>
        <v>28</v>
      </c>
    </row>
    <row r="12" spans="1:9">
      <c r="A12" s="312" t="s">
        <v>516</v>
      </c>
      <c r="B12" s="312" t="s">
        <v>30</v>
      </c>
      <c r="C12" s="331">
        <v>5.2513359975292141E-2</v>
      </c>
      <c r="D12" s="313">
        <f t="shared" si="0"/>
        <v>27</v>
      </c>
    </row>
    <row r="13" spans="1:9">
      <c r="A13" s="312" t="s">
        <v>599</v>
      </c>
      <c r="B13" s="312" t="s">
        <v>7</v>
      </c>
      <c r="C13" s="331">
        <v>5.5676836360382925E-2</v>
      </c>
      <c r="D13" s="313">
        <f t="shared" si="0"/>
        <v>26</v>
      </c>
    </row>
    <row r="14" spans="1:9">
      <c r="A14" s="312" t="s">
        <v>586</v>
      </c>
      <c r="B14" s="312" t="s">
        <v>14</v>
      </c>
      <c r="C14" s="331">
        <v>5.6430638484926243E-2</v>
      </c>
      <c r="D14" s="313">
        <f t="shared" si="0"/>
        <v>25</v>
      </c>
    </row>
    <row r="15" spans="1:9">
      <c r="A15" s="312" t="s">
        <v>587</v>
      </c>
      <c r="B15" s="312" t="s">
        <v>9</v>
      </c>
      <c r="C15" s="331">
        <v>5.9226032778498382E-2</v>
      </c>
      <c r="D15" s="313">
        <f t="shared" si="0"/>
        <v>24</v>
      </c>
    </row>
    <row r="16" spans="1:9">
      <c r="A16" s="312" t="s">
        <v>505</v>
      </c>
      <c r="B16" s="312" t="s">
        <v>19</v>
      </c>
      <c r="C16" s="331">
        <v>6.0212787591396019E-2</v>
      </c>
      <c r="D16" s="313">
        <f t="shared" si="0"/>
        <v>23</v>
      </c>
    </row>
    <row r="17" spans="1:4">
      <c r="A17" s="312" t="s">
        <v>509</v>
      </c>
      <c r="B17" s="312" t="s">
        <v>23</v>
      </c>
      <c r="C17" s="331">
        <v>6.1346771609908944E-2</v>
      </c>
      <c r="D17" s="313">
        <f t="shared" si="0"/>
        <v>22</v>
      </c>
    </row>
    <row r="18" spans="1:4">
      <c r="A18" s="312" t="s">
        <v>517</v>
      </c>
      <c r="B18" s="312" t="s">
        <v>31</v>
      </c>
      <c r="C18" s="331">
        <v>6.1632522699274585E-2</v>
      </c>
      <c r="D18" s="313">
        <f t="shared" si="0"/>
        <v>21</v>
      </c>
    </row>
    <row r="19" spans="1:4">
      <c r="A19" s="312" t="s">
        <v>513</v>
      </c>
      <c r="B19" s="312" t="s">
        <v>27</v>
      </c>
      <c r="C19" s="331">
        <v>6.273675934529345E-2</v>
      </c>
      <c r="D19" s="313">
        <f t="shared" si="0"/>
        <v>20</v>
      </c>
    </row>
    <row r="20" spans="1:4">
      <c r="A20" s="312" t="s">
        <v>518</v>
      </c>
      <c r="B20" s="312" t="s">
        <v>32</v>
      </c>
      <c r="C20" s="331">
        <v>6.6915532264288161E-2</v>
      </c>
      <c r="D20" s="313">
        <f t="shared" si="0"/>
        <v>19</v>
      </c>
    </row>
    <row r="21" spans="1:4">
      <c r="A21" s="312" t="s">
        <v>511</v>
      </c>
      <c r="B21" s="312" t="s">
        <v>25</v>
      </c>
      <c r="C21" s="331">
        <v>6.7894005828045417E-2</v>
      </c>
      <c r="D21" s="313">
        <f t="shared" si="0"/>
        <v>18</v>
      </c>
    </row>
    <row r="22" spans="1:4">
      <c r="A22" s="312" t="s">
        <v>590</v>
      </c>
      <c r="B22" s="312" t="s">
        <v>16</v>
      </c>
      <c r="C22" s="331">
        <v>6.901601486960933E-2</v>
      </c>
      <c r="D22" s="313">
        <f t="shared" si="0"/>
        <v>17</v>
      </c>
    </row>
    <row r="23" spans="1:4">
      <c r="A23" s="312" t="s">
        <v>593</v>
      </c>
      <c r="B23" s="312" t="s">
        <v>11</v>
      </c>
      <c r="C23" s="331">
        <v>7.1024070143568138E-2</v>
      </c>
      <c r="D23" s="313">
        <f t="shared" si="0"/>
        <v>16</v>
      </c>
    </row>
    <row r="24" spans="1:4">
      <c r="A24" s="312" t="s">
        <v>595</v>
      </c>
      <c r="B24" s="312" t="s">
        <v>0</v>
      </c>
      <c r="C24" s="331">
        <v>7.1520123045372919E-2</v>
      </c>
      <c r="D24" s="313">
        <f t="shared" si="0"/>
        <v>15</v>
      </c>
    </row>
    <row r="25" spans="1:4">
      <c r="A25" s="312" t="s">
        <v>507</v>
      </c>
      <c r="B25" s="312" t="s">
        <v>21</v>
      </c>
      <c r="C25" s="331">
        <v>7.1619516340332187E-2</v>
      </c>
      <c r="D25" s="313">
        <f t="shared" si="0"/>
        <v>14</v>
      </c>
    </row>
    <row r="26" spans="1:4">
      <c r="A26" s="312" t="s">
        <v>510</v>
      </c>
      <c r="B26" s="312" t="s">
        <v>24</v>
      </c>
      <c r="C26" s="331">
        <v>7.1923992985578555E-2</v>
      </c>
      <c r="D26" s="313">
        <f t="shared" si="0"/>
        <v>13</v>
      </c>
    </row>
    <row r="27" spans="1:4">
      <c r="A27" s="312" t="s">
        <v>512</v>
      </c>
      <c r="B27" s="312" t="s">
        <v>26</v>
      </c>
      <c r="C27" s="331">
        <v>7.4701499236915325E-2</v>
      </c>
      <c r="D27" s="313">
        <f t="shared" si="0"/>
        <v>12</v>
      </c>
    </row>
    <row r="28" spans="1:4">
      <c r="A28" s="312" t="s">
        <v>506</v>
      </c>
      <c r="B28" s="312" t="s">
        <v>20</v>
      </c>
      <c r="C28" s="331">
        <v>7.6986256365328742E-2</v>
      </c>
      <c r="D28" s="313">
        <f t="shared" si="0"/>
        <v>11</v>
      </c>
    </row>
    <row r="29" spans="1:4">
      <c r="A29" s="312" t="s">
        <v>503</v>
      </c>
      <c r="B29" s="312" t="s">
        <v>17</v>
      </c>
      <c r="C29" s="331">
        <v>7.7385647602520424E-2</v>
      </c>
      <c r="D29" s="313">
        <f t="shared" si="0"/>
        <v>10</v>
      </c>
    </row>
    <row r="30" spans="1:4">
      <c r="A30" s="312" t="s">
        <v>592</v>
      </c>
      <c r="B30" s="312" t="s">
        <v>12</v>
      </c>
      <c r="C30" s="331">
        <v>7.8285709152645946E-2</v>
      </c>
      <c r="D30" s="313">
        <f t="shared" si="0"/>
        <v>9</v>
      </c>
    </row>
    <row r="31" spans="1:4">
      <c r="A31" s="312" t="s">
        <v>515</v>
      </c>
      <c r="B31" s="312" t="s">
        <v>29</v>
      </c>
      <c r="C31" s="331">
        <v>7.8454748145788733E-2</v>
      </c>
      <c r="D31" s="313">
        <f t="shared" si="0"/>
        <v>8</v>
      </c>
    </row>
    <row r="32" spans="1:4">
      <c r="A32" s="312" t="s">
        <v>594</v>
      </c>
      <c r="B32" s="312" t="s">
        <v>10</v>
      </c>
      <c r="C32" s="331">
        <v>7.9774813098492048E-2</v>
      </c>
      <c r="D32" s="313">
        <f t="shared" si="0"/>
        <v>7</v>
      </c>
    </row>
    <row r="33" spans="1:4">
      <c r="A33" s="312" t="s">
        <v>588</v>
      </c>
      <c r="B33" s="312" t="s">
        <v>6</v>
      </c>
      <c r="C33" s="331">
        <v>8.1660875425590557E-2</v>
      </c>
      <c r="D33" s="313">
        <f t="shared" si="0"/>
        <v>6</v>
      </c>
    </row>
    <row r="34" spans="1:4">
      <c r="A34" s="312" t="s">
        <v>519</v>
      </c>
      <c r="B34" s="312" t="s">
        <v>33</v>
      </c>
      <c r="C34" s="331">
        <v>8.6597040905134828E-2</v>
      </c>
      <c r="D34" s="313">
        <f t="shared" si="0"/>
        <v>5</v>
      </c>
    </row>
    <row r="35" spans="1:4">
      <c r="A35" s="312" t="s">
        <v>597</v>
      </c>
      <c r="B35" s="312" t="s">
        <v>8</v>
      </c>
      <c r="C35" s="331">
        <v>8.9778675727798657E-2</v>
      </c>
      <c r="D35" s="313">
        <f t="shared" si="0"/>
        <v>4</v>
      </c>
    </row>
    <row r="36" spans="1:4">
      <c r="A36" s="312" t="s">
        <v>504</v>
      </c>
      <c r="B36" s="312" t="s">
        <v>18</v>
      </c>
      <c r="C36" s="331">
        <v>9.2088789786798478E-2</v>
      </c>
      <c r="D36" s="313">
        <f t="shared" si="0"/>
        <v>3</v>
      </c>
    </row>
    <row r="37" spans="1:4">
      <c r="A37" s="312" t="s">
        <v>591</v>
      </c>
      <c r="B37" s="312" t="s">
        <v>5</v>
      </c>
      <c r="C37" s="331">
        <v>9.5558728896279893E-2</v>
      </c>
      <c r="D37" s="313">
        <f t="shared" si="0"/>
        <v>2</v>
      </c>
    </row>
    <row r="38" spans="1:4">
      <c r="A38" s="312" t="s">
        <v>598</v>
      </c>
      <c r="B38" s="312" t="s">
        <v>4</v>
      </c>
      <c r="C38" s="331">
        <v>9.7847653961715159E-2</v>
      </c>
      <c r="D38" s="313">
        <f t="shared" si="0"/>
        <v>1</v>
      </c>
    </row>
    <row r="40" spans="1:4">
      <c r="B40" s="312" t="s">
        <v>1</v>
      </c>
      <c r="C40" s="333">
        <v>1</v>
      </c>
      <c r="D40" s="334">
        <f>[3]Inf.Nac.Obj.Gast!E9</f>
        <v>6.7400000000000002E-2</v>
      </c>
    </row>
    <row r="41" spans="1:4">
      <c r="C41" s="333">
        <v>0</v>
      </c>
      <c r="D41" s="334">
        <f>D40</f>
        <v>6.7400000000000002E-2</v>
      </c>
    </row>
  </sheetData>
  <autoFilter ref="A6:D38" xr:uid="{00000000-0009-0000-0000-000058000000}">
    <sortState ref="A7:D38">
      <sortCondition ref="C6:C38"/>
    </sortState>
  </autoFilter>
  <mergeCells count="1">
    <mergeCell ref="H1:I1"/>
  </mergeCells>
  <hyperlinks>
    <hyperlink ref="H1:I1" location="Index!A1" display="Regresar al Índice" xr:uid="{64A09F4F-7800-46A5-9B23-D0F22F01BA53}"/>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4"/>
  <dimension ref="A1:I41"/>
  <sheetViews>
    <sheetView topLeftCell="A4" workbookViewId="0"/>
  </sheetViews>
  <sheetFormatPr baseColWidth="10" defaultColWidth="11.42578125" defaultRowHeight="15"/>
  <cols>
    <col min="1" max="16384" width="11.42578125" style="312"/>
  </cols>
  <sheetData>
    <row r="1" spans="1:9">
      <c r="A1" s="43" t="s">
        <v>2142</v>
      </c>
      <c r="H1" s="90" t="s">
        <v>38</v>
      </c>
      <c r="I1" s="90"/>
    </row>
    <row r="2" spans="1:9">
      <c r="A2" s="50" t="s">
        <v>55</v>
      </c>
    </row>
    <row r="6" spans="1:9">
      <c r="A6" s="312" t="s">
        <v>137</v>
      </c>
      <c r="B6" s="312" t="s">
        <v>609</v>
      </c>
      <c r="C6" s="312" t="s">
        <v>616</v>
      </c>
      <c r="D6" s="312" t="s">
        <v>138</v>
      </c>
    </row>
    <row r="7" spans="1:9">
      <c r="A7" s="312" t="s">
        <v>589</v>
      </c>
      <c r="B7" s="332" t="s">
        <v>3</v>
      </c>
      <c r="C7" s="331">
        <v>2.4530615232587906E-2</v>
      </c>
      <c r="D7" s="313">
        <f t="shared" ref="D7:D38" si="0">_xlfn.RANK.EQ(C7,$C$7:$C$38,0)</f>
        <v>32</v>
      </c>
    </row>
    <row r="8" spans="1:9">
      <c r="A8" s="312" t="s">
        <v>514</v>
      </c>
      <c r="B8" s="312" t="s">
        <v>28</v>
      </c>
      <c r="C8" s="331">
        <v>2.982937596945472E-2</v>
      </c>
      <c r="D8" s="313">
        <f t="shared" si="0"/>
        <v>31</v>
      </c>
    </row>
    <row r="9" spans="1:9">
      <c r="A9" s="312" t="s">
        <v>502</v>
      </c>
      <c r="B9" s="312" t="s">
        <v>13</v>
      </c>
      <c r="C9" s="331">
        <v>3.2597111462276306E-2</v>
      </c>
      <c r="D9" s="313">
        <f t="shared" si="0"/>
        <v>30</v>
      </c>
    </row>
    <row r="10" spans="1:9">
      <c r="A10" s="312" t="s">
        <v>510</v>
      </c>
      <c r="B10" s="312" t="s">
        <v>24</v>
      </c>
      <c r="C10" s="331">
        <v>3.2882585436345084E-2</v>
      </c>
      <c r="D10" s="313">
        <f t="shared" si="0"/>
        <v>29</v>
      </c>
    </row>
    <row r="11" spans="1:9">
      <c r="A11" s="312" t="s">
        <v>504</v>
      </c>
      <c r="B11" s="312" t="s">
        <v>18</v>
      </c>
      <c r="C11" s="331">
        <v>3.3232486027464363E-2</v>
      </c>
      <c r="D11" s="313">
        <f t="shared" si="0"/>
        <v>28</v>
      </c>
    </row>
    <row r="12" spans="1:9">
      <c r="A12" s="312" t="s">
        <v>507</v>
      </c>
      <c r="B12" s="312" t="s">
        <v>21</v>
      </c>
      <c r="C12" s="331">
        <v>3.3757075252853347E-2</v>
      </c>
      <c r="D12" s="313">
        <f t="shared" si="0"/>
        <v>27</v>
      </c>
    </row>
    <row r="13" spans="1:9">
      <c r="A13" s="312" t="s">
        <v>597</v>
      </c>
      <c r="B13" s="312" t="s">
        <v>8</v>
      </c>
      <c r="C13" s="331">
        <v>3.4384486135737101E-2</v>
      </c>
      <c r="D13" s="313">
        <f t="shared" si="0"/>
        <v>26</v>
      </c>
    </row>
    <row r="14" spans="1:9">
      <c r="A14" s="312" t="s">
        <v>590</v>
      </c>
      <c r="B14" s="312" t="s">
        <v>16</v>
      </c>
      <c r="C14" s="331">
        <v>3.4670317472063984E-2</v>
      </c>
      <c r="D14" s="313">
        <f t="shared" si="0"/>
        <v>25</v>
      </c>
    </row>
    <row r="15" spans="1:9">
      <c r="A15" s="312" t="s">
        <v>599</v>
      </c>
      <c r="B15" s="312" t="s">
        <v>7</v>
      </c>
      <c r="C15" s="331">
        <v>3.694891402966282E-2</v>
      </c>
      <c r="D15" s="313">
        <f t="shared" si="0"/>
        <v>24</v>
      </c>
    </row>
    <row r="16" spans="1:9">
      <c r="A16" s="312" t="s">
        <v>593</v>
      </c>
      <c r="B16" s="312" t="s">
        <v>11</v>
      </c>
      <c r="C16" s="331">
        <v>3.7175888306123922E-2</v>
      </c>
      <c r="D16" s="313">
        <f t="shared" si="0"/>
        <v>23</v>
      </c>
    </row>
    <row r="17" spans="1:4">
      <c r="A17" s="312" t="s">
        <v>587</v>
      </c>
      <c r="B17" s="312" t="s">
        <v>9</v>
      </c>
      <c r="C17" s="331">
        <v>3.8865916297353864E-2</v>
      </c>
      <c r="D17" s="313">
        <f t="shared" si="0"/>
        <v>22</v>
      </c>
    </row>
    <row r="18" spans="1:4">
      <c r="A18" s="312" t="s">
        <v>596</v>
      </c>
      <c r="B18" s="312" t="s">
        <v>15</v>
      </c>
      <c r="C18" s="331">
        <v>3.8906511546180036E-2</v>
      </c>
      <c r="D18" s="313">
        <f t="shared" si="0"/>
        <v>21</v>
      </c>
    </row>
    <row r="19" spans="1:4">
      <c r="A19" s="312" t="s">
        <v>512</v>
      </c>
      <c r="B19" s="312" t="s">
        <v>26</v>
      </c>
      <c r="C19" s="331">
        <v>4.2566495566962133E-2</v>
      </c>
      <c r="D19" s="313">
        <f t="shared" si="0"/>
        <v>20</v>
      </c>
    </row>
    <row r="20" spans="1:4">
      <c r="A20" s="312" t="s">
        <v>515</v>
      </c>
      <c r="B20" s="312" t="s">
        <v>29</v>
      </c>
      <c r="C20" s="331">
        <v>4.2987105747904195E-2</v>
      </c>
      <c r="D20" s="313">
        <f t="shared" si="0"/>
        <v>19</v>
      </c>
    </row>
    <row r="21" spans="1:4">
      <c r="A21" s="312" t="s">
        <v>503</v>
      </c>
      <c r="B21" s="312" t="s">
        <v>17</v>
      </c>
      <c r="C21" s="331">
        <v>4.3222444290864262E-2</v>
      </c>
      <c r="D21" s="313">
        <f t="shared" si="0"/>
        <v>18</v>
      </c>
    </row>
    <row r="22" spans="1:4">
      <c r="A22" s="312" t="s">
        <v>591</v>
      </c>
      <c r="B22" s="312" t="s">
        <v>5</v>
      </c>
      <c r="C22" s="331">
        <v>4.3383256276317436E-2</v>
      </c>
      <c r="D22" s="313">
        <f t="shared" si="0"/>
        <v>17</v>
      </c>
    </row>
    <row r="23" spans="1:4">
      <c r="A23" s="312" t="s">
        <v>511</v>
      </c>
      <c r="B23" s="312" t="s">
        <v>25</v>
      </c>
      <c r="C23" s="331">
        <v>4.4944659786111223E-2</v>
      </c>
      <c r="D23" s="313">
        <f t="shared" si="0"/>
        <v>16</v>
      </c>
    </row>
    <row r="24" spans="1:4">
      <c r="A24" s="312" t="s">
        <v>588</v>
      </c>
      <c r="B24" s="312" t="s">
        <v>6</v>
      </c>
      <c r="C24" s="331">
        <v>4.5400466377956465E-2</v>
      </c>
      <c r="D24" s="313">
        <f t="shared" si="0"/>
        <v>15</v>
      </c>
    </row>
    <row r="25" spans="1:4">
      <c r="A25" s="312" t="s">
        <v>505</v>
      </c>
      <c r="B25" s="312" t="s">
        <v>19</v>
      </c>
      <c r="C25" s="331">
        <v>4.601275693646753E-2</v>
      </c>
      <c r="D25" s="313">
        <f t="shared" si="0"/>
        <v>14</v>
      </c>
    </row>
    <row r="26" spans="1:4">
      <c r="A26" s="312" t="s">
        <v>517</v>
      </c>
      <c r="B26" s="312" t="s">
        <v>31</v>
      </c>
      <c r="C26" s="331">
        <v>5.005457808366174E-2</v>
      </c>
      <c r="D26" s="313">
        <f t="shared" si="0"/>
        <v>13</v>
      </c>
    </row>
    <row r="27" spans="1:4">
      <c r="A27" s="312" t="s">
        <v>592</v>
      </c>
      <c r="B27" s="312" t="s">
        <v>12</v>
      </c>
      <c r="C27" s="331">
        <v>5.0150404649040345E-2</v>
      </c>
      <c r="D27" s="313">
        <f t="shared" si="0"/>
        <v>12</v>
      </c>
    </row>
    <row r="28" spans="1:4">
      <c r="A28" s="312" t="s">
        <v>594</v>
      </c>
      <c r="B28" s="312" t="s">
        <v>10</v>
      </c>
      <c r="C28" s="331">
        <v>5.0556314659379334E-2</v>
      </c>
      <c r="D28" s="313">
        <f t="shared" si="0"/>
        <v>11</v>
      </c>
    </row>
    <row r="29" spans="1:4">
      <c r="A29" s="312" t="s">
        <v>509</v>
      </c>
      <c r="B29" s="312" t="s">
        <v>23</v>
      </c>
      <c r="C29" s="331">
        <v>5.0741716345487402E-2</v>
      </c>
      <c r="D29" s="313">
        <f t="shared" si="0"/>
        <v>10</v>
      </c>
    </row>
    <row r="30" spans="1:4">
      <c r="A30" s="312" t="s">
        <v>513</v>
      </c>
      <c r="B30" s="312" t="s">
        <v>27</v>
      </c>
      <c r="C30" s="331">
        <v>5.2392075117021333E-2</v>
      </c>
      <c r="D30" s="313">
        <f t="shared" si="0"/>
        <v>9</v>
      </c>
    </row>
    <row r="31" spans="1:4">
      <c r="A31" s="312" t="s">
        <v>518</v>
      </c>
      <c r="B31" s="312" t="s">
        <v>32</v>
      </c>
      <c r="C31" s="331">
        <v>5.3567372600325264E-2</v>
      </c>
      <c r="D31" s="313">
        <f t="shared" si="0"/>
        <v>8</v>
      </c>
    </row>
    <row r="32" spans="1:4">
      <c r="A32" s="312" t="s">
        <v>508</v>
      </c>
      <c r="B32" s="312" t="s">
        <v>22</v>
      </c>
      <c r="C32" s="331">
        <v>5.3602730019020717E-2</v>
      </c>
      <c r="D32" s="313">
        <f t="shared" si="0"/>
        <v>7</v>
      </c>
    </row>
    <row r="33" spans="1:4">
      <c r="A33" s="312" t="s">
        <v>598</v>
      </c>
      <c r="B33" s="312" t="s">
        <v>4</v>
      </c>
      <c r="C33" s="331">
        <v>5.465626659956941E-2</v>
      </c>
      <c r="D33" s="313">
        <f t="shared" si="0"/>
        <v>6</v>
      </c>
    </row>
    <row r="34" spans="1:4">
      <c r="A34" s="312" t="s">
        <v>506</v>
      </c>
      <c r="B34" s="312" t="s">
        <v>20</v>
      </c>
      <c r="C34" s="331">
        <v>5.5671327945988218E-2</v>
      </c>
      <c r="D34" s="313">
        <f t="shared" si="0"/>
        <v>5</v>
      </c>
    </row>
    <row r="35" spans="1:4">
      <c r="A35" s="312" t="s">
        <v>586</v>
      </c>
      <c r="B35" s="312" t="s">
        <v>14</v>
      </c>
      <c r="C35" s="331">
        <v>5.7524028116482578E-2</v>
      </c>
      <c r="D35" s="313">
        <f t="shared" si="0"/>
        <v>4</v>
      </c>
    </row>
    <row r="36" spans="1:4">
      <c r="A36" s="312" t="s">
        <v>595</v>
      </c>
      <c r="B36" s="312" t="s">
        <v>0</v>
      </c>
      <c r="C36" s="331">
        <v>6.2054367201426E-2</v>
      </c>
      <c r="D36" s="313">
        <f t="shared" si="0"/>
        <v>3</v>
      </c>
    </row>
    <row r="37" spans="1:4">
      <c r="A37" s="312" t="s">
        <v>516</v>
      </c>
      <c r="B37" s="312" t="s">
        <v>30</v>
      </c>
      <c r="C37" s="331">
        <v>6.5323240200087493E-2</v>
      </c>
      <c r="D37" s="313">
        <f t="shared" si="0"/>
        <v>2</v>
      </c>
    </row>
    <row r="38" spans="1:4">
      <c r="A38" s="312" t="s">
        <v>519</v>
      </c>
      <c r="B38" s="312" t="s">
        <v>33</v>
      </c>
      <c r="C38" s="331">
        <v>6.7806391795492832E-2</v>
      </c>
      <c r="D38" s="313">
        <f t="shared" si="0"/>
        <v>1</v>
      </c>
    </row>
    <row r="40" spans="1:4">
      <c r="B40" s="312" t="s">
        <v>1</v>
      </c>
      <c r="C40" s="333">
        <v>1</v>
      </c>
      <c r="D40" s="334">
        <f>[3]Inf.Nac.Obj.Gast!E10</f>
        <v>4.5599999999999995E-2</v>
      </c>
    </row>
    <row r="41" spans="1:4">
      <c r="C41" s="333">
        <v>0</v>
      </c>
      <c r="D41" s="334">
        <f>D40</f>
        <v>4.5599999999999995E-2</v>
      </c>
    </row>
  </sheetData>
  <autoFilter ref="A6:D38" xr:uid="{00000000-0009-0000-0000-000059000000}">
    <sortState ref="A7:D38">
      <sortCondition ref="C6:C38"/>
    </sortState>
  </autoFilter>
  <mergeCells count="1">
    <mergeCell ref="H1:I1"/>
  </mergeCells>
  <hyperlinks>
    <hyperlink ref="H1:I1" location="Index!A1" display="Regresar al Índice" xr:uid="{96EA0445-681C-4B32-B384-B18B64F31BD7}"/>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5"/>
  <dimension ref="A1:I41"/>
  <sheetViews>
    <sheetView topLeftCell="A24" workbookViewId="0"/>
  </sheetViews>
  <sheetFormatPr baseColWidth="10" defaultColWidth="11.42578125" defaultRowHeight="15"/>
  <cols>
    <col min="1" max="16384" width="11.42578125" style="312"/>
  </cols>
  <sheetData>
    <row r="1" spans="1:9">
      <c r="A1" s="43" t="s">
        <v>2143</v>
      </c>
      <c r="H1" s="90" t="s">
        <v>38</v>
      </c>
      <c r="I1" s="90"/>
    </row>
    <row r="2" spans="1:9">
      <c r="A2" s="50" t="s">
        <v>55</v>
      </c>
    </row>
    <row r="6" spans="1:9">
      <c r="A6" s="312" t="s">
        <v>137</v>
      </c>
      <c r="B6" s="312" t="s">
        <v>609</v>
      </c>
      <c r="C6" s="312" t="s">
        <v>617</v>
      </c>
      <c r="D6" s="312" t="s">
        <v>138</v>
      </c>
    </row>
    <row r="7" spans="1:9">
      <c r="A7" s="312" t="s">
        <v>509</v>
      </c>
      <c r="B7" s="312" t="s">
        <v>23</v>
      </c>
      <c r="C7" s="331">
        <v>6.159826763025384E-2</v>
      </c>
      <c r="D7" s="313">
        <f t="shared" ref="D7:D38" si="0">_xlfn.RANK.EQ(C7,$C$7:$C$38,0)</f>
        <v>32</v>
      </c>
    </row>
    <row r="8" spans="1:9">
      <c r="A8" s="312" t="s">
        <v>510</v>
      </c>
      <c r="B8" s="312" t="s">
        <v>24</v>
      </c>
      <c r="C8" s="331">
        <v>6.5632718608446688E-2</v>
      </c>
      <c r="D8" s="313">
        <f t="shared" si="0"/>
        <v>31</v>
      </c>
    </row>
    <row r="9" spans="1:9">
      <c r="A9" s="312" t="s">
        <v>588</v>
      </c>
      <c r="B9" s="312" t="s">
        <v>6</v>
      </c>
      <c r="C9" s="331">
        <v>6.6973446381949492E-2</v>
      </c>
      <c r="D9" s="313">
        <f t="shared" si="0"/>
        <v>30</v>
      </c>
    </row>
    <row r="10" spans="1:9">
      <c r="A10" s="312" t="s">
        <v>596</v>
      </c>
      <c r="B10" s="312" t="s">
        <v>15</v>
      </c>
      <c r="C10" s="331">
        <v>6.8246355230806605E-2</v>
      </c>
      <c r="D10" s="313">
        <f t="shared" si="0"/>
        <v>29</v>
      </c>
    </row>
    <row r="11" spans="1:9">
      <c r="A11" s="312" t="s">
        <v>587</v>
      </c>
      <c r="B11" s="312" t="s">
        <v>9</v>
      </c>
      <c r="C11" s="331">
        <v>7.6717445761376624E-2</v>
      </c>
      <c r="D11" s="313">
        <f t="shared" si="0"/>
        <v>28</v>
      </c>
    </row>
    <row r="12" spans="1:9">
      <c r="A12" s="312" t="s">
        <v>592</v>
      </c>
      <c r="B12" s="312" t="s">
        <v>12</v>
      </c>
      <c r="C12" s="331">
        <v>7.6904194774260443E-2</v>
      </c>
      <c r="D12" s="313">
        <f t="shared" si="0"/>
        <v>27</v>
      </c>
    </row>
    <row r="13" spans="1:9">
      <c r="A13" s="312" t="s">
        <v>508</v>
      </c>
      <c r="B13" s="312" t="s">
        <v>22</v>
      </c>
      <c r="C13" s="331">
        <v>8.756172277038686E-2</v>
      </c>
      <c r="D13" s="313">
        <f t="shared" si="0"/>
        <v>26</v>
      </c>
    </row>
    <row r="14" spans="1:9">
      <c r="A14" s="312" t="s">
        <v>595</v>
      </c>
      <c r="B14" s="312" t="s">
        <v>0</v>
      </c>
      <c r="C14" s="331">
        <v>8.94671196937767E-2</v>
      </c>
      <c r="D14" s="313">
        <f t="shared" si="0"/>
        <v>25</v>
      </c>
    </row>
    <row r="15" spans="1:9">
      <c r="A15" s="312" t="s">
        <v>519</v>
      </c>
      <c r="B15" s="312" t="s">
        <v>33</v>
      </c>
      <c r="C15" s="331">
        <v>9.0722527355558358E-2</v>
      </c>
      <c r="D15" s="313">
        <f t="shared" si="0"/>
        <v>24</v>
      </c>
    </row>
    <row r="16" spans="1:9">
      <c r="A16" s="312" t="s">
        <v>507</v>
      </c>
      <c r="B16" s="312" t="s">
        <v>21</v>
      </c>
      <c r="C16" s="331">
        <v>9.2252333686790589E-2</v>
      </c>
      <c r="D16" s="313">
        <f t="shared" si="0"/>
        <v>23</v>
      </c>
    </row>
    <row r="17" spans="1:4">
      <c r="A17" s="312" t="s">
        <v>514</v>
      </c>
      <c r="B17" s="312" t="s">
        <v>28</v>
      </c>
      <c r="C17" s="331">
        <v>9.2703354414629305E-2</v>
      </c>
      <c r="D17" s="313">
        <f t="shared" si="0"/>
        <v>22</v>
      </c>
    </row>
    <row r="18" spans="1:4">
      <c r="A18" s="312" t="s">
        <v>506</v>
      </c>
      <c r="B18" s="312" t="s">
        <v>20</v>
      </c>
      <c r="C18" s="331">
        <v>9.3473842154391071E-2</v>
      </c>
      <c r="D18" s="313">
        <f t="shared" si="0"/>
        <v>21</v>
      </c>
    </row>
    <row r="19" spans="1:4">
      <c r="A19" s="312" t="s">
        <v>594</v>
      </c>
      <c r="B19" s="312" t="s">
        <v>10</v>
      </c>
      <c r="C19" s="331">
        <v>9.4425984382788E-2</v>
      </c>
      <c r="D19" s="313">
        <f t="shared" si="0"/>
        <v>20</v>
      </c>
    </row>
    <row r="20" spans="1:4">
      <c r="A20" s="312" t="s">
        <v>518</v>
      </c>
      <c r="B20" s="312" t="s">
        <v>32</v>
      </c>
      <c r="C20" s="331">
        <v>9.5198897997580884E-2</v>
      </c>
      <c r="D20" s="313">
        <f t="shared" si="0"/>
        <v>19</v>
      </c>
    </row>
    <row r="21" spans="1:4">
      <c r="A21" s="312" t="s">
        <v>589</v>
      </c>
      <c r="B21" s="312" t="s">
        <v>3</v>
      </c>
      <c r="C21" s="331">
        <v>9.5332574975970585E-2</v>
      </c>
      <c r="D21" s="313">
        <f t="shared" si="0"/>
        <v>18</v>
      </c>
    </row>
    <row r="22" spans="1:4">
      <c r="A22" s="312" t="s">
        <v>513</v>
      </c>
      <c r="B22" s="312" t="s">
        <v>27</v>
      </c>
      <c r="C22" s="331">
        <v>9.5389792292976325E-2</v>
      </c>
      <c r="D22" s="313">
        <f t="shared" si="0"/>
        <v>17</v>
      </c>
    </row>
    <row r="23" spans="1:4">
      <c r="A23" s="312" t="s">
        <v>502</v>
      </c>
      <c r="B23" s="312" t="s">
        <v>13</v>
      </c>
      <c r="C23" s="331">
        <v>9.5548512569329488E-2</v>
      </c>
      <c r="D23" s="313">
        <f t="shared" si="0"/>
        <v>16</v>
      </c>
    </row>
    <row r="24" spans="1:4">
      <c r="A24" s="312" t="s">
        <v>515</v>
      </c>
      <c r="B24" s="312" t="s">
        <v>29</v>
      </c>
      <c r="C24" s="331">
        <v>9.5682392404735861E-2</v>
      </c>
      <c r="D24" s="313">
        <f t="shared" si="0"/>
        <v>15</v>
      </c>
    </row>
    <row r="25" spans="1:4">
      <c r="A25" s="312" t="s">
        <v>512</v>
      </c>
      <c r="B25" s="312" t="s">
        <v>26</v>
      </c>
      <c r="C25" s="331">
        <v>9.597010563972698E-2</v>
      </c>
      <c r="D25" s="313">
        <f t="shared" si="0"/>
        <v>14</v>
      </c>
    </row>
    <row r="26" spans="1:4">
      <c r="A26" s="312" t="s">
        <v>586</v>
      </c>
      <c r="B26" s="312" t="s">
        <v>14</v>
      </c>
      <c r="C26" s="331">
        <v>9.622930339767391E-2</v>
      </c>
      <c r="D26" s="313">
        <f t="shared" si="0"/>
        <v>13</v>
      </c>
    </row>
    <row r="27" spans="1:4">
      <c r="A27" s="312" t="s">
        <v>511</v>
      </c>
      <c r="B27" s="312" t="s">
        <v>25</v>
      </c>
      <c r="C27" s="331">
        <v>9.6726367989638934E-2</v>
      </c>
      <c r="D27" s="313">
        <f t="shared" si="0"/>
        <v>12</v>
      </c>
    </row>
    <row r="28" spans="1:4">
      <c r="A28" s="312" t="s">
        <v>504</v>
      </c>
      <c r="B28" s="312" t="s">
        <v>18</v>
      </c>
      <c r="C28" s="331">
        <v>9.8221008212078312E-2</v>
      </c>
      <c r="D28" s="313">
        <f t="shared" si="0"/>
        <v>11</v>
      </c>
    </row>
    <row r="29" spans="1:4">
      <c r="A29" s="312" t="s">
        <v>517</v>
      </c>
      <c r="B29" s="312" t="s">
        <v>31</v>
      </c>
      <c r="C29" s="331">
        <v>9.8709436909749301E-2</v>
      </c>
      <c r="D29" s="313">
        <f t="shared" si="0"/>
        <v>10</v>
      </c>
    </row>
    <row r="30" spans="1:4">
      <c r="A30" s="312" t="s">
        <v>591</v>
      </c>
      <c r="B30" s="312" t="s">
        <v>5</v>
      </c>
      <c r="C30" s="331">
        <v>0.10307084978184085</v>
      </c>
      <c r="D30" s="313">
        <f t="shared" si="0"/>
        <v>9</v>
      </c>
    </row>
    <row r="31" spans="1:4">
      <c r="A31" s="312" t="s">
        <v>505</v>
      </c>
      <c r="B31" s="312" t="s">
        <v>19</v>
      </c>
      <c r="C31" s="331">
        <v>0.10782092488188705</v>
      </c>
      <c r="D31" s="313">
        <f t="shared" si="0"/>
        <v>8</v>
      </c>
    </row>
    <row r="32" spans="1:4">
      <c r="A32" s="312" t="s">
        <v>516</v>
      </c>
      <c r="B32" s="312" t="s">
        <v>30</v>
      </c>
      <c r="C32" s="331">
        <v>0.10805963457011543</v>
      </c>
      <c r="D32" s="313">
        <f t="shared" si="0"/>
        <v>7</v>
      </c>
    </row>
    <row r="33" spans="1:4">
      <c r="A33" s="312" t="s">
        <v>598</v>
      </c>
      <c r="B33" s="312" t="s">
        <v>4</v>
      </c>
      <c r="C33" s="331">
        <v>0.11107774154796642</v>
      </c>
      <c r="D33" s="313">
        <f t="shared" si="0"/>
        <v>6</v>
      </c>
    </row>
    <row r="34" spans="1:4">
      <c r="A34" s="312" t="s">
        <v>593</v>
      </c>
      <c r="B34" s="312" t="s">
        <v>11</v>
      </c>
      <c r="C34" s="331">
        <v>0.11621721711611628</v>
      </c>
      <c r="D34" s="313">
        <f t="shared" si="0"/>
        <v>5</v>
      </c>
    </row>
    <row r="35" spans="1:4">
      <c r="A35" s="312" t="s">
        <v>599</v>
      </c>
      <c r="B35" s="312" t="s">
        <v>7</v>
      </c>
      <c r="C35" s="331">
        <v>0.124382317588924</v>
      </c>
      <c r="D35" s="313">
        <f t="shared" si="0"/>
        <v>4</v>
      </c>
    </row>
    <row r="36" spans="1:4">
      <c r="A36" s="312" t="s">
        <v>590</v>
      </c>
      <c r="B36" s="312" t="s">
        <v>16</v>
      </c>
      <c r="C36" s="331">
        <v>0.12819695359546582</v>
      </c>
      <c r="D36" s="313">
        <f t="shared" si="0"/>
        <v>3</v>
      </c>
    </row>
    <row r="37" spans="1:4">
      <c r="A37" s="312" t="s">
        <v>597</v>
      </c>
      <c r="B37" s="312" t="s">
        <v>8</v>
      </c>
      <c r="C37" s="331">
        <v>0.13037159344014182</v>
      </c>
      <c r="D37" s="313">
        <f t="shared" si="0"/>
        <v>2</v>
      </c>
    </row>
    <row r="38" spans="1:4">
      <c r="A38" s="312" t="s">
        <v>503</v>
      </c>
      <c r="B38" s="332" t="s">
        <v>17</v>
      </c>
      <c r="C38" s="331">
        <v>0.13300665934367689</v>
      </c>
      <c r="D38" s="313">
        <f t="shared" si="0"/>
        <v>1</v>
      </c>
    </row>
    <row r="40" spans="1:4">
      <c r="B40" s="312" t="s">
        <v>1</v>
      </c>
      <c r="C40" s="333">
        <v>1</v>
      </c>
      <c r="D40" s="334">
        <f>[3]Inf.Nac.Obj.Gast!E11</f>
        <v>9.2200000000000004E-2</v>
      </c>
    </row>
    <row r="41" spans="1:4">
      <c r="C41" s="333">
        <v>0</v>
      </c>
      <c r="D41" s="334">
        <f>D40</f>
        <v>9.2200000000000004E-2</v>
      </c>
    </row>
  </sheetData>
  <autoFilter ref="A6:D38" xr:uid="{00000000-0009-0000-0000-00005A000000}">
    <sortState ref="A7:D38">
      <sortCondition ref="C6:C38"/>
    </sortState>
  </autoFilter>
  <mergeCells count="1">
    <mergeCell ref="H1:I1"/>
  </mergeCells>
  <hyperlinks>
    <hyperlink ref="H1:I1" location="Index!A1" display="Regresar al Índice" xr:uid="{ED7D9E9A-4526-4D8C-8461-7001F4D0EA49}"/>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6"/>
  <dimension ref="A1:I10"/>
  <sheetViews>
    <sheetView workbookViewId="0"/>
  </sheetViews>
  <sheetFormatPr baseColWidth="10" defaultColWidth="11.42578125" defaultRowHeight="15"/>
  <cols>
    <col min="1" max="1" width="90.7109375" style="239" customWidth="1"/>
    <col min="2" max="2" width="4.7109375" style="239" customWidth="1"/>
    <col min="3" max="5" width="11.7109375" style="239" customWidth="1"/>
    <col min="6" max="16384" width="11.42578125" style="239"/>
  </cols>
  <sheetData>
    <row r="1" spans="1:9">
      <c r="A1" s="43" t="s">
        <v>2144</v>
      </c>
      <c r="H1" s="90" t="s">
        <v>38</v>
      </c>
      <c r="I1" s="90"/>
    </row>
    <row r="2" spans="1:9">
      <c r="A2" s="239" t="s">
        <v>152</v>
      </c>
    </row>
    <row r="6" spans="1:9">
      <c r="A6" s="239" t="s">
        <v>54</v>
      </c>
      <c r="B6" s="239" t="s">
        <v>54</v>
      </c>
      <c r="C6" s="239" t="s">
        <v>618</v>
      </c>
      <c r="D6" s="239" t="s">
        <v>619</v>
      </c>
      <c r="E6" s="239" t="s">
        <v>620</v>
      </c>
    </row>
    <row r="7" spans="1:9">
      <c r="A7" s="239" t="s">
        <v>645</v>
      </c>
      <c r="B7" s="239" t="s">
        <v>907</v>
      </c>
      <c r="C7" s="239">
        <v>22.03</v>
      </c>
      <c r="D7" s="239">
        <v>24.01</v>
      </c>
      <c r="E7" s="239">
        <v>23.09</v>
      </c>
    </row>
    <row r="8" spans="1:9">
      <c r="A8" s="239" t="s">
        <v>700</v>
      </c>
      <c r="B8" s="239" t="s">
        <v>907</v>
      </c>
      <c r="C8" s="239">
        <v>22.13</v>
      </c>
      <c r="D8" s="239">
        <v>24.14</v>
      </c>
      <c r="E8" s="239">
        <v>23.38</v>
      </c>
    </row>
    <row r="9" spans="1:9">
      <c r="A9" s="239" t="s">
        <v>139</v>
      </c>
      <c r="B9" s="239" t="s">
        <v>139</v>
      </c>
      <c r="C9" s="321">
        <v>4.5392646391284597E-3</v>
      </c>
      <c r="D9" s="321">
        <v>5.4144106622240297E-3</v>
      </c>
      <c r="E9" s="321">
        <v>1.25595495885664E-2</v>
      </c>
    </row>
    <row r="10" spans="1:9">
      <c r="A10" s="239" t="s">
        <v>758</v>
      </c>
      <c r="B10" s="239" t="s">
        <v>758</v>
      </c>
      <c r="C10" s="255">
        <v>9.9999999999997896E-2</v>
      </c>
      <c r="D10" s="239">
        <v>0.12999999999999901</v>
      </c>
      <c r="E10" s="239">
        <v>0.28999999999999898</v>
      </c>
    </row>
  </sheetData>
  <mergeCells count="1">
    <mergeCell ref="H1:I1"/>
  </mergeCells>
  <hyperlinks>
    <hyperlink ref="H1:I1" location="Index!A1" display="Regresar al Índice" xr:uid="{93F87252-804E-43DF-909F-555FC024E565}"/>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7"/>
  <dimension ref="A1:I70"/>
  <sheetViews>
    <sheetView workbookViewId="0"/>
  </sheetViews>
  <sheetFormatPr baseColWidth="10" defaultColWidth="11.42578125" defaultRowHeight="15"/>
  <cols>
    <col min="1" max="1" width="90.7109375" style="239" customWidth="1"/>
    <col min="2" max="2" width="3.7109375" style="239" customWidth="1"/>
    <col min="3" max="8" width="11.7109375" style="239" customWidth="1"/>
    <col min="9" max="17" width="9.140625" style="239" customWidth="1"/>
    <col min="18" max="16384" width="11.42578125" style="239"/>
  </cols>
  <sheetData>
    <row r="1" spans="1:9">
      <c r="A1" s="43" t="s">
        <v>2243</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481</v>
      </c>
      <c r="B6" s="239" t="s">
        <v>621</v>
      </c>
      <c r="C6" s="239" t="s">
        <v>622</v>
      </c>
      <c r="D6" s="239" t="s">
        <v>623</v>
      </c>
      <c r="E6" s="239" t="s">
        <v>0</v>
      </c>
      <c r="F6" s="239" t="s">
        <v>1</v>
      </c>
      <c r="G6" s="239" t="s">
        <v>839</v>
      </c>
      <c r="H6" s="239" t="s">
        <v>840</v>
      </c>
    </row>
    <row r="7" spans="1:9">
      <c r="A7" s="239" t="s">
        <v>77</v>
      </c>
      <c r="B7" s="239" t="s">
        <v>140</v>
      </c>
      <c r="C7" s="239">
        <v>93.603882444858499</v>
      </c>
      <c r="D7" s="239">
        <v>0.77480885070531602</v>
      </c>
      <c r="E7" s="255">
        <v>16.456392632160899</v>
      </c>
      <c r="F7" s="255">
        <v>16.004980490928599</v>
      </c>
      <c r="G7" s="255">
        <v>21.239293558895799</v>
      </c>
      <c r="H7" s="255">
        <v>20.6566825822384</v>
      </c>
    </row>
    <row r="8" spans="1:9">
      <c r="B8" s="239" t="s">
        <v>141</v>
      </c>
      <c r="C8" s="239">
        <v>94.1447803353567</v>
      </c>
      <c r="D8" s="239">
        <v>0.77928614867565105</v>
      </c>
      <c r="E8" s="255">
        <v>16.4444385250086</v>
      </c>
      <c r="F8" s="255">
        <v>15.8508929874362</v>
      </c>
      <c r="G8" s="255">
        <v>21.101925849644498</v>
      </c>
      <c r="H8" s="255">
        <v>20.340272972096098</v>
      </c>
    </row>
    <row r="9" spans="1:9">
      <c r="B9" s="239" t="s">
        <v>142</v>
      </c>
      <c r="C9" s="239">
        <v>94.722489332291602</v>
      </c>
      <c r="D9" s="239">
        <v>0.78406815164674504</v>
      </c>
      <c r="E9" s="255">
        <v>16.3548961058288</v>
      </c>
      <c r="F9" s="255">
        <v>15.7837102260116</v>
      </c>
      <c r="G9" s="255">
        <v>20.859023633952301</v>
      </c>
      <c r="H9" s="255">
        <v>20.130533542092898</v>
      </c>
    </row>
    <row r="10" spans="1:9">
      <c r="B10" s="239" t="s">
        <v>143</v>
      </c>
      <c r="C10" s="239">
        <v>94.838932628162794</v>
      </c>
      <c r="D10" s="239">
        <v>0.78503201440424797</v>
      </c>
      <c r="E10" s="255">
        <v>16.356097215837099</v>
      </c>
      <c r="F10" s="255">
        <v>15.777774592384599</v>
      </c>
      <c r="G10" s="255">
        <v>20.8349429268176</v>
      </c>
      <c r="H10" s="255">
        <v>20.098256253100999</v>
      </c>
    </row>
    <row r="11" spans="1:9">
      <c r="B11" s="239" t="s">
        <v>144</v>
      </c>
      <c r="C11" s="239">
        <v>94.725494320572096</v>
      </c>
      <c r="D11" s="239">
        <v>0.784093025524357</v>
      </c>
      <c r="E11" s="255">
        <v>16.239453203925699</v>
      </c>
      <c r="F11" s="255">
        <v>15.6770200598946</v>
      </c>
      <c r="G11" s="255">
        <v>20.711130790974199</v>
      </c>
      <c r="H11" s="255">
        <v>19.9938266883712</v>
      </c>
    </row>
    <row r="12" spans="1:9">
      <c r="B12" s="239" t="s">
        <v>145</v>
      </c>
      <c r="C12" s="239">
        <v>94.963639641805401</v>
      </c>
      <c r="D12" s="239">
        <v>0.78606428032518605</v>
      </c>
      <c r="E12" s="255">
        <v>16.1180677380863</v>
      </c>
      <c r="F12" s="255">
        <v>15.573428010733799</v>
      </c>
      <c r="G12" s="255">
        <v>20.504770591303799</v>
      </c>
      <c r="H12" s="255">
        <v>19.811901393472802</v>
      </c>
    </row>
    <row r="13" spans="1:9">
      <c r="B13" s="239" t="s">
        <v>146</v>
      </c>
      <c r="C13" s="239">
        <v>95.322735741330604</v>
      </c>
      <c r="D13" s="239">
        <v>0.78903670869993603</v>
      </c>
      <c r="E13" s="255">
        <v>16.0274208341791</v>
      </c>
      <c r="F13" s="255">
        <v>15.4830190630821</v>
      </c>
      <c r="G13" s="255">
        <v>20.3126428180849</v>
      </c>
      <c r="H13" s="255">
        <v>19.622685348306302</v>
      </c>
    </row>
    <row r="14" spans="1:9">
      <c r="B14" s="239" t="s">
        <v>147</v>
      </c>
      <c r="C14" s="239">
        <v>95.793767654306095</v>
      </c>
      <c r="D14" s="239">
        <v>0.79293568901576905</v>
      </c>
      <c r="E14" s="255">
        <v>16.091090318572199</v>
      </c>
      <c r="F14" s="255">
        <v>15.559245428145999</v>
      </c>
      <c r="G14" s="255">
        <v>20.293058493237002</v>
      </c>
      <c r="H14" s="255">
        <v>19.622329583195899</v>
      </c>
    </row>
    <row r="15" spans="1:9">
      <c r="B15" s="239" t="s">
        <v>148</v>
      </c>
      <c r="C15" s="239">
        <v>96.093515235290596</v>
      </c>
      <c r="D15" s="239">
        <v>0.79541685830766395</v>
      </c>
      <c r="E15" s="255">
        <v>16.314386868657198</v>
      </c>
      <c r="F15" s="255">
        <v>15.7850845379142</v>
      </c>
      <c r="G15" s="255">
        <v>20.510486669050302</v>
      </c>
      <c r="H15" s="255">
        <v>19.845046497378299</v>
      </c>
    </row>
    <row r="16" spans="1:9">
      <c r="B16" s="239" t="s">
        <v>149</v>
      </c>
      <c r="C16" s="239">
        <v>96.698269126750404</v>
      </c>
      <c r="D16" s="239">
        <v>0.80042272617727495</v>
      </c>
      <c r="E16" s="255">
        <v>16.442916139327501</v>
      </c>
      <c r="F16" s="255">
        <v>15.9176840132329</v>
      </c>
      <c r="G16" s="255">
        <v>20.5427902051918</v>
      </c>
      <c r="H16" s="255">
        <v>19.886596785243601</v>
      </c>
    </row>
    <row r="17" spans="1:8">
      <c r="B17" s="239" t="s">
        <v>150</v>
      </c>
      <c r="C17" s="239">
        <v>97.695173988821495</v>
      </c>
      <c r="D17" s="239">
        <v>0.80867463507537896</v>
      </c>
      <c r="E17" s="255">
        <v>16.522304881777099</v>
      </c>
      <c r="F17" s="255">
        <v>16.017897338022902</v>
      </c>
      <c r="G17" s="255">
        <v>20.431338099577001</v>
      </c>
      <c r="H17" s="255">
        <v>19.807592130708802</v>
      </c>
    </row>
    <row r="18" spans="1:8">
      <c r="B18" s="239" t="s">
        <v>151</v>
      </c>
      <c r="C18" s="239">
        <v>98.272882985756297</v>
      </c>
      <c r="D18" s="239">
        <v>0.81345663804647295</v>
      </c>
      <c r="E18" s="255">
        <v>16.6704789181466</v>
      </c>
      <c r="F18" s="255">
        <v>16.1586334483668</v>
      </c>
      <c r="G18" s="255">
        <v>20.4933835910184</v>
      </c>
      <c r="H18" s="255">
        <v>19.864160783261902</v>
      </c>
    </row>
    <row r="19" spans="1:8">
      <c r="A19" s="239" t="s">
        <v>78</v>
      </c>
      <c r="B19" s="239" t="s">
        <v>140</v>
      </c>
      <c r="C19" s="239">
        <v>98.794999699501204</v>
      </c>
      <c r="D19" s="239">
        <v>0.81777847428172701</v>
      </c>
      <c r="E19" s="255">
        <v>17.285123927708</v>
      </c>
      <c r="F19" s="255">
        <v>16.705832683727301</v>
      </c>
      <c r="G19" s="255">
        <v>21.136682452897698</v>
      </c>
      <c r="H19" s="255">
        <v>20.428310611135199</v>
      </c>
    </row>
    <row r="20" spans="1:8">
      <c r="B20" s="239" t="s">
        <v>141</v>
      </c>
      <c r="C20" s="239">
        <v>99.171374481639504</v>
      </c>
      <c r="D20" s="239">
        <v>0.82089392745275203</v>
      </c>
      <c r="E20" s="255">
        <v>18.083951641280098</v>
      </c>
      <c r="F20" s="255">
        <v>17.3510480320334</v>
      </c>
      <c r="G20" s="255">
        <v>22.0295838920321</v>
      </c>
      <c r="H20" s="255">
        <v>21.136772306105399</v>
      </c>
    </row>
    <row r="21" spans="1:8">
      <c r="B21" s="239" t="s">
        <v>142</v>
      </c>
      <c r="C21" s="239">
        <v>99.492156980587794</v>
      </c>
      <c r="D21" s="239">
        <v>0.823549213887937</v>
      </c>
      <c r="E21" s="255">
        <v>18.328773522058398</v>
      </c>
      <c r="F21" s="255">
        <v>17.579471355799399</v>
      </c>
      <c r="G21" s="255">
        <v>22.2558326970275</v>
      </c>
      <c r="H21" s="255">
        <v>21.345987658475899</v>
      </c>
    </row>
    <row r="22" spans="1:8">
      <c r="B22" s="239" t="s">
        <v>143</v>
      </c>
      <c r="C22" s="239">
        <v>99.154847046096506</v>
      </c>
      <c r="D22" s="239">
        <v>0.82075712112588095</v>
      </c>
      <c r="E22" s="255">
        <v>18.4167612007118</v>
      </c>
      <c r="F22" s="255">
        <v>17.681710016479698</v>
      </c>
      <c r="G22" s="255">
        <v>22.438746770114498</v>
      </c>
      <c r="H22" s="255">
        <v>21.543169789650602</v>
      </c>
    </row>
    <row r="23" spans="1:8">
      <c r="B23" s="239" t="s">
        <v>144</v>
      </c>
      <c r="C23" s="239">
        <v>98.994080173087298</v>
      </c>
      <c r="D23" s="239">
        <v>0.81942636867358598</v>
      </c>
      <c r="E23" s="255">
        <v>18.651850570488801</v>
      </c>
      <c r="F23" s="255">
        <v>17.889366376945802</v>
      </c>
      <c r="G23" s="255">
        <v>22.762082456146398</v>
      </c>
      <c r="H23" s="255">
        <v>21.831572745094199</v>
      </c>
    </row>
    <row r="24" spans="1:8">
      <c r="B24" s="239" t="s">
        <v>145</v>
      </c>
      <c r="C24" s="239">
        <v>99.376464931786799</v>
      </c>
      <c r="D24" s="239">
        <v>0.82259156959983804</v>
      </c>
      <c r="E24" s="255">
        <v>18.941898614520198</v>
      </c>
      <c r="F24" s="255">
        <v>18.095843377263801</v>
      </c>
      <c r="G24" s="255">
        <v>23.027100343047302</v>
      </c>
      <c r="H24" s="255">
        <v>21.998576263146902</v>
      </c>
    </row>
    <row r="25" spans="1:8">
      <c r="B25" s="239" t="s">
        <v>146</v>
      </c>
      <c r="C25" s="239">
        <v>99.909099104513501</v>
      </c>
      <c r="D25" s="239">
        <v>0.82700046440673702</v>
      </c>
      <c r="E25" s="255">
        <v>19.2196076400867</v>
      </c>
      <c r="F25" s="255">
        <v>18.451393019182198</v>
      </c>
      <c r="G25" s="255">
        <v>23.2401412904577</v>
      </c>
      <c r="H25" s="255">
        <v>22.3112244954042</v>
      </c>
    </row>
    <row r="26" spans="1:8">
      <c r="B26" s="239" t="s">
        <v>147</v>
      </c>
      <c r="C26" s="239">
        <v>100.492</v>
      </c>
      <c r="D26" s="239">
        <v>0.83182544346861598</v>
      </c>
      <c r="E26" s="255">
        <v>19.634224926422402</v>
      </c>
      <c r="F26" s="255">
        <v>18.971086196797899</v>
      </c>
      <c r="G26" s="255">
        <v>23.603780192813002</v>
      </c>
      <c r="H26" s="255">
        <v>22.8065711932189</v>
      </c>
    </row>
    <row r="27" spans="1:8">
      <c r="B27" s="239" t="s">
        <v>148</v>
      </c>
      <c r="C27" s="239">
        <v>100.917</v>
      </c>
      <c r="D27" s="239">
        <v>0.83534339329023499</v>
      </c>
      <c r="E27" s="255">
        <v>19.894079386652599</v>
      </c>
      <c r="F27" s="255">
        <v>19.228593123981401</v>
      </c>
      <c r="G27" s="255">
        <v>23.8154506834539</v>
      </c>
      <c r="H27" s="255">
        <v>23.0187887740923</v>
      </c>
    </row>
    <row r="28" spans="1:8">
      <c r="B28" s="239" t="s">
        <v>149</v>
      </c>
      <c r="C28" s="239">
        <v>101.44</v>
      </c>
      <c r="D28" s="239">
        <v>0.83967254095307498</v>
      </c>
      <c r="E28" s="255">
        <v>20.141253942115199</v>
      </c>
      <c r="F28" s="255">
        <v>19.430086776846899</v>
      </c>
      <c r="G28" s="255">
        <v>23.987034182699102</v>
      </c>
      <c r="H28" s="255">
        <v>23.140076433597098</v>
      </c>
    </row>
    <row r="29" spans="1:8">
      <c r="B29" s="239" t="s">
        <v>150</v>
      </c>
      <c r="C29" s="239">
        <v>102.303</v>
      </c>
      <c r="D29" s="239">
        <v>0.84681604847321001</v>
      </c>
      <c r="E29" s="255">
        <v>20.1839990142598</v>
      </c>
      <c r="F29" s="255">
        <v>19.404950840373999</v>
      </c>
      <c r="G29" s="255">
        <v>23.835163552522499</v>
      </c>
      <c r="H29" s="255">
        <v>22.915190229756099</v>
      </c>
    </row>
    <row r="30" spans="1:8">
      <c r="B30" s="239" t="s">
        <v>151</v>
      </c>
      <c r="C30" s="239">
        <v>103.02</v>
      </c>
      <c r="D30" s="239">
        <v>0.85275103676050601</v>
      </c>
      <c r="E30" s="255">
        <v>19.951792481530902</v>
      </c>
      <c r="F30" s="255">
        <v>19.104687517973002</v>
      </c>
      <c r="G30" s="255">
        <v>23.396972412165301</v>
      </c>
      <c r="H30" s="255">
        <v>22.403593422236401</v>
      </c>
    </row>
    <row r="31" spans="1:8">
      <c r="A31" s="239" t="s">
        <v>79</v>
      </c>
      <c r="B31" s="239" t="s">
        <v>140</v>
      </c>
      <c r="C31" s="239">
        <v>103.108</v>
      </c>
      <c r="D31" s="239">
        <v>0.85347945931180602</v>
      </c>
      <c r="E31" s="255">
        <v>19.893147122035298</v>
      </c>
      <c r="F31" s="255">
        <v>18.816270308070301</v>
      </c>
      <c r="G31" s="255">
        <v>23.308290439790898</v>
      </c>
      <c r="H31" s="255">
        <v>22.0465414870588</v>
      </c>
    </row>
    <row r="32" spans="1:8">
      <c r="B32" s="239" t="s">
        <v>141</v>
      </c>
      <c r="C32" s="239">
        <v>103.07899999999999</v>
      </c>
      <c r="D32" s="239">
        <v>0.85323941097103695</v>
      </c>
      <c r="E32" s="255">
        <v>20.301391729917601</v>
      </c>
      <c r="F32" s="255">
        <v>19.238369871747899</v>
      </c>
      <c r="G32" s="255">
        <v>23.793312250794099</v>
      </c>
      <c r="H32" s="255">
        <v>22.5474463841907</v>
      </c>
    </row>
    <row r="33" spans="1:8">
      <c r="B33" s="239" t="s">
        <v>142</v>
      </c>
      <c r="C33" s="239">
        <v>103.476</v>
      </c>
      <c r="D33" s="239">
        <v>0.85652558998087902</v>
      </c>
      <c r="E33" s="255">
        <v>20.774428473064201</v>
      </c>
      <c r="F33" s="255">
        <v>19.740755868351499</v>
      </c>
      <c r="G33" s="255">
        <v>24.254299831868401</v>
      </c>
      <c r="H33" s="255">
        <v>23.047479373958002</v>
      </c>
    </row>
    <row r="34" spans="1:8">
      <c r="B34" s="239" t="s">
        <v>143</v>
      </c>
      <c r="C34" s="239">
        <v>103.53100000000001</v>
      </c>
      <c r="D34" s="239">
        <v>0.856980854075441</v>
      </c>
      <c r="E34" s="255">
        <v>20.658890675713199</v>
      </c>
      <c r="F34" s="255">
        <v>19.521537383341101</v>
      </c>
      <c r="G34" s="255">
        <v>24.106595354456498</v>
      </c>
      <c r="H34" s="255">
        <v>22.779432341463501</v>
      </c>
    </row>
    <row r="35" spans="1:8">
      <c r="B35" s="239" t="s">
        <v>144</v>
      </c>
      <c r="C35" s="239">
        <v>103.233</v>
      </c>
      <c r="D35" s="239">
        <v>0.85451415043581203</v>
      </c>
      <c r="E35" s="255">
        <v>20.6614093159045</v>
      </c>
      <c r="F35" s="255">
        <v>19.4420275152358</v>
      </c>
      <c r="G35" s="255">
        <v>24.179130685392298</v>
      </c>
      <c r="H35" s="255">
        <v>22.752142261564899</v>
      </c>
    </row>
    <row r="36" spans="1:8">
      <c r="B36" s="239" t="s">
        <v>145</v>
      </c>
      <c r="C36" s="239">
        <v>103.29900000000001</v>
      </c>
      <c r="D36" s="239">
        <v>0.85506046734928698</v>
      </c>
      <c r="E36" s="255">
        <v>20.5192302672233</v>
      </c>
      <c r="F36" s="255">
        <v>19.3298048986649</v>
      </c>
      <c r="G36" s="255">
        <v>23.997402582338498</v>
      </c>
      <c r="H36" s="255">
        <v>22.606360177763701</v>
      </c>
    </row>
    <row r="37" spans="1:8">
      <c r="B37" s="239" t="s">
        <v>146</v>
      </c>
      <c r="C37" s="239">
        <v>103.687</v>
      </c>
      <c r="D37" s="239">
        <v>0.8582721485982</v>
      </c>
      <c r="E37" s="255">
        <v>20.529053710272301</v>
      </c>
      <c r="F37" s="255">
        <v>19.3989640169521</v>
      </c>
      <c r="G37" s="255">
        <v>23.9190491545158</v>
      </c>
      <c r="H37" s="255">
        <v>22.602345944274202</v>
      </c>
    </row>
    <row r="38" spans="1:8">
      <c r="B38" s="239" t="s">
        <v>147</v>
      </c>
      <c r="C38" s="239">
        <v>103.67</v>
      </c>
      <c r="D38" s="239">
        <v>0.85813143060533603</v>
      </c>
      <c r="E38" s="255">
        <v>20.3882030396639</v>
      </c>
      <c r="F38" s="255">
        <v>19.284820126811301</v>
      </c>
      <c r="G38" s="255">
        <v>23.758834966902199</v>
      </c>
      <c r="H38" s="255">
        <v>22.4730378576246</v>
      </c>
    </row>
    <row r="39" spans="1:8">
      <c r="B39" s="239" t="s">
        <v>148</v>
      </c>
      <c r="C39" s="239">
        <v>103.94199999999999</v>
      </c>
      <c r="D39" s="239">
        <v>0.86038291849117199</v>
      </c>
      <c r="E39" s="255">
        <v>20.369187842913199</v>
      </c>
      <c r="F39" s="255">
        <v>19.3686493233951</v>
      </c>
      <c r="G39" s="255">
        <v>23.674560948553101</v>
      </c>
      <c r="H39" s="255">
        <v>22.511661850936498</v>
      </c>
    </row>
    <row r="40" spans="1:8">
      <c r="B40" s="239" t="s">
        <v>149</v>
      </c>
      <c r="C40" s="239">
        <v>104.503</v>
      </c>
      <c r="D40" s="239">
        <v>0.86502661225570898</v>
      </c>
      <c r="E40" s="255">
        <v>20.348828349988999</v>
      </c>
      <c r="F40" s="255">
        <v>19.327784184716901</v>
      </c>
      <c r="G40" s="255">
        <v>23.523933323768901</v>
      </c>
      <c r="H40" s="255">
        <v>22.343571759389299</v>
      </c>
    </row>
    <row r="41" spans="1:8">
      <c r="B41" s="239" t="s">
        <v>150</v>
      </c>
      <c r="C41" s="239">
        <v>105.346</v>
      </c>
      <c r="D41" s="239">
        <v>0.872004569196004</v>
      </c>
      <c r="E41" s="255">
        <v>20.338896361588901</v>
      </c>
      <c r="F41" s="255">
        <v>19.319981613210199</v>
      </c>
      <c r="G41" s="255">
        <v>23.3243002159284</v>
      </c>
      <c r="H41" s="255">
        <v>22.155826122589499</v>
      </c>
    </row>
    <row r="42" spans="1:8">
      <c r="B42" s="239" t="s">
        <v>151</v>
      </c>
      <c r="C42" s="239">
        <v>105.934</v>
      </c>
      <c r="D42" s="239">
        <v>0.87687175624332603</v>
      </c>
      <c r="E42" s="255">
        <v>20.4740419699867</v>
      </c>
      <c r="F42" s="255">
        <v>19.4418210937631</v>
      </c>
      <c r="G42" s="255">
        <v>23.3489581848333</v>
      </c>
      <c r="H42" s="255">
        <v>22.1717953113866</v>
      </c>
    </row>
    <row r="43" spans="1:8">
      <c r="A43" s="239" t="s">
        <v>80</v>
      </c>
      <c r="B43" s="239" t="s">
        <v>140</v>
      </c>
      <c r="C43" s="239">
        <v>106.447</v>
      </c>
      <c r="D43" s="239">
        <v>0.88111812861624506</v>
      </c>
      <c r="E43" s="255">
        <v>20.578899950059501</v>
      </c>
      <c r="F43" s="255">
        <v>19.5185418298373</v>
      </c>
      <c r="G43" s="255">
        <v>23.3554381435526</v>
      </c>
      <c r="H43" s="255">
        <v>22.152014804746202</v>
      </c>
    </row>
    <row r="44" spans="1:8">
      <c r="B44" s="239" t="s">
        <v>141</v>
      </c>
      <c r="C44" s="239">
        <v>106.889</v>
      </c>
      <c r="D44" s="239">
        <v>0.88477679643072904</v>
      </c>
      <c r="E44" s="255">
        <v>20.427785187324002</v>
      </c>
      <c r="F44" s="255">
        <v>19.404890954363701</v>
      </c>
      <c r="G44" s="255">
        <v>23.088066131177499</v>
      </c>
      <c r="H44" s="255">
        <v>21.931961860488201</v>
      </c>
    </row>
    <row r="45" spans="1:8">
      <c r="B45" s="239" t="s">
        <v>142</v>
      </c>
      <c r="C45" s="239">
        <v>106.83799999999999</v>
      </c>
      <c r="D45" s="239">
        <v>0.88435464245213502</v>
      </c>
      <c r="E45" s="255">
        <v>19.011364567898699</v>
      </c>
      <c r="F45" s="255">
        <v>17.885451920244002</v>
      </c>
      <c r="G45" s="255">
        <v>21.497444187304801</v>
      </c>
      <c r="H45" s="255">
        <v>20.224298105849599</v>
      </c>
    </row>
    <row r="46" spans="1:8">
      <c r="B46" s="239" t="s">
        <v>143</v>
      </c>
      <c r="C46" s="239">
        <v>105.755</v>
      </c>
      <c r="D46" s="239">
        <v>0.87539007855374995</v>
      </c>
      <c r="E46" s="255">
        <v>16.015786981416198</v>
      </c>
      <c r="F46" s="255">
        <v>15.1018600996677</v>
      </c>
      <c r="G46" s="255">
        <v>18.2956002972712</v>
      </c>
      <c r="H46" s="255">
        <v>17.251577861857701</v>
      </c>
    </row>
    <row r="47" spans="1:8">
      <c r="B47" s="239" t="s">
        <v>144</v>
      </c>
      <c r="C47" s="239">
        <v>106.16200000000001</v>
      </c>
      <c r="D47" s="239">
        <v>0.87875903285351298</v>
      </c>
      <c r="E47" s="255">
        <v>17.033472637366302</v>
      </c>
      <c r="F47" s="255">
        <v>16.2544161259429</v>
      </c>
      <c r="G47" s="255">
        <v>19.383553398085802</v>
      </c>
      <c r="H47" s="255">
        <v>18.497011715670698</v>
      </c>
    </row>
    <row r="48" spans="1:8">
      <c r="B48" s="239" t="s">
        <v>145</v>
      </c>
      <c r="C48" s="239">
        <v>106.74299999999999</v>
      </c>
      <c r="D48" s="239">
        <v>0.88356827719789099</v>
      </c>
      <c r="E48" s="255">
        <v>18.372366603082298</v>
      </c>
      <c r="F48" s="255">
        <v>17.653376602343201</v>
      </c>
      <c r="G48" s="255">
        <v>20.7933750873759</v>
      </c>
      <c r="H48" s="255">
        <v>19.9796405755176</v>
      </c>
    </row>
    <row r="49" spans="1:8">
      <c r="B49" s="239" t="s">
        <v>146</v>
      </c>
      <c r="C49" s="239">
        <v>107.444</v>
      </c>
      <c r="D49" s="239">
        <v>0.88937082502131504</v>
      </c>
      <c r="E49" s="255">
        <v>19.387937529456401</v>
      </c>
      <c r="F49" s="255">
        <v>18.600588267834599</v>
      </c>
      <c r="G49" s="255">
        <v>21.7996104481972</v>
      </c>
      <c r="H49" s="255">
        <v>20.914322512646802</v>
      </c>
    </row>
    <row r="50" spans="1:8">
      <c r="B50" s="239" t="s">
        <v>147</v>
      </c>
      <c r="C50" s="239">
        <v>107.867</v>
      </c>
      <c r="D50" s="239">
        <v>0.89287221978495002</v>
      </c>
      <c r="E50" s="255">
        <v>19.352307462252199</v>
      </c>
      <c r="F50" s="255">
        <v>18.600627457198101</v>
      </c>
      <c r="G50" s="255">
        <v>21.6742183634219</v>
      </c>
      <c r="H50" s="255">
        <v>20.832350973667999</v>
      </c>
    </row>
    <row r="51" spans="1:8">
      <c r="B51" s="239" t="s">
        <v>148</v>
      </c>
      <c r="C51" s="239">
        <v>108.114</v>
      </c>
      <c r="D51" s="239">
        <v>0.89491676944598497</v>
      </c>
      <c r="E51" s="255">
        <v>19.215378131058799</v>
      </c>
      <c r="F51" s="255">
        <v>18.535020116818199</v>
      </c>
      <c r="G51" s="255">
        <v>21.471692996606201</v>
      </c>
      <c r="H51" s="255">
        <v>20.711445745164301</v>
      </c>
    </row>
    <row r="52" spans="1:8">
      <c r="B52" s="239" t="s">
        <v>149</v>
      </c>
      <c r="C52" s="239">
        <v>108.774</v>
      </c>
      <c r="D52" s="239">
        <v>0.90037993858073495</v>
      </c>
      <c r="E52" s="255">
        <v>19.0440042103472</v>
      </c>
      <c r="F52" s="255">
        <v>18.392541717000199</v>
      </c>
      <c r="G52" s="255">
        <v>21.151075667419001</v>
      </c>
      <c r="H52" s="255">
        <v>20.427533898625398</v>
      </c>
    </row>
    <row r="53" spans="1:8">
      <c r="B53" s="239" t="s">
        <v>150</v>
      </c>
      <c r="C53" s="239">
        <v>108.85599999999999</v>
      </c>
      <c r="D53" s="239">
        <v>0.90105869595808297</v>
      </c>
      <c r="E53" s="255">
        <v>18.298773726712302</v>
      </c>
      <c r="F53" s="255">
        <v>17.721554810542202</v>
      </c>
      <c r="G53" s="255">
        <v>20.308081825075199</v>
      </c>
      <c r="H53" s="255">
        <v>19.6674810309656</v>
      </c>
    </row>
    <row r="54" spans="1:8">
      <c r="B54" s="239" t="s">
        <v>151</v>
      </c>
      <c r="C54" s="239">
        <v>109.271</v>
      </c>
      <c r="D54" s="239">
        <v>0.90449387048978103</v>
      </c>
      <c r="E54" s="255">
        <v>18.441531287921698</v>
      </c>
      <c r="F54" s="255">
        <v>17.913536170770701</v>
      </c>
      <c r="G54" s="255">
        <v>20.388785252835</v>
      </c>
      <c r="H54" s="255">
        <v>19.8050387683342</v>
      </c>
    </row>
    <row r="55" spans="1:8">
      <c r="A55" s="239" t="s">
        <v>499</v>
      </c>
      <c r="B55" s="239" t="s">
        <v>140</v>
      </c>
      <c r="C55" s="239">
        <v>110.21</v>
      </c>
      <c r="D55" s="239">
        <v>0.91226647021331198</v>
      </c>
      <c r="E55" s="255">
        <v>19.407933711383599</v>
      </c>
      <c r="F55" s="255">
        <v>18.924396070714401</v>
      </c>
      <c r="G55" s="255">
        <v>21.274413063592601</v>
      </c>
      <c r="H55" s="255">
        <v>20.744373150412201</v>
      </c>
    </row>
    <row r="56" spans="1:8">
      <c r="B56" s="239" t="s">
        <v>141</v>
      </c>
      <c r="C56" s="239">
        <v>110.907</v>
      </c>
      <c r="D56" s="239">
        <v>0.91803590792076795</v>
      </c>
      <c r="E56" s="255">
        <v>20.2074004150879</v>
      </c>
      <c r="F56" s="255">
        <v>19.7505008653741</v>
      </c>
      <c r="G56" s="255">
        <v>22.0115577623265</v>
      </c>
      <c r="H56" s="255">
        <v>21.5138653019646</v>
      </c>
    </row>
    <row r="57" spans="1:8">
      <c r="B57" s="239" t="s">
        <v>142</v>
      </c>
      <c r="C57" s="239">
        <v>111.824</v>
      </c>
      <c r="D57" s="239">
        <v>0.92562640200647295</v>
      </c>
      <c r="E57" s="255">
        <v>20.696419481761101</v>
      </c>
      <c r="F57" s="255">
        <v>20.1058595572337</v>
      </c>
      <c r="G57" s="255">
        <v>22.359365978431001</v>
      </c>
      <c r="H57" s="255">
        <v>21.721354872387401</v>
      </c>
    </row>
    <row r="58" spans="1:8">
      <c r="B58" s="239" t="s">
        <v>143</v>
      </c>
      <c r="C58" s="239">
        <v>112.19</v>
      </c>
      <c r="D58" s="239">
        <v>0.92865597761756202</v>
      </c>
      <c r="E58" s="255">
        <v>20.730829735878501</v>
      </c>
      <c r="F58" s="255">
        <v>20.187252266965601</v>
      </c>
      <c r="G58" s="255">
        <v>22.323476330882901</v>
      </c>
      <c r="H58" s="255">
        <v>21.7381385071739</v>
      </c>
    </row>
    <row r="59" spans="1:8">
      <c r="B59" s="239" t="s">
        <v>144</v>
      </c>
      <c r="C59" s="239">
        <v>112.419</v>
      </c>
      <c r="D59" s="239">
        <v>0.93055153175673999</v>
      </c>
      <c r="E59" s="255">
        <v>20.784416803161701</v>
      </c>
      <c r="F59" s="255">
        <v>20.223854833905801</v>
      </c>
      <c r="G59" s="255">
        <v>22.335589264921101</v>
      </c>
      <c r="H59" s="255">
        <v>21.733191708068201</v>
      </c>
    </row>
    <row r="60" spans="1:8">
      <c r="B60" s="239" t="s">
        <v>145</v>
      </c>
      <c r="C60" s="239">
        <v>113.018</v>
      </c>
      <c r="D60" s="239">
        <v>0.93550977162297499</v>
      </c>
      <c r="E60" s="255">
        <v>20.786572084234201</v>
      </c>
      <c r="F60" s="255">
        <v>20.269044206434099</v>
      </c>
      <c r="G60" s="255">
        <v>22.219513590085199</v>
      </c>
      <c r="H60" s="255">
        <v>21.666309451017501</v>
      </c>
    </row>
    <row r="61" spans="1:8">
      <c r="B61" s="239" t="s">
        <v>146</v>
      </c>
      <c r="C61" s="239">
        <v>113.682</v>
      </c>
      <c r="D61" s="239">
        <v>0.94100605087369305</v>
      </c>
      <c r="E61" s="255">
        <v>20.703444618766301</v>
      </c>
      <c r="F61" s="255">
        <v>20.283476997007099</v>
      </c>
      <c r="G61" s="255">
        <v>22.001393720628901</v>
      </c>
      <c r="H61" s="255">
        <v>21.555097311196398</v>
      </c>
    </row>
    <row r="62" spans="1:8">
      <c r="B62" s="239" t="s">
        <v>147</v>
      </c>
      <c r="C62" s="239">
        <v>113.899</v>
      </c>
      <c r="D62" s="239">
        <v>0.94280227466496702</v>
      </c>
      <c r="E62" s="255">
        <v>20.6232831107389</v>
      </c>
      <c r="F62" s="255">
        <v>20.302700509696901</v>
      </c>
      <c r="G62" s="255">
        <v>21.8744520085801</v>
      </c>
      <c r="H62" s="255">
        <v>21.5344203713463</v>
      </c>
    </row>
    <row r="63" spans="1:8">
      <c r="B63" s="239" t="s">
        <v>148</v>
      </c>
      <c r="C63" s="239">
        <v>114.601</v>
      </c>
      <c r="D63" s="239">
        <v>0.94861310001738297</v>
      </c>
      <c r="E63" s="255">
        <v>20.546471879437199</v>
      </c>
      <c r="F63" s="255">
        <v>20.189056552793598</v>
      </c>
      <c r="G63" s="255">
        <v>21.6594857050369</v>
      </c>
      <c r="H63" s="255">
        <v>21.2827089910773</v>
      </c>
    </row>
    <row r="64" spans="1:8">
      <c r="B64" s="239" t="s">
        <v>149</v>
      </c>
      <c r="C64" s="239">
        <v>115.56100000000001</v>
      </c>
      <c r="D64" s="239">
        <v>0.95655952784974596</v>
      </c>
      <c r="E64" s="255">
        <v>20.459216329717201</v>
      </c>
      <c r="F64" s="255">
        <v>20.127537314709301</v>
      </c>
      <c r="G64" s="255">
        <v>21.388335732442599</v>
      </c>
      <c r="H64" s="255">
        <v>21.041594097080399</v>
      </c>
    </row>
    <row r="65" spans="1:8">
      <c r="B65" s="239" t="s">
        <v>150</v>
      </c>
      <c r="C65" s="239">
        <v>116.884</v>
      </c>
      <c r="D65" s="239">
        <v>0.96751069870622197</v>
      </c>
      <c r="E65" s="255">
        <v>20.4366281700018</v>
      </c>
      <c r="F65" s="255">
        <v>20.0649044777706</v>
      </c>
      <c r="G65" s="255">
        <v>21.122896312495701</v>
      </c>
      <c r="H65" s="255">
        <v>20.738690026479102</v>
      </c>
    </row>
    <row r="66" spans="1:8">
      <c r="B66" s="239" t="s">
        <v>151</v>
      </c>
      <c r="C66" s="239">
        <v>117.30800000000001</v>
      </c>
      <c r="D66" s="239">
        <v>0.97102037099884997</v>
      </c>
      <c r="E66" s="255">
        <v>20.777291779911401</v>
      </c>
      <c r="F66" s="255">
        <v>20.276357755143799</v>
      </c>
      <c r="G66" s="255">
        <v>21.3973799113386</v>
      </c>
      <c r="H66" s="255">
        <v>20.881495755116202</v>
      </c>
    </row>
    <row r="67" spans="1:8">
      <c r="A67" s="239" t="s">
        <v>907</v>
      </c>
      <c r="B67" s="239" t="s">
        <v>140</v>
      </c>
      <c r="C67" s="239">
        <v>118.002</v>
      </c>
      <c r="D67" s="239">
        <v>0.976764976119329</v>
      </c>
      <c r="E67" s="255">
        <v>21.171153207334399</v>
      </c>
      <c r="F67" s="255">
        <v>20.6509258006312</v>
      </c>
      <c r="G67" s="255">
        <v>21.674766934669499</v>
      </c>
      <c r="H67" s="255">
        <v>21.142164497622499</v>
      </c>
    </row>
    <row r="68" spans="1:8">
      <c r="B68" s="239" t="s">
        <v>141</v>
      </c>
      <c r="C68" s="239">
        <v>118.98099999999999</v>
      </c>
      <c r="D68" s="239">
        <v>0.98486867700254099</v>
      </c>
      <c r="E68" s="255">
        <v>21.348090005392599</v>
      </c>
      <c r="F68" s="255">
        <v>20.852547586578002</v>
      </c>
      <c r="G68" s="255">
        <v>21.6760777389791</v>
      </c>
      <c r="H68" s="255">
        <v>21.172921906749</v>
      </c>
    </row>
    <row r="69" spans="1:8">
      <c r="B69" s="239" t="s">
        <v>142</v>
      </c>
      <c r="C69" s="239">
        <v>120.15900000000001</v>
      </c>
      <c r="D69" s="239">
        <v>0.99461960615517098</v>
      </c>
      <c r="E69" s="255">
        <v>21.9101389749714</v>
      </c>
      <c r="F69" s="255">
        <v>21.276107201715298</v>
      </c>
      <c r="G69" s="255">
        <v>22.028661851607598</v>
      </c>
      <c r="H69" s="255">
        <v>21.391200284057099</v>
      </c>
    </row>
    <row r="70" spans="1:8">
      <c r="B70" s="239" t="s">
        <v>143</v>
      </c>
      <c r="C70" s="239">
        <v>120.809</v>
      </c>
      <c r="D70" s="239">
        <v>1</v>
      </c>
      <c r="E70" s="255">
        <v>22.13</v>
      </c>
      <c r="F70" s="255">
        <v>21.473333333333301</v>
      </c>
      <c r="G70" s="255">
        <v>22.13</v>
      </c>
      <c r="H70" s="255">
        <v>21.473333333333301</v>
      </c>
    </row>
  </sheetData>
  <mergeCells count="1">
    <mergeCell ref="H1:I1"/>
  </mergeCells>
  <hyperlinks>
    <hyperlink ref="H1:I1" location="Index!A1" display="Regresar al Índice" xr:uid="{775180D7-70A3-42D5-9A23-8005DCC9AF1B}"/>
  </hyperlink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9"/>
  <dimension ref="A1:I70"/>
  <sheetViews>
    <sheetView topLeftCell="J22" workbookViewId="0"/>
  </sheetViews>
  <sheetFormatPr baseColWidth="10" defaultColWidth="11.42578125" defaultRowHeight="15"/>
  <cols>
    <col min="1" max="1" width="90.7109375" style="239" customWidth="1"/>
    <col min="2" max="2" width="3.7109375" style="239" customWidth="1"/>
    <col min="3" max="8" width="11.7109375" style="239" customWidth="1"/>
    <col min="9" max="17" width="9.140625" style="239" customWidth="1"/>
    <col min="18" max="16384" width="11.42578125" style="239"/>
  </cols>
  <sheetData>
    <row r="1" spans="1:9">
      <c r="A1" s="43" t="s">
        <v>2244</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481</v>
      </c>
      <c r="B6" s="239" t="s">
        <v>621</v>
      </c>
      <c r="C6" s="239" t="s">
        <v>622</v>
      </c>
      <c r="D6" s="239" t="s">
        <v>623</v>
      </c>
      <c r="E6" s="239" t="s">
        <v>0</v>
      </c>
      <c r="F6" s="239" t="s">
        <v>1</v>
      </c>
      <c r="G6" s="239" t="s">
        <v>839</v>
      </c>
      <c r="H6" s="239" t="s">
        <v>840</v>
      </c>
    </row>
    <row r="7" spans="1:9">
      <c r="A7" s="239" t="s">
        <v>77</v>
      </c>
      <c r="B7" s="239" t="s">
        <v>140</v>
      </c>
      <c r="C7" s="239">
        <v>93.603882444858499</v>
      </c>
      <c r="D7" s="239">
        <v>0.77480885070531602</v>
      </c>
      <c r="E7" s="255">
        <v>18.304750999844799</v>
      </c>
      <c r="F7" s="255">
        <v>17.8167725639798</v>
      </c>
      <c r="G7" s="255">
        <v>23.624860484210799</v>
      </c>
      <c r="H7" s="255">
        <v>22.9950555517804</v>
      </c>
    </row>
    <row r="8" spans="1:9">
      <c r="B8" s="239" t="s">
        <v>141</v>
      </c>
      <c r="C8" s="239">
        <v>94.1447803353567</v>
      </c>
      <c r="D8" s="239">
        <v>0.77928614867565105</v>
      </c>
      <c r="E8" s="255">
        <v>18.292751290365601</v>
      </c>
      <c r="F8" s="255">
        <v>17.7165134606824</v>
      </c>
      <c r="G8" s="255">
        <v>23.473728259449999</v>
      </c>
      <c r="H8" s="255">
        <v>22.734285077170298</v>
      </c>
    </row>
    <row r="9" spans="1:9">
      <c r="B9" s="239" t="s">
        <v>142</v>
      </c>
      <c r="C9" s="239">
        <v>94.722489332291602</v>
      </c>
      <c r="D9" s="239">
        <v>0.78406815164674504</v>
      </c>
      <c r="E9" s="255">
        <v>18.2049051372082</v>
      </c>
      <c r="F9" s="255">
        <v>17.6380595611068</v>
      </c>
      <c r="G9" s="255">
        <v>23.218523924193502</v>
      </c>
      <c r="H9" s="255">
        <v>22.495569452811399</v>
      </c>
    </row>
    <row r="10" spans="1:9">
      <c r="B10" s="239" t="s">
        <v>143</v>
      </c>
      <c r="C10" s="239">
        <v>94.838932628162794</v>
      </c>
      <c r="D10" s="239">
        <v>0.78503201440424797</v>
      </c>
      <c r="E10" s="255">
        <v>18.1811923048406</v>
      </c>
      <c r="F10" s="255">
        <v>17.601157731083401</v>
      </c>
      <c r="G10" s="255">
        <v>23.1598100093256</v>
      </c>
      <c r="H10" s="255">
        <v>22.420942596131798</v>
      </c>
    </row>
    <row r="11" spans="1:9">
      <c r="B11" s="239" t="s">
        <v>144</v>
      </c>
      <c r="C11" s="239">
        <v>94.725494320572096</v>
      </c>
      <c r="D11" s="239">
        <v>0.784093025524357</v>
      </c>
      <c r="E11" s="255">
        <v>18.108295383600399</v>
      </c>
      <c r="F11" s="255">
        <v>17.531369362613201</v>
      </c>
      <c r="G11" s="255">
        <v>23.0945752533516</v>
      </c>
      <c r="H11" s="255">
        <v>22.358787531478502</v>
      </c>
    </row>
    <row r="12" spans="1:9">
      <c r="B12" s="239" t="s">
        <v>145</v>
      </c>
      <c r="C12" s="239">
        <v>94.963639641805401</v>
      </c>
      <c r="D12" s="239">
        <v>0.78606428032518605</v>
      </c>
      <c r="E12" s="255">
        <v>17.9783785441807</v>
      </c>
      <c r="F12" s="255">
        <v>17.403503717607499</v>
      </c>
      <c r="G12" s="255">
        <v>22.871384687195398</v>
      </c>
      <c r="H12" s="255">
        <v>22.140051587648699</v>
      </c>
    </row>
    <row r="13" spans="1:9">
      <c r="B13" s="239" t="s">
        <v>146</v>
      </c>
      <c r="C13" s="239">
        <v>95.322735741330604</v>
      </c>
      <c r="D13" s="239">
        <v>0.78903670869993603</v>
      </c>
      <c r="E13" s="255">
        <v>17.8771113713502</v>
      </c>
      <c r="F13" s="255">
        <v>17.3030561538725</v>
      </c>
      <c r="G13" s="255">
        <v>22.656881706816499</v>
      </c>
      <c r="H13" s="255">
        <v>21.929342403323702</v>
      </c>
    </row>
    <row r="14" spans="1:9">
      <c r="B14" s="239" t="s">
        <v>147</v>
      </c>
      <c r="C14" s="239">
        <v>95.793767654306095</v>
      </c>
      <c r="D14" s="239">
        <v>0.79293568901576905</v>
      </c>
      <c r="E14" s="255">
        <v>17.9545830945797</v>
      </c>
      <c r="F14" s="255">
        <v>17.3895679098543</v>
      </c>
      <c r="G14" s="255">
        <v>22.6431769225394</v>
      </c>
      <c r="H14" s="255">
        <v>21.9306157494803</v>
      </c>
    </row>
    <row r="15" spans="1:9">
      <c r="B15" s="239" t="s">
        <v>148</v>
      </c>
      <c r="C15" s="239">
        <v>96.093515235290596</v>
      </c>
      <c r="D15" s="239">
        <v>0.79541685830766395</v>
      </c>
      <c r="E15" s="255">
        <v>18.2042669066836</v>
      </c>
      <c r="F15" s="255">
        <v>17.6390110492795</v>
      </c>
      <c r="G15" s="255">
        <v>22.8864484283312</v>
      </c>
      <c r="H15" s="255">
        <v>22.175807395896101</v>
      </c>
    </row>
    <row r="16" spans="1:9">
      <c r="B16" s="239" t="s">
        <v>149</v>
      </c>
      <c r="C16" s="239">
        <v>96.698269126750404</v>
      </c>
      <c r="D16" s="239">
        <v>0.80042272617727495</v>
      </c>
      <c r="E16" s="255">
        <v>18.295529773988399</v>
      </c>
      <c r="F16" s="255">
        <v>17.7402570952788</v>
      </c>
      <c r="G16" s="255">
        <v>22.8573342255856</v>
      </c>
      <c r="H16" s="255">
        <v>22.163609946464401</v>
      </c>
    </row>
    <row r="17" spans="1:8">
      <c r="B17" s="239" t="s">
        <v>150</v>
      </c>
      <c r="C17" s="239">
        <v>97.695173988821495</v>
      </c>
      <c r="D17" s="239">
        <v>0.80867463507537896</v>
      </c>
      <c r="E17" s="255">
        <v>18.396479799622</v>
      </c>
      <c r="F17" s="255">
        <v>17.8530751466045</v>
      </c>
      <c r="G17" s="255">
        <v>22.748926455331599</v>
      </c>
      <c r="H17" s="255">
        <v>22.076957001304098</v>
      </c>
    </row>
    <row r="18" spans="1:8">
      <c r="B18" s="239" t="s">
        <v>151</v>
      </c>
      <c r="C18" s="239">
        <v>98.272882985756297</v>
      </c>
      <c r="D18" s="239">
        <v>0.81345663804647295</v>
      </c>
      <c r="E18" s="255">
        <v>18.523943589996499</v>
      </c>
      <c r="F18" s="255">
        <v>17.975312596087701</v>
      </c>
      <c r="G18" s="255">
        <v>22.771888166629299</v>
      </c>
      <c r="H18" s="255">
        <v>22.097444111164499</v>
      </c>
    </row>
    <row r="19" spans="1:8">
      <c r="A19" s="239" t="s">
        <v>78</v>
      </c>
      <c r="B19" s="239" t="s">
        <v>140</v>
      </c>
      <c r="C19" s="239">
        <v>98.794999699501204</v>
      </c>
      <c r="D19" s="239">
        <v>0.81777847428172701</v>
      </c>
      <c r="E19" s="255">
        <v>19.024288658666499</v>
      </c>
      <c r="F19" s="255">
        <v>18.457378818045701</v>
      </c>
      <c r="G19" s="255">
        <v>23.2633766441161</v>
      </c>
      <c r="H19" s="255">
        <v>22.570145092480299</v>
      </c>
    </row>
    <row r="20" spans="1:8">
      <c r="B20" s="239" t="s">
        <v>141</v>
      </c>
      <c r="C20" s="239">
        <v>99.171374481639504</v>
      </c>
      <c r="D20" s="239">
        <v>0.82089392745275203</v>
      </c>
      <c r="E20" s="255">
        <v>19.672678653362599</v>
      </c>
      <c r="F20" s="255">
        <v>19.000681143001199</v>
      </c>
      <c r="G20" s="255">
        <v>23.964946012461301</v>
      </c>
      <c r="H20" s="255">
        <v>23.1463292729679</v>
      </c>
    </row>
    <row r="21" spans="1:8">
      <c r="B21" s="239" t="s">
        <v>142</v>
      </c>
      <c r="C21" s="239">
        <v>99.492156980587794</v>
      </c>
      <c r="D21" s="239">
        <v>0.823549213887937</v>
      </c>
      <c r="E21" s="255">
        <v>19.833617385576499</v>
      </c>
      <c r="F21" s="255">
        <v>19.156907630994901</v>
      </c>
      <c r="G21" s="255">
        <v>24.083099165310301</v>
      </c>
      <c r="H21" s="255">
        <v>23.261399935719801</v>
      </c>
    </row>
    <row r="22" spans="1:8">
      <c r="B22" s="239" t="s">
        <v>143</v>
      </c>
      <c r="C22" s="239">
        <v>99.154847046096506</v>
      </c>
      <c r="D22" s="239">
        <v>0.82075712112588095</v>
      </c>
      <c r="E22" s="255">
        <v>19.888948705648801</v>
      </c>
      <c r="F22" s="255">
        <v>19.232866862971601</v>
      </c>
      <c r="G22" s="255">
        <v>24.232441234705298</v>
      </c>
      <c r="H22" s="255">
        <v>23.433079492004602</v>
      </c>
    </row>
    <row r="23" spans="1:8">
      <c r="B23" s="239" t="s">
        <v>144</v>
      </c>
      <c r="C23" s="239">
        <v>98.994080173087298</v>
      </c>
      <c r="D23" s="239">
        <v>0.81942636867358598</v>
      </c>
      <c r="E23" s="255">
        <v>20.096047236078999</v>
      </c>
      <c r="F23" s="255">
        <v>19.3941031740233</v>
      </c>
      <c r="G23" s="255">
        <v>24.524530823445001</v>
      </c>
      <c r="H23" s="255">
        <v>23.667902224597299</v>
      </c>
    </row>
    <row r="24" spans="1:8">
      <c r="B24" s="239" t="s">
        <v>145</v>
      </c>
      <c r="C24" s="239">
        <v>99.376464931786799</v>
      </c>
      <c r="D24" s="239">
        <v>0.82259156959983804</v>
      </c>
      <c r="E24" s="255">
        <v>20.387638871360501</v>
      </c>
      <c r="F24" s="255">
        <v>19.613708460782501</v>
      </c>
      <c r="G24" s="255">
        <v>24.784643588407299</v>
      </c>
      <c r="H24" s="255">
        <v>23.843799505900499</v>
      </c>
    </row>
    <row r="25" spans="1:8">
      <c r="B25" s="239" t="s">
        <v>146</v>
      </c>
      <c r="C25" s="239">
        <v>99.909099104513501</v>
      </c>
      <c r="D25" s="239">
        <v>0.82700046440673702</v>
      </c>
      <c r="E25" s="255">
        <v>20.651965053037301</v>
      </c>
      <c r="F25" s="255">
        <v>19.966742706737101</v>
      </c>
      <c r="G25" s="255">
        <v>24.972132352854601</v>
      </c>
      <c r="H25" s="255">
        <v>24.143568916929901</v>
      </c>
    </row>
    <row r="26" spans="1:8">
      <c r="B26" s="239" t="s">
        <v>147</v>
      </c>
      <c r="C26" s="239">
        <v>100.492</v>
      </c>
      <c r="D26" s="239">
        <v>0.83182544346861598</v>
      </c>
      <c r="E26" s="255">
        <v>21.002538750951</v>
      </c>
      <c r="F26" s="255">
        <v>20.469377318415699</v>
      </c>
      <c r="G26" s="255">
        <v>25.248733271938502</v>
      </c>
      <c r="H26" s="255">
        <v>24.607779768145502</v>
      </c>
    </row>
    <row r="27" spans="1:8">
      <c r="B27" s="239" t="s">
        <v>148</v>
      </c>
      <c r="C27" s="239">
        <v>100.917</v>
      </c>
      <c r="D27" s="239">
        <v>0.83534339329023499</v>
      </c>
      <c r="E27" s="255">
        <v>21.2367617556413</v>
      </c>
      <c r="F27" s="255">
        <v>20.700351267900899</v>
      </c>
      <c r="G27" s="255">
        <v>25.4227925021281</v>
      </c>
      <c r="H27" s="255">
        <v>24.7806488136175</v>
      </c>
    </row>
    <row r="28" spans="1:8">
      <c r="B28" s="239" t="s">
        <v>149</v>
      </c>
      <c r="C28" s="239">
        <v>101.44</v>
      </c>
      <c r="D28" s="239">
        <v>0.83967254095307498</v>
      </c>
      <c r="E28" s="255">
        <v>21.483532211701601</v>
      </c>
      <c r="F28" s="255">
        <v>20.940549107522699</v>
      </c>
      <c r="G28" s="255">
        <v>25.585607679056199</v>
      </c>
      <c r="H28" s="255">
        <v>24.938947132597701</v>
      </c>
    </row>
    <row r="29" spans="1:8">
      <c r="B29" s="239" t="s">
        <v>150</v>
      </c>
      <c r="C29" s="239">
        <v>102.303</v>
      </c>
      <c r="D29" s="239">
        <v>0.84681604847321001</v>
      </c>
      <c r="E29" s="255">
        <v>21.518779872235601</v>
      </c>
      <c r="F29" s="255">
        <v>20.9440410360925</v>
      </c>
      <c r="G29" s="255">
        <v>25.411398273607901</v>
      </c>
      <c r="H29" s="255">
        <v>24.732692624158599</v>
      </c>
    </row>
    <row r="30" spans="1:8">
      <c r="B30" s="239" t="s">
        <v>151</v>
      </c>
      <c r="C30" s="239">
        <v>103.02</v>
      </c>
      <c r="D30" s="239">
        <v>0.85275103676050601</v>
      </c>
      <c r="E30" s="255">
        <v>21.284876922345301</v>
      </c>
      <c r="F30" s="255">
        <v>20.651064462578798</v>
      </c>
      <c r="G30" s="255">
        <v>24.960247487008498</v>
      </c>
      <c r="H30" s="255">
        <v>24.216991328476801</v>
      </c>
    </row>
    <row r="31" spans="1:8">
      <c r="A31" s="239" t="s">
        <v>79</v>
      </c>
      <c r="B31" s="239" t="s">
        <v>140</v>
      </c>
      <c r="C31" s="239">
        <v>103.108</v>
      </c>
      <c r="D31" s="239">
        <v>0.85347945931180602</v>
      </c>
      <c r="E31" s="255">
        <v>21.106521638174598</v>
      </c>
      <c r="F31" s="255">
        <v>20.199890236574301</v>
      </c>
      <c r="G31" s="255">
        <v>24.7299702504775</v>
      </c>
      <c r="H31" s="255">
        <v>23.667693482468</v>
      </c>
    </row>
    <row r="32" spans="1:8">
      <c r="B32" s="239" t="s">
        <v>141</v>
      </c>
      <c r="C32" s="239">
        <v>103.07899999999999</v>
      </c>
      <c r="D32" s="239">
        <v>0.85323941097103695</v>
      </c>
      <c r="E32" s="255">
        <v>21.224040062011198</v>
      </c>
      <c r="F32" s="255">
        <v>20.185578709819598</v>
      </c>
      <c r="G32" s="255">
        <v>24.874659783772699</v>
      </c>
      <c r="H32" s="255">
        <v>23.6575789283423</v>
      </c>
    </row>
    <row r="33" spans="1:8">
      <c r="B33" s="239" t="s">
        <v>142</v>
      </c>
      <c r="C33" s="239">
        <v>103.476</v>
      </c>
      <c r="D33" s="239">
        <v>0.85652558998087902</v>
      </c>
      <c r="E33" s="255">
        <v>21.643084682984501</v>
      </c>
      <c r="F33" s="255">
        <v>20.838610197293299</v>
      </c>
      <c r="G33" s="255">
        <v>25.2684624209157</v>
      </c>
      <c r="H33" s="255">
        <v>24.329232472503801</v>
      </c>
    </row>
    <row r="34" spans="1:8">
      <c r="B34" s="239" t="s">
        <v>143</v>
      </c>
      <c r="C34" s="239">
        <v>103.53100000000001</v>
      </c>
      <c r="D34" s="239">
        <v>0.856980854075441</v>
      </c>
      <c r="E34" s="255">
        <v>21.744275061458499</v>
      </c>
      <c r="F34" s="255">
        <v>20.941999805617201</v>
      </c>
      <c r="G34" s="255">
        <v>25.373116514857799</v>
      </c>
      <c r="H34" s="255">
        <v>24.436951777890702</v>
      </c>
    </row>
    <row r="35" spans="1:8">
      <c r="B35" s="239" t="s">
        <v>144</v>
      </c>
      <c r="C35" s="239">
        <v>103.233</v>
      </c>
      <c r="D35" s="239">
        <v>0.85451415043581203</v>
      </c>
      <c r="E35" s="255">
        <v>21.766378688694498</v>
      </c>
      <c r="F35" s="255">
        <v>20.946684539063199</v>
      </c>
      <c r="G35" s="255">
        <v>25.472227320745301</v>
      </c>
      <c r="H35" s="255">
        <v>24.512975622908201</v>
      </c>
    </row>
    <row r="36" spans="1:8">
      <c r="B36" s="239" t="s">
        <v>145</v>
      </c>
      <c r="C36" s="239">
        <v>103.29900000000001</v>
      </c>
      <c r="D36" s="239">
        <v>0.85506046734928698</v>
      </c>
      <c r="E36" s="255">
        <v>21.750355039393</v>
      </c>
      <c r="F36" s="255">
        <v>20.9520787833364</v>
      </c>
      <c r="G36" s="255">
        <v>25.437212770249801</v>
      </c>
      <c r="H36" s="255">
        <v>24.5036223558416</v>
      </c>
    </row>
    <row r="37" spans="1:8">
      <c r="B37" s="239" t="s">
        <v>146</v>
      </c>
      <c r="C37" s="239">
        <v>103.687</v>
      </c>
      <c r="D37" s="239">
        <v>0.8582721485982</v>
      </c>
      <c r="E37" s="255">
        <v>21.764494735663401</v>
      </c>
      <c r="F37" s="255">
        <v>20.966359350314502</v>
      </c>
      <c r="G37" s="255">
        <v>25.358500530642701</v>
      </c>
      <c r="H37" s="255">
        <v>24.428567773705002</v>
      </c>
    </row>
    <row r="38" spans="1:8">
      <c r="B38" s="239" t="s">
        <v>147</v>
      </c>
      <c r="C38" s="239">
        <v>103.67</v>
      </c>
      <c r="D38" s="239">
        <v>0.85813143060533603</v>
      </c>
      <c r="E38" s="255">
        <v>21.747309264843199</v>
      </c>
      <c r="F38" s="255">
        <v>20.944220147738399</v>
      </c>
      <c r="G38" s="255">
        <v>25.3426322463243</v>
      </c>
      <c r="H38" s="255">
        <v>24.406774301419201</v>
      </c>
    </row>
    <row r="39" spans="1:8">
      <c r="B39" s="239" t="s">
        <v>148</v>
      </c>
      <c r="C39" s="239">
        <v>103.94199999999999</v>
      </c>
      <c r="D39" s="239">
        <v>0.86038291849117199</v>
      </c>
      <c r="E39" s="255">
        <v>21.753996962319899</v>
      </c>
      <c r="F39" s="255">
        <v>20.9440418045859</v>
      </c>
      <c r="G39" s="255">
        <v>25.2840874624397</v>
      </c>
      <c r="H39" s="255">
        <v>24.342698296840702</v>
      </c>
    </row>
    <row r="40" spans="1:8">
      <c r="B40" s="239" t="s">
        <v>149</v>
      </c>
      <c r="C40" s="239">
        <v>104.503</v>
      </c>
      <c r="D40" s="239">
        <v>0.86502661225570898</v>
      </c>
      <c r="E40" s="255">
        <v>21.745397300140802</v>
      </c>
      <c r="F40" s="255">
        <v>20.892977023114302</v>
      </c>
      <c r="G40" s="255">
        <v>25.138414231483399</v>
      </c>
      <c r="H40" s="255">
        <v>24.1529875810782</v>
      </c>
    </row>
    <row r="41" spans="1:8">
      <c r="B41" s="239" t="s">
        <v>150</v>
      </c>
      <c r="C41" s="239">
        <v>105.346</v>
      </c>
      <c r="D41" s="239">
        <v>0.872004569196004</v>
      </c>
      <c r="E41" s="255">
        <v>21.709391924084802</v>
      </c>
      <c r="F41" s="255">
        <v>20.730972049745599</v>
      </c>
      <c r="G41" s="255">
        <v>24.895961203622001</v>
      </c>
      <c r="H41" s="255">
        <v>23.773925942681402</v>
      </c>
    </row>
    <row r="42" spans="1:8">
      <c r="B42" s="239" t="s">
        <v>151</v>
      </c>
      <c r="C42" s="239">
        <v>105.934</v>
      </c>
      <c r="D42" s="239">
        <v>0.87687175624332603</v>
      </c>
      <c r="E42" s="255">
        <v>21.760670042574901</v>
      </c>
      <c r="F42" s="255">
        <v>20.776717092973499</v>
      </c>
      <c r="G42" s="255">
        <v>24.8162515072916</v>
      </c>
      <c r="H42" s="255">
        <v>23.694134227774299</v>
      </c>
    </row>
    <row r="43" spans="1:8">
      <c r="A43" s="239" t="s">
        <v>80</v>
      </c>
      <c r="B43" s="239" t="s">
        <v>140</v>
      </c>
      <c r="C43" s="239">
        <v>106.447</v>
      </c>
      <c r="D43" s="239">
        <v>0.88111812861624506</v>
      </c>
      <c r="E43" s="255">
        <v>21.810516789534901</v>
      </c>
      <c r="F43" s="255">
        <v>20.827147521872998</v>
      </c>
      <c r="G43" s="255">
        <v>24.753226702743302</v>
      </c>
      <c r="H43" s="255">
        <v>23.637179675988602</v>
      </c>
    </row>
    <row r="44" spans="1:8">
      <c r="B44" s="239" t="s">
        <v>141</v>
      </c>
      <c r="C44" s="239">
        <v>106.889</v>
      </c>
      <c r="D44" s="239">
        <v>0.88477679643072904</v>
      </c>
      <c r="E44" s="255">
        <v>21.5328682302756</v>
      </c>
      <c r="F44" s="255">
        <v>20.506375511637302</v>
      </c>
      <c r="G44" s="255">
        <v>24.3370625418085</v>
      </c>
      <c r="H44" s="255">
        <v>23.176891159851699</v>
      </c>
    </row>
    <row r="45" spans="1:8">
      <c r="B45" s="239" t="s">
        <v>142</v>
      </c>
      <c r="C45" s="239">
        <v>106.83799999999999</v>
      </c>
      <c r="D45" s="239">
        <v>0.88435464245213502</v>
      </c>
      <c r="E45" s="255">
        <v>20.1297724134579</v>
      </c>
      <c r="F45" s="255">
        <v>19.108611289763399</v>
      </c>
      <c r="G45" s="255">
        <v>22.762104078112898</v>
      </c>
      <c r="H45" s="255">
        <v>21.6074076761548</v>
      </c>
    </row>
    <row r="46" spans="1:8">
      <c r="B46" s="239" t="s">
        <v>143</v>
      </c>
      <c r="C46" s="239">
        <v>105.755</v>
      </c>
      <c r="D46" s="239">
        <v>0.87539007855374995</v>
      </c>
      <c r="E46" s="255">
        <v>17.277065919848901</v>
      </c>
      <c r="F46" s="255">
        <v>16.444850437266801</v>
      </c>
      <c r="G46" s="255">
        <v>19.736419618089201</v>
      </c>
      <c r="H46" s="255">
        <v>18.785740026247201</v>
      </c>
    </row>
    <row r="47" spans="1:8">
      <c r="B47" s="239" t="s">
        <v>144</v>
      </c>
      <c r="C47" s="239">
        <v>106.16200000000001</v>
      </c>
      <c r="D47" s="239">
        <v>0.87875903285351298</v>
      </c>
      <c r="E47" s="255">
        <v>17.7779940960842</v>
      </c>
      <c r="F47" s="255">
        <v>17.061953767463599</v>
      </c>
      <c r="G47" s="255">
        <v>20.230795282246302</v>
      </c>
      <c r="H47" s="255">
        <v>19.415964023789201</v>
      </c>
    </row>
    <row r="48" spans="1:8">
      <c r="B48" s="239" t="s">
        <v>145</v>
      </c>
      <c r="C48" s="239">
        <v>106.74299999999999</v>
      </c>
      <c r="D48" s="239">
        <v>0.88356827719789099</v>
      </c>
      <c r="E48" s="255">
        <v>18.849194387029701</v>
      </c>
      <c r="F48" s="255">
        <v>18.161831372714001</v>
      </c>
      <c r="G48" s="255">
        <v>21.333036589778001</v>
      </c>
      <c r="H48" s="255">
        <v>20.555096693049698</v>
      </c>
    </row>
    <row r="49" spans="1:8">
      <c r="B49" s="239" t="s">
        <v>146</v>
      </c>
      <c r="C49" s="239">
        <v>107.444</v>
      </c>
      <c r="D49" s="239">
        <v>0.88937082502131504</v>
      </c>
      <c r="E49" s="255">
        <v>19.738074946522701</v>
      </c>
      <c r="F49" s="255">
        <v>19.076752334181599</v>
      </c>
      <c r="G49" s="255">
        <v>22.193301591661299</v>
      </c>
      <c r="H49" s="255">
        <v>21.449716808199099</v>
      </c>
    </row>
    <row r="50" spans="1:8">
      <c r="B50" s="239" t="s">
        <v>147</v>
      </c>
      <c r="C50" s="239">
        <v>107.867</v>
      </c>
      <c r="D50" s="239">
        <v>0.89287221978495002</v>
      </c>
      <c r="E50" s="255">
        <v>19.716997644168</v>
      </c>
      <c r="F50" s="255">
        <v>19.0867437962678</v>
      </c>
      <c r="G50" s="255">
        <v>22.0826644700816</v>
      </c>
      <c r="H50" s="255">
        <v>21.376792079906899</v>
      </c>
    </row>
    <row r="51" spans="1:8">
      <c r="B51" s="239" t="s">
        <v>148</v>
      </c>
      <c r="C51" s="239">
        <v>108.114</v>
      </c>
      <c r="D51" s="239">
        <v>0.89491676944598497</v>
      </c>
      <c r="E51" s="255">
        <v>19.605653190373101</v>
      </c>
      <c r="F51" s="255">
        <v>19.045064756374501</v>
      </c>
      <c r="G51" s="255">
        <v>21.907795070719601</v>
      </c>
      <c r="H51" s="255">
        <v>21.281381025148001</v>
      </c>
    </row>
    <row r="52" spans="1:8">
      <c r="B52" s="239" t="s">
        <v>149</v>
      </c>
      <c r="C52" s="239">
        <v>108.774</v>
      </c>
      <c r="D52" s="239">
        <v>0.90037993858073495</v>
      </c>
      <c r="E52" s="255">
        <v>19.4893057076745</v>
      </c>
      <c r="F52" s="255">
        <v>18.928910366778599</v>
      </c>
      <c r="G52" s="255">
        <v>21.645646323923501</v>
      </c>
      <c r="H52" s="255">
        <v>21.023247582144201</v>
      </c>
    </row>
    <row r="53" spans="1:8">
      <c r="B53" s="239" t="s">
        <v>150</v>
      </c>
      <c r="C53" s="239">
        <v>108.85599999999999</v>
      </c>
      <c r="D53" s="239">
        <v>0.90105869595808297</v>
      </c>
      <c r="E53" s="255">
        <v>18.873631726388201</v>
      </c>
      <c r="F53" s="255">
        <v>18.350083498004501</v>
      </c>
      <c r="G53" s="255">
        <v>20.9460624608035</v>
      </c>
      <c r="H53" s="255">
        <v>20.3650256973471</v>
      </c>
    </row>
    <row r="54" spans="1:8">
      <c r="B54" s="239" t="s">
        <v>151</v>
      </c>
      <c r="C54" s="239">
        <v>109.271</v>
      </c>
      <c r="D54" s="239">
        <v>0.90449387048978103</v>
      </c>
      <c r="E54" s="255">
        <v>18.971048182646999</v>
      </c>
      <c r="F54" s="255">
        <v>18.480435067491499</v>
      </c>
      <c r="G54" s="255">
        <v>20.974214200450302</v>
      </c>
      <c r="H54" s="255">
        <v>20.431796909231</v>
      </c>
    </row>
    <row r="55" spans="1:8">
      <c r="A55" s="239" t="s">
        <v>499</v>
      </c>
      <c r="B55" s="239" t="s">
        <v>140</v>
      </c>
      <c r="C55" s="239">
        <v>110.21</v>
      </c>
      <c r="D55" s="239">
        <v>0.91226647021331198</v>
      </c>
      <c r="E55" s="255">
        <v>19.868269186177798</v>
      </c>
      <c r="F55" s="255">
        <v>19.437621982825799</v>
      </c>
      <c r="G55" s="255">
        <v>21.7790194366478</v>
      </c>
      <c r="H55" s="255">
        <v>21.306956484195702</v>
      </c>
    </row>
    <row r="56" spans="1:8">
      <c r="B56" s="239" t="s">
        <v>141</v>
      </c>
      <c r="C56" s="239">
        <v>110.907</v>
      </c>
      <c r="D56" s="239">
        <v>0.91803590792076795</v>
      </c>
      <c r="E56" s="255">
        <v>20.835731190400399</v>
      </c>
      <c r="F56" s="255">
        <v>20.419306871495301</v>
      </c>
      <c r="G56" s="255">
        <v>22.6959871728663</v>
      </c>
      <c r="H56" s="255">
        <v>22.2423836533174</v>
      </c>
    </row>
    <row r="57" spans="1:8">
      <c r="B57" s="239" t="s">
        <v>142</v>
      </c>
      <c r="C57" s="239">
        <v>111.824</v>
      </c>
      <c r="D57" s="239">
        <v>0.92562640200647295</v>
      </c>
      <c r="E57" s="255">
        <v>22.180721321458801</v>
      </c>
      <c r="F57" s="255">
        <v>21.5910042147887</v>
      </c>
      <c r="G57" s="255">
        <v>23.962930695773</v>
      </c>
      <c r="H57" s="255">
        <v>23.325830127561201</v>
      </c>
    </row>
    <row r="58" spans="1:8">
      <c r="B58" s="239" t="s">
        <v>143</v>
      </c>
      <c r="C58" s="239">
        <v>112.19</v>
      </c>
      <c r="D58" s="239">
        <v>0.92865597761756202</v>
      </c>
      <c r="E58" s="255">
        <v>22.389114890420402</v>
      </c>
      <c r="F58" s="255">
        <v>21.883869239609702</v>
      </c>
      <c r="G58" s="255">
        <v>24.109159290460799</v>
      </c>
      <c r="H58" s="255">
        <v>23.565098127890199</v>
      </c>
    </row>
    <row r="59" spans="1:8">
      <c r="B59" s="239" t="s">
        <v>144</v>
      </c>
      <c r="C59" s="239">
        <v>112.419</v>
      </c>
      <c r="D59" s="239">
        <v>0.93055153175673999</v>
      </c>
      <c r="E59" s="255">
        <v>22.517753399569699</v>
      </c>
      <c r="F59" s="255">
        <v>22.0150561115614</v>
      </c>
      <c r="G59" s="255">
        <v>24.198287393133</v>
      </c>
      <c r="H59" s="255">
        <v>23.658073046207701</v>
      </c>
    </row>
    <row r="60" spans="1:8">
      <c r="B60" s="239" t="s">
        <v>145</v>
      </c>
      <c r="C60" s="239">
        <v>113.018</v>
      </c>
      <c r="D60" s="239">
        <v>0.93550977162297499</v>
      </c>
      <c r="E60" s="255">
        <v>22.581968000779</v>
      </c>
      <c r="F60" s="255">
        <v>22.130901638514601</v>
      </c>
      <c r="G60" s="255">
        <v>24.138676778974201</v>
      </c>
      <c r="H60" s="255">
        <v>23.656515741273999</v>
      </c>
    </row>
    <row r="61" spans="1:8">
      <c r="B61" s="239" t="s">
        <v>146</v>
      </c>
      <c r="C61" s="239">
        <v>113.682</v>
      </c>
      <c r="D61" s="239">
        <v>0.94100605087369305</v>
      </c>
      <c r="E61" s="255">
        <v>22.627222408865599</v>
      </c>
      <c r="F61" s="255">
        <v>22.208263083998801</v>
      </c>
      <c r="G61" s="255">
        <v>24.045777801170299</v>
      </c>
      <c r="H61" s="255">
        <v>23.600552901205202</v>
      </c>
    </row>
    <row r="62" spans="1:8">
      <c r="B62" s="239" t="s">
        <v>147</v>
      </c>
      <c r="C62" s="239">
        <v>113.899</v>
      </c>
      <c r="D62" s="239">
        <v>0.94280227466496702</v>
      </c>
      <c r="E62" s="255">
        <v>22.668046314627201</v>
      </c>
      <c r="F62" s="255">
        <v>22.291945764375999</v>
      </c>
      <c r="G62" s="255">
        <v>24.0432664661129</v>
      </c>
      <c r="H62" s="255">
        <v>23.644348728685099</v>
      </c>
    </row>
    <row r="63" spans="1:8">
      <c r="B63" s="239" t="s">
        <v>148</v>
      </c>
      <c r="C63" s="239">
        <v>114.601</v>
      </c>
      <c r="D63" s="239">
        <v>0.94861310001738297</v>
      </c>
      <c r="E63" s="255">
        <v>22.675699580471299</v>
      </c>
      <c r="F63" s="255">
        <v>22.303797954163802</v>
      </c>
      <c r="G63" s="255">
        <v>23.904054856564599</v>
      </c>
      <c r="H63" s="255">
        <v>23.512007112019699</v>
      </c>
    </row>
    <row r="64" spans="1:8">
      <c r="B64" s="239" t="s">
        <v>149</v>
      </c>
      <c r="C64" s="239">
        <v>115.56100000000001</v>
      </c>
      <c r="D64" s="239">
        <v>0.95655952784974596</v>
      </c>
      <c r="E64" s="255">
        <v>22.677796853980698</v>
      </c>
      <c r="F64" s="255">
        <v>22.3590220572557</v>
      </c>
      <c r="G64" s="255">
        <v>23.707669197502199</v>
      </c>
      <c r="H64" s="255">
        <v>23.374417802848701</v>
      </c>
    </row>
    <row r="65" spans="1:8">
      <c r="B65" s="239" t="s">
        <v>150</v>
      </c>
      <c r="C65" s="239">
        <v>116.884</v>
      </c>
      <c r="D65" s="239">
        <v>0.96751069870622197</v>
      </c>
      <c r="E65" s="255">
        <v>22.702372154442902</v>
      </c>
      <c r="F65" s="255">
        <v>22.282630557907499</v>
      </c>
      <c r="G65" s="255">
        <v>23.464724663821301</v>
      </c>
      <c r="H65" s="255">
        <v>23.030888017780399</v>
      </c>
    </row>
    <row r="66" spans="1:8">
      <c r="B66" s="239" t="s">
        <v>151</v>
      </c>
      <c r="C66" s="239">
        <v>117.30800000000001</v>
      </c>
      <c r="D66" s="239">
        <v>0.97102037099884997</v>
      </c>
      <c r="E66" s="255">
        <v>22.9300141945325</v>
      </c>
      <c r="F66" s="255">
        <v>22.449079045557198</v>
      </c>
      <c r="G66" s="255">
        <v>23.614349275644201</v>
      </c>
      <c r="H66" s="255">
        <v>23.119060851900301</v>
      </c>
    </row>
    <row r="67" spans="1:8">
      <c r="A67" s="239" t="s">
        <v>907</v>
      </c>
      <c r="B67" s="239" t="s">
        <v>140</v>
      </c>
      <c r="C67" s="239">
        <v>118.002</v>
      </c>
      <c r="D67" s="239">
        <v>0.976764976119329</v>
      </c>
      <c r="E67" s="255">
        <v>23.296161951496501</v>
      </c>
      <c r="F67" s="255">
        <v>22.740415324896698</v>
      </c>
      <c r="G67" s="255">
        <v>23.850324818209302</v>
      </c>
      <c r="H67" s="255">
        <v>23.281358239567499</v>
      </c>
    </row>
    <row r="68" spans="1:8">
      <c r="B68" s="239" t="s">
        <v>141</v>
      </c>
      <c r="C68" s="239">
        <v>118.98099999999999</v>
      </c>
      <c r="D68" s="239">
        <v>0.98486867700254099</v>
      </c>
      <c r="E68" s="255">
        <v>23.4826262150575</v>
      </c>
      <c r="F68" s="255">
        <v>22.9529956080865</v>
      </c>
      <c r="G68" s="255">
        <v>23.843408530898898</v>
      </c>
      <c r="H68" s="255">
        <v>23.3056407864897</v>
      </c>
    </row>
    <row r="69" spans="1:8">
      <c r="B69" s="239" t="s">
        <v>142</v>
      </c>
      <c r="C69" s="239">
        <v>120.15900000000001</v>
      </c>
      <c r="D69" s="239">
        <v>0.99461960615517098</v>
      </c>
      <c r="E69" s="255">
        <v>23.876881610192001</v>
      </c>
      <c r="F69" s="255">
        <v>23.2468859664551</v>
      </c>
      <c r="G69" s="255">
        <v>24.006043579304801</v>
      </c>
      <c r="H69" s="255">
        <v>23.372639974712499</v>
      </c>
    </row>
    <row r="70" spans="1:8">
      <c r="B70" s="239" t="s">
        <v>143</v>
      </c>
      <c r="C70" s="239">
        <v>120.809</v>
      </c>
      <c r="D70" s="239">
        <v>1</v>
      </c>
      <c r="E70" s="255">
        <v>24.14</v>
      </c>
      <c r="F70" s="255">
        <v>23.423999999999999</v>
      </c>
      <c r="G70" s="255">
        <v>24.14</v>
      </c>
      <c r="H70" s="255">
        <v>23.423999999999999</v>
      </c>
    </row>
  </sheetData>
  <mergeCells count="1">
    <mergeCell ref="H1:I1"/>
  </mergeCells>
  <hyperlinks>
    <hyperlink ref="H1:I1" location="Index!A1" display="Regresar al Índice" xr:uid="{6372FB95-A154-4FFB-9D35-73306226E84E}"/>
  </hyperlink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01"/>
  <dimension ref="A1:I70"/>
  <sheetViews>
    <sheetView topLeftCell="J28" workbookViewId="0"/>
  </sheetViews>
  <sheetFormatPr baseColWidth="10" defaultColWidth="11.42578125" defaultRowHeight="15"/>
  <cols>
    <col min="1" max="1" width="90.7109375" style="239" customWidth="1"/>
    <col min="2" max="2" width="3.7109375" style="239" customWidth="1"/>
    <col min="3" max="8" width="11.7109375" style="239" customWidth="1"/>
    <col min="9" max="17" width="9.140625" style="239" customWidth="1"/>
    <col min="18" max="16384" width="11.42578125" style="239"/>
  </cols>
  <sheetData>
    <row r="1" spans="1:9">
      <c r="A1" s="43" t="s">
        <v>2245</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481</v>
      </c>
      <c r="B6" s="239" t="s">
        <v>621</v>
      </c>
      <c r="C6" s="239" t="s">
        <v>622</v>
      </c>
      <c r="D6" s="239" t="s">
        <v>623</v>
      </c>
      <c r="E6" s="239" t="s">
        <v>0</v>
      </c>
      <c r="F6" s="239" t="s">
        <v>1</v>
      </c>
      <c r="G6" s="239" t="s">
        <v>839</v>
      </c>
      <c r="H6" s="239" t="s">
        <v>840</v>
      </c>
    </row>
    <row r="7" spans="1:9">
      <c r="A7" s="239" t="s">
        <v>77</v>
      </c>
      <c r="B7" s="239" t="s">
        <v>140</v>
      </c>
      <c r="C7" s="239">
        <v>93.603882444858499</v>
      </c>
      <c r="D7" s="239">
        <v>0.77480885070531602</v>
      </c>
      <c r="E7" s="255">
        <v>17.294502752644501</v>
      </c>
      <c r="F7" s="255">
        <v>17.074313615121401</v>
      </c>
      <c r="G7" s="255">
        <v>22.320992767314401</v>
      </c>
      <c r="H7" s="255">
        <v>22.036807658532201</v>
      </c>
    </row>
    <row r="8" spans="1:9">
      <c r="B8" s="239" t="s">
        <v>141</v>
      </c>
      <c r="C8" s="239">
        <v>94.1447803353567</v>
      </c>
      <c r="D8" s="239">
        <v>0.77928614867565105</v>
      </c>
      <c r="E8" s="255">
        <v>17.288462738507501</v>
      </c>
      <c r="F8" s="255">
        <v>17.065597703047501</v>
      </c>
      <c r="G8" s="255">
        <v>22.184999397061201</v>
      </c>
      <c r="H8" s="255">
        <v>21.899013259826901</v>
      </c>
    </row>
    <row r="9" spans="1:9">
      <c r="B9" s="239" t="s">
        <v>142</v>
      </c>
      <c r="C9" s="239">
        <v>94.722489332291602</v>
      </c>
      <c r="D9" s="239">
        <v>0.78406815164674504</v>
      </c>
      <c r="E9" s="255">
        <v>17.164721707315</v>
      </c>
      <c r="F9" s="255">
        <v>16.9498532895533</v>
      </c>
      <c r="G9" s="255">
        <v>21.891874668375099</v>
      </c>
      <c r="H9" s="255">
        <v>21.617831631031301</v>
      </c>
    </row>
    <row r="10" spans="1:9">
      <c r="B10" s="239" t="s">
        <v>143</v>
      </c>
      <c r="C10" s="239">
        <v>94.838932628162794</v>
      </c>
      <c r="D10" s="239">
        <v>0.78503201440424797</v>
      </c>
      <c r="E10" s="255">
        <v>17.095617316134099</v>
      </c>
      <c r="F10" s="255">
        <v>16.883721073636501</v>
      </c>
      <c r="G10" s="255">
        <v>21.776968330530799</v>
      </c>
      <c r="H10" s="255">
        <v>21.507047819507601</v>
      </c>
    </row>
    <row r="11" spans="1:9">
      <c r="B11" s="239" t="s">
        <v>144</v>
      </c>
      <c r="C11" s="239">
        <v>94.725494320572096</v>
      </c>
      <c r="D11" s="239">
        <v>0.784093025524357</v>
      </c>
      <c r="E11" s="255">
        <v>16.9757140270933</v>
      </c>
      <c r="F11" s="255">
        <v>16.7661412693482</v>
      </c>
      <c r="G11" s="255">
        <v>21.6501275671224</v>
      </c>
      <c r="H11" s="255">
        <v>21.382847090287399</v>
      </c>
    </row>
    <row r="12" spans="1:9">
      <c r="B12" s="239" t="s">
        <v>145</v>
      </c>
      <c r="C12" s="239">
        <v>94.963639641805401</v>
      </c>
      <c r="D12" s="239">
        <v>0.78606428032518605</v>
      </c>
      <c r="E12" s="255">
        <v>16.796238753919098</v>
      </c>
      <c r="F12" s="255">
        <v>16.590894011054701</v>
      </c>
      <c r="G12" s="255">
        <v>21.367513032102998</v>
      </c>
      <c r="H12" s="255">
        <v>21.106281542510999</v>
      </c>
    </row>
    <row r="13" spans="1:9">
      <c r="B13" s="239" t="s">
        <v>146</v>
      </c>
      <c r="C13" s="239">
        <v>95.322735741330604</v>
      </c>
      <c r="D13" s="239">
        <v>0.78903670869993603</v>
      </c>
      <c r="E13" s="255">
        <v>16.670035932285199</v>
      </c>
      <c r="F13" s="255">
        <v>16.4629208193249</v>
      </c>
      <c r="G13" s="255">
        <v>21.1270727311936</v>
      </c>
      <c r="H13" s="255">
        <v>20.864581632013302</v>
      </c>
    </row>
    <row r="14" spans="1:9">
      <c r="B14" s="239" t="s">
        <v>147</v>
      </c>
      <c r="C14" s="239">
        <v>95.793767654306095</v>
      </c>
      <c r="D14" s="239">
        <v>0.79293568901576905</v>
      </c>
      <c r="E14" s="255">
        <v>16.723212340993602</v>
      </c>
      <c r="F14" s="255">
        <v>16.5154317053887</v>
      </c>
      <c r="G14" s="255">
        <v>21.090250536902001</v>
      </c>
      <c r="H14" s="255">
        <v>20.828210829920501</v>
      </c>
    </row>
    <row r="15" spans="1:9">
      <c r="B15" s="239" t="s">
        <v>148</v>
      </c>
      <c r="C15" s="239">
        <v>96.093515235290596</v>
      </c>
      <c r="D15" s="239">
        <v>0.79541685830766395</v>
      </c>
      <c r="E15" s="255">
        <v>16.974701176247599</v>
      </c>
      <c r="F15" s="255">
        <v>16.768190704804798</v>
      </c>
      <c r="G15" s="255">
        <v>21.340635415199898</v>
      </c>
      <c r="H15" s="255">
        <v>21.081009950532099</v>
      </c>
    </row>
    <row r="16" spans="1:9">
      <c r="B16" s="239" t="s">
        <v>149</v>
      </c>
      <c r="C16" s="239">
        <v>96.698269126750404</v>
      </c>
      <c r="D16" s="239">
        <v>0.80042272617727495</v>
      </c>
      <c r="E16" s="255">
        <v>17.166011289959801</v>
      </c>
      <c r="F16" s="255">
        <v>16.9593770088327</v>
      </c>
      <c r="G16" s="255">
        <v>21.446181784396099</v>
      </c>
      <c r="H16" s="255">
        <v>21.1880253448433</v>
      </c>
    </row>
    <row r="17" spans="1:8">
      <c r="B17" s="239" t="s">
        <v>150</v>
      </c>
      <c r="C17" s="239">
        <v>97.695173988821495</v>
      </c>
      <c r="D17" s="239">
        <v>0.80867463507537896</v>
      </c>
      <c r="E17" s="255">
        <v>17.286427085808</v>
      </c>
      <c r="F17" s="255">
        <v>17.083504831977798</v>
      </c>
      <c r="G17" s="255">
        <v>21.376244951959698</v>
      </c>
      <c r="H17" s="255">
        <v>21.125313062880199</v>
      </c>
    </row>
    <row r="18" spans="1:8">
      <c r="B18" s="239" t="s">
        <v>151</v>
      </c>
      <c r="C18" s="239">
        <v>98.272882985756297</v>
      </c>
      <c r="D18" s="239">
        <v>0.81345663804647295</v>
      </c>
      <c r="E18" s="255">
        <v>17.4418023401089</v>
      </c>
      <c r="F18" s="255">
        <v>17.241641537202</v>
      </c>
      <c r="G18" s="255">
        <v>21.441588308868699</v>
      </c>
      <c r="H18" s="255">
        <v>21.195526265060799</v>
      </c>
    </row>
    <row r="19" spans="1:8">
      <c r="A19" s="239" t="s">
        <v>78</v>
      </c>
      <c r="B19" s="239" t="s">
        <v>140</v>
      </c>
      <c r="C19" s="239">
        <v>98.794999699501204</v>
      </c>
      <c r="D19" s="239">
        <v>0.81777847428172701</v>
      </c>
      <c r="E19" s="255">
        <v>18.026870105317599</v>
      </c>
      <c r="F19" s="255">
        <v>17.783892527658899</v>
      </c>
      <c r="G19" s="255">
        <v>22.0437082562621</v>
      </c>
      <c r="H19" s="255">
        <v>21.746589188812901</v>
      </c>
    </row>
    <row r="20" spans="1:8">
      <c r="B20" s="239" t="s">
        <v>141</v>
      </c>
      <c r="C20" s="239">
        <v>99.171374481639504</v>
      </c>
      <c r="D20" s="239">
        <v>0.82089392745275203</v>
      </c>
      <c r="E20" s="255">
        <v>18.783817413091501</v>
      </c>
      <c r="F20" s="255">
        <v>18.447064021845001</v>
      </c>
      <c r="G20" s="255">
        <v>22.8821493068879</v>
      </c>
      <c r="H20" s="255">
        <v>22.471921651420299</v>
      </c>
    </row>
    <row r="21" spans="1:8">
      <c r="B21" s="239" t="s">
        <v>142</v>
      </c>
      <c r="C21" s="239">
        <v>99.492156980587794</v>
      </c>
      <c r="D21" s="239">
        <v>0.823549213887937</v>
      </c>
      <c r="E21" s="255">
        <v>19.043688534307101</v>
      </c>
      <c r="F21" s="255">
        <v>18.689965982853</v>
      </c>
      <c r="G21" s="255">
        <v>23.123922909722399</v>
      </c>
      <c r="H21" s="255">
        <v>22.6944129964238</v>
      </c>
    </row>
    <row r="22" spans="1:8">
      <c r="B22" s="239" t="s">
        <v>143</v>
      </c>
      <c r="C22" s="239">
        <v>99.154847046096506</v>
      </c>
      <c r="D22" s="239">
        <v>0.82075712112588095</v>
      </c>
      <c r="E22" s="255">
        <v>19.121714415335099</v>
      </c>
      <c r="F22" s="255">
        <v>18.780545247240202</v>
      </c>
      <c r="G22" s="255">
        <v>23.297652768586101</v>
      </c>
      <c r="H22" s="255">
        <v>22.8819766089605</v>
      </c>
    </row>
    <row r="23" spans="1:8">
      <c r="B23" s="239" t="s">
        <v>144</v>
      </c>
      <c r="C23" s="239">
        <v>98.994080173087298</v>
      </c>
      <c r="D23" s="239">
        <v>0.81942636867358598</v>
      </c>
      <c r="E23" s="255">
        <v>19.3331360333347</v>
      </c>
      <c r="F23" s="255">
        <v>18.938496349444002</v>
      </c>
      <c r="G23" s="255">
        <v>23.593500004923602</v>
      </c>
      <c r="H23" s="255">
        <v>23.111895190900299</v>
      </c>
    </row>
    <row r="24" spans="1:8">
      <c r="B24" s="239" t="s">
        <v>145</v>
      </c>
      <c r="C24" s="239">
        <v>99.376464931786799</v>
      </c>
      <c r="D24" s="239">
        <v>0.82259156959983804</v>
      </c>
      <c r="E24" s="255">
        <v>19.6214311331807</v>
      </c>
      <c r="F24" s="255">
        <v>19.174175412531898</v>
      </c>
      <c r="G24" s="255">
        <v>23.853187728055399</v>
      </c>
      <c r="H24" s="255">
        <v>23.309472308182599</v>
      </c>
    </row>
    <row r="25" spans="1:8">
      <c r="B25" s="239" t="s">
        <v>146</v>
      </c>
      <c r="C25" s="239">
        <v>99.909099104513501</v>
      </c>
      <c r="D25" s="239">
        <v>0.82700046440673702</v>
      </c>
      <c r="E25" s="255">
        <v>19.913286092365801</v>
      </c>
      <c r="F25" s="255">
        <v>19.532149325649101</v>
      </c>
      <c r="G25" s="255">
        <v>24.0789297580999</v>
      </c>
      <c r="H25" s="255">
        <v>23.618063309868699</v>
      </c>
    </row>
    <row r="26" spans="1:8">
      <c r="B26" s="239" t="s">
        <v>147</v>
      </c>
      <c r="C26" s="239">
        <v>100.492</v>
      </c>
      <c r="D26" s="239">
        <v>0.83182544346861598</v>
      </c>
      <c r="E26" s="255">
        <v>20.344545886245399</v>
      </c>
      <c r="F26" s="255">
        <v>20.045081185363902</v>
      </c>
      <c r="G26" s="255">
        <v>24.457710504034299</v>
      </c>
      <c r="H26" s="255">
        <v>24.097701438150601</v>
      </c>
    </row>
    <row r="27" spans="1:8">
      <c r="B27" s="239" t="s">
        <v>148</v>
      </c>
      <c r="C27" s="239">
        <v>100.917</v>
      </c>
      <c r="D27" s="239">
        <v>0.83534339329023499</v>
      </c>
      <c r="E27" s="255">
        <v>20.591370578587899</v>
      </c>
      <c r="F27" s="255">
        <v>20.3218888119059</v>
      </c>
      <c r="G27" s="255">
        <v>24.650186670517598</v>
      </c>
      <c r="H27" s="255">
        <v>24.327586684875101</v>
      </c>
    </row>
    <row r="28" spans="1:8">
      <c r="B28" s="239" t="s">
        <v>149</v>
      </c>
      <c r="C28" s="239">
        <v>101.44</v>
      </c>
      <c r="D28" s="239">
        <v>0.83967254095307498</v>
      </c>
      <c r="E28" s="255">
        <v>20.875385654755299</v>
      </c>
      <c r="F28" s="255">
        <v>20.6111327612014</v>
      </c>
      <c r="G28" s="255">
        <v>24.8613413403523</v>
      </c>
      <c r="H28" s="255">
        <v>24.5466318784305</v>
      </c>
    </row>
    <row r="29" spans="1:8">
      <c r="B29" s="239" t="s">
        <v>150</v>
      </c>
      <c r="C29" s="239">
        <v>102.303</v>
      </c>
      <c r="D29" s="239">
        <v>0.84681604847321001</v>
      </c>
      <c r="E29" s="255">
        <v>21.044528167723399</v>
      </c>
      <c r="F29" s="255">
        <v>20.782250757103199</v>
      </c>
      <c r="G29" s="255">
        <v>24.8513572760769</v>
      </c>
      <c r="H29" s="255">
        <v>24.541635452673699</v>
      </c>
    </row>
    <row r="30" spans="1:8">
      <c r="B30" s="239" t="s">
        <v>151</v>
      </c>
      <c r="C30" s="239">
        <v>103.02</v>
      </c>
      <c r="D30" s="239">
        <v>0.85275103676050601</v>
      </c>
      <c r="E30" s="255">
        <v>20.9323412669665</v>
      </c>
      <c r="F30" s="255">
        <v>20.661376207358298</v>
      </c>
      <c r="G30" s="255">
        <v>24.546837663763899</v>
      </c>
      <c r="H30" s="255">
        <v>24.229083655938101</v>
      </c>
    </row>
    <row r="31" spans="1:8">
      <c r="A31" s="239" t="s">
        <v>79</v>
      </c>
      <c r="B31" s="239" t="s">
        <v>140</v>
      </c>
      <c r="C31" s="239">
        <v>103.108</v>
      </c>
      <c r="D31" s="239">
        <v>0.85347945931180602</v>
      </c>
      <c r="E31" s="255">
        <v>20.943174345428801</v>
      </c>
      <c r="F31" s="255">
        <v>20.5835196329617</v>
      </c>
      <c r="G31" s="255">
        <v>24.538580415650699</v>
      </c>
      <c r="H31" s="255">
        <v>24.117182210288998</v>
      </c>
    </row>
    <row r="32" spans="1:8">
      <c r="B32" s="239" t="s">
        <v>141</v>
      </c>
      <c r="C32" s="239">
        <v>103.07899999999999</v>
      </c>
      <c r="D32" s="239">
        <v>0.85323941097103695</v>
      </c>
      <c r="E32" s="255">
        <v>21.801021079720801</v>
      </c>
      <c r="F32" s="255">
        <v>21.417091525834099</v>
      </c>
      <c r="G32" s="255">
        <v>25.5508838426836</v>
      </c>
      <c r="H32" s="255">
        <v>25.100916870987302</v>
      </c>
    </row>
    <row r="33" spans="1:8">
      <c r="B33" s="239" t="s">
        <v>142</v>
      </c>
      <c r="C33" s="239">
        <v>103.476</v>
      </c>
      <c r="D33" s="239">
        <v>0.85652558998087902</v>
      </c>
      <c r="E33" s="255">
        <v>21.927467088610001</v>
      </c>
      <c r="F33" s="255">
        <v>21.529641308428399</v>
      </c>
      <c r="G33" s="255">
        <v>25.6004809956694</v>
      </c>
      <c r="H33" s="255">
        <v>25.136016436950801</v>
      </c>
    </row>
    <row r="34" spans="1:8">
      <c r="B34" s="239" t="s">
        <v>143</v>
      </c>
      <c r="C34" s="239">
        <v>103.53100000000001</v>
      </c>
      <c r="D34" s="239">
        <v>0.856980854075441</v>
      </c>
      <c r="E34" s="255">
        <v>21.7386803341271</v>
      </c>
      <c r="F34" s="255">
        <v>21.3335600073774</v>
      </c>
      <c r="G34" s="255">
        <v>25.366588099077099</v>
      </c>
      <c r="H34" s="255">
        <v>24.893858370258702</v>
      </c>
    </row>
    <row r="35" spans="1:8">
      <c r="B35" s="239" t="s">
        <v>144</v>
      </c>
      <c r="C35" s="239">
        <v>103.233</v>
      </c>
      <c r="D35" s="239">
        <v>0.85451415043581203</v>
      </c>
      <c r="E35" s="255">
        <v>21.6602215772959</v>
      </c>
      <c r="F35" s="255">
        <v>21.246148929556298</v>
      </c>
      <c r="G35" s="255">
        <v>25.347996362902698</v>
      </c>
      <c r="H35" s="255">
        <v>24.863425513457599</v>
      </c>
    </row>
    <row r="36" spans="1:8">
      <c r="B36" s="239" t="s">
        <v>145</v>
      </c>
      <c r="C36" s="239">
        <v>103.29900000000001</v>
      </c>
      <c r="D36" s="239">
        <v>0.85506046734928698</v>
      </c>
      <c r="E36" s="255">
        <v>21.456055401163201</v>
      </c>
      <c r="F36" s="255">
        <v>21.041225877984001</v>
      </c>
      <c r="G36" s="255">
        <v>25.093027008578201</v>
      </c>
      <c r="H36" s="255">
        <v>24.607880590260901</v>
      </c>
    </row>
    <row r="37" spans="1:8">
      <c r="B37" s="239" t="s">
        <v>146</v>
      </c>
      <c r="C37" s="239">
        <v>103.687</v>
      </c>
      <c r="D37" s="239">
        <v>0.8582721485982</v>
      </c>
      <c r="E37" s="255">
        <v>21.497953235815</v>
      </c>
      <c r="F37" s="255">
        <v>21.126071217349299</v>
      </c>
      <c r="G37" s="255">
        <v>25.047944606995799</v>
      </c>
      <c r="H37" s="255">
        <v>24.61465311656</v>
      </c>
    </row>
    <row r="38" spans="1:8">
      <c r="B38" s="239" t="s">
        <v>147</v>
      </c>
      <c r="C38" s="239">
        <v>103.67</v>
      </c>
      <c r="D38" s="239">
        <v>0.85813143060533603</v>
      </c>
      <c r="E38" s="255">
        <v>21.424309671244501</v>
      </c>
      <c r="F38" s="255">
        <v>21.0993802885604</v>
      </c>
      <c r="G38" s="255">
        <v>24.9662335012383</v>
      </c>
      <c r="H38" s="255">
        <v>24.587585929205101</v>
      </c>
    </row>
    <row r="39" spans="1:8">
      <c r="B39" s="239" t="s">
        <v>148</v>
      </c>
      <c r="C39" s="239">
        <v>103.94199999999999</v>
      </c>
      <c r="D39" s="239">
        <v>0.86038291849117199</v>
      </c>
      <c r="E39" s="255">
        <v>21.414000606360901</v>
      </c>
      <c r="F39" s="255">
        <v>21.1508491680876</v>
      </c>
      <c r="G39" s="255">
        <v>24.888918812932801</v>
      </c>
      <c r="H39" s="255">
        <v>24.5830649511025</v>
      </c>
    </row>
    <row r="40" spans="1:8">
      <c r="B40" s="239" t="s">
        <v>149</v>
      </c>
      <c r="C40" s="239">
        <v>104.503</v>
      </c>
      <c r="D40" s="239">
        <v>0.86502661225570898</v>
      </c>
      <c r="E40" s="255">
        <v>21.359036249125101</v>
      </c>
      <c r="F40" s="255">
        <v>21.0837162974059</v>
      </c>
      <c r="G40" s="255">
        <v>24.6917677982503</v>
      </c>
      <c r="H40" s="255">
        <v>24.373488628779199</v>
      </c>
    </row>
    <row r="41" spans="1:8">
      <c r="B41" s="239" t="s">
        <v>150</v>
      </c>
      <c r="C41" s="239">
        <v>105.346</v>
      </c>
      <c r="D41" s="239">
        <v>0.872004569196004</v>
      </c>
      <c r="E41" s="255">
        <v>21.320472978319302</v>
      </c>
      <c r="F41" s="255">
        <v>21.069014924409899</v>
      </c>
      <c r="G41" s="255">
        <v>24.449955575321098</v>
      </c>
      <c r="H41" s="255">
        <v>24.161587758463</v>
      </c>
    </row>
    <row r="42" spans="1:8">
      <c r="B42" s="239" t="s">
        <v>151</v>
      </c>
      <c r="C42" s="239">
        <v>105.934</v>
      </c>
      <c r="D42" s="239">
        <v>0.87687175624332603</v>
      </c>
      <c r="E42" s="255">
        <v>21.440107489046699</v>
      </c>
      <c r="F42" s="255">
        <v>21.2124560152897</v>
      </c>
      <c r="G42" s="255">
        <v>24.450676323411201</v>
      </c>
      <c r="H42" s="255">
        <v>24.191058571857301</v>
      </c>
    </row>
    <row r="43" spans="1:8">
      <c r="A43" s="239" t="s">
        <v>80</v>
      </c>
      <c r="B43" s="239" t="s">
        <v>140</v>
      </c>
      <c r="C43" s="239">
        <v>106.447</v>
      </c>
      <c r="D43" s="239">
        <v>0.88111812861624506</v>
      </c>
      <c r="E43" s="255">
        <v>21.5055793335004</v>
      </c>
      <c r="F43" s="255">
        <v>21.279110135076699</v>
      </c>
      <c r="G43" s="255">
        <v>24.407146595966601</v>
      </c>
      <c r="H43" s="255">
        <v>24.150121809994399</v>
      </c>
    </row>
    <row r="44" spans="1:8">
      <c r="B44" s="239" t="s">
        <v>141</v>
      </c>
      <c r="C44" s="239">
        <v>106.889</v>
      </c>
      <c r="D44" s="239">
        <v>0.88477679643072904</v>
      </c>
      <c r="E44" s="255">
        <v>21.310375608076701</v>
      </c>
      <c r="F44" s="255">
        <v>21.020797909078901</v>
      </c>
      <c r="G44" s="255">
        <v>24.0855950269545</v>
      </c>
      <c r="H44" s="255">
        <v>23.758306042697701</v>
      </c>
    </row>
    <row r="45" spans="1:8">
      <c r="B45" s="239" t="s">
        <v>142</v>
      </c>
      <c r="C45" s="239">
        <v>106.83799999999999</v>
      </c>
      <c r="D45" s="239">
        <v>0.88435464245213502</v>
      </c>
      <c r="E45" s="255">
        <v>20.450780596460799</v>
      </c>
      <c r="F45" s="255">
        <v>20.177345112897999</v>
      </c>
      <c r="G45" s="255">
        <v>23.125089884477699</v>
      </c>
      <c r="H45" s="255">
        <v>22.8158977680609</v>
      </c>
    </row>
    <row r="46" spans="1:8">
      <c r="B46" s="239" t="s">
        <v>143</v>
      </c>
      <c r="C46" s="239">
        <v>105.755</v>
      </c>
      <c r="D46" s="239">
        <v>0.87539007855374995</v>
      </c>
      <c r="E46" s="255">
        <v>19.202514951924702</v>
      </c>
      <c r="F46" s="255">
        <v>19.025367992045599</v>
      </c>
      <c r="G46" s="255">
        <v>21.9359522370296</v>
      </c>
      <c r="H46" s="255">
        <v>21.733588783046098</v>
      </c>
    </row>
    <row r="47" spans="1:8">
      <c r="B47" s="239" t="s">
        <v>144</v>
      </c>
      <c r="C47" s="239">
        <v>106.16200000000001</v>
      </c>
      <c r="D47" s="239">
        <v>0.87875903285351298</v>
      </c>
      <c r="E47" s="255">
        <v>18.702259494549899</v>
      </c>
      <c r="F47" s="255">
        <v>18.5671217783141</v>
      </c>
      <c r="G47" s="255">
        <v>21.282580087762899</v>
      </c>
      <c r="H47" s="255">
        <v>21.1287976386688</v>
      </c>
    </row>
    <row r="48" spans="1:8">
      <c r="B48" s="239" t="s">
        <v>145</v>
      </c>
      <c r="C48" s="239">
        <v>106.74299999999999</v>
      </c>
      <c r="D48" s="239">
        <v>0.88356827719789099</v>
      </c>
      <c r="E48" s="255">
        <v>19.226384754789098</v>
      </c>
      <c r="F48" s="255">
        <v>19.125712297907299</v>
      </c>
      <c r="G48" s="255">
        <v>21.759931010382999</v>
      </c>
      <c r="H48" s="255">
        <v>21.6459924959753</v>
      </c>
    </row>
    <row r="49" spans="1:8">
      <c r="B49" s="239" t="s">
        <v>146</v>
      </c>
      <c r="C49" s="239">
        <v>107.444</v>
      </c>
      <c r="D49" s="239">
        <v>0.88937082502131504</v>
      </c>
      <c r="E49" s="255">
        <v>19.867464365827502</v>
      </c>
      <c r="F49" s="255">
        <v>19.695218368898601</v>
      </c>
      <c r="G49" s="255">
        <v>22.338785810015001</v>
      </c>
      <c r="H49" s="255">
        <v>22.1451140680566</v>
      </c>
    </row>
    <row r="50" spans="1:8">
      <c r="B50" s="239" t="s">
        <v>147</v>
      </c>
      <c r="C50" s="239">
        <v>107.867</v>
      </c>
      <c r="D50" s="239">
        <v>0.89287221978495002</v>
      </c>
      <c r="E50" s="255">
        <v>19.915712668195301</v>
      </c>
      <c r="F50" s="255">
        <v>19.7027314217781</v>
      </c>
      <c r="G50" s="255">
        <v>22.305221538858</v>
      </c>
      <c r="H50" s="255">
        <v>22.066686570810202</v>
      </c>
    </row>
    <row r="51" spans="1:8">
      <c r="B51" s="239" t="s">
        <v>148</v>
      </c>
      <c r="C51" s="239">
        <v>108.114</v>
      </c>
      <c r="D51" s="239">
        <v>0.89491676944598497</v>
      </c>
      <c r="E51" s="255">
        <v>19.653683905842001</v>
      </c>
      <c r="F51" s="255">
        <v>19.400065610753298</v>
      </c>
      <c r="G51" s="255">
        <v>21.961465665694298</v>
      </c>
      <c r="H51" s="255">
        <v>21.678066914271</v>
      </c>
    </row>
    <row r="52" spans="1:8">
      <c r="B52" s="239" t="s">
        <v>149</v>
      </c>
      <c r="C52" s="239">
        <v>108.774</v>
      </c>
      <c r="D52" s="239">
        <v>0.90037993858073495</v>
      </c>
      <c r="E52" s="255">
        <v>19.278611743625198</v>
      </c>
      <c r="F52" s="255">
        <v>19.060155858244901</v>
      </c>
      <c r="G52" s="255">
        <v>21.411640705826901</v>
      </c>
      <c r="H52" s="255">
        <v>21.169014369966298</v>
      </c>
    </row>
    <row r="53" spans="1:8">
      <c r="B53" s="239" t="s">
        <v>150</v>
      </c>
      <c r="C53" s="239">
        <v>108.85599999999999</v>
      </c>
      <c r="D53" s="239">
        <v>0.90105869595808297</v>
      </c>
      <c r="E53" s="255">
        <v>18.938829060048199</v>
      </c>
      <c r="F53" s="255">
        <v>18.8019315650339</v>
      </c>
      <c r="G53" s="255">
        <v>21.018418827766599</v>
      </c>
      <c r="H53" s="255">
        <v>20.8664892191536</v>
      </c>
    </row>
    <row r="54" spans="1:8">
      <c r="B54" s="239" t="s">
        <v>151</v>
      </c>
      <c r="C54" s="239">
        <v>109.271</v>
      </c>
      <c r="D54" s="239">
        <v>0.90449387048978103</v>
      </c>
      <c r="E54" s="255">
        <v>19.242656463608899</v>
      </c>
      <c r="F54" s="255">
        <v>19.152073843451699</v>
      </c>
      <c r="G54" s="255">
        <v>21.2745017864953</v>
      </c>
      <c r="H54" s="255">
        <v>21.174354485211602</v>
      </c>
    </row>
    <row r="55" spans="1:8">
      <c r="A55" s="239" t="s">
        <v>499</v>
      </c>
      <c r="B55" s="239" t="s">
        <v>140</v>
      </c>
      <c r="C55" s="239">
        <v>110.21</v>
      </c>
      <c r="D55" s="239">
        <v>0.91226647021331198</v>
      </c>
      <c r="E55" s="255">
        <v>19.9139582142334</v>
      </c>
      <c r="F55" s="255">
        <v>19.870742849603701</v>
      </c>
      <c r="G55" s="255">
        <v>21.829102421770401</v>
      </c>
      <c r="H55" s="255">
        <v>21.781730994626301</v>
      </c>
    </row>
    <row r="56" spans="1:8">
      <c r="B56" s="239" t="s">
        <v>141</v>
      </c>
      <c r="C56" s="239">
        <v>110.907</v>
      </c>
      <c r="D56" s="239">
        <v>0.91803590792076795</v>
      </c>
      <c r="E56" s="255">
        <v>20.715949328495199</v>
      </c>
      <c r="F56" s="255">
        <v>20.745151394540901</v>
      </c>
      <c r="G56" s="255">
        <v>22.565510945442401</v>
      </c>
      <c r="H56" s="255">
        <v>22.5973202306715</v>
      </c>
    </row>
    <row r="57" spans="1:8">
      <c r="B57" s="239" t="s">
        <v>142</v>
      </c>
      <c r="C57" s="239">
        <v>111.824</v>
      </c>
      <c r="D57" s="239">
        <v>0.92562640200647295</v>
      </c>
      <c r="E57" s="255">
        <v>21.483003992284601</v>
      </c>
      <c r="F57" s="255">
        <v>21.427620911797899</v>
      </c>
      <c r="G57" s="255">
        <v>23.2091521435819</v>
      </c>
      <c r="H57" s="255">
        <v>23.149319061501998</v>
      </c>
    </row>
    <row r="58" spans="1:8">
      <c r="B58" s="239" t="s">
        <v>143</v>
      </c>
      <c r="C58" s="239">
        <v>112.19</v>
      </c>
      <c r="D58" s="239">
        <v>0.92865597761756202</v>
      </c>
      <c r="E58" s="255">
        <v>21.6496451613442</v>
      </c>
      <c r="F58" s="255">
        <v>21.549174451317501</v>
      </c>
      <c r="G58" s="255">
        <v>23.312879778026801</v>
      </c>
      <c r="H58" s="255">
        <v>23.204690402791801</v>
      </c>
    </row>
    <row r="59" spans="1:8">
      <c r="B59" s="239" t="s">
        <v>144</v>
      </c>
      <c r="C59" s="239">
        <v>112.419</v>
      </c>
      <c r="D59" s="239">
        <v>0.93055153175673999</v>
      </c>
      <c r="E59" s="255">
        <v>21.817251381957099</v>
      </c>
      <c r="F59" s="255">
        <v>21.685154052528201</v>
      </c>
      <c r="G59" s="255">
        <v>23.445505850459899</v>
      </c>
      <c r="H59" s="255">
        <v>23.303549897542901</v>
      </c>
    </row>
    <row r="60" spans="1:8">
      <c r="B60" s="239" t="s">
        <v>145</v>
      </c>
      <c r="C60" s="239">
        <v>113.018</v>
      </c>
      <c r="D60" s="239">
        <v>0.93550977162297499</v>
      </c>
      <c r="E60" s="255">
        <v>21.805548520361501</v>
      </c>
      <c r="F60" s="255">
        <v>21.732751381016001</v>
      </c>
      <c r="G60" s="255">
        <v>23.308734106039399</v>
      </c>
      <c r="H60" s="255">
        <v>23.230918628794999</v>
      </c>
    </row>
    <row r="61" spans="1:8">
      <c r="B61" s="239" t="s">
        <v>146</v>
      </c>
      <c r="C61" s="239">
        <v>113.682</v>
      </c>
      <c r="D61" s="239">
        <v>0.94100605087369305</v>
      </c>
      <c r="E61" s="255">
        <v>21.801951594903802</v>
      </c>
      <c r="F61" s="255">
        <v>21.735496353358901</v>
      </c>
      <c r="G61" s="255">
        <v>23.168768760478599</v>
      </c>
      <c r="H61" s="255">
        <v>23.098147278838699</v>
      </c>
    </row>
    <row r="62" spans="1:8">
      <c r="B62" s="239" t="s">
        <v>147</v>
      </c>
      <c r="C62" s="239">
        <v>113.899</v>
      </c>
      <c r="D62" s="239">
        <v>0.94280227466496702</v>
      </c>
      <c r="E62" s="255">
        <v>21.796883780698401</v>
      </c>
      <c r="F62" s="255">
        <v>21.7870390921737</v>
      </c>
      <c r="G62" s="255">
        <v>23.119252431210001</v>
      </c>
      <c r="H62" s="255">
        <v>23.108810487242302</v>
      </c>
    </row>
    <row r="63" spans="1:8">
      <c r="B63" s="239" t="s">
        <v>148</v>
      </c>
      <c r="C63" s="239">
        <v>114.601</v>
      </c>
      <c r="D63" s="239">
        <v>0.94861310001738297</v>
      </c>
      <c r="E63" s="255">
        <v>21.753087666921701</v>
      </c>
      <c r="F63" s="255">
        <v>21.725235413032099</v>
      </c>
      <c r="G63" s="255">
        <v>22.931464541785299</v>
      </c>
      <c r="H63" s="255">
        <v>22.902103515789602</v>
      </c>
    </row>
    <row r="64" spans="1:8">
      <c r="B64" s="239" t="s">
        <v>149</v>
      </c>
      <c r="C64" s="239">
        <v>115.56100000000001</v>
      </c>
      <c r="D64" s="239">
        <v>0.95655952784974596</v>
      </c>
      <c r="E64" s="255">
        <v>21.6736414388951</v>
      </c>
      <c r="F64" s="255">
        <v>21.708185384478099</v>
      </c>
      <c r="G64" s="255">
        <v>22.657911826580602</v>
      </c>
      <c r="H64" s="255">
        <v>22.694024524825998</v>
      </c>
    </row>
    <row r="65" spans="1:8">
      <c r="B65" s="239" t="s">
        <v>150</v>
      </c>
      <c r="C65" s="239">
        <v>116.884</v>
      </c>
      <c r="D65" s="239">
        <v>0.96751069870622197</v>
      </c>
      <c r="E65" s="255">
        <v>21.6298265670886</v>
      </c>
      <c r="F65" s="255">
        <v>21.642098937403901</v>
      </c>
      <c r="G65" s="255">
        <v>22.356162671909001</v>
      </c>
      <c r="H65" s="255">
        <v>22.368847152123699</v>
      </c>
    </row>
    <row r="66" spans="1:8">
      <c r="B66" s="239" t="s">
        <v>151</v>
      </c>
      <c r="C66" s="239">
        <v>117.30800000000001</v>
      </c>
      <c r="D66" s="239">
        <v>0.97102037099884997</v>
      </c>
      <c r="E66" s="255">
        <v>21.899960807089599</v>
      </c>
      <c r="F66" s="255">
        <v>21.819912303908101</v>
      </c>
      <c r="G66" s="255">
        <v>22.553554447639399</v>
      </c>
      <c r="H66" s="255">
        <v>22.4711169359535</v>
      </c>
    </row>
    <row r="67" spans="1:8">
      <c r="A67" s="239" t="s">
        <v>907</v>
      </c>
      <c r="B67" s="239" t="s">
        <v>140</v>
      </c>
      <c r="C67" s="239">
        <v>118.002</v>
      </c>
      <c r="D67" s="239">
        <v>0.976764976119329</v>
      </c>
      <c r="E67" s="255">
        <v>22.308198951586299</v>
      </c>
      <c r="F67" s="255">
        <v>22.1629026447476</v>
      </c>
      <c r="G67" s="255">
        <v>22.838860418825</v>
      </c>
      <c r="H67" s="255">
        <v>22.690107842318898</v>
      </c>
    </row>
    <row r="68" spans="1:8">
      <c r="B68" s="239" t="s">
        <v>141</v>
      </c>
      <c r="C68" s="239">
        <v>118.98099999999999</v>
      </c>
      <c r="D68" s="239">
        <v>0.98486867700254099</v>
      </c>
      <c r="E68" s="255">
        <v>22.473735671219501</v>
      </c>
      <c r="F68" s="255">
        <v>22.328281175691199</v>
      </c>
      <c r="G68" s="255">
        <v>22.819017596963899</v>
      </c>
      <c r="H68" s="255">
        <v>22.671328368009</v>
      </c>
    </row>
    <row r="69" spans="1:8">
      <c r="B69" s="239" t="s">
        <v>142</v>
      </c>
      <c r="C69" s="239">
        <v>120.15900000000001</v>
      </c>
      <c r="D69" s="239">
        <v>0.99461960615517098</v>
      </c>
      <c r="E69" s="255">
        <v>22.964378965453601</v>
      </c>
      <c r="F69" s="255">
        <v>22.726783175680001</v>
      </c>
      <c r="G69" s="255">
        <v>23.0886047523488</v>
      </c>
      <c r="H69" s="255">
        <v>22.849723688368901</v>
      </c>
    </row>
    <row r="70" spans="1:8">
      <c r="B70" s="239" t="s">
        <v>143</v>
      </c>
      <c r="C70" s="239">
        <v>120.809</v>
      </c>
      <c r="D70" s="239">
        <v>1</v>
      </c>
      <c r="E70" s="255">
        <v>23.38</v>
      </c>
      <c r="F70" s="255">
        <v>23.135000000000002</v>
      </c>
      <c r="G70" s="255">
        <v>23.38</v>
      </c>
      <c r="H70" s="255">
        <v>23.135000000000002</v>
      </c>
    </row>
  </sheetData>
  <mergeCells count="1">
    <mergeCell ref="H1:I1"/>
  </mergeCells>
  <hyperlinks>
    <hyperlink ref="H1:I1" location="Index!A1" display="Regresar al Índice" xr:uid="{F9AE2576-EB02-4157-AAC7-076ECC6F790C}"/>
  </hyperlink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03"/>
  <dimension ref="A1:I39"/>
  <sheetViews>
    <sheetView workbookViewId="0"/>
  </sheetViews>
  <sheetFormatPr baseColWidth="10" defaultColWidth="11.42578125" defaultRowHeight="15"/>
  <cols>
    <col min="1" max="1" width="90.7109375" style="239" customWidth="1"/>
    <col min="2" max="2" width="11.7109375" style="239" customWidth="1"/>
    <col min="3" max="4" width="7.7109375" style="239" customWidth="1"/>
    <col min="5" max="16384" width="11.42578125" style="239"/>
  </cols>
  <sheetData>
    <row r="1" spans="1:9">
      <c r="A1" s="43" t="s">
        <v>2145</v>
      </c>
      <c r="B1" s="239" t="s">
        <v>54</v>
      </c>
      <c r="C1" s="239" t="s">
        <v>54</v>
      </c>
      <c r="D1" s="239" t="s">
        <v>54</v>
      </c>
      <c r="E1" s="239" t="s">
        <v>54</v>
      </c>
      <c r="F1" s="239" t="s">
        <v>54</v>
      </c>
      <c r="G1" s="239" t="s">
        <v>54</v>
      </c>
      <c r="H1" s="90" t="s">
        <v>38</v>
      </c>
      <c r="I1" s="90"/>
    </row>
    <row r="2" spans="1:9">
      <c r="A2" s="239" t="s">
        <v>152</v>
      </c>
      <c r="B2" s="239" t="s">
        <v>54</v>
      </c>
      <c r="C2" s="239" t="s">
        <v>54</v>
      </c>
      <c r="D2" s="239" t="s">
        <v>54</v>
      </c>
      <c r="E2" s="239" t="s">
        <v>54</v>
      </c>
      <c r="F2" s="239" t="s">
        <v>54</v>
      </c>
      <c r="G2" s="239" t="s">
        <v>54</v>
      </c>
      <c r="H2" s="239" t="s">
        <v>54</v>
      </c>
    </row>
    <row r="6" spans="1:9">
      <c r="A6" s="239" t="s">
        <v>2</v>
      </c>
      <c r="B6" s="239" t="s">
        <v>618</v>
      </c>
      <c r="C6" s="239" t="s">
        <v>619</v>
      </c>
      <c r="D6" s="239" t="s">
        <v>620</v>
      </c>
    </row>
    <row r="7" spans="1:9">
      <c r="A7" s="239" t="s">
        <v>29</v>
      </c>
      <c r="B7" s="255">
        <v>19.39</v>
      </c>
      <c r="C7" s="255">
        <v>21.41</v>
      </c>
      <c r="D7" s="255">
        <v>22.94</v>
      </c>
    </row>
    <row r="8" spans="1:9">
      <c r="A8" s="239" t="s">
        <v>8</v>
      </c>
      <c r="B8" s="255">
        <v>20.18</v>
      </c>
      <c r="C8" s="255">
        <v>22.31</v>
      </c>
      <c r="D8" s="255">
        <v>23.17</v>
      </c>
    </row>
    <row r="9" spans="1:9">
      <c r="A9" s="239" t="s">
        <v>28</v>
      </c>
      <c r="B9" s="255">
        <v>20.74</v>
      </c>
      <c r="C9" s="255">
        <v>22.48</v>
      </c>
      <c r="D9" s="255">
        <v>22.42</v>
      </c>
    </row>
    <row r="10" spans="1:9">
      <c r="A10" s="239" t="s">
        <v>31</v>
      </c>
      <c r="B10" s="255">
        <v>21.25</v>
      </c>
      <c r="C10" s="255">
        <v>22.86</v>
      </c>
      <c r="D10" s="255">
        <v>22.94</v>
      </c>
    </row>
    <row r="11" spans="1:9">
      <c r="A11" s="239" t="s">
        <v>18</v>
      </c>
      <c r="B11" s="255">
        <v>21.18</v>
      </c>
      <c r="C11" s="255">
        <v>22.91</v>
      </c>
      <c r="D11" s="255">
        <v>22.83</v>
      </c>
    </row>
    <row r="12" spans="1:9">
      <c r="A12" s="239" t="s">
        <v>7</v>
      </c>
      <c r="B12" s="255">
        <v>21.36</v>
      </c>
      <c r="C12" s="255">
        <v>22.91</v>
      </c>
      <c r="D12" s="255">
        <v>23.03</v>
      </c>
    </row>
    <row r="13" spans="1:9">
      <c r="A13" s="239" t="s">
        <v>30</v>
      </c>
      <c r="B13" s="255">
        <v>20.98</v>
      </c>
      <c r="C13" s="255">
        <v>22.94</v>
      </c>
      <c r="D13" s="255">
        <v>22.6</v>
      </c>
    </row>
    <row r="14" spans="1:9">
      <c r="A14" s="239" t="s">
        <v>16</v>
      </c>
      <c r="B14" s="255">
        <v>21.04</v>
      </c>
      <c r="C14" s="255">
        <v>22.96</v>
      </c>
      <c r="D14" s="255">
        <v>22.66</v>
      </c>
    </row>
    <row r="15" spans="1:9">
      <c r="A15" s="239" t="s">
        <v>22</v>
      </c>
      <c r="B15" s="255">
        <v>21.09</v>
      </c>
      <c r="C15" s="255">
        <v>23</v>
      </c>
      <c r="D15" s="255">
        <v>22.72</v>
      </c>
    </row>
    <row r="16" spans="1:9">
      <c r="A16" s="239" t="s">
        <v>32</v>
      </c>
      <c r="B16" s="255">
        <v>21.94</v>
      </c>
      <c r="C16" s="255">
        <v>23.25</v>
      </c>
      <c r="D16" s="255">
        <v>23.71</v>
      </c>
    </row>
    <row r="17" spans="1:4">
      <c r="A17" s="239" t="s">
        <v>23</v>
      </c>
      <c r="B17" s="255">
        <v>21.18</v>
      </c>
      <c r="C17" s="255">
        <v>23.35</v>
      </c>
      <c r="D17" s="255">
        <v>22.81</v>
      </c>
    </row>
    <row r="18" spans="1:4">
      <c r="A18" s="239" t="s">
        <v>11</v>
      </c>
      <c r="B18" s="255">
        <v>21.38</v>
      </c>
      <c r="C18" s="255">
        <v>23.4</v>
      </c>
      <c r="D18" s="255">
        <v>23.09</v>
      </c>
    </row>
    <row r="19" spans="1:4">
      <c r="A19" s="239" t="s">
        <v>4</v>
      </c>
      <c r="B19" s="255">
        <v>21.12</v>
      </c>
      <c r="C19" s="255">
        <v>23.41</v>
      </c>
      <c r="D19" s="255">
        <v>22.06</v>
      </c>
    </row>
    <row r="20" spans="1:4">
      <c r="A20" s="239" t="s">
        <v>1</v>
      </c>
      <c r="B20" s="255">
        <v>21.473333333333301</v>
      </c>
      <c r="C20" s="255">
        <v>23.423999999999999</v>
      </c>
      <c r="D20" s="255">
        <v>23.135000000000002</v>
      </c>
    </row>
    <row r="21" spans="1:4">
      <c r="A21" s="239" t="s">
        <v>5</v>
      </c>
      <c r="B21" s="255">
        <v>21.7</v>
      </c>
      <c r="C21" s="255">
        <v>23.43</v>
      </c>
      <c r="D21" s="255">
        <v>23.16</v>
      </c>
    </row>
    <row r="22" spans="1:4">
      <c r="A22" s="239" t="s">
        <v>27</v>
      </c>
      <c r="B22" s="255">
        <v>21.21</v>
      </c>
      <c r="C22" s="255">
        <v>23.46</v>
      </c>
      <c r="D22" s="255">
        <v>23.46</v>
      </c>
    </row>
    <row r="23" spans="1:4">
      <c r="A23" s="239" t="s">
        <v>51</v>
      </c>
      <c r="B23" s="255">
        <v>21.47</v>
      </c>
      <c r="C23" s="255">
        <v>23.54</v>
      </c>
      <c r="D23" s="255">
        <v>22.83</v>
      </c>
    </row>
    <row r="24" spans="1:4">
      <c r="A24" s="239" t="s">
        <v>17</v>
      </c>
      <c r="B24" s="255">
        <v>21.81</v>
      </c>
      <c r="C24" s="255">
        <v>23.59</v>
      </c>
      <c r="D24" s="255">
        <v>23.35</v>
      </c>
    </row>
    <row r="25" spans="1:4">
      <c r="A25" s="239" t="s">
        <v>25</v>
      </c>
      <c r="B25" s="255">
        <v>21.76</v>
      </c>
      <c r="C25" s="255">
        <v>23.61</v>
      </c>
      <c r="D25" s="255">
        <v>23.19</v>
      </c>
    </row>
    <row r="26" spans="1:4">
      <c r="A26" s="239" t="s">
        <v>24</v>
      </c>
      <c r="B26" s="255">
        <v>22.52</v>
      </c>
      <c r="C26" s="255">
        <v>23.64</v>
      </c>
      <c r="D26" s="255">
        <v>23.84</v>
      </c>
    </row>
    <row r="27" spans="1:4">
      <c r="A27" s="239" t="s">
        <v>33</v>
      </c>
      <c r="B27" s="255">
        <v>21.97</v>
      </c>
      <c r="C27" s="255">
        <v>23.67</v>
      </c>
      <c r="D27" s="255">
        <v>23.13</v>
      </c>
    </row>
    <row r="28" spans="1:4">
      <c r="A28" s="239" t="s">
        <v>3</v>
      </c>
      <c r="B28" s="255">
        <v>21.48</v>
      </c>
      <c r="C28" s="255">
        <v>23.72</v>
      </c>
      <c r="D28" s="255">
        <v>22.9</v>
      </c>
    </row>
    <row r="29" spans="1:4">
      <c r="A29" s="239" t="s">
        <v>21</v>
      </c>
      <c r="B29" s="255">
        <v>22.13</v>
      </c>
      <c r="C29" s="255">
        <v>23.75</v>
      </c>
      <c r="D29" s="255">
        <v>23.74</v>
      </c>
    </row>
    <row r="30" spans="1:4">
      <c r="A30" s="239" t="s">
        <v>6</v>
      </c>
      <c r="B30" s="255">
        <v>22.6</v>
      </c>
      <c r="C30" s="255">
        <v>23.84</v>
      </c>
      <c r="D30" s="255">
        <v>23.89</v>
      </c>
    </row>
    <row r="31" spans="1:4">
      <c r="A31" s="239" t="s">
        <v>14</v>
      </c>
      <c r="B31" s="255">
        <v>21.44</v>
      </c>
      <c r="C31" s="255">
        <v>23.85</v>
      </c>
      <c r="D31" s="255">
        <v>22.82</v>
      </c>
    </row>
    <row r="32" spans="1:4">
      <c r="A32" s="239" t="s">
        <v>10</v>
      </c>
      <c r="B32" s="255">
        <v>21.57</v>
      </c>
      <c r="C32" s="255">
        <v>23.85</v>
      </c>
      <c r="D32" s="255">
        <v>23.51</v>
      </c>
    </row>
    <row r="33" spans="1:4">
      <c r="A33" s="239" t="s">
        <v>26</v>
      </c>
      <c r="B33" s="255">
        <v>22.13</v>
      </c>
      <c r="C33" s="255">
        <v>23.91</v>
      </c>
      <c r="D33" s="255">
        <v>24.23</v>
      </c>
    </row>
    <row r="34" spans="1:4">
      <c r="A34" s="239" t="s">
        <v>15</v>
      </c>
      <c r="B34" s="255">
        <v>22.41</v>
      </c>
      <c r="C34" s="255">
        <v>23.91</v>
      </c>
      <c r="D34" s="255">
        <v>23.99</v>
      </c>
    </row>
    <row r="35" spans="1:4">
      <c r="A35" s="239" t="s">
        <v>19</v>
      </c>
      <c r="B35" s="255">
        <v>22.02</v>
      </c>
      <c r="C35" s="255">
        <v>23.98</v>
      </c>
      <c r="D35" s="255">
        <v>23.52</v>
      </c>
    </row>
    <row r="36" spans="1:4">
      <c r="A36" s="239" t="s">
        <v>12</v>
      </c>
      <c r="B36" s="255">
        <v>21.9</v>
      </c>
      <c r="C36" s="255">
        <v>24.12</v>
      </c>
      <c r="D36" s="255">
        <v>23.61</v>
      </c>
    </row>
    <row r="37" spans="1:4">
      <c r="A37" s="239" t="s">
        <v>0</v>
      </c>
      <c r="B37" s="255">
        <v>22.13</v>
      </c>
      <c r="C37" s="255">
        <v>24.14</v>
      </c>
      <c r="D37" s="255">
        <v>23.38</v>
      </c>
    </row>
    <row r="38" spans="1:4">
      <c r="A38" s="239" t="s">
        <v>9</v>
      </c>
      <c r="B38" s="255">
        <v>22.19</v>
      </c>
      <c r="C38" s="255">
        <v>24.22</v>
      </c>
      <c r="D38" s="255">
        <v>23.27</v>
      </c>
    </row>
    <row r="39" spans="1:4">
      <c r="A39" s="239" t="s">
        <v>20</v>
      </c>
      <c r="B39" s="255">
        <v>22.66</v>
      </c>
      <c r="C39" s="255">
        <v>24.52</v>
      </c>
      <c r="D39" s="255">
        <v>23.22</v>
      </c>
    </row>
  </sheetData>
  <autoFilter ref="A6:D39" xr:uid="{00000000-0009-0000-0000-000062000000}">
    <sortState ref="A7:D39">
      <sortCondition ref="C6:C39"/>
    </sortState>
  </autoFilter>
  <mergeCells count="1">
    <mergeCell ref="H1:I1"/>
  </mergeCells>
  <hyperlinks>
    <hyperlink ref="H1:I1" location="Index!A1" display="Regresar al Índice" xr:uid="{53194849-EDC0-45C7-A9DF-BC7697EC24CD}"/>
  </hyperlink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68"/>
  <dimension ref="A1:I159"/>
  <sheetViews>
    <sheetView workbookViewId="0"/>
  </sheetViews>
  <sheetFormatPr baseColWidth="10" defaultColWidth="11.42578125" defaultRowHeight="14.25"/>
  <cols>
    <col min="1" max="16384" width="11.42578125" style="326"/>
  </cols>
  <sheetData>
    <row r="1" spans="1:9" ht="15">
      <c r="A1" s="43" t="s">
        <v>2146</v>
      </c>
      <c r="H1" s="90" t="s">
        <v>38</v>
      </c>
      <c r="I1" s="90"/>
    </row>
    <row r="6" spans="1:9" ht="26.45" customHeight="1">
      <c r="A6" s="329" t="s">
        <v>501</v>
      </c>
      <c r="B6" s="329" t="s">
        <v>1219</v>
      </c>
      <c r="C6" s="326" t="s">
        <v>138</v>
      </c>
    </row>
    <row r="7" spans="1:9">
      <c r="A7" s="232" t="s">
        <v>1919</v>
      </c>
      <c r="B7" s="330">
        <v>3.1705238933589999</v>
      </c>
      <c r="C7" s="232">
        <v>7</v>
      </c>
    </row>
    <row r="8" spans="1:9">
      <c r="A8" s="232" t="s">
        <v>1920</v>
      </c>
      <c r="B8" s="330">
        <v>2.903846922959</v>
      </c>
      <c r="C8" s="232">
        <v>4</v>
      </c>
    </row>
    <row r="9" spans="1:9">
      <c r="A9" s="232" t="s">
        <v>1921</v>
      </c>
      <c r="B9" s="330">
        <v>2.9323891262530002</v>
      </c>
      <c r="C9" s="232">
        <v>5</v>
      </c>
    </row>
    <row r="10" spans="1:9">
      <c r="A10" s="232" t="s">
        <v>1922</v>
      </c>
      <c r="B10" s="330">
        <v>4.7920627358459997</v>
      </c>
      <c r="C10" s="232">
        <v>14</v>
      </c>
    </row>
    <row r="11" spans="1:9">
      <c r="A11" s="232" t="s">
        <v>1923</v>
      </c>
      <c r="B11" s="330">
        <v>4.6796676938230002</v>
      </c>
      <c r="C11" s="232">
        <v>12</v>
      </c>
    </row>
    <row r="12" spans="1:9">
      <c r="A12" s="232" t="s">
        <v>1924</v>
      </c>
      <c r="B12" s="330">
        <v>5.2188578526229996</v>
      </c>
      <c r="C12" s="232">
        <v>16</v>
      </c>
    </row>
    <row r="13" spans="1:9">
      <c r="A13" s="232" t="s">
        <v>1925</v>
      </c>
      <c r="B13" s="330">
        <v>4.9253253866950004</v>
      </c>
      <c r="C13" s="232">
        <v>15</v>
      </c>
    </row>
    <row r="14" spans="1:9">
      <c r="A14" s="232" t="s">
        <v>1926</v>
      </c>
      <c r="B14" s="330">
        <v>4.2233927745499997</v>
      </c>
      <c r="C14" s="232">
        <v>11</v>
      </c>
    </row>
    <row r="15" spans="1:9">
      <c r="A15" s="232" t="s">
        <v>1927</v>
      </c>
      <c r="B15" s="330">
        <v>4.7518610038549998</v>
      </c>
      <c r="C15" s="232">
        <v>13</v>
      </c>
    </row>
    <row r="16" spans="1:9">
      <c r="A16" s="232" t="s">
        <v>1928</v>
      </c>
      <c r="B16" s="330">
        <v>4.117363002896</v>
      </c>
      <c r="C16" s="232">
        <v>10</v>
      </c>
    </row>
    <row r="17" spans="1:3">
      <c r="A17" s="232" t="s">
        <v>1929</v>
      </c>
      <c r="B17" s="330">
        <v>4.0139479975289998</v>
      </c>
      <c r="C17" s="232">
        <v>8</v>
      </c>
    </row>
    <row r="18" spans="1:3">
      <c r="A18" s="232" t="s">
        <v>773</v>
      </c>
      <c r="B18" s="330">
        <v>2.646939505702</v>
      </c>
      <c r="C18" s="232">
        <v>3</v>
      </c>
    </row>
    <row r="19" spans="1:3">
      <c r="A19" s="232" t="s">
        <v>791</v>
      </c>
      <c r="B19" s="330">
        <v>2.0992205400000001</v>
      </c>
      <c r="C19" s="232">
        <v>2</v>
      </c>
    </row>
    <row r="20" spans="1:3">
      <c r="A20" s="232" t="s">
        <v>800</v>
      </c>
      <c r="B20" s="330">
        <v>3.151390043333</v>
      </c>
      <c r="C20" s="232">
        <v>6</v>
      </c>
    </row>
    <row r="21" spans="1:3">
      <c r="A21" s="232" t="s">
        <v>1930</v>
      </c>
      <c r="B21" s="330"/>
      <c r="C21" s="232" t="s">
        <v>1931</v>
      </c>
    </row>
    <row r="22" spans="1:3">
      <c r="A22" s="232" t="s">
        <v>818</v>
      </c>
      <c r="B22" s="330">
        <v>4.0370000000000061</v>
      </c>
      <c r="C22" s="232">
        <v>9</v>
      </c>
    </row>
    <row r="23" spans="1:3">
      <c r="A23" s="232" t="s">
        <v>1932</v>
      </c>
      <c r="B23" s="330">
        <v>1.6291999999999973</v>
      </c>
      <c r="C23" s="232">
        <v>1</v>
      </c>
    </row>
    <row r="159" spans="2:2">
      <c r="B159" s="328"/>
    </row>
  </sheetData>
  <mergeCells count="1">
    <mergeCell ref="H1:I1"/>
  </mergeCells>
  <hyperlinks>
    <hyperlink ref="H1:I1" location="Index!A1" display="Regresar al Índice" xr:uid="{00000000-0004-0000-6300-000000000000}"/>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69"/>
  <dimension ref="A1:I159"/>
  <sheetViews>
    <sheetView workbookViewId="0"/>
  </sheetViews>
  <sheetFormatPr baseColWidth="10" defaultColWidth="11.42578125" defaultRowHeight="14.25"/>
  <cols>
    <col min="1" max="1" width="25" style="326" customWidth="1"/>
    <col min="2" max="16384" width="11.42578125" style="326"/>
  </cols>
  <sheetData>
    <row r="1" spans="1:9" ht="15">
      <c r="A1" s="43" t="s">
        <v>2147</v>
      </c>
      <c r="H1" s="90" t="s">
        <v>38</v>
      </c>
      <c r="I1" s="90"/>
    </row>
    <row r="6" spans="1:9" ht="26.45" customHeight="1">
      <c r="A6" s="326" t="s">
        <v>764</v>
      </c>
      <c r="B6" s="326" t="s">
        <v>765</v>
      </c>
    </row>
    <row r="7" spans="1:9">
      <c r="A7" s="326" t="s">
        <v>0</v>
      </c>
      <c r="B7" s="327">
        <v>1.6291999999999973</v>
      </c>
    </row>
    <row r="8" spans="1:9">
      <c r="A8" s="326" t="s">
        <v>15</v>
      </c>
      <c r="B8" s="327">
        <v>1.6406999999999954</v>
      </c>
    </row>
    <row r="9" spans="1:9">
      <c r="A9" s="326" t="s">
        <v>17</v>
      </c>
      <c r="B9" s="327">
        <v>1.740399999999994</v>
      </c>
    </row>
    <row r="10" spans="1:9">
      <c r="A10" s="326" t="s">
        <v>32</v>
      </c>
      <c r="B10" s="327">
        <v>2.0189000000000021</v>
      </c>
    </row>
    <row r="11" spans="1:9">
      <c r="A11" s="326" t="s">
        <v>19</v>
      </c>
      <c r="B11" s="327">
        <v>2.0589999999999975</v>
      </c>
    </row>
    <row r="12" spans="1:9">
      <c r="A12" s="326" t="s">
        <v>21</v>
      </c>
      <c r="B12" s="327">
        <v>2.2010999999999967</v>
      </c>
    </row>
    <row r="13" spans="1:9">
      <c r="A13" s="326" t="s">
        <v>26</v>
      </c>
      <c r="B13" s="327">
        <v>2.241500000000002</v>
      </c>
    </row>
    <row r="14" spans="1:9">
      <c r="A14" s="326" t="s">
        <v>18</v>
      </c>
      <c r="B14" s="327">
        <v>2.2436000000000007</v>
      </c>
    </row>
    <row r="15" spans="1:9">
      <c r="A15" s="326" t="s">
        <v>8</v>
      </c>
      <c r="B15" s="327">
        <v>2.284000000000006</v>
      </c>
    </row>
    <row r="16" spans="1:9">
      <c r="A16" s="326" t="s">
        <v>4</v>
      </c>
      <c r="B16" s="327">
        <v>2.4706999999999937</v>
      </c>
    </row>
    <row r="17" spans="1:2">
      <c r="A17" s="326" t="s">
        <v>14</v>
      </c>
      <c r="B17" s="327">
        <v>2.5019000000000062</v>
      </c>
    </row>
    <row r="18" spans="1:2">
      <c r="A18" s="326" t="s">
        <v>22</v>
      </c>
      <c r="B18" s="327">
        <v>2.5765999999999991</v>
      </c>
    </row>
    <row r="19" spans="1:2">
      <c r="A19" s="326" t="s">
        <v>31</v>
      </c>
      <c r="B19" s="327">
        <v>2.6315000000000026</v>
      </c>
    </row>
    <row r="20" spans="1:2">
      <c r="A20" s="326" t="s">
        <v>5</v>
      </c>
      <c r="B20" s="327">
        <v>2.6838999999999942</v>
      </c>
    </row>
    <row r="21" spans="1:2">
      <c r="A21" s="326" t="s">
        <v>20</v>
      </c>
      <c r="B21" s="327">
        <v>2.9128999999999934</v>
      </c>
    </row>
    <row r="22" spans="1:2">
      <c r="A22" s="326" t="s">
        <v>3</v>
      </c>
      <c r="B22" s="327">
        <v>2.9831999999999965</v>
      </c>
    </row>
    <row r="23" spans="1:2">
      <c r="A23" s="326" t="s">
        <v>1</v>
      </c>
      <c r="B23" s="327">
        <v>3.0340999999999951</v>
      </c>
    </row>
    <row r="24" spans="1:2">
      <c r="A24" s="326" t="s">
        <v>27</v>
      </c>
      <c r="B24" s="327">
        <v>3.0866000000000042</v>
      </c>
    </row>
    <row r="25" spans="1:2">
      <c r="A25" s="326" t="s">
        <v>16</v>
      </c>
      <c r="B25" s="327">
        <v>3.1067000000000036</v>
      </c>
    </row>
    <row r="26" spans="1:2">
      <c r="A26" s="326" t="s">
        <v>33</v>
      </c>
      <c r="B26" s="327">
        <v>3.1179000000000059</v>
      </c>
    </row>
    <row r="27" spans="1:2">
      <c r="A27" s="326" t="s">
        <v>12</v>
      </c>
      <c r="B27" s="327">
        <v>3.1577999999999946</v>
      </c>
    </row>
    <row r="28" spans="1:2">
      <c r="A28" s="326" t="s">
        <v>24</v>
      </c>
      <c r="B28" s="327">
        <v>3.1595999999999975</v>
      </c>
    </row>
    <row r="29" spans="1:2">
      <c r="A29" s="326" t="s">
        <v>6</v>
      </c>
      <c r="B29" s="327">
        <v>3.1617999999999995</v>
      </c>
    </row>
    <row r="30" spans="1:2">
      <c r="A30" s="326" t="s">
        <v>11</v>
      </c>
      <c r="B30" s="327">
        <v>3.1792999999999978</v>
      </c>
    </row>
    <row r="31" spans="1:2">
      <c r="A31" s="326" t="s">
        <v>7</v>
      </c>
      <c r="B31" s="327">
        <v>3.2379999999999995</v>
      </c>
    </row>
    <row r="32" spans="1:2">
      <c r="A32" s="326" t="s">
        <v>30</v>
      </c>
      <c r="B32" s="327">
        <v>3.4399999999999977</v>
      </c>
    </row>
    <row r="33" spans="1:2">
      <c r="A33" s="326" t="s">
        <v>29</v>
      </c>
      <c r="B33" s="327">
        <v>3.444199999999995</v>
      </c>
    </row>
    <row r="34" spans="1:2">
      <c r="A34" s="326" t="s">
        <v>25</v>
      </c>
      <c r="B34" s="327">
        <v>3.9886000000000053</v>
      </c>
    </row>
    <row r="35" spans="1:2">
      <c r="A35" s="326" t="s">
        <v>23</v>
      </c>
      <c r="B35" s="327">
        <v>4.0083000000000055</v>
      </c>
    </row>
    <row r="36" spans="1:2">
      <c r="A36" s="326" t="s">
        <v>13</v>
      </c>
      <c r="B36" s="327">
        <v>4.1667000000000058</v>
      </c>
    </row>
    <row r="37" spans="1:2">
      <c r="A37" s="326" t="s">
        <v>10</v>
      </c>
      <c r="B37" s="327">
        <v>4.2360000000000042</v>
      </c>
    </row>
    <row r="38" spans="1:2">
      <c r="A38" s="326" t="s">
        <v>9</v>
      </c>
      <c r="B38" s="327">
        <v>4.238900000000001</v>
      </c>
    </row>
    <row r="39" spans="1:2">
      <c r="A39" s="326" t="s">
        <v>28</v>
      </c>
      <c r="B39" s="327">
        <v>5.1336000000000013</v>
      </c>
    </row>
    <row r="159" spans="2:2">
      <c r="B159" s="328"/>
    </row>
  </sheetData>
  <autoFilter ref="A6:B6" xr:uid="{00000000-0009-0000-0000-000064000000}">
    <sortState ref="A7:B39">
      <sortCondition ref="B6"/>
    </sortState>
  </autoFilter>
  <mergeCells count="1">
    <mergeCell ref="H1:I1"/>
  </mergeCells>
  <hyperlinks>
    <hyperlink ref="H1:I1" location="Index!A1" display="Regresar al Índice" xr:uid="{00000000-0004-0000-64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201</vt:i4>
      </vt:variant>
      <vt:variant>
        <vt:lpstr>Rangos con nombre</vt:lpstr>
      </vt:variant>
      <vt:variant>
        <vt:i4>202</vt:i4>
      </vt:variant>
    </vt:vector>
  </HeadingPairs>
  <TitlesOfParts>
    <vt:vector size="403"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F1</vt:lpstr>
      <vt:lpstr>F2</vt:lpstr>
      <vt:lpstr>F3</vt:lpstr>
      <vt:lpstr>F4-5</vt:lpstr>
      <vt:lpstr>F6</vt:lpstr>
      <vt:lpstr>F7</vt:lpstr>
      <vt:lpstr>F8-9</vt:lpstr>
      <vt:lpstr>F10</vt:lpstr>
      <vt:lpstr>F11</vt:lpstr>
      <vt:lpstr>F12</vt:lpstr>
      <vt:lpstr>F13</vt:lpstr>
      <vt:lpstr>F14</vt:lpstr>
      <vt:lpstr>F15</vt:lpstr>
      <vt:lpstr>F16-17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F48-49</vt:lpstr>
      <vt:lpstr>F50-51</vt:lpstr>
      <vt:lpstr>F52-53</vt:lpstr>
      <vt:lpstr>F54</vt:lpstr>
      <vt:lpstr>F55</vt:lpstr>
      <vt:lpstr>F56</vt:lpstr>
      <vt:lpstr>F57</vt:lpstr>
      <vt:lpstr>F58</vt:lpstr>
      <vt:lpstr>F59</vt:lpstr>
      <vt:lpstr>F60</vt:lpstr>
      <vt:lpstr>F61</vt:lpstr>
      <vt:lpstr>F62</vt:lpstr>
      <vt:lpstr>F63</vt:lpstr>
      <vt:lpstr>F64</vt:lpstr>
      <vt:lpstr>F65</vt:lpstr>
      <vt:lpstr>F66</vt:lpstr>
      <vt:lpstr>F67</vt:lpstr>
      <vt:lpstr>F68</vt:lpstr>
      <vt:lpstr>F69</vt:lpstr>
      <vt:lpstr>F70-73</vt:lpstr>
      <vt:lpstr>F74</vt:lpstr>
      <vt:lpstr>F75</vt:lpstr>
      <vt:lpstr>F76-77</vt:lpstr>
      <vt:lpstr>F78</vt:lpstr>
      <vt:lpstr>F79</vt:lpstr>
      <vt:lpstr>F80</vt:lpstr>
      <vt:lpstr>F81</vt:lpstr>
      <vt:lpstr>F82</vt:lpstr>
      <vt:lpstr>F83</vt:lpstr>
      <vt:lpstr>F84</vt:lpstr>
      <vt:lpstr>F85</vt:lpstr>
      <vt:lpstr>F86</vt:lpstr>
      <vt:lpstr>F87</vt:lpstr>
      <vt:lpstr>F88</vt:lpstr>
      <vt:lpstr>F89</vt:lpstr>
      <vt:lpstr>F90</vt:lpstr>
      <vt:lpstr>F91-92</vt:lpstr>
      <vt:lpstr>F93-94</vt:lpstr>
      <vt:lpstr>F95-96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vt:lpstr>
      <vt:lpstr>F136</vt:lpstr>
      <vt:lpstr>F137</vt:lpstr>
      <vt:lpstr>F138</vt:lpstr>
      <vt:lpstr>F139</vt:lpstr>
      <vt:lpstr>F140</vt:lpstr>
      <vt:lpstr>F141</vt:lpstr>
      <vt:lpstr>F142</vt:lpstr>
      <vt:lpstr>F143</vt:lpstr>
      <vt:lpstr>F144</vt:lpstr>
      <vt:lpstr>F145</vt:lpstr>
      <vt:lpstr>F146</vt:lpstr>
      <vt:lpstr>F147</vt:lpstr>
      <vt:lpstr>F148</vt:lpstr>
      <vt:lpstr>F149</vt:lpstr>
      <vt:lpstr>F150</vt:lpstr>
      <vt:lpstr>F151</vt:lpstr>
      <vt:lpstr>F152</vt:lpstr>
      <vt:lpstr>F153</vt:lpstr>
      <vt:lpstr>F154</vt:lpstr>
      <vt:lpstr>F155</vt:lpstr>
      <vt:lpstr>F156</vt:lpstr>
      <vt:lpstr>F157</vt:lpstr>
      <vt:lpstr>F158</vt:lpstr>
      <vt:lpstr>F159</vt:lpstr>
      <vt:lpstr>F160</vt:lpstr>
      <vt:lpstr>F161 Bovino</vt:lpstr>
      <vt:lpstr>F161 Caprino</vt:lpstr>
      <vt:lpstr>F161 Ovino</vt:lpstr>
      <vt:lpstr>F161 Porcino</vt:lpstr>
      <vt:lpstr>F162-173 Empleo Municipal</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Start174</vt:lpstr>
      <vt:lpstr>Start175</vt:lpstr>
      <vt:lpstr>Start176</vt:lpstr>
      <vt:lpstr>Start177</vt:lpstr>
      <vt:lpstr>Start178</vt:lpstr>
      <vt:lpstr>Start179</vt:lpstr>
      <vt:lpstr>Start18</vt:lpstr>
      <vt:lpstr>Start180</vt:lpstr>
      <vt:lpstr>Start181</vt:lpstr>
      <vt:lpstr>Start182</vt:lpstr>
      <vt:lpstr>Start183</vt:lpstr>
      <vt:lpstr>Start184</vt:lpstr>
      <vt:lpstr>Start185</vt:lpstr>
      <vt:lpstr>Start186</vt:lpstr>
      <vt:lpstr>Start187</vt:lpstr>
      <vt:lpstr>Start188</vt:lpstr>
      <vt:lpstr>Start189</vt:lpstr>
      <vt:lpstr>Start19</vt:lpstr>
      <vt:lpstr>Start190</vt:lpstr>
      <vt:lpstr>Start191</vt:lpstr>
      <vt:lpstr>Start192</vt:lpstr>
      <vt:lpstr>Start193</vt:lpstr>
      <vt:lpstr>Start194</vt:lpstr>
      <vt:lpstr>Start195</vt:lpstr>
      <vt:lpstr>Start196</vt:lpstr>
      <vt:lpstr>Start197</vt:lpstr>
      <vt:lpstr>Start198</vt:lpstr>
      <vt:lpstr>Start199</vt:lpstr>
      <vt:lpstr>Start2</vt:lpstr>
      <vt:lpstr>Start20</vt:lpstr>
      <vt:lpstr>Start200</vt:lpstr>
      <vt:lpstr>Start201</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'T33'!Start4</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'T38'!Start8</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2022-06-01T20:45:23Z</dcterms:modified>
</cp:coreProperties>
</file>